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24226"/>
  <mc:AlternateContent xmlns:mc="http://schemas.openxmlformats.org/markup-compatibility/2006">
    <mc:Choice Requires="x15">
      <x15ac:absPath xmlns:x15ac="http://schemas.microsoft.com/office/spreadsheetml/2010/11/ac" url="E:\Mega\УРЕНГОЙ\!Сделано\Титул 014\014ТХ-Г31+\"/>
    </mc:Choice>
  </mc:AlternateContent>
  <xr:revisionPtr revIDLastSave="0" documentId="13_ncr:1_{0E3C69BA-4DAE-4B54-BB2A-C981A863C91F}" xr6:coauthVersionLast="47" xr6:coauthVersionMax="47" xr10:uidLastSave="{00000000-0000-0000-0000-000000000000}"/>
  <bookViews>
    <workbookView xWindow="-120" yWindow="-120" windowWidth="29040" windowHeight="15840" firstSheet="4" activeTab="4" xr2:uid="{00000000-000D-0000-FFFF-FFFF00000000}"/>
  </bookViews>
  <sheets>
    <sheet name="Погода" sheetId="83" state="hidden" r:id="rId1"/>
    <sheet name="Исх" sheetId="2" state="hidden" r:id="rId2"/>
    <sheet name="База актов (2)" sheetId="103" state="hidden" r:id="rId3"/>
    <sheet name="Акт ВК6" sheetId="116" state="hidden" r:id="rId4"/>
    <sheet name="АВК" sheetId="119" r:id="rId5"/>
    <sheet name="Акт ВК12" sheetId="122" state="hidden" r:id="rId6"/>
    <sheet name="Акт ВК13" sheetId="123" state="hidden" r:id="rId7"/>
    <sheet name="Акт ВК14" sheetId="124" state="hidden" r:id="rId8"/>
    <sheet name="Титул ВК" sheetId="98" r:id="rId9"/>
    <sheet name="Лист1" sheetId="125" state="hidden" r:id="rId10"/>
    <sheet name="Жур ВК Новый" sheetId="97" r:id="rId11"/>
    <sheet name="ЖСР" sheetId="58" state="hidden" r:id="rId12"/>
    <sheet name="ЖСР №3" sheetId="115" state="hidden" r:id="rId13"/>
  </sheets>
  <externalReferences>
    <externalReference r:id="rId14"/>
  </externalReferences>
  <definedNames>
    <definedName name="_Toc327031782" localSheetId="8">'Титул ВК'!$A$1</definedName>
    <definedName name="_xlnm._FilterDatabase" localSheetId="11" hidden="1">ЖСР!$A$84:$AA$86</definedName>
    <definedName name="_xlnm._FilterDatabase" localSheetId="12" hidden="1">'ЖСР №3'!$A$84:$AA$88</definedName>
    <definedName name="_xlnm._FilterDatabase" localSheetId="10" hidden="1">'Жур ВК Новый'!$B$14:$H$43</definedName>
    <definedName name="АВК11" localSheetId="2">#REF!</definedName>
    <definedName name="АВК11" localSheetId="12">#REF!</definedName>
    <definedName name="АВК11">#REF!</definedName>
    <definedName name="авс" localSheetId="2">#REF!</definedName>
    <definedName name="авс" localSheetId="12">#REF!</definedName>
    <definedName name="авс">#REF!</definedName>
    <definedName name="Айрат" localSheetId="2">#REF!</definedName>
    <definedName name="Айрат" localSheetId="12">#REF!</definedName>
    <definedName name="Айрат">#REF!</definedName>
    <definedName name="Айрат1" localSheetId="2">#REF!</definedName>
    <definedName name="Айрат1" localSheetId="12">#REF!</definedName>
    <definedName name="Айрат1">#REF!</definedName>
    <definedName name="Булат" localSheetId="2">#REF!</definedName>
    <definedName name="Булат" localSheetId="12">#REF!</definedName>
    <definedName name="Булат">#REF!</definedName>
    <definedName name="вар" localSheetId="12">#REF!</definedName>
    <definedName name="вар">#REF!</definedName>
    <definedName name="вв" localSheetId="2">#REF!</definedName>
    <definedName name="вв" localSheetId="12">#REF!</definedName>
    <definedName name="вв">#REF!</definedName>
    <definedName name="вдрто" localSheetId="12">#REF!</definedName>
    <definedName name="вдрто">#REF!</definedName>
    <definedName name="виддокп" localSheetId="2">#REF!</definedName>
    <definedName name="виддокп" localSheetId="12">#REF!</definedName>
    <definedName name="виддокп">#REF!</definedName>
    <definedName name="виддокс" localSheetId="2">#REF!</definedName>
    <definedName name="виддокс" localSheetId="12">#REF!</definedName>
    <definedName name="виддокс">#REF!</definedName>
    <definedName name="видраб" localSheetId="2">#REF!</definedName>
    <definedName name="видраб" localSheetId="12">#REF!</definedName>
    <definedName name="видраб">#REF!</definedName>
    <definedName name="Владимир" localSheetId="2">#REF!</definedName>
    <definedName name="Владимир" localSheetId="12">#REF!</definedName>
    <definedName name="Владимир">#REF!</definedName>
    <definedName name="дисциплина">[1]РазделДисциплина!$D$3:$D$1185</definedName>
    <definedName name="_xlnm.Print_Titles" localSheetId="11">ЖСР!$83:$84</definedName>
    <definedName name="_xlnm.Print_Titles" localSheetId="12">'ЖСР №3'!$83:$84</definedName>
    <definedName name="_xlnm.Print_Titles" localSheetId="10">'Жур ВК Новый'!$14:$15</definedName>
    <definedName name="зад" localSheetId="2">#REF!</definedName>
    <definedName name="зад" localSheetId="12">#REF!</definedName>
    <definedName name="зад">#REF!</definedName>
    <definedName name="йц" localSheetId="12">#REF!</definedName>
    <definedName name="йц">#REF!</definedName>
    <definedName name="йцв" localSheetId="12">#REF!</definedName>
    <definedName name="йцв">#REF!</definedName>
    <definedName name="йцукеукннек" localSheetId="12">#REF!</definedName>
    <definedName name="йцукеукннек">#REF!</definedName>
    <definedName name="мсч" localSheetId="12">#REF!</definedName>
    <definedName name="мсч">#REF!</definedName>
    <definedName name="мячмчсимсчия" localSheetId="2">#REF!</definedName>
    <definedName name="мячмчсимсчия" localSheetId="12">#REF!</definedName>
    <definedName name="мячмчсимсчия">#REF!</definedName>
    <definedName name="_xlnm.Print_Area" localSheetId="4">АВК!$A$1:$J$30</definedName>
    <definedName name="_xlnm.Print_Area" localSheetId="5">'Акт ВК12'!$A$1:$J$36</definedName>
    <definedName name="_xlnm.Print_Area" localSheetId="6">'Акт ВК13'!$A$1:$J$36</definedName>
    <definedName name="_xlnm.Print_Area" localSheetId="7">'Акт ВК14'!$A$1:$J$36</definedName>
    <definedName name="_xlnm.Print_Area" localSheetId="3">'Акт ВК6'!$A$1:$J$36</definedName>
    <definedName name="_xlnm.Print_Area" localSheetId="11">ЖСР!$A$1:$N$114</definedName>
    <definedName name="_xlnm.Print_Area" localSheetId="12">'ЖСР №3'!$A$1:$N$91</definedName>
    <definedName name="_xlnm.Print_Area" localSheetId="10">'Жур ВК Новый'!$B$14:$L$29</definedName>
    <definedName name="_xlnm.Print_Area" localSheetId="8">'Титул ВК'!$A$1:$O$28</definedName>
    <definedName name="объектп" localSheetId="2">#REF!</definedName>
    <definedName name="объектп" localSheetId="12">#REF!</definedName>
    <definedName name="объектп">#REF!</definedName>
    <definedName name="объектс" localSheetId="2">#REF!</definedName>
    <definedName name="объектс" localSheetId="12">#REF!</definedName>
    <definedName name="объектс">#REF!</definedName>
    <definedName name="описаниераб" localSheetId="2">#REF!</definedName>
    <definedName name="описаниераб" localSheetId="12">#REF!</definedName>
    <definedName name="описаниераб">#REF!</definedName>
    <definedName name="парв" localSheetId="2">#REF!</definedName>
    <definedName name="парв" localSheetId="12">#REF!</definedName>
    <definedName name="парв">#REF!</definedName>
    <definedName name="ПкАВК3" localSheetId="2">#REF!</definedName>
    <definedName name="ПкАВК3" localSheetId="12">#REF!</definedName>
    <definedName name="ПкАВК3">#REF!</definedName>
    <definedName name="подписьСККСР" localSheetId="12">#REF!</definedName>
    <definedName name="подписьСККСР">#REF!</definedName>
    <definedName name="пролтб" localSheetId="2">#REF!</definedName>
    <definedName name="пролтб" localSheetId="12">#REF!</definedName>
    <definedName name="пролтб">#REF!</definedName>
    <definedName name="разддисцп" localSheetId="2">#REF!</definedName>
    <definedName name="разддисцп" localSheetId="12">#REF!</definedName>
    <definedName name="разддисцп">#REF!</definedName>
    <definedName name="разддисцс" localSheetId="2">#REF!</definedName>
    <definedName name="разддисцс" localSheetId="12">#REF!</definedName>
    <definedName name="разддисцс">#REF!</definedName>
    <definedName name="СККСР" localSheetId="12">#REF!</definedName>
    <definedName name="СККСР">#REF!</definedName>
    <definedName name="Султан" localSheetId="2">#REF!</definedName>
    <definedName name="Султан" localSheetId="12">#REF!</definedName>
    <definedName name="Султан">#REF!</definedName>
    <definedName name="титзонап" localSheetId="2">#REF!</definedName>
    <definedName name="титзонап" localSheetId="12">#REF!</definedName>
    <definedName name="титзонап">#REF!</definedName>
    <definedName name="титзонас" localSheetId="2">#REF!</definedName>
    <definedName name="титзонас" localSheetId="12">#REF!</definedName>
    <definedName name="титзонас">#REF!</definedName>
    <definedName name="тттт" localSheetId="2">#REF!</definedName>
    <definedName name="тттт" localSheetId="12">#REF!</definedName>
    <definedName name="тттт">#REF!</definedName>
    <definedName name="ук" localSheetId="12">#REF!</definedName>
    <definedName name="ук">#REF!</definedName>
    <definedName name="укк" localSheetId="2">#REF!</definedName>
    <definedName name="укк" localSheetId="12">#REF!</definedName>
    <definedName name="укк">#REF!</definedName>
    <definedName name="фав" localSheetId="12">#REF!</definedName>
    <definedName name="фав">#REF!</definedName>
    <definedName name="ффф" localSheetId="12">#REF!</definedName>
    <definedName name="ффф">#REF!</definedName>
    <definedName name="фыв" localSheetId="12">#REF!</definedName>
    <definedName name="фыв">#REF!</definedName>
    <definedName name="ЦПС" localSheetId="2">#REF!</definedName>
    <definedName name="ЦПС" localSheetId="12">#REF!</definedName>
    <definedName name="ЦПС">#REF!</definedName>
    <definedName name="цуу" localSheetId="2">#REF!</definedName>
    <definedName name="цуу" localSheetId="12">#REF!</definedName>
    <definedName name="цуу">#REF!</definedName>
    <definedName name="цфв" localSheetId="12">#REF!</definedName>
    <definedName name="цфв">#REF!</definedName>
    <definedName name="цццц" localSheetId="2">#REF!</definedName>
    <definedName name="цццц" localSheetId="12">#REF!</definedName>
    <definedName name="цццц">#REF!</definedName>
    <definedName name="ыаваыафпкуппфук" localSheetId="2">#REF!</definedName>
    <definedName name="ыаваыафпкуппфук" localSheetId="12">#REF!</definedName>
    <definedName name="ыаваыафпкуппфук">#REF!</definedName>
    <definedName name="ываыв" localSheetId="12">#REF!</definedName>
    <definedName name="ываыв">#REF!</definedName>
    <definedName name="ывпаыв" localSheetId="12">#REF!</definedName>
    <definedName name="ывпаыв">#REF!</definedName>
    <definedName name="Э12" localSheetId="2">#REF!</definedName>
    <definedName name="Э12" localSheetId="12">#REF!</definedName>
    <definedName name="Э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97" l="1"/>
  <c r="N18" i="97"/>
  <c r="N19" i="97"/>
  <c r="N20" i="97"/>
  <c r="N21" i="97"/>
  <c r="N22" i="97"/>
  <c r="N23" i="97"/>
  <c r="K23" i="97" s="1"/>
  <c r="N24" i="97"/>
  <c r="N25" i="97"/>
  <c r="K25" i="97" s="1"/>
  <c r="N26" i="97"/>
  <c r="K26" i="97" s="1"/>
  <c r="N27" i="97"/>
  <c r="N28" i="97"/>
  <c r="N29" i="97"/>
  <c r="N30" i="97"/>
  <c r="N31" i="97"/>
  <c r="N32" i="97"/>
  <c r="N33" i="97"/>
  <c r="N34" i="97"/>
  <c r="N35" i="97"/>
  <c r="N36" i="97"/>
  <c r="N37" i="97"/>
  <c r="N38" i="97"/>
  <c r="N39" i="97"/>
  <c r="N40" i="97"/>
  <c r="N41" i="97"/>
  <c r="N42" i="97"/>
  <c r="N43" i="97"/>
  <c r="N44" i="97"/>
  <c r="N45" i="97"/>
  <c r="N46" i="97"/>
  <c r="N47" i="97"/>
  <c r="N48" i="97"/>
  <c r="N49" i="97"/>
  <c r="N50" i="97"/>
  <c r="N51" i="97"/>
  <c r="N52" i="97"/>
  <c r="M17" i="97"/>
  <c r="M18" i="97"/>
  <c r="M19" i="97"/>
  <c r="M20" i="97"/>
  <c r="M21" i="97"/>
  <c r="M22" i="97"/>
  <c r="M23" i="97"/>
  <c r="M24" i="97"/>
  <c r="M25" i="97"/>
  <c r="M26" i="97"/>
  <c r="M27" i="97"/>
  <c r="M28" i="97"/>
  <c r="M29" i="97"/>
  <c r="M30" i="97"/>
  <c r="M31" i="97"/>
  <c r="M32" i="97"/>
  <c r="M33" i="97"/>
  <c r="M34" i="97"/>
  <c r="M35" i="97"/>
  <c r="M36" i="97"/>
  <c r="M37" i="97"/>
  <c r="M38" i="97"/>
  <c r="M39" i="97"/>
  <c r="M40" i="97"/>
  <c r="M41" i="97"/>
  <c r="M42" i="97"/>
  <c r="M43" i="97"/>
  <c r="M44" i="97"/>
  <c r="M45" i="97"/>
  <c r="M46" i="97"/>
  <c r="M47" i="97"/>
  <c r="M48" i="97"/>
  <c r="M49" i="97"/>
  <c r="M50" i="97"/>
  <c r="M51" i="97"/>
  <c r="M52" i="97"/>
  <c r="M53" i="97"/>
  <c r="M54" i="97"/>
  <c r="M55" i="97"/>
  <c r="M56" i="97"/>
  <c r="M57" i="97"/>
  <c r="M58" i="97"/>
  <c r="M59" i="97"/>
  <c r="M60" i="97"/>
  <c r="M61" i="97"/>
  <c r="M62" i="97"/>
  <c r="M63" i="97"/>
  <c r="M64" i="97"/>
  <c r="M65" i="97"/>
  <c r="M66" i="97"/>
  <c r="M67" i="97"/>
  <c r="M68" i="97"/>
  <c r="M69" i="97"/>
  <c r="M70" i="97"/>
  <c r="H17" i="97"/>
  <c r="H18" i="97"/>
  <c r="H19" i="97"/>
  <c r="H20" i="97"/>
  <c r="H21" i="97"/>
  <c r="H22" i="97"/>
  <c r="H23" i="97"/>
  <c r="H24" i="97"/>
  <c r="H25" i="97"/>
  <c r="G17" i="97"/>
  <c r="G18" i="97"/>
  <c r="G19" i="97"/>
  <c r="G20" i="97"/>
  <c r="G21" i="97"/>
  <c r="G22" i="97"/>
  <c r="G23" i="97"/>
  <c r="G24" i="97"/>
  <c r="G25" i="97"/>
  <c r="G26" i="97"/>
  <c r="F17" i="97"/>
  <c r="F18" i="97"/>
  <c r="F19" i="97"/>
  <c r="F20" i="97"/>
  <c r="F21" i="97"/>
  <c r="F22" i="97"/>
  <c r="F23" i="97"/>
  <c r="F24" i="97"/>
  <c r="F25" i="97"/>
  <c r="F26" i="97"/>
  <c r="E17" i="97"/>
  <c r="E18" i="97"/>
  <c r="E19" i="97"/>
  <c r="E20" i="97"/>
  <c r="E21" i="97"/>
  <c r="E22" i="97"/>
  <c r="E23" i="97"/>
  <c r="E24" i="97"/>
  <c r="E25" i="97"/>
  <c r="D17" i="97"/>
  <c r="D18" i="97"/>
  <c r="D19" i="97"/>
  <c r="D20" i="97"/>
  <c r="D21" i="97"/>
  <c r="D22" i="97"/>
  <c r="D23" i="97"/>
  <c r="D24" i="97"/>
  <c r="B17" i="97"/>
  <c r="B18" i="97"/>
  <c r="B19" i="97"/>
  <c r="B20" i="97"/>
  <c r="B21" i="97"/>
  <c r="B22" i="97"/>
  <c r="B23" i="97"/>
  <c r="B24" i="97"/>
  <c r="B25" i="97"/>
  <c r="C17" i="97"/>
  <c r="C18" i="97"/>
  <c r="C19" i="97"/>
  <c r="C20" i="97"/>
  <c r="C21" i="97"/>
  <c r="C22" i="97"/>
  <c r="C23" i="97"/>
  <c r="C24" i="97"/>
  <c r="C25" i="97"/>
  <c r="C26" i="97"/>
  <c r="C27" i="97"/>
  <c r="D25" i="97"/>
  <c r="D26" i="97"/>
  <c r="D27" i="97"/>
  <c r="E26" i="97"/>
  <c r="K19" i="97"/>
  <c r="K20" i="97"/>
  <c r="K21" i="97"/>
  <c r="H26" i="97"/>
  <c r="B26" i="97"/>
  <c r="B27" i="97"/>
  <c r="M10" i="119"/>
  <c r="M11" i="119" s="1"/>
  <c r="M12" i="119" s="1"/>
  <c r="M13" i="119" s="1"/>
  <c r="M14" i="119" s="1"/>
  <c r="M15" i="119" s="1"/>
  <c r="M16" i="119" s="1"/>
  <c r="M17" i="119" s="1"/>
  <c r="M18" i="119" s="1"/>
  <c r="M19" i="119" s="1"/>
  <c r="M20" i="119" s="1"/>
  <c r="M21" i="119" s="1"/>
  <c r="M22" i="119" s="1"/>
  <c r="M23" i="119" s="1"/>
  <c r="M24" i="119" s="1"/>
  <c r="M25" i="119" s="1"/>
  <c r="M26" i="119" s="1"/>
  <c r="M27" i="119" s="1"/>
  <c r="M28" i="119" s="1"/>
  <c r="M29" i="119" s="1"/>
  <c r="M30" i="119" s="1"/>
  <c r="M31" i="119" s="1"/>
  <c r="M32" i="119" s="1"/>
  <c r="M33" i="119" s="1"/>
  <c r="M34" i="119" s="1"/>
  <c r="M9" i="119"/>
  <c r="P13" i="119"/>
  <c r="K22" i="97" l="1"/>
  <c r="K24" i="97"/>
  <c r="P12" i="119"/>
  <c r="P11" i="119"/>
  <c r="P10" i="119" l="1"/>
  <c r="P9" i="119"/>
  <c r="P8" i="119"/>
  <c r="F27" i="119"/>
  <c r="F25" i="119"/>
  <c r="F29" i="119"/>
  <c r="M16" i="97" l="1"/>
  <c r="L10" i="119" l="1"/>
  <c r="K18" i="97" s="1"/>
  <c r="L11" i="119"/>
  <c r="L12" i="119"/>
  <c r="L13" i="119"/>
  <c r="L14" i="119"/>
  <c r="L15" i="119"/>
  <c r="L16" i="119"/>
  <c r="L17" i="119"/>
  <c r="L18" i="119"/>
  <c r="L19" i="119"/>
  <c r="L20" i="119"/>
  <c r="L21" i="119"/>
  <c r="L22" i="119"/>
  <c r="L23" i="119"/>
  <c r="L24" i="119"/>
  <c r="L25" i="119"/>
  <c r="E13" i="119" l="1"/>
  <c r="E10" i="119" l="1"/>
  <c r="L9" i="119" l="1"/>
  <c r="B23" i="119" l="1"/>
  <c r="B22" i="119"/>
  <c r="D20" i="119"/>
  <c r="E18" i="119"/>
  <c r="E17" i="119"/>
  <c r="E16" i="119"/>
  <c r="F12" i="119"/>
  <c r="E9" i="119"/>
  <c r="E8" i="119"/>
  <c r="E7" i="119"/>
  <c r="D4" i="119"/>
  <c r="B25" i="119" s="1"/>
  <c r="B27" i="119" l="1"/>
  <c r="B29" i="119"/>
  <c r="K17" i="97" l="1"/>
  <c r="N14" i="97"/>
  <c r="B27" i="98"/>
  <c r="C28" i="97" s="1" a="1"/>
  <c r="C28" i="97" s="1"/>
  <c r="B3" i="98" l="1"/>
  <c r="E11" i="119" l="1"/>
  <c r="B16" i="97" l="1"/>
  <c r="B25" i="98" l="1"/>
  <c r="H16" i="97"/>
  <c r="G16" i="97"/>
  <c r="F16" i="97"/>
  <c r="E16" i="97"/>
  <c r="D16" i="97"/>
  <c r="C16" i="97"/>
  <c r="L34" i="119" l="1"/>
  <c r="L33" i="119"/>
  <c r="L32" i="119"/>
  <c r="L31" i="119"/>
  <c r="L30" i="119"/>
  <c r="L29" i="119"/>
  <c r="L28" i="119"/>
  <c r="L27" i="119"/>
  <c r="L26" i="119"/>
  <c r="L8" i="119"/>
  <c r="N16" i="97" s="1"/>
  <c r="K16" i="97" s="1"/>
  <c r="B60" i="124" l="1"/>
  <c r="B62" i="124" s="1"/>
  <c r="B64" i="124" s="1"/>
  <c r="B66" i="124" s="1"/>
  <c r="L58" i="124"/>
  <c r="L57" i="124"/>
  <c r="L56" i="124"/>
  <c r="L55" i="124"/>
  <c r="L54" i="124"/>
  <c r="L53" i="124"/>
  <c r="L52" i="124"/>
  <c r="L51" i="124"/>
  <c r="L50" i="124"/>
  <c r="L49" i="124"/>
  <c r="L48" i="124"/>
  <c r="L47" i="124"/>
  <c r="L46" i="124"/>
  <c r="L45" i="124"/>
  <c r="L44" i="124"/>
  <c r="L43" i="124"/>
  <c r="L42" i="124"/>
  <c r="L41" i="124"/>
  <c r="L40" i="124"/>
  <c r="AI39" i="124"/>
  <c r="AA39" i="124"/>
  <c r="Z39" i="124"/>
  <c r="P39" i="124"/>
  <c r="L39" i="124"/>
  <c r="AI38" i="124"/>
  <c r="AA38" i="124"/>
  <c r="Z38" i="124"/>
  <c r="P38" i="124"/>
  <c r="L38" i="124"/>
  <c r="AI37" i="124"/>
  <c r="AA37" i="124"/>
  <c r="Z37" i="124"/>
  <c r="P37" i="124"/>
  <c r="L37" i="124"/>
  <c r="AI36" i="124"/>
  <c r="AA36" i="124"/>
  <c r="Z36" i="124"/>
  <c r="P36" i="124"/>
  <c r="L36" i="124"/>
  <c r="AI35" i="124"/>
  <c r="AA35" i="124"/>
  <c r="Z35" i="124"/>
  <c r="P35" i="124"/>
  <c r="L35" i="124"/>
  <c r="AI34" i="124"/>
  <c r="AA34" i="124"/>
  <c r="Z34" i="124"/>
  <c r="P34" i="124"/>
  <c r="L34" i="124"/>
  <c r="F34" i="124"/>
  <c r="C34" i="124"/>
  <c r="AI33" i="124"/>
  <c r="AA33" i="124"/>
  <c r="Z33" i="124"/>
  <c r="P33" i="124"/>
  <c r="L33" i="124"/>
  <c r="AI32" i="124"/>
  <c r="AA32" i="124"/>
  <c r="Z32" i="124"/>
  <c r="P32" i="124"/>
  <c r="L32" i="124"/>
  <c r="F32" i="124"/>
  <c r="C32" i="124"/>
  <c r="AI31" i="124"/>
  <c r="AA31" i="124"/>
  <c r="Z31" i="124"/>
  <c r="P31" i="124"/>
  <c r="L31" i="124"/>
  <c r="AI30" i="124"/>
  <c r="AA30" i="124"/>
  <c r="Z30" i="124"/>
  <c r="P30" i="124"/>
  <c r="L30" i="124"/>
  <c r="F30" i="124"/>
  <c r="C30" i="124"/>
  <c r="AI29" i="124"/>
  <c r="AA29" i="124"/>
  <c r="Z29" i="124"/>
  <c r="P29" i="124"/>
  <c r="L29" i="124"/>
  <c r="AI28" i="124"/>
  <c r="AA28" i="124"/>
  <c r="Z28" i="124"/>
  <c r="P28" i="124"/>
  <c r="L28" i="124"/>
  <c r="F28" i="124"/>
  <c r="C28" i="124"/>
  <c r="AI27" i="124"/>
  <c r="AA27" i="124"/>
  <c r="Z27" i="124"/>
  <c r="P27" i="124"/>
  <c r="L27" i="124"/>
  <c r="P26" i="124"/>
  <c r="L26" i="124"/>
  <c r="P25" i="124"/>
  <c r="L25" i="124"/>
  <c r="L24" i="124"/>
  <c r="P23" i="124"/>
  <c r="L23" i="124"/>
  <c r="P22" i="124"/>
  <c r="L22" i="124"/>
  <c r="P21" i="124"/>
  <c r="L21" i="124"/>
  <c r="D21" i="124"/>
  <c r="P20" i="124"/>
  <c r="L20" i="124"/>
  <c r="P19" i="124"/>
  <c r="L19" i="124"/>
  <c r="P18" i="124"/>
  <c r="L18" i="124"/>
  <c r="D18" i="124"/>
  <c r="P17" i="124"/>
  <c r="L17" i="124"/>
  <c r="P16" i="124"/>
  <c r="L16" i="124"/>
  <c r="P15" i="124"/>
  <c r="L15" i="124"/>
  <c r="P14" i="124"/>
  <c r="L14" i="124"/>
  <c r="P13" i="124"/>
  <c r="L13" i="124"/>
  <c r="C13" i="124"/>
  <c r="AI12" i="124"/>
  <c r="P12" i="124"/>
  <c r="L12" i="124"/>
  <c r="F12" i="124"/>
  <c r="AI11" i="124"/>
  <c r="AA11" i="124"/>
  <c r="Z11" i="124"/>
  <c r="P11" i="124"/>
  <c r="L11" i="124"/>
  <c r="L10" i="124"/>
  <c r="E10" i="124"/>
  <c r="L9" i="124"/>
  <c r="E9" i="124"/>
  <c r="AI8" i="124"/>
  <c r="AB8" i="124"/>
  <c r="AA8" i="124"/>
  <c r="Z8" i="124"/>
  <c r="Y8" i="124"/>
  <c r="P8" i="124"/>
  <c r="L8" i="124"/>
  <c r="E8" i="124"/>
  <c r="E7" i="124"/>
  <c r="E6" i="124"/>
  <c r="D4" i="124"/>
  <c r="B28" i="124" s="1"/>
  <c r="B60" i="123"/>
  <c r="B62" i="123" s="1"/>
  <c r="B64" i="123" s="1"/>
  <c r="B66" i="123" s="1"/>
  <c r="L58" i="123"/>
  <c r="L57" i="123"/>
  <c r="L56" i="123"/>
  <c r="L55" i="123"/>
  <c r="L54" i="123"/>
  <c r="L53" i="123"/>
  <c r="L52" i="123"/>
  <c r="L51" i="123"/>
  <c r="L50" i="123"/>
  <c r="L49" i="123"/>
  <c r="L48" i="123"/>
  <c r="L47" i="123"/>
  <c r="L46" i="123"/>
  <c r="L45" i="123"/>
  <c r="L44" i="123"/>
  <c r="L43" i="123"/>
  <c r="L42" i="123"/>
  <c r="L41" i="123"/>
  <c r="L40" i="123"/>
  <c r="AI39" i="123"/>
  <c r="AA39" i="123"/>
  <c r="Z39" i="123"/>
  <c r="P39" i="123"/>
  <c r="L39" i="123"/>
  <c r="AI38" i="123"/>
  <c r="AA38" i="123"/>
  <c r="Z38" i="123"/>
  <c r="P38" i="123"/>
  <c r="L38" i="123"/>
  <c r="AI37" i="123"/>
  <c r="AA37" i="123"/>
  <c r="Z37" i="123"/>
  <c r="P37" i="123"/>
  <c r="L37" i="123"/>
  <c r="AI36" i="123"/>
  <c r="AA36" i="123"/>
  <c r="Z36" i="123"/>
  <c r="P36" i="123"/>
  <c r="L36" i="123"/>
  <c r="AI35" i="123"/>
  <c r="AA35" i="123"/>
  <c r="Z35" i="123"/>
  <c r="P35" i="123"/>
  <c r="L35" i="123"/>
  <c r="AI34" i="123"/>
  <c r="AA34" i="123"/>
  <c r="Z34" i="123"/>
  <c r="P34" i="123"/>
  <c r="L34" i="123"/>
  <c r="F34" i="123"/>
  <c r="C34" i="123"/>
  <c r="AI33" i="123"/>
  <c r="AA33" i="123"/>
  <c r="Z33" i="123"/>
  <c r="P33" i="123"/>
  <c r="L33" i="123"/>
  <c r="AI32" i="123"/>
  <c r="AA32" i="123"/>
  <c r="Z32" i="123"/>
  <c r="P32" i="123"/>
  <c r="L32" i="123"/>
  <c r="F32" i="123"/>
  <c r="C32" i="123"/>
  <c r="AI31" i="123"/>
  <c r="AA31" i="123"/>
  <c r="Z31" i="123"/>
  <c r="P31" i="123"/>
  <c r="L31" i="123"/>
  <c r="AI30" i="123"/>
  <c r="AA30" i="123"/>
  <c r="Z30" i="123"/>
  <c r="P30" i="123"/>
  <c r="L30" i="123"/>
  <c r="F30" i="123"/>
  <c r="C30" i="123"/>
  <c r="AI29" i="123"/>
  <c r="AA29" i="123"/>
  <c r="Z29" i="123"/>
  <c r="P29" i="123"/>
  <c r="L29" i="123"/>
  <c r="AI28" i="123"/>
  <c r="AA28" i="123"/>
  <c r="Z28" i="123"/>
  <c r="P28" i="123"/>
  <c r="L28" i="123"/>
  <c r="F28" i="123"/>
  <c r="C28" i="123"/>
  <c r="AI27" i="123"/>
  <c r="AA27" i="123"/>
  <c r="Z27" i="123"/>
  <c r="P27" i="123"/>
  <c r="L27" i="123"/>
  <c r="P26" i="123"/>
  <c r="L26" i="123"/>
  <c r="P25" i="123"/>
  <c r="L25" i="123"/>
  <c r="L24" i="123"/>
  <c r="P23" i="123"/>
  <c r="L23" i="123"/>
  <c r="P22" i="123"/>
  <c r="L22" i="123"/>
  <c r="P21" i="123"/>
  <c r="L21" i="123"/>
  <c r="D21" i="123"/>
  <c r="E11" i="123"/>
  <c r="P20" i="123"/>
  <c r="L20" i="123"/>
  <c r="P19" i="123"/>
  <c r="L19" i="123"/>
  <c r="P18" i="123"/>
  <c r="L18" i="123"/>
  <c r="D18" i="123"/>
  <c r="P17" i="123"/>
  <c r="L17" i="123"/>
  <c r="P16" i="123"/>
  <c r="L16" i="123"/>
  <c r="P15" i="123"/>
  <c r="L15" i="123"/>
  <c r="P14" i="123"/>
  <c r="L14" i="123"/>
  <c r="P13" i="123"/>
  <c r="L13" i="123"/>
  <c r="C13" i="123"/>
  <c r="AI12" i="123"/>
  <c r="P12" i="123"/>
  <c r="L12" i="123"/>
  <c r="F12" i="123"/>
  <c r="AI11" i="123"/>
  <c r="AA11" i="123"/>
  <c r="Z11" i="123"/>
  <c r="P11" i="123"/>
  <c r="L11" i="123"/>
  <c r="L10" i="123"/>
  <c r="E10" i="123"/>
  <c r="L9" i="123"/>
  <c r="E9" i="123"/>
  <c r="AI8" i="123"/>
  <c r="AB8" i="123"/>
  <c r="AA8" i="123"/>
  <c r="Z8" i="123"/>
  <c r="Y8" i="123"/>
  <c r="P8" i="123"/>
  <c r="L8" i="123"/>
  <c r="E8" i="123"/>
  <c r="E7" i="123"/>
  <c r="E6" i="123"/>
  <c r="D4" i="123"/>
  <c r="B28" i="123" s="1"/>
  <c r="B60" i="122"/>
  <c r="B62" i="122" s="1"/>
  <c r="B64" i="122" s="1"/>
  <c r="B66" i="122" s="1"/>
  <c r="L58" i="122"/>
  <c r="L57" i="122"/>
  <c r="L56" i="122"/>
  <c r="L55" i="122"/>
  <c r="L54" i="122"/>
  <c r="L53" i="122"/>
  <c r="L52" i="122"/>
  <c r="L51" i="122"/>
  <c r="L50" i="122"/>
  <c r="L49" i="122"/>
  <c r="L48" i="122"/>
  <c r="L47" i="122"/>
  <c r="L46" i="122"/>
  <c r="L45" i="122"/>
  <c r="L44" i="122"/>
  <c r="L43" i="122"/>
  <c r="L42" i="122"/>
  <c r="L41" i="122"/>
  <c r="L40" i="122"/>
  <c r="AI39" i="122"/>
  <c r="AA39" i="122"/>
  <c r="Z39" i="122"/>
  <c r="P39" i="122"/>
  <c r="L39" i="122"/>
  <c r="AI38" i="122"/>
  <c r="AA38" i="122"/>
  <c r="Z38" i="122"/>
  <c r="P38" i="122"/>
  <c r="L38" i="122"/>
  <c r="AI37" i="122"/>
  <c r="AA37" i="122"/>
  <c r="Z37" i="122"/>
  <c r="P37" i="122"/>
  <c r="L37" i="122"/>
  <c r="AI36" i="122"/>
  <c r="AA36" i="122"/>
  <c r="Z36" i="122"/>
  <c r="P36" i="122"/>
  <c r="L36" i="122"/>
  <c r="AI35" i="122"/>
  <c r="AA35" i="122"/>
  <c r="Z35" i="122"/>
  <c r="P35" i="122"/>
  <c r="L35" i="122"/>
  <c r="AI34" i="122"/>
  <c r="AA34" i="122"/>
  <c r="Z34" i="122"/>
  <c r="P34" i="122"/>
  <c r="L34" i="122"/>
  <c r="F34" i="122"/>
  <c r="C34" i="122"/>
  <c r="AI33" i="122"/>
  <c r="AA33" i="122"/>
  <c r="Z33" i="122"/>
  <c r="P33" i="122"/>
  <c r="L33" i="122"/>
  <c r="AI32" i="122"/>
  <c r="AA32" i="122"/>
  <c r="Z32" i="122"/>
  <c r="P32" i="122"/>
  <c r="L32" i="122"/>
  <c r="F32" i="122"/>
  <c r="C32" i="122"/>
  <c r="AI31" i="122"/>
  <c r="AA31" i="122"/>
  <c r="Z31" i="122"/>
  <c r="P31" i="122"/>
  <c r="L31" i="122"/>
  <c r="AI30" i="122"/>
  <c r="AA30" i="122"/>
  <c r="Z30" i="122"/>
  <c r="P30" i="122"/>
  <c r="L30" i="122"/>
  <c r="F30" i="122"/>
  <c r="C30" i="122"/>
  <c r="AI29" i="122"/>
  <c r="AA29" i="122"/>
  <c r="Z29" i="122"/>
  <c r="P29" i="122"/>
  <c r="L29" i="122"/>
  <c r="AI28" i="122"/>
  <c r="AA28" i="122"/>
  <c r="Z28" i="122"/>
  <c r="P28" i="122"/>
  <c r="L28" i="122"/>
  <c r="F28" i="122"/>
  <c r="C28" i="122"/>
  <c r="AI27" i="122"/>
  <c r="AA27" i="122"/>
  <c r="Z27" i="122"/>
  <c r="P27" i="122"/>
  <c r="L27" i="122"/>
  <c r="P26" i="122"/>
  <c r="L26" i="122"/>
  <c r="P25" i="122"/>
  <c r="L25" i="122"/>
  <c r="L24" i="122"/>
  <c r="P23" i="122"/>
  <c r="L23" i="122"/>
  <c r="P22" i="122"/>
  <c r="L22" i="122"/>
  <c r="P21" i="122"/>
  <c r="L21" i="122"/>
  <c r="D21" i="122"/>
  <c r="P20" i="122"/>
  <c r="L20" i="122"/>
  <c r="E11" i="122"/>
  <c r="P19" i="122"/>
  <c r="L19" i="122"/>
  <c r="P18" i="122"/>
  <c r="L18" i="122"/>
  <c r="D18" i="122"/>
  <c r="P17" i="122"/>
  <c r="L17" i="122"/>
  <c r="P16" i="122"/>
  <c r="L16" i="122"/>
  <c r="P15" i="122"/>
  <c r="L15" i="122"/>
  <c r="P14" i="122"/>
  <c r="L14" i="122"/>
  <c r="P13" i="122"/>
  <c r="L13" i="122"/>
  <c r="C13" i="122"/>
  <c r="AI12" i="122"/>
  <c r="P12" i="122"/>
  <c r="L12" i="122"/>
  <c r="F12" i="122"/>
  <c r="AI11" i="122"/>
  <c r="AA11" i="122"/>
  <c r="Z11" i="122"/>
  <c r="P11" i="122"/>
  <c r="L11" i="122"/>
  <c r="L10" i="122"/>
  <c r="E10" i="122"/>
  <c r="L9" i="122"/>
  <c r="E9" i="122"/>
  <c r="AI8" i="122"/>
  <c r="AB8" i="122"/>
  <c r="AA8" i="122"/>
  <c r="Z8" i="122"/>
  <c r="Y8" i="122"/>
  <c r="P8" i="122"/>
  <c r="L8" i="122"/>
  <c r="E8" i="122"/>
  <c r="E7" i="122"/>
  <c r="E6" i="122"/>
  <c r="D4" i="122"/>
  <c r="B28" i="122" s="1"/>
  <c r="P21" i="116"/>
  <c r="P20" i="116"/>
  <c r="P19" i="116"/>
  <c r="P18" i="116"/>
  <c r="P17" i="116"/>
  <c r="P16" i="116"/>
  <c r="P15" i="116"/>
  <c r="P14" i="116"/>
  <c r="E11" i="116"/>
  <c r="P13" i="116"/>
  <c r="F12" i="116"/>
  <c r="B60" i="116"/>
  <c r="B62" i="116" s="1"/>
  <c r="B64" i="116" s="1"/>
  <c r="B66" i="116" s="1"/>
  <c r="L58" i="116"/>
  <c r="L57" i="116"/>
  <c r="L56" i="116"/>
  <c r="L55" i="116"/>
  <c r="L54" i="116"/>
  <c r="L53" i="116"/>
  <c r="L52" i="116"/>
  <c r="L51" i="116"/>
  <c r="L50" i="116"/>
  <c r="L49" i="116"/>
  <c r="L48" i="116"/>
  <c r="L47" i="116"/>
  <c r="L46" i="116"/>
  <c r="L45" i="116"/>
  <c r="L44" i="116"/>
  <c r="L43" i="116"/>
  <c r="L42" i="116"/>
  <c r="L41" i="116"/>
  <c r="L40" i="116"/>
  <c r="AI39" i="116"/>
  <c r="AA39" i="116"/>
  <c r="Z39" i="116"/>
  <c r="P39" i="116"/>
  <c r="L39" i="116"/>
  <c r="AI38" i="116"/>
  <c r="AA38" i="116"/>
  <c r="Z38" i="116"/>
  <c r="P38" i="116"/>
  <c r="L38" i="116"/>
  <c r="AI37" i="116"/>
  <c r="AA37" i="116"/>
  <c r="Z37" i="116"/>
  <c r="P37" i="116"/>
  <c r="L37" i="116"/>
  <c r="AI36" i="116"/>
  <c r="AA36" i="116"/>
  <c r="Z36" i="116"/>
  <c r="P36" i="116"/>
  <c r="L36" i="116"/>
  <c r="AI35" i="116"/>
  <c r="AA35" i="116"/>
  <c r="Z35" i="116"/>
  <c r="P35" i="116"/>
  <c r="L35" i="116"/>
  <c r="AI34" i="116"/>
  <c r="AA34" i="116"/>
  <c r="Z34" i="116"/>
  <c r="P34" i="116"/>
  <c r="L34" i="116"/>
  <c r="F34" i="116"/>
  <c r="C34" i="116"/>
  <c r="AI33" i="116"/>
  <c r="AA33" i="116"/>
  <c r="Z33" i="116"/>
  <c r="P33" i="116"/>
  <c r="L33" i="116"/>
  <c r="AI32" i="116"/>
  <c r="AA32" i="116"/>
  <c r="Z32" i="116"/>
  <c r="P32" i="116"/>
  <c r="L32" i="116"/>
  <c r="F32" i="116"/>
  <c r="C32" i="116"/>
  <c r="AI31" i="116"/>
  <c r="AA31" i="116"/>
  <c r="Z31" i="116"/>
  <c r="P31" i="116"/>
  <c r="L31" i="116"/>
  <c r="AI30" i="116"/>
  <c r="AA30" i="116"/>
  <c r="Z30" i="116"/>
  <c r="P30" i="116"/>
  <c r="L30" i="116"/>
  <c r="F30" i="116"/>
  <c r="C30" i="116"/>
  <c r="AI29" i="116"/>
  <c r="AA29" i="116"/>
  <c r="Z29" i="116"/>
  <c r="P29" i="116"/>
  <c r="L29" i="116"/>
  <c r="AI28" i="116"/>
  <c r="AA28" i="116"/>
  <c r="Z28" i="116"/>
  <c r="P28" i="116"/>
  <c r="L28" i="116"/>
  <c r="F28" i="116"/>
  <c r="C28" i="116"/>
  <c r="AI27" i="116"/>
  <c r="AA27" i="116"/>
  <c r="Z27" i="116"/>
  <c r="P27" i="116"/>
  <c r="L27" i="116"/>
  <c r="P26" i="116"/>
  <c r="L26" i="116"/>
  <c r="P25" i="116"/>
  <c r="L25" i="116"/>
  <c r="L24" i="116"/>
  <c r="P23" i="116"/>
  <c r="L23" i="116"/>
  <c r="P22" i="116"/>
  <c r="L22" i="116"/>
  <c r="L21" i="116"/>
  <c r="D21" i="116"/>
  <c r="L20" i="116"/>
  <c r="L19" i="116"/>
  <c r="D19" i="116"/>
  <c r="L18" i="116"/>
  <c r="D18" i="116"/>
  <c r="L17" i="116"/>
  <c r="D17" i="116"/>
  <c r="L16" i="116"/>
  <c r="C16" i="116"/>
  <c r="L15" i="116"/>
  <c r="L14" i="116"/>
  <c r="L13" i="116"/>
  <c r="C13" i="116"/>
  <c r="AI12" i="116"/>
  <c r="P12" i="116"/>
  <c r="L12" i="116"/>
  <c r="AI11" i="116"/>
  <c r="AA11" i="116"/>
  <c r="Z11" i="116"/>
  <c r="P11" i="116"/>
  <c r="L11" i="116"/>
  <c r="L10" i="116"/>
  <c r="E10" i="116"/>
  <c r="L9" i="116"/>
  <c r="E9" i="116"/>
  <c r="AI8" i="116"/>
  <c r="AB8" i="116"/>
  <c r="AA8" i="116"/>
  <c r="Z8" i="116"/>
  <c r="Y8" i="116"/>
  <c r="P8" i="116"/>
  <c r="L8" i="116"/>
  <c r="E8" i="116"/>
  <c r="E7" i="116"/>
  <c r="E6" i="116"/>
  <c r="D4" i="116"/>
  <c r="B28" i="116" s="1"/>
  <c r="E11" i="124" l="1"/>
  <c r="B32" i="124"/>
  <c r="B30" i="124"/>
  <c r="B34" i="124"/>
  <c r="B32" i="123"/>
  <c r="B30" i="123"/>
  <c r="B34" i="123"/>
  <c r="B32" i="122"/>
  <c r="B30" i="122"/>
  <c r="B34" i="122"/>
  <c r="B32" i="116"/>
  <c r="B30" i="116"/>
  <c r="B34" i="116"/>
  <c r="C24" i="2" l="1"/>
  <c r="AS5" i="103" l="1"/>
  <c r="U3" i="103"/>
  <c r="T3" i="103"/>
  <c r="AS15" i="103" l="1"/>
  <c r="AT15" i="103"/>
  <c r="AS16" i="103"/>
  <c r="AT16" i="103"/>
  <c r="AS17" i="103"/>
  <c r="AT17" i="103"/>
  <c r="R15" i="103"/>
  <c r="R16" i="103"/>
  <c r="R17" i="103"/>
  <c r="AH3" i="103"/>
  <c r="R6" i="103"/>
  <c r="R7" i="103"/>
  <c r="R8" i="103"/>
  <c r="AS21" i="103" l="1"/>
  <c r="AS3" i="103"/>
  <c r="AO3" i="103" l="1"/>
  <c r="AN3" i="103"/>
  <c r="AM3" i="103"/>
  <c r="B30" i="97" l="1"/>
  <c r="B31" i="97"/>
  <c r="B32" i="97"/>
  <c r="J91" i="115" l="1"/>
  <c r="D85" i="115" l="1"/>
  <c r="D86" i="115" l="1"/>
  <c r="D87" i="115" s="1"/>
  <c r="D88" i="115" s="1"/>
  <c r="K85" i="115"/>
  <c r="K86" i="115" s="1"/>
  <c r="K87" i="115" s="1"/>
  <c r="K88" i="115" s="1"/>
  <c r="AS38" i="103" l="1"/>
  <c r="AS37" i="103"/>
  <c r="AS36" i="103"/>
  <c r="AS35" i="103"/>
  <c r="BE38" i="103"/>
  <c r="AT38" i="103"/>
  <c r="BE37" i="103"/>
  <c r="BC37" i="103"/>
  <c r="AT37" i="103"/>
  <c r="BC36" i="103"/>
  <c r="AT36" i="103"/>
  <c r="BE35" i="103"/>
  <c r="BC35" i="103"/>
  <c r="AT35" i="103"/>
  <c r="AS34" i="103"/>
  <c r="AS33" i="103"/>
  <c r="AS32" i="103"/>
  <c r="AS31" i="103"/>
  <c r="BE34" i="103"/>
  <c r="AT34" i="103"/>
  <c r="BE33" i="103"/>
  <c r="BC33" i="103"/>
  <c r="AT33" i="103"/>
  <c r="BC32" i="103"/>
  <c r="AT32" i="103"/>
  <c r="BE31" i="103"/>
  <c r="BC31" i="103"/>
  <c r="AT31" i="103"/>
  <c r="BE30" i="103" l="1"/>
  <c r="AT30" i="103"/>
  <c r="AS30" i="103"/>
  <c r="BE29" i="103"/>
  <c r="BC29" i="103"/>
  <c r="AT29" i="103"/>
  <c r="AS29" i="103"/>
  <c r="BC28" i="103"/>
  <c r="AT28" i="103"/>
  <c r="AS28" i="103"/>
  <c r="BE27" i="103"/>
  <c r="BC27" i="103"/>
  <c r="AT27" i="103"/>
  <c r="AS27" i="103"/>
  <c r="BE45" i="103" l="1"/>
  <c r="AT45" i="103"/>
  <c r="AS45" i="103"/>
  <c r="BE44" i="103"/>
  <c r="AT44" i="103"/>
  <c r="AS44" i="103"/>
  <c r="R36" i="103"/>
  <c r="R37" i="103"/>
  <c r="R38" i="103"/>
  <c r="R39" i="103"/>
  <c r="R40" i="103"/>
  <c r="R41" i="103"/>
  <c r="R42" i="103"/>
  <c r="R43" i="103"/>
  <c r="R44" i="103"/>
  <c r="R45" i="103"/>
  <c r="R46" i="103"/>
  <c r="R27" i="103" l="1"/>
  <c r="R28" i="103"/>
  <c r="C53" i="115" l="1"/>
  <c r="N61" i="115" s="1"/>
  <c r="J61" i="115"/>
  <c r="F61" i="115"/>
  <c r="A61" i="115"/>
  <c r="C51" i="115"/>
  <c r="H61" i="115" s="1"/>
  <c r="E49" i="115"/>
  <c r="A49" i="115"/>
  <c r="J48" i="115"/>
  <c r="C41" i="115"/>
  <c r="F39" i="115"/>
  <c r="I36" i="115"/>
  <c r="D33" i="115"/>
  <c r="E31" i="115"/>
  <c r="F43" i="115" s="1"/>
  <c r="AT21" i="103" l="1"/>
  <c r="AS4" i="103" l="1"/>
  <c r="AS18" i="103" s="1"/>
  <c r="AS19" i="103" s="1"/>
  <c r="AS20" i="103" s="1"/>
  <c r="AS22" i="103" s="1"/>
  <c r="B69" i="97" l="1"/>
  <c r="C69" i="97"/>
  <c r="D69" i="97"/>
  <c r="E69" i="97"/>
  <c r="F69" i="97"/>
  <c r="G69" i="97"/>
  <c r="H69" i="97"/>
  <c r="B70" i="97"/>
  <c r="C70" i="97"/>
  <c r="D70" i="97"/>
  <c r="E70" i="97"/>
  <c r="F70" i="97"/>
  <c r="G70" i="97"/>
  <c r="H70" i="97"/>
  <c r="K69" i="97"/>
  <c r="K70" i="97"/>
  <c r="B43" i="97"/>
  <c r="C43" i="97"/>
  <c r="D43" i="97"/>
  <c r="E43" i="97"/>
  <c r="F43" i="97"/>
  <c r="G43" i="97"/>
  <c r="H43" i="97"/>
  <c r="B44" i="97"/>
  <c r="C44" i="97"/>
  <c r="D44" i="97"/>
  <c r="E44" i="97"/>
  <c r="F44" i="97"/>
  <c r="G44" i="97"/>
  <c r="H44" i="97"/>
  <c r="B45" i="97"/>
  <c r="C45" i="97"/>
  <c r="D45" i="97"/>
  <c r="E45" i="97"/>
  <c r="F45" i="97"/>
  <c r="G45" i="97"/>
  <c r="H45" i="97"/>
  <c r="B46" i="97"/>
  <c r="C46" i="97"/>
  <c r="D46" i="97"/>
  <c r="E46" i="97"/>
  <c r="F46" i="97"/>
  <c r="G46" i="97"/>
  <c r="H46" i="97"/>
  <c r="B47" i="97"/>
  <c r="C47" i="97"/>
  <c r="D47" i="97"/>
  <c r="E47" i="97"/>
  <c r="F47" i="97"/>
  <c r="G47" i="97"/>
  <c r="H47" i="97"/>
  <c r="B48" i="97"/>
  <c r="C48" i="97"/>
  <c r="D48" i="97"/>
  <c r="E48" i="97"/>
  <c r="F48" i="97"/>
  <c r="G48" i="97"/>
  <c r="H48" i="97"/>
  <c r="B49" i="97"/>
  <c r="C49" i="97"/>
  <c r="D49" i="97"/>
  <c r="E49" i="97"/>
  <c r="F49" i="97"/>
  <c r="G49" i="97"/>
  <c r="H49" i="97"/>
  <c r="B50" i="97"/>
  <c r="C50" i="97"/>
  <c r="D50" i="97"/>
  <c r="E50" i="97"/>
  <c r="F50" i="97"/>
  <c r="G50" i="97"/>
  <c r="H50" i="97"/>
  <c r="B51" i="97"/>
  <c r="C51" i="97"/>
  <c r="D51" i="97"/>
  <c r="E51" i="97"/>
  <c r="F51" i="97"/>
  <c r="G51" i="97"/>
  <c r="H51" i="97"/>
  <c r="B52" i="97"/>
  <c r="C52" i="97"/>
  <c r="D52" i="97"/>
  <c r="E52" i="97"/>
  <c r="F52" i="97"/>
  <c r="G52" i="97"/>
  <c r="H52" i="97"/>
  <c r="B53" i="97"/>
  <c r="C53" i="97"/>
  <c r="D53" i="97"/>
  <c r="E53" i="97"/>
  <c r="F53" i="97"/>
  <c r="G53" i="97"/>
  <c r="H53" i="97"/>
  <c r="B54" i="97"/>
  <c r="C54" i="97"/>
  <c r="D54" i="97"/>
  <c r="E54" i="97"/>
  <c r="F54" i="97"/>
  <c r="G54" i="97"/>
  <c r="H54" i="97"/>
  <c r="B55" i="97"/>
  <c r="C55" i="97"/>
  <c r="D55" i="97"/>
  <c r="E55" i="97"/>
  <c r="F55" i="97"/>
  <c r="G55" i="97"/>
  <c r="H55" i="97"/>
  <c r="B56" i="97"/>
  <c r="C56" i="97"/>
  <c r="D56" i="97"/>
  <c r="E56" i="97"/>
  <c r="F56" i="97"/>
  <c r="G56" i="97"/>
  <c r="H56" i="97"/>
  <c r="B57" i="97"/>
  <c r="C57" i="97"/>
  <c r="D57" i="97"/>
  <c r="E57" i="97"/>
  <c r="F57" i="97"/>
  <c r="G57" i="97"/>
  <c r="H57" i="97"/>
  <c r="B58" i="97"/>
  <c r="C58" i="97"/>
  <c r="D58" i="97"/>
  <c r="E58" i="97"/>
  <c r="F58" i="97"/>
  <c r="G58" i="97"/>
  <c r="H58" i="97"/>
  <c r="B59" i="97"/>
  <c r="C59" i="97"/>
  <c r="D59" i="97"/>
  <c r="E59" i="97"/>
  <c r="F59" i="97"/>
  <c r="G59" i="97"/>
  <c r="H59" i="97"/>
  <c r="B60" i="97"/>
  <c r="C60" i="97"/>
  <c r="D60" i="97"/>
  <c r="E60" i="97"/>
  <c r="F60" i="97"/>
  <c r="G60" i="97"/>
  <c r="H60" i="97"/>
  <c r="B61" i="97"/>
  <c r="C61" i="97"/>
  <c r="D61" i="97"/>
  <c r="E61" i="97"/>
  <c r="F61" i="97"/>
  <c r="G61" i="97"/>
  <c r="H61" i="97"/>
  <c r="B62" i="97"/>
  <c r="C62" i="97"/>
  <c r="D62" i="97"/>
  <c r="E62" i="97"/>
  <c r="F62" i="97"/>
  <c r="G62" i="97"/>
  <c r="H62" i="97"/>
  <c r="B63" i="97"/>
  <c r="C63" i="97"/>
  <c r="D63" i="97"/>
  <c r="E63" i="97"/>
  <c r="F63" i="97"/>
  <c r="G63" i="97"/>
  <c r="H63" i="97"/>
  <c r="B64" i="97"/>
  <c r="C64" i="97"/>
  <c r="D64" i="97"/>
  <c r="E64" i="97"/>
  <c r="F64" i="97"/>
  <c r="G64" i="97"/>
  <c r="H64" i="97"/>
  <c r="B65" i="97"/>
  <c r="C65" i="97"/>
  <c r="D65" i="97"/>
  <c r="E65" i="97"/>
  <c r="F65" i="97"/>
  <c r="G65" i="97"/>
  <c r="H65" i="97"/>
  <c r="B66" i="97"/>
  <c r="C66" i="97"/>
  <c r="D66" i="97"/>
  <c r="E66" i="97"/>
  <c r="F66" i="97"/>
  <c r="G66" i="97"/>
  <c r="H66" i="97"/>
  <c r="B67" i="97"/>
  <c r="C67" i="97"/>
  <c r="D67" i="97"/>
  <c r="E67" i="97"/>
  <c r="F67" i="97"/>
  <c r="G67" i="97"/>
  <c r="H67" i="97"/>
  <c r="B68" i="97"/>
  <c r="C68" i="97"/>
  <c r="D68" i="97"/>
  <c r="E68" i="97"/>
  <c r="F68" i="97"/>
  <c r="G68" i="97"/>
  <c r="H68" i="97"/>
  <c r="R29" i="103"/>
  <c r="R30" i="103"/>
  <c r="R31" i="103"/>
  <c r="R32" i="103"/>
  <c r="R33" i="103"/>
  <c r="R34" i="103"/>
  <c r="R35" i="103"/>
  <c r="AT22" i="103" l="1"/>
  <c r="AT20" i="103"/>
  <c r="AT19" i="103"/>
  <c r="AT18" i="103"/>
  <c r="C28" i="2" l="1"/>
  <c r="B28" i="2" s="1"/>
  <c r="C27" i="2"/>
  <c r="B27" i="2" s="1"/>
  <c r="C26" i="2"/>
  <c r="B26" i="2" s="1"/>
  <c r="C25" i="2"/>
  <c r="B25" i="2" s="1"/>
  <c r="B24" i="2"/>
  <c r="C21" i="2"/>
  <c r="B21" i="2" s="1"/>
  <c r="C20" i="2"/>
  <c r="B20" i="2" s="1"/>
  <c r="C17" i="2"/>
  <c r="B17" i="2" s="1"/>
  <c r="C16" i="2"/>
  <c r="B16" i="2" s="1"/>
  <c r="B13" i="2"/>
  <c r="C12" i="2"/>
  <c r="B12" i="2" s="1"/>
  <c r="C9" i="2"/>
  <c r="B9" i="2" s="1"/>
  <c r="C8" i="2"/>
  <c r="B8" i="2" s="1"/>
  <c r="B7" i="2"/>
  <c r="C6" i="2"/>
  <c r="B6" i="2" s="1"/>
  <c r="C5" i="2"/>
  <c r="B5" i="2" s="1"/>
  <c r="C4" i="2"/>
  <c r="B4" i="2" s="1"/>
  <c r="H1115" i="83"/>
  <c r="G1115" i="83"/>
  <c r="F1115" i="83"/>
  <c r="H1114" i="83"/>
  <c r="G1114" i="83"/>
  <c r="F1114" i="83"/>
  <c r="H1113" i="83"/>
  <c r="G1113" i="83"/>
  <c r="F1113" i="83"/>
  <c r="H1112" i="83"/>
  <c r="G1112" i="83"/>
  <c r="F1112" i="83"/>
  <c r="H1111" i="83"/>
  <c r="G1111" i="83"/>
  <c r="F1111" i="83"/>
  <c r="H1110" i="83"/>
  <c r="G1110" i="83"/>
  <c r="F1110" i="83"/>
  <c r="H1109" i="83"/>
  <c r="G1109" i="83"/>
  <c r="F1109" i="83"/>
  <c r="H1108" i="83"/>
  <c r="G1108" i="83"/>
  <c r="F1108" i="83"/>
  <c r="H1107" i="83"/>
  <c r="G1107" i="83"/>
  <c r="F1107" i="83"/>
  <c r="H1106" i="83"/>
  <c r="G1106" i="83"/>
  <c r="F1106" i="83"/>
  <c r="H1105" i="83"/>
  <c r="G1105" i="83"/>
  <c r="F1105" i="83"/>
  <c r="H1104" i="83"/>
  <c r="G1104" i="83"/>
  <c r="F1104" i="83"/>
  <c r="H1103" i="83"/>
  <c r="G1103" i="83"/>
  <c r="F1103" i="83"/>
  <c r="H1102" i="83"/>
  <c r="G1102" i="83"/>
  <c r="F1102" i="83"/>
  <c r="H1101" i="83"/>
  <c r="G1101" i="83"/>
  <c r="F1101" i="83"/>
  <c r="H1100" i="83"/>
  <c r="G1100" i="83"/>
  <c r="F1100" i="83"/>
  <c r="H1099" i="83"/>
  <c r="G1099" i="83"/>
  <c r="F1099" i="83"/>
  <c r="H1098" i="83"/>
  <c r="G1098" i="83"/>
  <c r="F1098" i="83"/>
  <c r="H1097" i="83"/>
  <c r="G1097" i="83"/>
  <c r="F1097" i="83"/>
  <c r="H1096" i="83"/>
  <c r="G1096" i="83"/>
  <c r="F1096" i="83"/>
  <c r="H1095" i="83"/>
  <c r="G1095" i="83"/>
  <c r="F1095" i="83"/>
  <c r="H1094" i="83"/>
  <c r="G1094" i="83"/>
  <c r="F1094" i="83"/>
  <c r="H1093" i="83"/>
  <c r="G1093" i="83"/>
  <c r="F1093" i="83"/>
  <c r="H1092" i="83"/>
  <c r="G1092" i="83"/>
  <c r="F1092" i="83"/>
  <c r="H1091" i="83"/>
  <c r="G1091" i="83"/>
  <c r="F1091" i="83"/>
  <c r="H1090" i="83"/>
  <c r="G1090" i="83"/>
  <c r="F1090" i="83"/>
  <c r="H1089" i="83"/>
  <c r="G1089" i="83"/>
  <c r="F1089" i="83"/>
  <c r="H1088" i="83"/>
  <c r="G1088" i="83"/>
  <c r="F1088" i="83"/>
  <c r="H1087" i="83"/>
  <c r="G1087" i="83"/>
  <c r="F1087" i="83"/>
  <c r="H1086" i="83"/>
  <c r="G1086" i="83"/>
  <c r="F1086" i="83"/>
  <c r="H1085" i="83"/>
  <c r="G1085" i="83"/>
  <c r="F1085" i="83"/>
  <c r="H1084" i="83"/>
  <c r="G1084" i="83"/>
  <c r="F1084" i="83"/>
  <c r="H1083" i="83"/>
  <c r="G1083" i="83"/>
  <c r="F1083" i="83"/>
  <c r="H1082" i="83"/>
  <c r="G1082" i="83"/>
  <c r="F1082" i="83"/>
  <c r="H1081" i="83"/>
  <c r="G1081" i="83"/>
  <c r="F1081" i="83"/>
  <c r="H1080" i="83"/>
  <c r="G1080" i="83"/>
  <c r="F1080" i="83"/>
  <c r="H1079" i="83"/>
  <c r="G1079" i="83"/>
  <c r="F1079" i="83"/>
  <c r="H1078" i="83"/>
  <c r="G1078" i="83"/>
  <c r="F1078" i="83"/>
  <c r="H1077" i="83"/>
  <c r="G1077" i="83"/>
  <c r="F1077" i="83"/>
  <c r="H1076" i="83"/>
  <c r="G1076" i="83"/>
  <c r="F1076" i="83"/>
  <c r="H1075" i="83"/>
  <c r="G1075" i="83"/>
  <c r="F1075" i="83"/>
  <c r="H1074" i="83"/>
  <c r="G1074" i="83"/>
  <c r="F1074" i="83"/>
  <c r="H1073" i="83"/>
  <c r="G1073" i="83"/>
  <c r="F1073" i="83"/>
  <c r="H1072" i="83"/>
  <c r="G1072" i="83"/>
  <c r="F1072" i="83"/>
  <c r="H1071" i="83"/>
  <c r="G1071" i="83"/>
  <c r="F1071" i="83"/>
  <c r="H1070" i="83"/>
  <c r="G1070" i="83"/>
  <c r="F1070" i="83"/>
  <c r="H1069" i="83"/>
  <c r="G1069" i="83"/>
  <c r="F1069" i="83"/>
  <c r="H1068" i="83"/>
  <c r="G1068" i="83"/>
  <c r="F1068" i="83"/>
  <c r="H1067" i="83"/>
  <c r="G1067" i="83"/>
  <c r="F1067" i="83"/>
  <c r="H1066" i="83"/>
  <c r="G1066" i="83"/>
  <c r="F1066" i="83"/>
  <c r="H1065" i="83"/>
  <c r="G1065" i="83"/>
  <c r="F1065" i="83"/>
  <c r="H1064" i="83"/>
  <c r="G1064" i="83"/>
  <c r="F1064" i="83"/>
  <c r="H1063" i="83"/>
  <c r="G1063" i="83"/>
  <c r="F1063" i="83"/>
  <c r="H1062" i="83"/>
  <c r="G1062" i="83"/>
  <c r="F1062" i="83"/>
  <c r="H1061" i="83"/>
  <c r="G1061" i="83"/>
  <c r="F1061" i="83"/>
  <c r="H1060" i="83"/>
  <c r="G1060" i="83"/>
  <c r="F1060" i="83"/>
  <c r="H1059" i="83"/>
  <c r="G1059" i="83"/>
  <c r="F1059" i="83"/>
  <c r="H1058" i="83"/>
  <c r="G1058" i="83"/>
  <c r="F1058" i="83"/>
  <c r="H1057" i="83"/>
  <c r="G1057" i="83"/>
  <c r="F1057" i="83"/>
  <c r="H1056" i="83"/>
  <c r="G1056" i="83"/>
  <c r="F1056" i="83"/>
  <c r="H1055" i="83"/>
  <c r="G1055" i="83"/>
  <c r="F1055" i="83"/>
  <c r="H1054" i="83"/>
  <c r="G1054" i="83"/>
  <c r="F1054" i="83"/>
  <c r="H1053" i="83"/>
  <c r="G1053" i="83"/>
  <c r="F1053" i="83"/>
  <c r="H1052" i="83"/>
  <c r="G1052" i="83"/>
  <c r="F1052" i="83"/>
  <c r="H1051" i="83"/>
  <c r="G1051" i="83"/>
  <c r="F1051" i="83"/>
  <c r="H1050" i="83"/>
  <c r="G1050" i="83"/>
  <c r="F1050" i="83"/>
  <c r="H1049" i="83"/>
  <c r="G1049" i="83"/>
  <c r="F1049" i="83"/>
  <c r="H1048" i="83"/>
  <c r="G1048" i="83"/>
  <c r="F1048" i="83"/>
  <c r="H1047" i="83"/>
  <c r="G1047" i="83"/>
  <c r="F1047" i="83"/>
  <c r="H1046" i="83"/>
  <c r="G1046" i="83"/>
  <c r="F1046" i="83"/>
  <c r="H1045" i="83"/>
  <c r="G1045" i="83"/>
  <c r="F1045" i="83"/>
  <c r="H1044" i="83"/>
  <c r="G1044" i="83"/>
  <c r="F1044" i="83"/>
  <c r="H1043" i="83"/>
  <c r="G1043" i="83"/>
  <c r="F1043" i="83"/>
  <c r="H1042" i="83"/>
  <c r="G1042" i="83"/>
  <c r="F1042" i="83"/>
  <c r="H1041" i="83"/>
  <c r="G1041" i="83"/>
  <c r="F1041" i="83"/>
  <c r="H1040" i="83"/>
  <c r="G1040" i="83"/>
  <c r="F1040" i="83"/>
  <c r="H1039" i="83"/>
  <c r="G1039" i="83"/>
  <c r="F1039" i="83"/>
  <c r="H1038" i="83"/>
  <c r="G1038" i="83"/>
  <c r="F1038" i="83"/>
  <c r="H1037" i="83"/>
  <c r="G1037" i="83"/>
  <c r="F1037" i="83"/>
  <c r="H1036" i="83"/>
  <c r="G1036" i="83"/>
  <c r="F1036" i="83"/>
  <c r="H1035" i="83"/>
  <c r="G1035" i="83"/>
  <c r="F1035" i="83"/>
  <c r="H1034" i="83"/>
  <c r="G1034" i="83"/>
  <c r="F1034" i="83"/>
  <c r="H1033" i="83"/>
  <c r="G1033" i="83"/>
  <c r="F1033" i="83"/>
  <c r="H1032" i="83"/>
  <c r="G1032" i="83"/>
  <c r="F1032" i="83"/>
  <c r="H1031" i="83"/>
  <c r="G1031" i="83"/>
  <c r="F1031" i="83"/>
  <c r="H1030" i="83"/>
  <c r="G1030" i="83"/>
  <c r="F1030" i="83"/>
  <c r="H1029" i="83"/>
  <c r="G1029" i="83"/>
  <c r="F1029" i="83"/>
  <c r="H1028" i="83"/>
  <c r="G1028" i="83"/>
  <c r="F1028" i="83"/>
  <c r="H1027" i="83"/>
  <c r="G1027" i="83"/>
  <c r="F1027" i="83"/>
  <c r="H1026" i="83"/>
  <c r="G1026" i="83"/>
  <c r="F1026" i="83"/>
  <c r="H1025" i="83"/>
  <c r="G1025" i="83"/>
  <c r="F1025" i="83"/>
  <c r="H1024" i="83"/>
  <c r="G1024" i="83"/>
  <c r="F1024" i="83"/>
  <c r="H1023" i="83"/>
  <c r="G1023" i="83"/>
  <c r="F1023" i="83"/>
  <c r="H1022" i="83"/>
  <c r="G1022" i="83"/>
  <c r="F1022" i="83"/>
  <c r="H1021" i="83"/>
  <c r="G1021" i="83"/>
  <c r="F1021" i="83"/>
  <c r="H1020" i="83"/>
  <c r="G1020" i="83"/>
  <c r="F1020" i="83"/>
  <c r="H1019" i="83"/>
  <c r="G1019" i="83"/>
  <c r="F1019" i="83"/>
  <c r="H1018" i="83"/>
  <c r="G1018" i="83"/>
  <c r="F1018" i="83"/>
  <c r="H1017" i="83"/>
  <c r="G1017" i="83"/>
  <c r="F1017" i="83"/>
  <c r="H1016" i="83"/>
  <c r="G1016" i="83"/>
  <c r="F1016" i="83"/>
  <c r="H1015" i="83"/>
  <c r="G1015" i="83"/>
  <c r="F1015" i="83"/>
  <c r="H1014" i="83"/>
  <c r="G1014" i="83"/>
  <c r="F1014" i="83"/>
  <c r="H1013" i="83"/>
  <c r="G1013" i="83"/>
  <c r="F1013" i="83"/>
  <c r="H1012" i="83"/>
  <c r="G1012" i="83"/>
  <c r="F1012" i="83"/>
  <c r="H1011" i="83"/>
  <c r="G1011" i="83"/>
  <c r="F1011" i="83"/>
  <c r="H1010" i="83"/>
  <c r="G1010" i="83"/>
  <c r="F1010" i="83"/>
  <c r="H1009" i="83"/>
  <c r="G1009" i="83"/>
  <c r="F1009" i="83"/>
  <c r="H1008" i="83"/>
  <c r="G1008" i="83"/>
  <c r="F1008" i="83"/>
  <c r="H1007" i="83"/>
  <c r="G1007" i="83"/>
  <c r="F1007" i="83"/>
  <c r="H1006" i="83"/>
  <c r="G1006" i="83"/>
  <c r="F1006" i="83"/>
  <c r="H1005" i="83"/>
  <c r="G1005" i="83"/>
  <c r="F1005" i="83"/>
  <c r="H1004" i="83"/>
  <c r="G1004" i="83"/>
  <c r="F1004" i="83"/>
  <c r="H1003" i="83"/>
  <c r="G1003" i="83"/>
  <c r="F1003" i="83"/>
  <c r="H1002" i="83"/>
  <c r="G1002" i="83"/>
  <c r="F1002" i="83"/>
  <c r="H1001" i="83"/>
  <c r="G1001" i="83"/>
  <c r="F1001" i="83"/>
  <c r="H1000" i="83"/>
  <c r="G1000" i="83"/>
  <c r="F1000" i="83"/>
  <c r="H999" i="83"/>
  <c r="G999" i="83"/>
  <c r="F999" i="83"/>
  <c r="H998" i="83"/>
  <c r="G998" i="83"/>
  <c r="F998" i="83"/>
  <c r="H997" i="83"/>
  <c r="G997" i="83"/>
  <c r="F997" i="83"/>
  <c r="H996" i="83"/>
  <c r="G996" i="83"/>
  <c r="F996" i="83"/>
  <c r="H995" i="83"/>
  <c r="G995" i="83"/>
  <c r="F995" i="83"/>
  <c r="H994" i="83"/>
  <c r="G994" i="83"/>
  <c r="F994" i="83"/>
  <c r="H993" i="83"/>
  <c r="G993" i="83"/>
  <c r="F993" i="83"/>
  <c r="H992" i="83"/>
  <c r="G992" i="83"/>
  <c r="F992" i="83"/>
  <c r="H991" i="83"/>
  <c r="G991" i="83"/>
  <c r="F991" i="83"/>
  <c r="H990" i="83"/>
  <c r="G990" i="83"/>
  <c r="F990" i="83"/>
  <c r="H989" i="83"/>
  <c r="G989" i="83"/>
  <c r="F989" i="83"/>
  <c r="H988" i="83"/>
  <c r="G988" i="83"/>
  <c r="F988" i="83"/>
  <c r="H987" i="83"/>
  <c r="G987" i="83"/>
  <c r="F987" i="83"/>
  <c r="H986" i="83"/>
  <c r="G986" i="83"/>
  <c r="F986" i="83"/>
  <c r="H985" i="83"/>
  <c r="G985" i="83"/>
  <c r="F985" i="83"/>
  <c r="H984" i="83"/>
  <c r="G984" i="83"/>
  <c r="F984" i="83"/>
  <c r="H983" i="83"/>
  <c r="G983" i="83"/>
  <c r="F983" i="83"/>
  <c r="H982" i="83"/>
  <c r="G982" i="83"/>
  <c r="F982" i="83"/>
  <c r="H981" i="83"/>
  <c r="G981" i="83"/>
  <c r="F981" i="83"/>
  <c r="H980" i="83"/>
  <c r="G980" i="83"/>
  <c r="F980" i="83"/>
  <c r="H979" i="83"/>
  <c r="G979" i="83"/>
  <c r="F979" i="83"/>
  <c r="H978" i="83"/>
  <c r="G978" i="83"/>
  <c r="F978" i="83"/>
  <c r="H977" i="83"/>
  <c r="G977" i="83"/>
  <c r="F977" i="83"/>
  <c r="H976" i="83"/>
  <c r="G976" i="83"/>
  <c r="F976" i="83"/>
  <c r="H975" i="83"/>
  <c r="G975" i="83"/>
  <c r="F975" i="83"/>
  <c r="H974" i="83"/>
  <c r="G974" i="83"/>
  <c r="F974" i="83"/>
  <c r="H973" i="83"/>
  <c r="G973" i="83"/>
  <c r="F973" i="83"/>
  <c r="H972" i="83"/>
  <c r="G972" i="83"/>
  <c r="F972" i="83"/>
  <c r="H971" i="83"/>
  <c r="G971" i="83"/>
  <c r="F971" i="83"/>
  <c r="H970" i="83"/>
  <c r="G970" i="83"/>
  <c r="F970" i="83"/>
  <c r="H969" i="83"/>
  <c r="G969" i="83"/>
  <c r="F969" i="83"/>
  <c r="H968" i="83"/>
  <c r="G968" i="83"/>
  <c r="F968" i="83"/>
  <c r="H967" i="83"/>
  <c r="G967" i="83"/>
  <c r="F967" i="83"/>
  <c r="H966" i="83"/>
  <c r="G966" i="83"/>
  <c r="F966" i="83"/>
  <c r="H965" i="83"/>
  <c r="G965" i="83"/>
  <c r="F965" i="83"/>
  <c r="H964" i="83"/>
  <c r="G964" i="83"/>
  <c r="F964" i="83"/>
  <c r="H963" i="83"/>
  <c r="G963" i="83"/>
  <c r="F963" i="83"/>
  <c r="H962" i="83"/>
  <c r="G962" i="83"/>
  <c r="F962" i="83"/>
  <c r="H961" i="83"/>
  <c r="G961" i="83"/>
  <c r="F961" i="83"/>
  <c r="H960" i="83"/>
  <c r="G960" i="83"/>
  <c r="F960" i="83"/>
  <c r="H959" i="83"/>
  <c r="G959" i="83"/>
  <c r="F959" i="83"/>
  <c r="H958" i="83"/>
  <c r="G958" i="83"/>
  <c r="F958" i="83"/>
  <c r="H957" i="83"/>
  <c r="G957" i="83"/>
  <c r="F957" i="83"/>
  <c r="H956" i="83"/>
  <c r="G956" i="83"/>
  <c r="F956" i="83"/>
  <c r="H955" i="83"/>
  <c r="G955" i="83"/>
  <c r="F955" i="83"/>
  <c r="H954" i="83"/>
  <c r="G954" i="83"/>
  <c r="F954" i="83"/>
  <c r="H953" i="83"/>
  <c r="G953" i="83"/>
  <c r="F953" i="83"/>
  <c r="H952" i="83"/>
  <c r="G952" i="83"/>
  <c r="F952" i="83"/>
  <c r="H951" i="83"/>
  <c r="G951" i="83"/>
  <c r="F951" i="83"/>
  <c r="H950" i="83"/>
  <c r="G950" i="83"/>
  <c r="F950" i="83"/>
  <c r="H949" i="83"/>
  <c r="G949" i="83"/>
  <c r="F949" i="83"/>
  <c r="H948" i="83"/>
  <c r="G948" i="83"/>
  <c r="F948" i="83"/>
  <c r="H947" i="83"/>
  <c r="G947" i="83"/>
  <c r="F947" i="83"/>
  <c r="H946" i="83"/>
  <c r="G946" i="83"/>
  <c r="F946" i="83"/>
  <c r="H945" i="83"/>
  <c r="G945" i="83"/>
  <c r="F945" i="83"/>
  <c r="H944" i="83"/>
  <c r="G944" i="83"/>
  <c r="F944" i="83"/>
  <c r="H943" i="83"/>
  <c r="G943" i="83"/>
  <c r="F943" i="83"/>
  <c r="H942" i="83"/>
  <c r="G942" i="83"/>
  <c r="F942" i="83"/>
  <c r="H941" i="83"/>
  <c r="G941" i="83"/>
  <c r="F941" i="83"/>
  <c r="H940" i="83"/>
  <c r="G940" i="83"/>
  <c r="F940" i="83"/>
  <c r="H939" i="83"/>
  <c r="G939" i="83"/>
  <c r="F939" i="83"/>
  <c r="H938" i="83"/>
  <c r="G938" i="83"/>
  <c r="F938" i="83"/>
  <c r="H937" i="83"/>
  <c r="G937" i="83"/>
  <c r="F937" i="83"/>
  <c r="H936" i="83"/>
  <c r="G936" i="83"/>
  <c r="F936" i="83"/>
  <c r="H935" i="83"/>
  <c r="G935" i="83"/>
  <c r="F935" i="83"/>
  <c r="H934" i="83"/>
  <c r="G934" i="83"/>
  <c r="F934" i="83"/>
  <c r="H933" i="83"/>
  <c r="G933" i="83"/>
  <c r="F933" i="83"/>
  <c r="H932" i="83"/>
  <c r="G932" i="83"/>
  <c r="F932" i="83"/>
  <c r="H931" i="83"/>
  <c r="G931" i="83"/>
  <c r="F931" i="83"/>
  <c r="H930" i="83"/>
  <c r="G930" i="83"/>
  <c r="F930" i="83"/>
  <c r="H929" i="83"/>
  <c r="G929" i="83"/>
  <c r="F929" i="83"/>
  <c r="H928" i="83"/>
  <c r="G928" i="83"/>
  <c r="F928" i="83"/>
  <c r="H927" i="83"/>
  <c r="G927" i="83"/>
  <c r="F927" i="83"/>
  <c r="H926" i="83"/>
  <c r="G926" i="83"/>
  <c r="F926" i="83"/>
  <c r="H925" i="83"/>
  <c r="G925" i="83"/>
  <c r="F925" i="83"/>
  <c r="H924" i="83"/>
  <c r="G924" i="83"/>
  <c r="F924" i="83"/>
  <c r="H923" i="83"/>
  <c r="G923" i="83"/>
  <c r="F923" i="83"/>
  <c r="H922" i="83"/>
  <c r="G922" i="83"/>
  <c r="F922" i="83"/>
  <c r="H921" i="83"/>
  <c r="G921" i="83"/>
  <c r="F921" i="83"/>
  <c r="H920" i="83"/>
  <c r="G920" i="83"/>
  <c r="F920" i="83"/>
  <c r="H919" i="83"/>
  <c r="G919" i="83"/>
  <c r="F919" i="83"/>
  <c r="H918" i="83"/>
  <c r="G918" i="83"/>
  <c r="F918" i="83"/>
  <c r="H917" i="83"/>
  <c r="G917" i="83"/>
  <c r="F917" i="83"/>
  <c r="H916" i="83"/>
  <c r="G916" i="83"/>
  <c r="F916" i="83"/>
  <c r="H915" i="83"/>
  <c r="G915" i="83"/>
  <c r="F915" i="83"/>
  <c r="H914" i="83"/>
  <c r="G914" i="83"/>
  <c r="F914" i="83"/>
  <c r="H913" i="83"/>
  <c r="G913" i="83"/>
  <c r="F913" i="83"/>
  <c r="H912" i="83"/>
  <c r="G912" i="83"/>
  <c r="F912" i="83"/>
  <c r="H911" i="83"/>
  <c r="G911" i="83"/>
  <c r="F911" i="83"/>
  <c r="H910" i="83"/>
  <c r="G910" i="83"/>
  <c r="F910" i="83"/>
  <c r="H909" i="83"/>
  <c r="G909" i="83"/>
  <c r="F909" i="83"/>
  <c r="H908" i="83"/>
  <c r="G908" i="83"/>
  <c r="F908" i="83"/>
  <c r="H907" i="83"/>
  <c r="G907" i="83"/>
  <c r="F907" i="83"/>
  <c r="H906" i="83"/>
  <c r="G906" i="83"/>
  <c r="F906" i="83"/>
  <c r="H905" i="83"/>
  <c r="G905" i="83"/>
  <c r="F905" i="83"/>
  <c r="H904" i="83"/>
  <c r="G904" i="83"/>
  <c r="F904" i="83"/>
  <c r="H903" i="83"/>
  <c r="G903" i="83"/>
  <c r="F903" i="83"/>
  <c r="H902" i="83"/>
  <c r="G902" i="83"/>
  <c r="F902" i="83"/>
  <c r="H901" i="83"/>
  <c r="G901" i="83"/>
  <c r="F901" i="83"/>
  <c r="H900" i="83"/>
  <c r="G900" i="83"/>
  <c r="F900" i="83"/>
  <c r="H899" i="83"/>
  <c r="G899" i="83"/>
  <c r="F899" i="83"/>
  <c r="H898" i="83"/>
  <c r="G898" i="83"/>
  <c r="F898" i="83"/>
  <c r="H897" i="83"/>
  <c r="G897" i="83"/>
  <c r="F897" i="83"/>
  <c r="H896" i="83"/>
  <c r="G896" i="83"/>
  <c r="F896" i="83"/>
  <c r="H895" i="83"/>
  <c r="G895" i="83"/>
  <c r="F895" i="83"/>
  <c r="H894" i="83"/>
  <c r="G894" i="83"/>
  <c r="F894" i="83"/>
  <c r="H893" i="83"/>
  <c r="G893" i="83"/>
  <c r="F893" i="83"/>
  <c r="H892" i="83"/>
  <c r="G892" i="83"/>
  <c r="F892" i="83"/>
  <c r="H891" i="83"/>
  <c r="G891" i="83"/>
  <c r="F891" i="83"/>
  <c r="H890" i="83"/>
  <c r="G890" i="83"/>
  <c r="F890" i="83"/>
  <c r="H889" i="83"/>
  <c r="G889" i="83"/>
  <c r="F889" i="83"/>
  <c r="H888" i="83"/>
  <c r="G888" i="83"/>
  <c r="F888" i="83"/>
  <c r="H887" i="83"/>
  <c r="G887" i="83"/>
  <c r="F887" i="83"/>
  <c r="H886" i="83"/>
  <c r="G886" i="83"/>
  <c r="F886" i="83"/>
  <c r="H885" i="83"/>
  <c r="G885" i="83"/>
  <c r="F885" i="83"/>
  <c r="H884" i="83"/>
  <c r="G884" i="83"/>
  <c r="F884" i="83"/>
  <c r="H883" i="83"/>
  <c r="G883" i="83"/>
  <c r="F883" i="83"/>
  <c r="H882" i="83"/>
  <c r="G882" i="83"/>
  <c r="F882" i="83"/>
  <c r="H881" i="83"/>
  <c r="G881" i="83"/>
  <c r="F881" i="83"/>
  <c r="H880" i="83"/>
  <c r="G880" i="83"/>
  <c r="F880" i="83"/>
  <c r="H879" i="83"/>
  <c r="G879" i="83"/>
  <c r="F879" i="83"/>
  <c r="H878" i="83"/>
  <c r="G878" i="83"/>
  <c r="F878" i="83"/>
  <c r="H877" i="83"/>
  <c r="G877" i="83"/>
  <c r="F877" i="83"/>
  <c r="H876" i="83"/>
  <c r="G876" i="83"/>
  <c r="F876" i="83"/>
  <c r="H875" i="83"/>
  <c r="G875" i="83"/>
  <c r="F875" i="83"/>
  <c r="H874" i="83"/>
  <c r="G874" i="83"/>
  <c r="F874" i="83"/>
  <c r="H873" i="83"/>
  <c r="G873" i="83"/>
  <c r="F873" i="83"/>
  <c r="H872" i="83"/>
  <c r="G872" i="83"/>
  <c r="F872" i="83"/>
  <c r="H871" i="83"/>
  <c r="G871" i="83"/>
  <c r="F871" i="83"/>
  <c r="H870" i="83"/>
  <c r="G870" i="83"/>
  <c r="F870" i="83"/>
  <c r="H869" i="83"/>
  <c r="G869" i="83"/>
  <c r="F869" i="83"/>
  <c r="H868" i="83"/>
  <c r="G868" i="83"/>
  <c r="F868" i="83"/>
  <c r="H867" i="83"/>
  <c r="G867" i="83"/>
  <c r="F867" i="83"/>
  <c r="H866" i="83"/>
  <c r="G866" i="83"/>
  <c r="F866" i="83"/>
  <c r="H865" i="83"/>
  <c r="G865" i="83"/>
  <c r="F865" i="83"/>
  <c r="H864" i="83"/>
  <c r="G864" i="83"/>
  <c r="F864" i="83"/>
  <c r="H863" i="83"/>
  <c r="G863" i="83"/>
  <c r="F863" i="83"/>
  <c r="H862" i="83"/>
  <c r="G862" i="83"/>
  <c r="F862" i="83"/>
  <c r="H861" i="83"/>
  <c r="G861" i="83"/>
  <c r="F861" i="83"/>
  <c r="H860" i="83"/>
  <c r="G860" i="83"/>
  <c r="F860" i="83"/>
  <c r="H859" i="83"/>
  <c r="G859" i="83"/>
  <c r="F859" i="83"/>
  <c r="H858" i="83"/>
  <c r="G858" i="83"/>
  <c r="F858" i="83"/>
  <c r="H857" i="83"/>
  <c r="G857" i="83"/>
  <c r="F857" i="83"/>
  <c r="H856" i="83"/>
  <c r="G856" i="83"/>
  <c r="F856" i="83"/>
  <c r="H855" i="83"/>
  <c r="G855" i="83"/>
  <c r="F855" i="83"/>
  <c r="H854" i="83"/>
  <c r="G854" i="83"/>
  <c r="F854" i="83"/>
  <c r="H853" i="83"/>
  <c r="G853" i="83"/>
  <c r="F853" i="83"/>
  <c r="H852" i="83"/>
  <c r="G852" i="83"/>
  <c r="F852" i="83"/>
  <c r="H851" i="83"/>
  <c r="G851" i="83"/>
  <c r="F851" i="83"/>
  <c r="H850" i="83"/>
  <c r="G850" i="83"/>
  <c r="F850" i="83"/>
  <c r="H849" i="83"/>
  <c r="G849" i="83"/>
  <c r="F849" i="83"/>
  <c r="H848" i="83"/>
  <c r="G848" i="83"/>
  <c r="F848" i="83"/>
  <c r="H847" i="83"/>
  <c r="G847" i="83"/>
  <c r="F847" i="83"/>
  <c r="H846" i="83"/>
  <c r="G846" i="83"/>
  <c r="F846" i="83"/>
  <c r="H845" i="83"/>
  <c r="G845" i="83"/>
  <c r="F845" i="83"/>
  <c r="H844" i="83"/>
  <c r="G844" i="83"/>
  <c r="F844" i="83"/>
  <c r="H843" i="83"/>
  <c r="G843" i="83"/>
  <c r="F843" i="83"/>
  <c r="H842" i="83"/>
  <c r="G842" i="83"/>
  <c r="F842" i="83"/>
  <c r="H841" i="83"/>
  <c r="G841" i="83"/>
  <c r="F841" i="83"/>
  <c r="H840" i="83"/>
  <c r="G840" i="83"/>
  <c r="F840" i="83"/>
  <c r="H839" i="83"/>
  <c r="G839" i="83"/>
  <c r="F839" i="83"/>
  <c r="H838" i="83"/>
  <c r="G838" i="83"/>
  <c r="F838" i="83"/>
  <c r="H837" i="83"/>
  <c r="G837" i="83"/>
  <c r="F837" i="83"/>
  <c r="H836" i="83"/>
  <c r="G836" i="83"/>
  <c r="F836" i="83"/>
  <c r="H835" i="83"/>
  <c r="G835" i="83"/>
  <c r="F835" i="83"/>
  <c r="H834" i="83"/>
  <c r="G834" i="83"/>
  <c r="F834" i="83"/>
  <c r="H833" i="83"/>
  <c r="G833" i="83"/>
  <c r="F833" i="83"/>
  <c r="H832" i="83"/>
  <c r="G832" i="83"/>
  <c r="F832" i="83"/>
  <c r="H831" i="83"/>
  <c r="G831" i="83"/>
  <c r="F831" i="83"/>
  <c r="H830" i="83"/>
  <c r="G830" i="83"/>
  <c r="F830" i="83"/>
  <c r="H829" i="83"/>
  <c r="G829" i="83"/>
  <c r="F829" i="83"/>
  <c r="H828" i="83"/>
  <c r="G828" i="83"/>
  <c r="F828" i="83"/>
  <c r="H827" i="83"/>
  <c r="G827" i="83"/>
  <c r="F827" i="83"/>
  <c r="H826" i="83"/>
  <c r="G826" i="83"/>
  <c r="F826" i="83"/>
  <c r="H825" i="83"/>
  <c r="G825" i="83"/>
  <c r="F825" i="83"/>
  <c r="H824" i="83"/>
  <c r="G824" i="83"/>
  <c r="F824" i="83"/>
  <c r="H823" i="83"/>
  <c r="G823" i="83"/>
  <c r="F823" i="83"/>
  <c r="H822" i="83"/>
  <c r="G822" i="83"/>
  <c r="F822" i="83"/>
  <c r="H821" i="83"/>
  <c r="G821" i="83"/>
  <c r="F821" i="83"/>
  <c r="H820" i="83"/>
  <c r="G820" i="83"/>
  <c r="F820" i="83"/>
  <c r="H819" i="83"/>
  <c r="G819" i="83"/>
  <c r="F819" i="83"/>
  <c r="H818" i="83"/>
  <c r="G818" i="83"/>
  <c r="F818" i="83"/>
  <c r="H817" i="83"/>
  <c r="G817" i="83"/>
  <c r="F817" i="83"/>
  <c r="H816" i="83"/>
  <c r="G816" i="83"/>
  <c r="F816" i="83"/>
  <c r="H815" i="83"/>
  <c r="G815" i="83"/>
  <c r="F815" i="83"/>
  <c r="H814" i="83"/>
  <c r="G814" i="83"/>
  <c r="F814" i="83"/>
  <c r="H813" i="83"/>
  <c r="G813" i="83"/>
  <c r="F813" i="83"/>
  <c r="H812" i="83"/>
  <c r="G812" i="83"/>
  <c r="F812" i="83"/>
  <c r="H811" i="83"/>
  <c r="G811" i="83"/>
  <c r="F811" i="83"/>
  <c r="H810" i="83"/>
  <c r="G810" i="83"/>
  <c r="F810" i="83"/>
  <c r="H809" i="83"/>
  <c r="G809" i="83"/>
  <c r="F809" i="83"/>
  <c r="H808" i="83"/>
  <c r="G808" i="83"/>
  <c r="F808" i="83"/>
  <c r="H807" i="83"/>
  <c r="G807" i="83"/>
  <c r="F807" i="83"/>
  <c r="H806" i="83"/>
  <c r="G806" i="83"/>
  <c r="F806" i="83"/>
  <c r="H805" i="83"/>
  <c r="G805" i="83"/>
  <c r="F805" i="83"/>
  <c r="H804" i="83"/>
  <c r="G804" i="83"/>
  <c r="F804" i="83"/>
  <c r="H803" i="83"/>
  <c r="G803" i="83"/>
  <c r="F803" i="83"/>
  <c r="H802" i="83"/>
  <c r="G802" i="83"/>
  <c r="F802" i="83"/>
  <c r="H801" i="83"/>
  <c r="G801" i="83"/>
  <c r="F801" i="83"/>
  <c r="H800" i="83"/>
  <c r="G800" i="83"/>
  <c r="F800" i="83"/>
  <c r="H799" i="83"/>
  <c r="G799" i="83"/>
  <c r="F799" i="83"/>
  <c r="H798" i="83"/>
  <c r="G798" i="83"/>
  <c r="F798" i="83"/>
  <c r="H797" i="83"/>
  <c r="G797" i="83"/>
  <c r="F797" i="83"/>
  <c r="H796" i="83"/>
  <c r="G796" i="83"/>
  <c r="F796" i="83"/>
  <c r="H795" i="83"/>
  <c r="G795" i="83"/>
  <c r="F795" i="83"/>
  <c r="H794" i="83"/>
  <c r="G794" i="83"/>
  <c r="F794" i="83"/>
  <c r="H793" i="83"/>
  <c r="G793" i="83"/>
  <c r="F793" i="83"/>
  <c r="H792" i="83"/>
  <c r="G792" i="83"/>
  <c r="F792" i="83"/>
  <c r="H791" i="83"/>
  <c r="G791" i="83"/>
  <c r="F791" i="83"/>
  <c r="H790" i="83"/>
  <c r="G790" i="83"/>
  <c r="F790" i="83"/>
  <c r="H789" i="83"/>
  <c r="G789" i="83"/>
  <c r="F789" i="83"/>
  <c r="H788" i="83"/>
  <c r="G788" i="83"/>
  <c r="F788" i="83"/>
  <c r="H787" i="83"/>
  <c r="G787" i="83"/>
  <c r="F787" i="83"/>
  <c r="H786" i="83"/>
  <c r="G786" i="83"/>
  <c r="F786" i="83"/>
  <c r="H785" i="83"/>
  <c r="G785" i="83"/>
  <c r="F785" i="83"/>
  <c r="H784" i="83"/>
  <c r="G784" i="83"/>
  <c r="F784" i="83"/>
  <c r="H783" i="83"/>
  <c r="G783" i="83"/>
  <c r="F783" i="83"/>
  <c r="H782" i="83"/>
  <c r="G782" i="83"/>
  <c r="F782" i="83"/>
  <c r="H781" i="83"/>
  <c r="G781" i="83"/>
  <c r="F781" i="83"/>
  <c r="H780" i="83"/>
  <c r="G780" i="83"/>
  <c r="F780" i="83"/>
  <c r="H779" i="83"/>
  <c r="G779" i="83"/>
  <c r="F779" i="83"/>
  <c r="H778" i="83"/>
  <c r="G778" i="83"/>
  <c r="F778" i="83"/>
  <c r="H777" i="83"/>
  <c r="G777" i="83"/>
  <c r="F777" i="83"/>
  <c r="H776" i="83"/>
  <c r="G776" i="83"/>
  <c r="F776" i="83"/>
  <c r="H775" i="83"/>
  <c r="G775" i="83"/>
  <c r="F775" i="83"/>
  <c r="H774" i="83"/>
  <c r="G774" i="83"/>
  <c r="F774" i="83"/>
  <c r="H773" i="83"/>
  <c r="G773" i="83"/>
  <c r="F773" i="83"/>
  <c r="H772" i="83"/>
  <c r="G772" i="83"/>
  <c r="F772" i="83"/>
  <c r="H771" i="83"/>
  <c r="G771" i="83"/>
  <c r="F771" i="83"/>
  <c r="H770" i="83"/>
  <c r="G770" i="83"/>
  <c r="F770" i="83"/>
  <c r="H769" i="83"/>
  <c r="G769" i="83"/>
  <c r="F769" i="83"/>
  <c r="H768" i="83"/>
  <c r="G768" i="83"/>
  <c r="F768" i="83"/>
  <c r="H767" i="83"/>
  <c r="G767" i="83"/>
  <c r="F767" i="83"/>
  <c r="H766" i="83"/>
  <c r="G766" i="83"/>
  <c r="F766" i="83"/>
  <c r="H765" i="83"/>
  <c r="G765" i="83"/>
  <c r="F765" i="83"/>
  <c r="H764" i="83"/>
  <c r="G764" i="83"/>
  <c r="F764" i="83"/>
  <c r="H763" i="83"/>
  <c r="G763" i="83"/>
  <c r="F763" i="83"/>
  <c r="H762" i="83"/>
  <c r="G762" i="83"/>
  <c r="F762" i="83"/>
  <c r="H761" i="83"/>
  <c r="G761" i="83"/>
  <c r="F761" i="83"/>
  <c r="H760" i="83"/>
  <c r="G760" i="83"/>
  <c r="F760" i="83"/>
  <c r="H759" i="83"/>
  <c r="G759" i="83"/>
  <c r="F759" i="83"/>
  <c r="H758" i="83"/>
  <c r="G758" i="83"/>
  <c r="F758" i="83"/>
  <c r="H757" i="83"/>
  <c r="G757" i="83"/>
  <c r="F757" i="83"/>
  <c r="H756" i="83"/>
  <c r="G756" i="83"/>
  <c r="F756" i="83"/>
  <c r="H755" i="83"/>
  <c r="G755" i="83"/>
  <c r="F755" i="83"/>
  <c r="H754" i="83"/>
  <c r="G754" i="83"/>
  <c r="F754" i="83"/>
  <c r="H753" i="83"/>
  <c r="G753" i="83"/>
  <c r="F753" i="83"/>
  <c r="H752" i="83"/>
  <c r="G752" i="83"/>
  <c r="F752" i="83"/>
  <c r="H751" i="83"/>
  <c r="G751" i="83"/>
  <c r="F751" i="83"/>
  <c r="H750" i="83"/>
  <c r="G750" i="83"/>
  <c r="F750" i="83"/>
  <c r="H749" i="83"/>
  <c r="G749" i="83"/>
  <c r="F749" i="83"/>
  <c r="H748" i="83"/>
  <c r="G748" i="83"/>
  <c r="F748" i="83"/>
  <c r="H747" i="83"/>
  <c r="G747" i="83"/>
  <c r="F747" i="83"/>
  <c r="H746" i="83"/>
  <c r="G746" i="83"/>
  <c r="F746" i="83"/>
  <c r="H745" i="83"/>
  <c r="G745" i="83"/>
  <c r="F745" i="83"/>
  <c r="H744" i="83"/>
  <c r="G744" i="83"/>
  <c r="F744" i="83"/>
  <c r="H743" i="83"/>
  <c r="G743" i="83"/>
  <c r="F743" i="83"/>
  <c r="H742" i="83"/>
  <c r="G742" i="83"/>
  <c r="F742" i="83"/>
  <c r="H741" i="83"/>
  <c r="G741" i="83"/>
  <c r="F741" i="83"/>
  <c r="H740" i="83"/>
  <c r="G740" i="83"/>
  <c r="F740" i="83"/>
  <c r="H739" i="83"/>
  <c r="G739" i="83"/>
  <c r="F739" i="83"/>
  <c r="H738" i="83"/>
  <c r="G738" i="83"/>
  <c r="F738" i="83"/>
  <c r="H737" i="83"/>
  <c r="G737" i="83"/>
  <c r="F737" i="83"/>
  <c r="H736" i="83"/>
  <c r="G736" i="83"/>
  <c r="F736" i="83"/>
  <c r="H735" i="83"/>
  <c r="G735" i="83"/>
  <c r="F735" i="83"/>
  <c r="H734" i="83"/>
  <c r="G734" i="83"/>
  <c r="F734" i="83"/>
  <c r="H733" i="83"/>
  <c r="G733" i="83"/>
  <c r="F733" i="83"/>
  <c r="H732" i="83"/>
  <c r="G732" i="83"/>
  <c r="F732" i="83"/>
  <c r="H731" i="83"/>
  <c r="G731" i="83"/>
  <c r="F731" i="83"/>
  <c r="H730" i="83"/>
  <c r="G730" i="83"/>
  <c r="F730" i="83"/>
  <c r="H729" i="83"/>
  <c r="G729" i="83"/>
  <c r="F729" i="83"/>
  <c r="H728" i="83"/>
  <c r="G728" i="83"/>
  <c r="F728" i="83"/>
  <c r="H727" i="83"/>
  <c r="G727" i="83"/>
  <c r="F727" i="83"/>
  <c r="H726" i="83"/>
  <c r="G726" i="83"/>
  <c r="F726" i="83"/>
  <c r="H725" i="83"/>
  <c r="G725" i="83"/>
  <c r="F725" i="83"/>
  <c r="H724" i="83"/>
  <c r="G724" i="83"/>
  <c r="F724" i="83"/>
  <c r="H723" i="83"/>
  <c r="G723" i="83"/>
  <c r="F723" i="83"/>
  <c r="H722" i="83"/>
  <c r="G722" i="83"/>
  <c r="F722" i="83"/>
  <c r="H721" i="83"/>
  <c r="G721" i="83"/>
  <c r="F721" i="83"/>
  <c r="H720" i="83"/>
  <c r="G720" i="83"/>
  <c r="F720" i="83"/>
  <c r="H719" i="83"/>
  <c r="G719" i="83"/>
  <c r="F719" i="83"/>
  <c r="H718" i="83"/>
  <c r="G718" i="83"/>
  <c r="F718" i="83"/>
  <c r="H717" i="83"/>
  <c r="G717" i="83"/>
  <c r="F717" i="83"/>
  <c r="H716" i="83"/>
  <c r="G716" i="83"/>
  <c r="F716" i="83"/>
  <c r="H715" i="83"/>
  <c r="G715" i="83"/>
  <c r="F715" i="83"/>
  <c r="H714" i="83"/>
  <c r="G714" i="83"/>
  <c r="F714" i="83"/>
  <c r="H713" i="83"/>
  <c r="G713" i="83"/>
  <c r="F713" i="83"/>
  <c r="H712" i="83"/>
  <c r="G712" i="83"/>
  <c r="F712" i="83"/>
  <c r="H711" i="83"/>
  <c r="G711" i="83"/>
  <c r="F711" i="83"/>
  <c r="H710" i="83"/>
  <c r="G710" i="83"/>
  <c r="F710" i="83"/>
  <c r="H709" i="83"/>
  <c r="G709" i="83"/>
  <c r="F709" i="83"/>
  <c r="H708" i="83"/>
  <c r="G708" i="83"/>
  <c r="F708" i="83"/>
  <c r="H707" i="83"/>
  <c r="G707" i="83"/>
  <c r="F707" i="83"/>
  <c r="H706" i="83"/>
  <c r="G706" i="83"/>
  <c r="F706" i="83"/>
  <c r="H705" i="83"/>
  <c r="G705" i="83"/>
  <c r="F705" i="83"/>
  <c r="H704" i="83"/>
  <c r="G704" i="83"/>
  <c r="F704" i="83"/>
  <c r="H703" i="83"/>
  <c r="G703" i="83"/>
  <c r="F703" i="83"/>
  <c r="H702" i="83"/>
  <c r="G702" i="83"/>
  <c r="F702" i="83"/>
  <c r="H701" i="83"/>
  <c r="G701" i="83"/>
  <c r="F701" i="83"/>
  <c r="H700" i="83"/>
  <c r="G700" i="83"/>
  <c r="F700" i="83"/>
  <c r="H699" i="83"/>
  <c r="G699" i="83"/>
  <c r="F699" i="83"/>
  <c r="H698" i="83"/>
  <c r="G698" i="83"/>
  <c r="F698" i="83"/>
  <c r="H697" i="83"/>
  <c r="G697" i="83"/>
  <c r="F697" i="83"/>
  <c r="H696" i="83"/>
  <c r="G696" i="83"/>
  <c r="F696" i="83"/>
  <c r="H695" i="83"/>
  <c r="G695" i="83"/>
  <c r="F695" i="83"/>
  <c r="H694" i="83"/>
  <c r="G694" i="83"/>
  <c r="F694" i="83"/>
  <c r="H693" i="83"/>
  <c r="G693" i="83"/>
  <c r="F693" i="83"/>
  <c r="H692" i="83"/>
  <c r="G692" i="83"/>
  <c r="F692" i="83"/>
  <c r="H691" i="83"/>
  <c r="G691" i="83"/>
  <c r="F691" i="83"/>
  <c r="H690" i="83"/>
  <c r="G690" i="83"/>
  <c r="F690" i="83"/>
  <c r="H689" i="83"/>
  <c r="G689" i="83"/>
  <c r="F689" i="83"/>
  <c r="H688" i="83"/>
  <c r="G688" i="83"/>
  <c r="F688" i="83"/>
  <c r="H687" i="83"/>
  <c r="G687" i="83"/>
  <c r="F687" i="83"/>
  <c r="H686" i="83"/>
  <c r="G686" i="83"/>
  <c r="F686" i="83"/>
  <c r="H685" i="83"/>
  <c r="G685" i="83"/>
  <c r="F685" i="83"/>
  <c r="H684" i="83"/>
  <c r="G684" i="83"/>
  <c r="F684" i="83"/>
  <c r="H683" i="83"/>
  <c r="G683" i="83"/>
  <c r="F683" i="83"/>
  <c r="H682" i="83"/>
  <c r="G682" i="83"/>
  <c r="F682" i="83"/>
  <c r="H681" i="83"/>
  <c r="G681" i="83"/>
  <c r="F681" i="83"/>
  <c r="H680" i="83"/>
  <c r="G680" i="83"/>
  <c r="F680" i="83"/>
  <c r="H679" i="83"/>
  <c r="G679" i="83"/>
  <c r="F679" i="83"/>
  <c r="H678" i="83"/>
  <c r="G678" i="83"/>
  <c r="F678" i="83"/>
  <c r="H677" i="83"/>
  <c r="G677" i="83"/>
  <c r="F677" i="83"/>
  <c r="H676" i="83"/>
  <c r="G676" i="83"/>
  <c r="F676" i="83"/>
  <c r="H675" i="83"/>
  <c r="G675" i="83"/>
  <c r="F675" i="83"/>
  <c r="H674" i="83"/>
  <c r="G674" i="83"/>
  <c r="F674" i="83"/>
  <c r="H673" i="83"/>
  <c r="G673" i="83"/>
  <c r="F673" i="83"/>
  <c r="H672" i="83"/>
  <c r="G672" i="83"/>
  <c r="F672" i="83"/>
  <c r="H671" i="83"/>
  <c r="G671" i="83"/>
  <c r="F671" i="83"/>
  <c r="H670" i="83"/>
  <c r="G670" i="83"/>
  <c r="F670" i="83"/>
  <c r="H669" i="83"/>
  <c r="G669" i="83"/>
  <c r="F669" i="83"/>
  <c r="H668" i="83"/>
  <c r="G668" i="83"/>
  <c r="F668" i="83"/>
  <c r="H667" i="83"/>
  <c r="G667" i="83"/>
  <c r="F667" i="83"/>
  <c r="H666" i="83"/>
  <c r="G666" i="83"/>
  <c r="F666" i="83"/>
  <c r="H665" i="83"/>
  <c r="G665" i="83"/>
  <c r="F665" i="83"/>
  <c r="H664" i="83"/>
  <c r="G664" i="83"/>
  <c r="F664" i="83"/>
  <c r="H663" i="83"/>
  <c r="G663" i="83"/>
  <c r="F663" i="83"/>
  <c r="H662" i="83"/>
  <c r="G662" i="83"/>
  <c r="F662" i="83"/>
  <c r="H661" i="83"/>
  <c r="G661" i="83"/>
  <c r="F661" i="83"/>
  <c r="H660" i="83"/>
  <c r="G660" i="83"/>
  <c r="F660" i="83"/>
  <c r="H659" i="83"/>
  <c r="G659" i="83"/>
  <c r="F659" i="83"/>
  <c r="H658" i="83"/>
  <c r="G658" i="83"/>
  <c r="F658" i="83"/>
  <c r="H657" i="83"/>
  <c r="G657" i="83"/>
  <c r="F657" i="83"/>
  <c r="H656" i="83"/>
  <c r="G656" i="83"/>
  <c r="F656" i="83"/>
  <c r="H655" i="83"/>
  <c r="G655" i="83"/>
  <c r="F655" i="83"/>
  <c r="H654" i="83"/>
  <c r="G654" i="83"/>
  <c r="F654" i="83"/>
  <c r="H653" i="83"/>
  <c r="G653" i="83"/>
  <c r="F653" i="83"/>
  <c r="H652" i="83"/>
  <c r="G652" i="83"/>
  <c r="F652" i="83"/>
  <c r="H651" i="83"/>
  <c r="G651" i="83"/>
  <c r="F651" i="83"/>
  <c r="H650" i="83"/>
  <c r="G650" i="83"/>
  <c r="F650" i="83"/>
  <c r="H649" i="83"/>
  <c r="G649" i="83"/>
  <c r="F649" i="83"/>
  <c r="H648" i="83"/>
  <c r="G648" i="83"/>
  <c r="F648" i="83"/>
  <c r="H647" i="83"/>
  <c r="G647" i="83"/>
  <c r="F647" i="83"/>
  <c r="H646" i="83"/>
  <c r="G646" i="83"/>
  <c r="F646" i="83"/>
  <c r="H645" i="83"/>
  <c r="G645" i="83"/>
  <c r="F645" i="83"/>
  <c r="H644" i="83"/>
  <c r="G644" i="83"/>
  <c r="F644" i="83"/>
  <c r="H643" i="83"/>
  <c r="G643" i="83"/>
  <c r="F643" i="83"/>
  <c r="H642" i="83"/>
  <c r="G642" i="83"/>
  <c r="F642" i="83"/>
  <c r="H641" i="83"/>
  <c r="G641" i="83"/>
  <c r="F641" i="83"/>
  <c r="H640" i="83"/>
  <c r="G640" i="83"/>
  <c r="F640" i="83"/>
  <c r="H639" i="83"/>
  <c r="G639" i="83"/>
  <c r="F639" i="83"/>
  <c r="H638" i="83"/>
  <c r="G638" i="83"/>
  <c r="F638" i="83"/>
  <c r="H637" i="83"/>
  <c r="G637" i="83"/>
  <c r="F637" i="83"/>
  <c r="H636" i="83"/>
  <c r="G636" i="83"/>
  <c r="F636" i="83"/>
  <c r="H635" i="83"/>
  <c r="G635" i="83"/>
  <c r="F635" i="83"/>
  <c r="H634" i="83"/>
  <c r="G634" i="83"/>
  <c r="F634" i="83"/>
  <c r="H633" i="83"/>
  <c r="G633" i="83"/>
  <c r="F633" i="83"/>
  <c r="H632" i="83"/>
  <c r="G632" i="83"/>
  <c r="F632" i="83"/>
  <c r="H631" i="83"/>
  <c r="G631" i="83"/>
  <c r="F631" i="83"/>
  <c r="H630" i="83"/>
  <c r="G630" i="83"/>
  <c r="F630" i="83"/>
  <c r="H629" i="83"/>
  <c r="G629" i="83"/>
  <c r="F629" i="83"/>
  <c r="H628" i="83"/>
  <c r="G628" i="83"/>
  <c r="F628" i="83"/>
  <c r="H627" i="83"/>
  <c r="G627" i="83"/>
  <c r="F627" i="83"/>
  <c r="H626" i="83"/>
  <c r="G626" i="83"/>
  <c r="F626" i="83"/>
  <c r="H625" i="83"/>
  <c r="G625" i="83"/>
  <c r="F625" i="83"/>
  <c r="H624" i="83"/>
  <c r="G624" i="83"/>
  <c r="F624" i="83"/>
  <c r="H623" i="83"/>
  <c r="G623" i="83"/>
  <c r="F623" i="83"/>
  <c r="H622" i="83"/>
  <c r="G622" i="83"/>
  <c r="F622" i="83"/>
  <c r="H621" i="83"/>
  <c r="G621" i="83"/>
  <c r="F621" i="83"/>
  <c r="H620" i="83"/>
  <c r="G620" i="83"/>
  <c r="F620" i="83"/>
  <c r="H619" i="83"/>
  <c r="G619" i="83"/>
  <c r="F619" i="83"/>
  <c r="H618" i="83"/>
  <c r="G618" i="83"/>
  <c r="F618" i="83"/>
  <c r="H617" i="83"/>
  <c r="G617" i="83"/>
  <c r="F617" i="83"/>
  <c r="H616" i="83"/>
  <c r="G616" i="83"/>
  <c r="F616" i="83"/>
  <c r="H615" i="83"/>
  <c r="G615" i="83"/>
  <c r="F615" i="83"/>
  <c r="H614" i="83"/>
  <c r="G614" i="83"/>
  <c r="F614" i="83"/>
  <c r="H613" i="83"/>
  <c r="G613" i="83"/>
  <c r="F613" i="83"/>
  <c r="H612" i="83"/>
  <c r="G612" i="83"/>
  <c r="F612" i="83"/>
  <c r="H611" i="83"/>
  <c r="G611" i="83"/>
  <c r="F611" i="83"/>
  <c r="H610" i="83"/>
  <c r="G610" i="83"/>
  <c r="F610" i="83"/>
  <c r="H609" i="83"/>
  <c r="G609" i="83"/>
  <c r="F609" i="83"/>
  <c r="H608" i="83"/>
  <c r="G608" i="83"/>
  <c r="F608" i="83"/>
  <c r="H607" i="83"/>
  <c r="G607" i="83"/>
  <c r="F607" i="83"/>
  <c r="H606" i="83"/>
  <c r="G606" i="83"/>
  <c r="F606" i="83"/>
  <c r="H605" i="83"/>
  <c r="G605" i="83"/>
  <c r="F605" i="83"/>
  <c r="H604" i="83"/>
  <c r="G604" i="83"/>
  <c r="F604" i="83"/>
  <c r="H603" i="83"/>
  <c r="G603" i="83"/>
  <c r="F603" i="83"/>
  <c r="H602" i="83"/>
  <c r="G602" i="83"/>
  <c r="F602" i="83"/>
  <c r="H601" i="83"/>
  <c r="G601" i="83"/>
  <c r="F601" i="83"/>
  <c r="H600" i="83"/>
  <c r="G600" i="83"/>
  <c r="F600" i="83"/>
  <c r="H599" i="83"/>
  <c r="G599" i="83"/>
  <c r="F599" i="83"/>
  <c r="H598" i="83"/>
  <c r="G598" i="83"/>
  <c r="F598" i="83"/>
  <c r="H597" i="83"/>
  <c r="G597" i="83"/>
  <c r="F597" i="83"/>
  <c r="H596" i="83"/>
  <c r="G596" i="83"/>
  <c r="F596" i="83"/>
  <c r="H595" i="83"/>
  <c r="G595" i="83"/>
  <c r="F595" i="83"/>
  <c r="H594" i="83"/>
  <c r="G594" i="83"/>
  <c r="F594" i="83"/>
  <c r="H593" i="83"/>
  <c r="G593" i="83"/>
  <c r="F593" i="83"/>
  <c r="H592" i="83"/>
  <c r="G592" i="83"/>
  <c r="F592" i="83"/>
  <c r="H591" i="83"/>
  <c r="G591" i="83"/>
  <c r="F591" i="83"/>
  <c r="H590" i="83"/>
  <c r="G590" i="83"/>
  <c r="F590" i="83"/>
  <c r="H589" i="83"/>
  <c r="G589" i="83"/>
  <c r="F589" i="83"/>
  <c r="H588" i="83"/>
  <c r="G588" i="83"/>
  <c r="F588" i="83"/>
  <c r="H587" i="83"/>
  <c r="G587" i="83"/>
  <c r="F587" i="83"/>
  <c r="H586" i="83"/>
  <c r="G586" i="83"/>
  <c r="F586" i="83"/>
  <c r="H585" i="83"/>
  <c r="G585" i="83"/>
  <c r="F585" i="83"/>
  <c r="H584" i="83"/>
  <c r="G584" i="83"/>
  <c r="F584" i="83"/>
  <c r="H583" i="83"/>
  <c r="G583" i="83"/>
  <c r="F583" i="83"/>
  <c r="H582" i="83"/>
  <c r="G582" i="83"/>
  <c r="F582" i="83"/>
  <c r="H581" i="83"/>
  <c r="G581" i="83"/>
  <c r="F581" i="83"/>
  <c r="H580" i="83"/>
  <c r="G580" i="83"/>
  <c r="F580" i="83"/>
  <c r="H579" i="83"/>
  <c r="G579" i="83"/>
  <c r="F579" i="83"/>
  <c r="H578" i="83"/>
  <c r="G578" i="83"/>
  <c r="F578" i="83"/>
  <c r="H577" i="83"/>
  <c r="G577" i="83"/>
  <c r="F577" i="83"/>
  <c r="H576" i="83"/>
  <c r="G576" i="83"/>
  <c r="F576" i="83"/>
  <c r="H575" i="83"/>
  <c r="G575" i="83"/>
  <c r="F575" i="83"/>
  <c r="H574" i="83"/>
  <c r="G574" i="83"/>
  <c r="F574" i="83"/>
  <c r="H573" i="83"/>
  <c r="G573" i="83"/>
  <c r="F573" i="83"/>
  <c r="H572" i="83"/>
  <c r="G572" i="83"/>
  <c r="F572" i="83"/>
  <c r="H571" i="83"/>
  <c r="G571" i="83"/>
  <c r="F571" i="83"/>
  <c r="H570" i="83"/>
  <c r="G570" i="83"/>
  <c r="F570" i="83"/>
  <c r="H569" i="83"/>
  <c r="G569" i="83"/>
  <c r="F569" i="83"/>
  <c r="H568" i="83"/>
  <c r="G568" i="83"/>
  <c r="F568" i="83"/>
  <c r="H567" i="83"/>
  <c r="G567" i="83"/>
  <c r="F567" i="83"/>
  <c r="H566" i="83"/>
  <c r="G566" i="83"/>
  <c r="F566" i="83"/>
  <c r="H565" i="83"/>
  <c r="G565" i="83"/>
  <c r="F565" i="83"/>
  <c r="H564" i="83"/>
  <c r="G564" i="83"/>
  <c r="F564" i="83"/>
  <c r="H563" i="83"/>
  <c r="G563" i="83"/>
  <c r="F563" i="83"/>
  <c r="H562" i="83"/>
  <c r="G562" i="83"/>
  <c r="F562" i="83"/>
  <c r="H561" i="83"/>
  <c r="G561" i="83"/>
  <c r="F561" i="83"/>
  <c r="H560" i="83"/>
  <c r="G560" i="83"/>
  <c r="F560" i="83"/>
  <c r="H559" i="83"/>
  <c r="G559" i="83"/>
  <c r="F559" i="83"/>
  <c r="H558" i="83"/>
  <c r="G558" i="83"/>
  <c r="F558" i="83"/>
  <c r="H557" i="83"/>
  <c r="G557" i="83"/>
  <c r="F557" i="83"/>
  <c r="H556" i="83"/>
  <c r="G556" i="83"/>
  <c r="F556" i="83"/>
  <c r="H555" i="83"/>
  <c r="G555" i="83"/>
  <c r="F555" i="83"/>
  <c r="H554" i="83"/>
  <c r="G554" i="83"/>
  <c r="F554" i="83"/>
  <c r="H553" i="83"/>
  <c r="G553" i="83"/>
  <c r="F553" i="83"/>
  <c r="H552" i="83"/>
  <c r="G552" i="83"/>
  <c r="F552" i="83"/>
  <c r="H551" i="83"/>
  <c r="G551" i="83"/>
  <c r="F551" i="83"/>
  <c r="H550" i="83"/>
  <c r="G550" i="83"/>
  <c r="F550" i="83"/>
  <c r="H549" i="83"/>
  <c r="G549" i="83"/>
  <c r="F549" i="83"/>
  <c r="H548" i="83"/>
  <c r="G548" i="83"/>
  <c r="F548" i="83"/>
  <c r="H547" i="83"/>
  <c r="G547" i="83"/>
  <c r="F547" i="83"/>
  <c r="H546" i="83"/>
  <c r="G546" i="83"/>
  <c r="F546" i="83"/>
  <c r="H545" i="83"/>
  <c r="G545" i="83"/>
  <c r="F545" i="83"/>
  <c r="H544" i="83"/>
  <c r="G544" i="83"/>
  <c r="F544" i="83"/>
  <c r="H543" i="83"/>
  <c r="G543" i="83"/>
  <c r="F543" i="83"/>
  <c r="H542" i="83"/>
  <c r="G542" i="83"/>
  <c r="F542" i="83"/>
  <c r="H541" i="83"/>
  <c r="G541" i="83"/>
  <c r="F541" i="83"/>
  <c r="H540" i="83"/>
  <c r="G540" i="83"/>
  <c r="F540" i="83"/>
  <c r="H539" i="83"/>
  <c r="G539" i="83"/>
  <c r="F539" i="83"/>
  <c r="H538" i="83"/>
  <c r="G538" i="83"/>
  <c r="F538" i="83"/>
  <c r="H537" i="83"/>
  <c r="G537" i="83"/>
  <c r="F537" i="83"/>
  <c r="H536" i="83"/>
  <c r="G536" i="83"/>
  <c r="F536" i="83"/>
  <c r="H535" i="83"/>
  <c r="G535" i="83"/>
  <c r="F535" i="83"/>
  <c r="H534" i="83"/>
  <c r="G534" i="83"/>
  <c r="F534" i="83"/>
  <c r="H533" i="83"/>
  <c r="G533" i="83"/>
  <c r="F533" i="83"/>
  <c r="H532" i="83"/>
  <c r="G532" i="83"/>
  <c r="F532" i="83"/>
  <c r="H531" i="83"/>
  <c r="G531" i="83"/>
  <c r="F531" i="83"/>
  <c r="H530" i="83"/>
  <c r="G530" i="83"/>
  <c r="F530" i="83"/>
  <c r="H529" i="83"/>
  <c r="G529" i="83"/>
  <c r="F529" i="83"/>
  <c r="H528" i="83"/>
  <c r="G528" i="83"/>
  <c r="F528" i="83"/>
  <c r="H527" i="83"/>
  <c r="G527" i="83"/>
  <c r="F527" i="83"/>
  <c r="H526" i="83"/>
  <c r="G526" i="83"/>
  <c r="F526" i="83"/>
  <c r="H525" i="83"/>
  <c r="G525" i="83"/>
  <c r="F525" i="83"/>
  <c r="H524" i="83"/>
  <c r="G524" i="83"/>
  <c r="F524" i="83"/>
  <c r="H523" i="83"/>
  <c r="G523" i="83"/>
  <c r="F523" i="83"/>
  <c r="H522" i="83"/>
  <c r="G522" i="83"/>
  <c r="F522" i="83"/>
  <c r="H521" i="83"/>
  <c r="G521" i="83"/>
  <c r="F521" i="83"/>
  <c r="H520" i="83"/>
  <c r="G520" i="83"/>
  <c r="F520" i="83"/>
  <c r="H519" i="83"/>
  <c r="G519" i="83"/>
  <c r="F519" i="83"/>
  <c r="H518" i="83"/>
  <c r="G518" i="83"/>
  <c r="F518" i="83"/>
  <c r="H517" i="83"/>
  <c r="G517" i="83"/>
  <c r="F517" i="83"/>
  <c r="H516" i="83"/>
  <c r="G516" i="83"/>
  <c r="F516" i="83"/>
  <c r="H515" i="83"/>
  <c r="G515" i="83"/>
  <c r="F515" i="83"/>
  <c r="H514" i="83"/>
  <c r="G514" i="83"/>
  <c r="F514" i="83"/>
  <c r="H513" i="83"/>
  <c r="G513" i="83"/>
  <c r="F513" i="83"/>
  <c r="H512" i="83"/>
  <c r="G512" i="83"/>
  <c r="F512" i="83"/>
  <c r="H511" i="83"/>
  <c r="G511" i="83"/>
  <c r="F511" i="83"/>
  <c r="H510" i="83"/>
  <c r="G510" i="83"/>
  <c r="F510" i="83"/>
  <c r="H509" i="83"/>
  <c r="G509" i="83"/>
  <c r="F509" i="83"/>
  <c r="H508" i="83"/>
  <c r="G508" i="83"/>
  <c r="F508" i="83"/>
  <c r="H507" i="83"/>
  <c r="G507" i="83"/>
  <c r="F507" i="83"/>
  <c r="H506" i="83"/>
  <c r="G506" i="83"/>
  <c r="F506" i="83"/>
  <c r="H505" i="83"/>
  <c r="G505" i="83"/>
  <c r="F505" i="83"/>
  <c r="H504" i="83"/>
  <c r="G504" i="83"/>
  <c r="F504" i="83"/>
  <c r="H503" i="83"/>
  <c r="G503" i="83"/>
  <c r="F503" i="83"/>
  <c r="H502" i="83"/>
  <c r="G502" i="83"/>
  <c r="F502" i="83"/>
  <c r="H501" i="83"/>
  <c r="G501" i="83"/>
  <c r="F501" i="83"/>
  <c r="H500" i="83"/>
  <c r="G500" i="83"/>
  <c r="F500" i="83"/>
  <c r="H499" i="83"/>
  <c r="G499" i="83"/>
  <c r="F499" i="83"/>
  <c r="H498" i="83"/>
  <c r="G498" i="83"/>
  <c r="F498" i="83"/>
  <c r="H497" i="83"/>
  <c r="G497" i="83"/>
  <c r="F497" i="83"/>
  <c r="H496" i="83"/>
  <c r="G496" i="83"/>
  <c r="F496" i="83"/>
  <c r="H495" i="83"/>
  <c r="G495" i="83"/>
  <c r="F495" i="83"/>
  <c r="H494" i="83"/>
  <c r="G494" i="83"/>
  <c r="F494" i="83"/>
  <c r="H493" i="83"/>
  <c r="G493" i="83"/>
  <c r="F493" i="83"/>
  <c r="H492" i="83"/>
  <c r="G492" i="83"/>
  <c r="F492" i="83"/>
  <c r="H491" i="83"/>
  <c r="G491" i="83"/>
  <c r="F491" i="83"/>
  <c r="H490" i="83"/>
  <c r="G490" i="83"/>
  <c r="F490" i="83"/>
  <c r="H489" i="83"/>
  <c r="G489" i="83"/>
  <c r="F489" i="83"/>
  <c r="H488" i="83"/>
  <c r="G488" i="83"/>
  <c r="F488" i="83"/>
  <c r="H487" i="83"/>
  <c r="G487" i="83"/>
  <c r="F487" i="83"/>
  <c r="H486" i="83"/>
  <c r="G486" i="83"/>
  <c r="F486" i="83"/>
  <c r="H485" i="83"/>
  <c r="G485" i="83"/>
  <c r="F485" i="83"/>
  <c r="H484" i="83"/>
  <c r="G484" i="83"/>
  <c r="F484" i="83"/>
  <c r="H483" i="83"/>
  <c r="G483" i="83"/>
  <c r="F483" i="83"/>
  <c r="H482" i="83"/>
  <c r="G482" i="83"/>
  <c r="F482" i="83"/>
  <c r="H481" i="83"/>
  <c r="G481" i="83"/>
  <c r="F481" i="83"/>
  <c r="H480" i="83"/>
  <c r="G480" i="83"/>
  <c r="F480" i="83"/>
  <c r="H479" i="83"/>
  <c r="G479" i="83"/>
  <c r="F479" i="83"/>
  <c r="H478" i="83"/>
  <c r="G478" i="83"/>
  <c r="F478" i="83"/>
  <c r="H477" i="83"/>
  <c r="G477" i="83"/>
  <c r="F477" i="83"/>
  <c r="H476" i="83"/>
  <c r="G476" i="83"/>
  <c r="F476" i="83"/>
  <c r="H475" i="83"/>
  <c r="G475" i="83"/>
  <c r="F475" i="83"/>
  <c r="H474" i="83"/>
  <c r="G474" i="83"/>
  <c r="F474" i="83"/>
  <c r="H473" i="83"/>
  <c r="G473" i="83"/>
  <c r="F473" i="83"/>
  <c r="H472" i="83"/>
  <c r="G472" i="83"/>
  <c r="F472" i="83"/>
  <c r="H471" i="83"/>
  <c r="G471" i="83"/>
  <c r="F471" i="83"/>
  <c r="H470" i="83"/>
  <c r="G470" i="83"/>
  <c r="F470" i="83"/>
  <c r="H469" i="83"/>
  <c r="G469" i="83"/>
  <c r="F469" i="83"/>
  <c r="H468" i="83"/>
  <c r="G468" i="83"/>
  <c r="F468" i="83"/>
  <c r="H467" i="83"/>
  <c r="G467" i="83"/>
  <c r="F467" i="83"/>
  <c r="H466" i="83"/>
  <c r="G466" i="83"/>
  <c r="F466" i="83"/>
  <c r="H465" i="83"/>
  <c r="G465" i="83"/>
  <c r="F465" i="83"/>
  <c r="H464" i="83"/>
  <c r="G464" i="83"/>
  <c r="F464" i="83"/>
  <c r="H463" i="83"/>
  <c r="G463" i="83"/>
  <c r="F463" i="83"/>
  <c r="H462" i="83"/>
  <c r="G462" i="83"/>
  <c r="F462" i="83"/>
  <c r="H461" i="83"/>
  <c r="G461" i="83"/>
  <c r="F461" i="83"/>
  <c r="H460" i="83"/>
  <c r="G460" i="83"/>
  <c r="F460" i="83"/>
  <c r="H459" i="83"/>
  <c r="G459" i="83"/>
  <c r="F459" i="83"/>
  <c r="H458" i="83"/>
  <c r="G458" i="83"/>
  <c r="F458" i="83"/>
  <c r="H457" i="83"/>
  <c r="G457" i="83"/>
  <c r="F457" i="83"/>
  <c r="H456" i="83"/>
  <c r="G456" i="83"/>
  <c r="F456" i="83"/>
  <c r="H455" i="83"/>
  <c r="G455" i="83"/>
  <c r="F455" i="83"/>
  <c r="H454" i="83"/>
  <c r="G454" i="83"/>
  <c r="F454" i="83"/>
  <c r="H453" i="83"/>
  <c r="G453" i="83"/>
  <c r="F453" i="83"/>
  <c r="H452" i="83"/>
  <c r="G452" i="83"/>
  <c r="F452" i="83"/>
  <c r="H451" i="83"/>
  <c r="G451" i="83"/>
  <c r="F451" i="83"/>
  <c r="H450" i="83"/>
  <c r="G450" i="83"/>
  <c r="F450" i="83"/>
  <c r="H449" i="83"/>
  <c r="G449" i="83"/>
  <c r="F449" i="83"/>
  <c r="H448" i="83"/>
  <c r="G448" i="83"/>
  <c r="F448" i="83"/>
  <c r="H447" i="83"/>
  <c r="G447" i="83"/>
  <c r="F447" i="83"/>
  <c r="H446" i="83"/>
  <c r="G446" i="83"/>
  <c r="F446" i="83"/>
  <c r="H445" i="83"/>
  <c r="G445" i="83"/>
  <c r="F445" i="83"/>
  <c r="H444" i="83"/>
  <c r="G444" i="83"/>
  <c r="F444" i="83"/>
  <c r="H443" i="83"/>
  <c r="G443" i="83"/>
  <c r="F443" i="83"/>
  <c r="H442" i="83"/>
  <c r="G442" i="83"/>
  <c r="F442" i="83"/>
  <c r="H441" i="83"/>
  <c r="G441" i="83"/>
  <c r="F441" i="83"/>
  <c r="H440" i="83"/>
  <c r="G440" i="83"/>
  <c r="F440" i="83"/>
  <c r="H439" i="83"/>
  <c r="G439" i="83"/>
  <c r="F439" i="83"/>
  <c r="H438" i="83"/>
  <c r="G438" i="83"/>
  <c r="F438" i="83"/>
  <c r="H437" i="83"/>
  <c r="G437" i="83"/>
  <c r="F437" i="83"/>
  <c r="H436" i="83"/>
  <c r="G436" i="83"/>
  <c r="F436" i="83"/>
  <c r="H435" i="83"/>
  <c r="G435" i="83"/>
  <c r="F435" i="83"/>
  <c r="H434" i="83"/>
  <c r="G434" i="83"/>
  <c r="F434" i="83"/>
  <c r="H433" i="83"/>
  <c r="G433" i="83"/>
  <c r="F433" i="83"/>
  <c r="H432" i="83"/>
  <c r="G432" i="83"/>
  <c r="F432" i="83"/>
  <c r="H431" i="83"/>
  <c r="G431" i="83"/>
  <c r="F431" i="83"/>
  <c r="H430" i="83"/>
  <c r="G430" i="83"/>
  <c r="F430" i="83"/>
  <c r="H429" i="83"/>
  <c r="G429" i="83"/>
  <c r="F429" i="83"/>
  <c r="H428" i="83"/>
  <c r="G428" i="83"/>
  <c r="F428" i="83"/>
  <c r="H427" i="83"/>
  <c r="G427" i="83"/>
  <c r="F427" i="83"/>
  <c r="H426" i="83"/>
  <c r="G426" i="83"/>
  <c r="F426" i="83"/>
  <c r="H425" i="83"/>
  <c r="G425" i="83"/>
  <c r="F425" i="83"/>
  <c r="H424" i="83"/>
  <c r="G424" i="83"/>
  <c r="F424" i="83"/>
  <c r="H423" i="83"/>
  <c r="G423" i="83"/>
  <c r="F423" i="83"/>
  <c r="H422" i="83"/>
  <c r="G422" i="83"/>
  <c r="F422" i="83"/>
  <c r="H421" i="83"/>
  <c r="G421" i="83"/>
  <c r="F421" i="83"/>
  <c r="H420" i="83"/>
  <c r="G420" i="83"/>
  <c r="F420" i="83"/>
  <c r="H419" i="83"/>
  <c r="G419" i="83"/>
  <c r="F419" i="83"/>
  <c r="H418" i="83"/>
  <c r="G418" i="83"/>
  <c r="F418" i="83"/>
  <c r="H417" i="83"/>
  <c r="G417" i="83"/>
  <c r="F417" i="83"/>
  <c r="H416" i="83"/>
  <c r="G416" i="83"/>
  <c r="F416" i="83"/>
  <c r="H415" i="83"/>
  <c r="G415" i="83"/>
  <c r="F415" i="83"/>
  <c r="H414" i="83"/>
  <c r="G414" i="83"/>
  <c r="F414" i="83"/>
  <c r="H413" i="83"/>
  <c r="G413" i="83"/>
  <c r="F413" i="83"/>
  <c r="H412" i="83"/>
  <c r="G412" i="83"/>
  <c r="F412" i="83"/>
  <c r="H411" i="83"/>
  <c r="G411" i="83"/>
  <c r="F411" i="83"/>
  <c r="H410" i="83"/>
  <c r="G410" i="83"/>
  <c r="F410" i="83"/>
  <c r="H409" i="83"/>
  <c r="G409" i="83"/>
  <c r="F409" i="83"/>
  <c r="H408" i="83"/>
  <c r="G408" i="83"/>
  <c r="F408" i="83"/>
  <c r="H407" i="83"/>
  <c r="G407" i="83"/>
  <c r="F407" i="83"/>
  <c r="H406" i="83"/>
  <c r="G406" i="83"/>
  <c r="F406" i="83"/>
  <c r="H405" i="83"/>
  <c r="G405" i="83"/>
  <c r="F405" i="83"/>
  <c r="H404" i="83"/>
  <c r="G404" i="83"/>
  <c r="F404" i="83"/>
  <c r="H403" i="83"/>
  <c r="G403" i="83"/>
  <c r="F403" i="83"/>
  <c r="H402" i="83"/>
  <c r="G402" i="83"/>
  <c r="F402" i="83"/>
  <c r="H401" i="83"/>
  <c r="G401" i="83"/>
  <c r="F401" i="83"/>
  <c r="H400" i="83"/>
  <c r="G400" i="83"/>
  <c r="F400" i="83"/>
  <c r="H399" i="83"/>
  <c r="G399" i="83"/>
  <c r="F399" i="83"/>
  <c r="H398" i="83"/>
  <c r="G398" i="83"/>
  <c r="F398" i="83"/>
  <c r="H397" i="83"/>
  <c r="G397" i="83"/>
  <c r="F397" i="83"/>
  <c r="H396" i="83"/>
  <c r="G396" i="83"/>
  <c r="F396" i="83"/>
  <c r="H395" i="83"/>
  <c r="G395" i="83"/>
  <c r="F395" i="83"/>
  <c r="H394" i="83"/>
  <c r="G394" i="83"/>
  <c r="F394" i="83"/>
  <c r="H393" i="83"/>
  <c r="G393" i="83"/>
  <c r="F393" i="83"/>
  <c r="H392" i="83"/>
  <c r="G392" i="83"/>
  <c r="F392" i="83"/>
  <c r="H391" i="83"/>
  <c r="G391" i="83"/>
  <c r="F391" i="83"/>
  <c r="H390" i="83"/>
  <c r="G390" i="83"/>
  <c r="F390" i="83"/>
  <c r="H389" i="83"/>
  <c r="G389" i="83"/>
  <c r="F389" i="83"/>
  <c r="H388" i="83"/>
  <c r="G388" i="83"/>
  <c r="F388" i="83"/>
  <c r="H387" i="83"/>
  <c r="G387" i="83"/>
  <c r="F387" i="83"/>
  <c r="H386" i="83"/>
  <c r="G386" i="83"/>
  <c r="F386" i="83"/>
  <c r="H385" i="83"/>
  <c r="G385" i="83"/>
  <c r="F385" i="83"/>
  <c r="H384" i="83"/>
  <c r="G384" i="83"/>
  <c r="F384" i="83"/>
  <c r="H383" i="83"/>
  <c r="G383" i="83"/>
  <c r="F383" i="83"/>
  <c r="H382" i="83"/>
  <c r="G382" i="83"/>
  <c r="F382" i="83"/>
  <c r="H381" i="83"/>
  <c r="G381" i="83"/>
  <c r="F381" i="83"/>
  <c r="H380" i="83"/>
  <c r="G380" i="83"/>
  <c r="F380" i="83"/>
  <c r="H379" i="83"/>
  <c r="G379" i="83"/>
  <c r="F379" i="83"/>
  <c r="H378" i="83"/>
  <c r="G378" i="83"/>
  <c r="F378" i="83"/>
  <c r="H377" i="83"/>
  <c r="G377" i="83"/>
  <c r="F377" i="83"/>
  <c r="H376" i="83"/>
  <c r="G376" i="83"/>
  <c r="F376" i="83"/>
  <c r="H375" i="83"/>
  <c r="G375" i="83"/>
  <c r="F375" i="83"/>
  <c r="H374" i="83"/>
  <c r="G374" i="83"/>
  <c r="F374" i="83"/>
  <c r="H373" i="83"/>
  <c r="G373" i="83"/>
  <c r="F373" i="83"/>
  <c r="H372" i="83"/>
  <c r="G372" i="83"/>
  <c r="F372" i="83"/>
  <c r="H371" i="83"/>
  <c r="G371" i="83"/>
  <c r="F371" i="83"/>
  <c r="H370" i="83"/>
  <c r="G370" i="83"/>
  <c r="F370" i="83"/>
  <c r="H369" i="83"/>
  <c r="G369" i="83"/>
  <c r="F369" i="83"/>
  <c r="H368" i="83"/>
  <c r="G368" i="83"/>
  <c r="F368" i="83"/>
  <c r="H367" i="83"/>
  <c r="G367" i="83"/>
  <c r="F367" i="83"/>
  <c r="H366" i="83"/>
  <c r="G366" i="83"/>
  <c r="F366" i="83"/>
  <c r="H365" i="83"/>
  <c r="G365" i="83"/>
  <c r="F365" i="83"/>
  <c r="H364" i="83"/>
  <c r="G364" i="83"/>
  <c r="F364" i="83"/>
  <c r="H363" i="83"/>
  <c r="G363" i="83"/>
  <c r="F363" i="83"/>
  <c r="H362" i="83"/>
  <c r="G362" i="83"/>
  <c r="F362" i="83"/>
  <c r="H361" i="83"/>
  <c r="G361" i="83"/>
  <c r="F361" i="83"/>
  <c r="H360" i="83"/>
  <c r="G360" i="83"/>
  <c r="F360" i="83"/>
  <c r="H359" i="83"/>
  <c r="G359" i="83"/>
  <c r="F359" i="83"/>
  <c r="H358" i="83"/>
  <c r="G358" i="83"/>
  <c r="F358" i="83"/>
  <c r="H357" i="83"/>
  <c r="G357" i="83"/>
  <c r="F357" i="83"/>
  <c r="H356" i="83"/>
  <c r="G356" i="83"/>
  <c r="F356" i="83"/>
  <c r="H355" i="83"/>
  <c r="G355" i="83"/>
  <c r="F355" i="83"/>
  <c r="H354" i="83"/>
  <c r="G354" i="83"/>
  <c r="F354" i="83"/>
  <c r="H353" i="83"/>
  <c r="G353" i="83"/>
  <c r="F353" i="83"/>
  <c r="H352" i="83"/>
  <c r="G352" i="83"/>
  <c r="F352" i="83"/>
  <c r="H351" i="83"/>
  <c r="G351" i="83"/>
  <c r="F351" i="83"/>
  <c r="H350" i="83"/>
  <c r="G350" i="83"/>
  <c r="F350" i="83"/>
  <c r="H349" i="83"/>
  <c r="G349" i="83"/>
  <c r="F349" i="83"/>
  <c r="H348" i="83"/>
  <c r="G348" i="83"/>
  <c r="F348" i="83"/>
  <c r="H347" i="83"/>
  <c r="G347" i="83"/>
  <c r="F347" i="83"/>
  <c r="H346" i="83"/>
  <c r="G346" i="83"/>
  <c r="F346" i="83"/>
  <c r="H345" i="83"/>
  <c r="G345" i="83"/>
  <c r="F345" i="83"/>
  <c r="H344" i="83"/>
  <c r="G344" i="83"/>
  <c r="F344" i="83"/>
  <c r="H343" i="83"/>
  <c r="G343" i="83"/>
  <c r="F343" i="83"/>
  <c r="H342" i="83"/>
  <c r="G342" i="83"/>
  <c r="F342" i="83"/>
  <c r="H341" i="83"/>
  <c r="G341" i="83"/>
  <c r="F341" i="83"/>
  <c r="H340" i="83"/>
  <c r="G340" i="83"/>
  <c r="F340" i="83"/>
  <c r="H339" i="83"/>
  <c r="G339" i="83"/>
  <c r="F339" i="83"/>
  <c r="H338" i="83"/>
  <c r="G338" i="83"/>
  <c r="F338" i="83"/>
  <c r="H337" i="83"/>
  <c r="G337" i="83"/>
  <c r="F337" i="83"/>
  <c r="H336" i="83"/>
  <c r="G336" i="83"/>
  <c r="F336" i="83"/>
  <c r="H335" i="83"/>
  <c r="G335" i="83"/>
  <c r="F335" i="83"/>
  <c r="H334" i="83"/>
  <c r="G334" i="83"/>
  <c r="F334" i="83"/>
  <c r="H333" i="83"/>
  <c r="G333" i="83"/>
  <c r="F333" i="83"/>
  <c r="H332" i="83"/>
  <c r="G332" i="83"/>
  <c r="F332" i="83"/>
  <c r="H331" i="83"/>
  <c r="G331" i="83"/>
  <c r="F331" i="83"/>
  <c r="H330" i="83"/>
  <c r="G330" i="83"/>
  <c r="F330" i="83"/>
  <c r="H329" i="83"/>
  <c r="G329" i="83"/>
  <c r="F329" i="83"/>
  <c r="H328" i="83"/>
  <c r="G328" i="83"/>
  <c r="F328" i="83"/>
  <c r="H327" i="83"/>
  <c r="G327" i="83"/>
  <c r="F327" i="83"/>
  <c r="H326" i="83"/>
  <c r="G326" i="83"/>
  <c r="F326" i="83"/>
  <c r="H325" i="83"/>
  <c r="G325" i="83"/>
  <c r="F325" i="83"/>
  <c r="H324" i="83"/>
  <c r="G324" i="83"/>
  <c r="F324" i="83"/>
  <c r="H323" i="83"/>
  <c r="G323" i="83"/>
  <c r="F323" i="83"/>
  <c r="H322" i="83"/>
  <c r="G322" i="83"/>
  <c r="F322" i="83"/>
  <c r="H321" i="83"/>
  <c r="G321" i="83"/>
  <c r="F321" i="83"/>
  <c r="H320" i="83"/>
  <c r="G320" i="83"/>
  <c r="F320" i="83"/>
  <c r="H319" i="83"/>
  <c r="G319" i="83"/>
  <c r="F319" i="83"/>
  <c r="H318" i="83"/>
  <c r="G318" i="83"/>
  <c r="F318" i="83"/>
  <c r="H317" i="83"/>
  <c r="G317" i="83"/>
  <c r="F317" i="83"/>
  <c r="H316" i="83"/>
  <c r="G316" i="83"/>
  <c r="F316" i="83"/>
  <c r="H315" i="83"/>
  <c r="G315" i="83"/>
  <c r="F315" i="83"/>
  <c r="H314" i="83"/>
  <c r="G314" i="83"/>
  <c r="F314" i="83"/>
  <c r="H313" i="83"/>
  <c r="G313" i="83"/>
  <c r="F313" i="83"/>
  <c r="H312" i="83"/>
  <c r="G312" i="83"/>
  <c r="F312" i="83"/>
  <c r="H311" i="83"/>
  <c r="G311" i="83"/>
  <c r="F311" i="83"/>
  <c r="H310" i="83"/>
  <c r="G310" i="83"/>
  <c r="F310" i="83"/>
  <c r="H309" i="83"/>
  <c r="G309" i="83"/>
  <c r="F309" i="83"/>
  <c r="H308" i="83"/>
  <c r="G308" i="83"/>
  <c r="F308" i="83"/>
  <c r="H307" i="83"/>
  <c r="G307" i="83"/>
  <c r="F307" i="83"/>
  <c r="H306" i="83"/>
  <c r="G306" i="83"/>
  <c r="F306" i="83"/>
  <c r="H305" i="83"/>
  <c r="G305" i="83"/>
  <c r="F305" i="83"/>
  <c r="H304" i="83"/>
  <c r="G304" i="83"/>
  <c r="F304" i="83"/>
  <c r="H303" i="83"/>
  <c r="G303" i="83"/>
  <c r="F303" i="83"/>
  <c r="H302" i="83"/>
  <c r="G302" i="83"/>
  <c r="F302" i="83"/>
  <c r="H301" i="83"/>
  <c r="G301" i="83"/>
  <c r="F301" i="83"/>
  <c r="H300" i="83"/>
  <c r="G300" i="83"/>
  <c r="F300" i="83"/>
  <c r="H299" i="83"/>
  <c r="G299" i="83"/>
  <c r="F299" i="83"/>
  <c r="H298" i="83"/>
  <c r="G298" i="83"/>
  <c r="F298" i="83"/>
  <c r="H297" i="83"/>
  <c r="G297" i="83"/>
  <c r="F297" i="83"/>
  <c r="H296" i="83"/>
  <c r="G296" i="83"/>
  <c r="F296" i="83"/>
  <c r="H295" i="83"/>
  <c r="G295" i="83"/>
  <c r="F295" i="83"/>
  <c r="H294" i="83"/>
  <c r="G294" i="83"/>
  <c r="F294" i="83"/>
  <c r="H293" i="83"/>
  <c r="G293" i="83"/>
  <c r="F293" i="83"/>
  <c r="H292" i="83"/>
  <c r="G292" i="83"/>
  <c r="F292" i="83"/>
  <c r="H291" i="83"/>
  <c r="G291" i="83"/>
  <c r="F291" i="83"/>
  <c r="H290" i="83"/>
  <c r="G290" i="83"/>
  <c r="F290" i="83"/>
  <c r="H289" i="83"/>
  <c r="G289" i="83"/>
  <c r="F289" i="83"/>
  <c r="H288" i="83"/>
  <c r="G288" i="83"/>
  <c r="F288" i="83"/>
  <c r="H287" i="83"/>
  <c r="G287" i="83"/>
  <c r="F287" i="83"/>
  <c r="H286" i="83"/>
  <c r="G286" i="83"/>
  <c r="F286" i="83"/>
  <c r="H285" i="83"/>
  <c r="G285" i="83"/>
  <c r="F285" i="83"/>
  <c r="H284" i="83"/>
  <c r="G284" i="83"/>
  <c r="F284" i="83"/>
  <c r="H283" i="83"/>
  <c r="G283" i="83"/>
  <c r="F283" i="83"/>
  <c r="H282" i="83"/>
  <c r="G282" i="83"/>
  <c r="F282" i="83"/>
  <c r="H281" i="83"/>
  <c r="G281" i="83"/>
  <c r="F281" i="83"/>
  <c r="H280" i="83"/>
  <c r="G280" i="83"/>
  <c r="F280" i="83"/>
  <c r="H279" i="83"/>
  <c r="G279" i="83"/>
  <c r="F279" i="83"/>
  <c r="H278" i="83"/>
  <c r="G278" i="83"/>
  <c r="F278" i="83"/>
  <c r="H277" i="83"/>
  <c r="G277" i="83"/>
  <c r="F277" i="83"/>
  <c r="H276" i="83"/>
  <c r="G276" i="83"/>
  <c r="F276" i="83"/>
  <c r="H275" i="83"/>
  <c r="G275" i="83"/>
  <c r="F275" i="83"/>
  <c r="H274" i="83"/>
  <c r="G274" i="83"/>
  <c r="F274" i="83"/>
  <c r="H273" i="83"/>
  <c r="G273" i="83"/>
  <c r="F273" i="83"/>
  <c r="H272" i="83"/>
  <c r="G272" i="83"/>
  <c r="F272" i="83"/>
  <c r="H271" i="83"/>
  <c r="G271" i="83"/>
  <c r="F271" i="83"/>
  <c r="H270" i="83"/>
  <c r="G270" i="83"/>
  <c r="F270" i="83"/>
  <c r="H269" i="83"/>
  <c r="G269" i="83"/>
  <c r="F269" i="83"/>
  <c r="H268" i="83"/>
  <c r="G268" i="83"/>
  <c r="F268" i="83"/>
  <c r="H267" i="83"/>
  <c r="G267" i="83"/>
  <c r="F267" i="83"/>
  <c r="H266" i="83"/>
  <c r="G266" i="83"/>
  <c r="F266" i="83"/>
  <c r="H265" i="83"/>
  <c r="G265" i="83"/>
  <c r="F265" i="83"/>
  <c r="H264" i="83"/>
  <c r="G264" i="83"/>
  <c r="F264" i="83"/>
  <c r="H263" i="83"/>
  <c r="G263" i="83"/>
  <c r="F263" i="83"/>
  <c r="H262" i="83"/>
  <c r="G262" i="83"/>
  <c r="F262" i="83"/>
  <c r="H261" i="83"/>
  <c r="G261" i="83"/>
  <c r="F261" i="83"/>
  <c r="H260" i="83"/>
  <c r="G260" i="83"/>
  <c r="F260" i="83"/>
  <c r="H259" i="83"/>
  <c r="G259" i="83"/>
  <c r="F259" i="83"/>
  <c r="H258" i="83"/>
  <c r="G258" i="83"/>
  <c r="F258" i="83"/>
  <c r="H257" i="83"/>
  <c r="G257" i="83"/>
  <c r="F257" i="83"/>
  <c r="H256" i="83"/>
  <c r="G256" i="83"/>
  <c r="F256" i="83"/>
  <c r="H255" i="83"/>
  <c r="G255" i="83"/>
  <c r="F255" i="83"/>
  <c r="H254" i="83"/>
  <c r="G254" i="83"/>
  <c r="F254" i="83"/>
  <c r="H253" i="83"/>
  <c r="G253" i="83"/>
  <c r="F253" i="83"/>
  <c r="H252" i="83"/>
  <c r="G252" i="83"/>
  <c r="F252" i="83"/>
  <c r="H251" i="83"/>
  <c r="G251" i="83"/>
  <c r="F251" i="83"/>
  <c r="H250" i="83"/>
  <c r="G250" i="83"/>
  <c r="F250" i="83"/>
  <c r="H249" i="83"/>
  <c r="G249" i="83"/>
  <c r="F249" i="83"/>
  <c r="H248" i="83"/>
  <c r="G248" i="83"/>
  <c r="F248" i="83"/>
  <c r="H247" i="83"/>
  <c r="G247" i="83"/>
  <c r="F247" i="83"/>
  <c r="H246" i="83"/>
  <c r="G246" i="83"/>
  <c r="F246" i="83"/>
  <c r="H245" i="83"/>
  <c r="G245" i="83"/>
  <c r="F245" i="83"/>
  <c r="H244" i="83"/>
  <c r="G244" i="83"/>
  <c r="F244" i="83"/>
  <c r="H243" i="83"/>
  <c r="G243" i="83"/>
  <c r="F243" i="83"/>
  <c r="H242" i="83"/>
  <c r="G242" i="83"/>
  <c r="F242" i="83"/>
  <c r="H241" i="83"/>
  <c r="G241" i="83"/>
  <c r="F241" i="83"/>
  <c r="H240" i="83"/>
  <c r="G240" i="83"/>
  <c r="F240" i="83"/>
  <c r="H239" i="83"/>
  <c r="G239" i="83"/>
  <c r="F239" i="83"/>
  <c r="H238" i="83"/>
  <c r="G238" i="83"/>
  <c r="F238" i="83"/>
  <c r="H237" i="83"/>
  <c r="G237" i="83"/>
  <c r="F237" i="83"/>
  <c r="H236" i="83"/>
  <c r="G236" i="83"/>
  <c r="F236" i="83"/>
  <c r="H235" i="83"/>
  <c r="G235" i="83"/>
  <c r="F235" i="83"/>
  <c r="H234" i="83"/>
  <c r="G234" i="83"/>
  <c r="F234" i="83"/>
  <c r="H233" i="83"/>
  <c r="G233" i="83"/>
  <c r="F233" i="83"/>
  <c r="H232" i="83"/>
  <c r="G232" i="83"/>
  <c r="F232" i="83"/>
  <c r="H231" i="83"/>
  <c r="G231" i="83"/>
  <c r="F231" i="83"/>
  <c r="H230" i="83"/>
  <c r="G230" i="83"/>
  <c r="F230" i="83"/>
  <c r="H229" i="83"/>
  <c r="G229" i="83"/>
  <c r="F229" i="83"/>
  <c r="H228" i="83"/>
  <c r="G228" i="83"/>
  <c r="F228" i="83"/>
  <c r="H227" i="83"/>
  <c r="G227" i="83"/>
  <c r="F227" i="83"/>
  <c r="H226" i="83"/>
  <c r="G226" i="83"/>
  <c r="F226" i="83"/>
  <c r="H225" i="83"/>
  <c r="G225" i="83"/>
  <c r="F225" i="83"/>
  <c r="H224" i="83"/>
  <c r="G224" i="83"/>
  <c r="F224" i="83"/>
  <c r="H223" i="83"/>
  <c r="G223" i="83"/>
  <c r="F223" i="83"/>
  <c r="H222" i="83"/>
  <c r="G222" i="83"/>
  <c r="F222" i="83"/>
  <c r="H221" i="83"/>
  <c r="G221" i="83"/>
  <c r="F221" i="83"/>
  <c r="H220" i="83"/>
  <c r="G220" i="83"/>
  <c r="F220" i="83"/>
  <c r="H219" i="83"/>
  <c r="G219" i="83"/>
  <c r="F219" i="83"/>
  <c r="H218" i="83"/>
  <c r="G218" i="83"/>
  <c r="F218" i="83"/>
  <c r="H217" i="83"/>
  <c r="G217" i="83"/>
  <c r="F217" i="83"/>
  <c r="H216" i="83"/>
  <c r="G216" i="83"/>
  <c r="F216" i="83"/>
  <c r="H215" i="83"/>
  <c r="G215" i="83"/>
  <c r="F215" i="83"/>
  <c r="H214" i="83"/>
  <c r="G214" i="83"/>
  <c r="F214" i="83"/>
  <c r="H213" i="83"/>
  <c r="G213" i="83"/>
  <c r="F213" i="83"/>
  <c r="H212" i="83"/>
  <c r="G212" i="83"/>
  <c r="F212" i="83"/>
  <c r="H211" i="83"/>
  <c r="G211" i="83"/>
  <c r="F211" i="83"/>
  <c r="H210" i="83"/>
  <c r="G210" i="83"/>
  <c r="F210" i="83"/>
  <c r="H209" i="83"/>
  <c r="G209" i="83"/>
  <c r="F209" i="83"/>
  <c r="H208" i="83"/>
  <c r="G208" i="83"/>
  <c r="F208" i="83"/>
  <c r="H207" i="83"/>
  <c r="G207" i="83"/>
  <c r="F207" i="83"/>
  <c r="H206" i="83"/>
  <c r="G206" i="83"/>
  <c r="F206" i="83"/>
  <c r="H205" i="83"/>
  <c r="G205" i="83"/>
  <c r="F205" i="83"/>
  <c r="H204" i="83"/>
  <c r="G204" i="83"/>
  <c r="F204" i="83"/>
  <c r="H203" i="83"/>
  <c r="G203" i="83"/>
  <c r="F203" i="83"/>
  <c r="H202" i="83"/>
  <c r="G202" i="83"/>
  <c r="F202" i="83"/>
  <c r="H201" i="83"/>
  <c r="G201" i="83"/>
  <c r="F201" i="83"/>
  <c r="H200" i="83"/>
  <c r="G200" i="83"/>
  <c r="F200" i="83"/>
  <c r="H199" i="83"/>
  <c r="G199" i="83"/>
  <c r="F199" i="83"/>
  <c r="H198" i="83"/>
  <c r="G198" i="83"/>
  <c r="F198" i="83"/>
  <c r="H197" i="83"/>
  <c r="G197" i="83"/>
  <c r="F197" i="83"/>
  <c r="H196" i="83"/>
  <c r="G196" i="83"/>
  <c r="F196" i="83"/>
  <c r="H195" i="83"/>
  <c r="G195" i="83"/>
  <c r="F195" i="83"/>
  <c r="H194" i="83"/>
  <c r="G194" i="83"/>
  <c r="F194" i="83"/>
  <c r="H193" i="83"/>
  <c r="G193" i="83"/>
  <c r="F193" i="83"/>
  <c r="H192" i="83"/>
  <c r="G192" i="83"/>
  <c r="F192" i="83"/>
  <c r="H191" i="83"/>
  <c r="G191" i="83"/>
  <c r="F191" i="83"/>
  <c r="H190" i="83"/>
  <c r="G190" i="83"/>
  <c r="F190" i="83"/>
  <c r="H189" i="83"/>
  <c r="G189" i="83"/>
  <c r="F189" i="83"/>
  <c r="H188" i="83"/>
  <c r="G188" i="83"/>
  <c r="F188" i="83"/>
  <c r="H187" i="83"/>
  <c r="G187" i="83"/>
  <c r="F187" i="83"/>
  <c r="H186" i="83"/>
  <c r="G186" i="83"/>
  <c r="F186" i="83"/>
  <c r="H185" i="83"/>
  <c r="G185" i="83"/>
  <c r="F185" i="83"/>
  <c r="H184" i="83"/>
  <c r="G184" i="83"/>
  <c r="F184" i="83"/>
  <c r="H183" i="83"/>
  <c r="G183" i="83"/>
  <c r="F183" i="83"/>
  <c r="H182" i="83"/>
  <c r="G182" i="83"/>
  <c r="F182" i="83"/>
  <c r="H181" i="83"/>
  <c r="G181" i="83"/>
  <c r="F181" i="83"/>
  <c r="H180" i="83"/>
  <c r="G180" i="83"/>
  <c r="F180" i="83"/>
  <c r="H179" i="83"/>
  <c r="G179" i="83"/>
  <c r="F179" i="83"/>
  <c r="H178" i="83"/>
  <c r="G178" i="83"/>
  <c r="F178" i="83"/>
  <c r="H177" i="83"/>
  <c r="G177" i="83"/>
  <c r="F177" i="83"/>
  <c r="H176" i="83"/>
  <c r="G176" i="83"/>
  <c r="F176" i="83"/>
  <c r="H175" i="83"/>
  <c r="G175" i="83"/>
  <c r="F175" i="83"/>
  <c r="H174" i="83"/>
  <c r="G174" i="83"/>
  <c r="F174" i="83"/>
  <c r="H173" i="83"/>
  <c r="G173" i="83"/>
  <c r="F173" i="83"/>
  <c r="H172" i="83"/>
  <c r="G172" i="83"/>
  <c r="F172" i="83"/>
  <c r="H171" i="83"/>
  <c r="G171" i="83"/>
  <c r="F171" i="83"/>
  <c r="H170" i="83"/>
  <c r="G170" i="83"/>
  <c r="F170" i="83"/>
  <c r="H169" i="83"/>
  <c r="G169" i="83"/>
  <c r="F169" i="83"/>
  <c r="H168" i="83"/>
  <c r="G168" i="83"/>
  <c r="F168" i="83"/>
  <c r="H167" i="83"/>
  <c r="G167" i="83"/>
  <c r="F167" i="83"/>
  <c r="H166" i="83"/>
  <c r="G166" i="83"/>
  <c r="F166" i="83"/>
  <c r="H165" i="83"/>
  <c r="G165" i="83"/>
  <c r="F165" i="83"/>
  <c r="H164" i="83"/>
  <c r="G164" i="83"/>
  <c r="F164" i="83"/>
  <c r="H163" i="83"/>
  <c r="G163" i="83"/>
  <c r="F163" i="83"/>
  <c r="H162" i="83"/>
  <c r="G162" i="83"/>
  <c r="F162" i="83"/>
  <c r="H161" i="83"/>
  <c r="G161" i="83"/>
  <c r="F161" i="83"/>
  <c r="H160" i="83"/>
  <c r="G160" i="83"/>
  <c r="F160" i="83"/>
  <c r="H159" i="83"/>
  <c r="G159" i="83"/>
  <c r="F159" i="83"/>
  <c r="H158" i="83"/>
  <c r="G158" i="83"/>
  <c r="F158" i="83"/>
  <c r="H157" i="83"/>
  <c r="G157" i="83"/>
  <c r="F157" i="83"/>
  <c r="H156" i="83"/>
  <c r="G156" i="83"/>
  <c r="F156" i="83"/>
  <c r="H155" i="83"/>
  <c r="G155" i="83"/>
  <c r="F155" i="83"/>
  <c r="H154" i="83"/>
  <c r="G154" i="83"/>
  <c r="F154" i="83"/>
  <c r="H153" i="83"/>
  <c r="G153" i="83"/>
  <c r="F153" i="83"/>
  <c r="H152" i="83"/>
  <c r="G152" i="83"/>
  <c r="F152" i="83"/>
  <c r="H151" i="83"/>
  <c r="G151" i="83"/>
  <c r="F151" i="83"/>
  <c r="H150" i="83"/>
  <c r="G150" i="83"/>
  <c r="F150" i="83"/>
  <c r="H149" i="83"/>
  <c r="G149" i="83"/>
  <c r="F149" i="83"/>
  <c r="H148" i="83"/>
  <c r="G148" i="83"/>
  <c r="F148" i="83"/>
  <c r="H147" i="83"/>
  <c r="G147" i="83"/>
  <c r="F147" i="83"/>
  <c r="H146" i="83"/>
  <c r="G146" i="83"/>
  <c r="F146" i="83"/>
  <c r="H145" i="83"/>
  <c r="G145" i="83"/>
  <c r="F145" i="83"/>
  <c r="H144" i="83"/>
  <c r="G144" i="83"/>
  <c r="F144" i="83"/>
  <c r="H143" i="83"/>
  <c r="G143" i="83"/>
  <c r="F143" i="83"/>
  <c r="H142" i="83"/>
  <c r="G142" i="83"/>
  <c r="F142" i="83"/>
  <c r="H141" i="83"/>
  <c r="G141" i="83"/>
  <c r="F141" i="83"/>
  <c r="H140" i="83"/>
  <c r="G140" i="83"/>
  <c r="F140" i="83"/>
  <c r="H139" i="83"/>
  <c r="G139" i="83"/>
  <c r="F139" i="83"/>
  <c r="H138" i="83"/>
  <c r="G138" i="83"/>
  <c r="F138" i="83"/>
  <c r="H137" i="83"/>
  <c r="G137" i="83"/>
  <c r="F137" i="83"/>
  <c r="H136" i="83"/>
  <c r="G136" i="83"/>
  <c r="F136" i="83"/>
  <c r="H135" i="83"/>
  <c r="G135" i="83"/>
  <c r="F135" i="83"/>
  <c r="H134" i="83"/>
  <c r="G134" i="83"/>
  <c r="F134" i="83"/>
  <c r="H133" i="83"/>
  <c r="G133" i="83"/>
  <c r="F133" i="83"/>
  <c r="H132" i="83"/>
  <c r="G132" i="83"/>
  <c r="F132" i="83"/>
  <c r="H131" i="83"/>
  <c r="G131" i="83"/>
  <c r="F131" i="83"/>
  <c r="H130" i="83"/>
  <c r="G130" i="83"/>
  <c r="F130" i="83"/>
  <c r="H129" i="83"/>
  <c r="G129" i="83"/>
  <c r="F129" i="83"/>
  <c r="H128" i="83"/>
  <c r="G128" i="83"/>
  <c r="F128" i="83"/>
  <c r="H127" i="83"/>
  <c r="G127" i="83"/>
  <c r="F127" i="83"/>
  <c r="H126" i="83"/>
  <c r="G126" i="83"/>
  <c r="F126" i="83"/>
  <c r="H125" i="83"/>
  <c r="G125" i="83"/>
  <c r="F125" i="83"/>
  <c r="H124" i="83"/>
  <c r="G124" i="83"/>
  <c r="F124" i="83"/>
  <c r="H123" i="83"/>
  <c r="G123" i="83"/>
  <c r="F123" i="83"/>
  <c r="H122" i="83"/>
  <c r="G122" i="83"/>
  <c r="F122" i="83"/>
  <c r="H121" i="83"/>
  <c r="G121" i="83"/>
  <c r="F121" i="83"/>
  <c r="H120" i="83"/>
  <c r="G120" i="83"/>
  <c r="F120" i="83"/>
  <c r="H119" i="83"/>
  <c r="G119" i="83"/>
  <c r="F119" i="83"/>
  <c r="H118" i="83"/>
  <c r="G118" i="83"/>
  <c r="F118" i="83"/>
  <c r="H117" i="83"/>
  <c r="G117" i="83"/>
  <c r="F117" i="83"/>
  <c r="H116" i="83"/>
  <c r="G116" i="83"/>
  <c r="F116" i="83"/>
  <c r="H115" i="83"/>
  <c r="G115" i="83"/>
  <c r="F115" i="83"/>
  <c r="H114" i="83"/>
  <c r="G114" i="83"/>
  <c r="F114" i="83"/>
  <c r="H113" i="83"/>
  <c r="G113" i="83"/>
  <c r="F113" i="83"/>
  <c r="H112" i="83"/>
  <c r="G112" i="83"/>
  <c r="F112" i="83"/>
  <c r="H111" i="83"/>
  <c r="G111" i="83"/>
  <c r="F111" i="83"/>
  <c r="H110" i="83"/>
  <c r="G110" i="83"/>
  <c r="F110" i="83"/>
  <c r="H109" i="83"/>
  <c r="G109" i="83"/>
  <c r="F109" i="83"/>
  <c r="H108" i="83"/>
  <c r="G108" i="83"/>
  <c r="F108" i="83"/>
  <c r="H107" i="83"/>
  <c r="G107" i="83"/>
  <c r="F107" i="83"/>
  <c r="H106" i="83"/>
  <c r="G106" i="83"/>
  <c r="F106" i="83"/>
  <c r="H105" i="83"/>
  <c r="G105" i="83"/>
  <c r="F105" i="83"/>
  <c r="H104" i="83"/>
  <c r="G104" i="83"/>
  <c r="F104" i="83"/>
  <c r="H103" i="83"/>
  <c r="G103" i="83"/>
  <c r="F103" i="83"/>
  <c r="H102" i="83"/>
  <c r="G102" i="83"/>
  <c r="F102" i="83"/>
  <c r="H101" i="83"/>
  <c r="G101" i="83"/>
  <c r="F101" i="83"/>
  <c r="H100" i="83"/>
  <c r="G100" i="83"/>
  <c r="F100" i="83"/>
  <c r="H99" i="83"/>
  <c r="G99" i="83"/>
  <c r="F99" i="83"/>
  <c r="H98" i="83"/>
  <c r="G98" i="83"/>
  <c r="F98" i="83"/>
  <c r="H97" i="83"/>
  <c r="G97" i="83"/>
  <c r="F97" i="83"/>
  <c r="H96" i="83"/>
  <c r="G96" i="83"/>
  <c r="F96" i="83"/>
  <c r="H95" i="83"/>
  <c r="G95" i="83"/>
  <c r="F95" i="83"/>
  <c r="H94" i="83"/>
  <c r="G94" i="83"/>
  <c r="F94" i="83"/>
  <c r="H93" i="83"/>
  <c r="G93" i="83"/>
  <c r="F93" i="83"/>
  <c r="H92" i="83"/>
  <c r="G92" i="83"/>
  <c r="F92" i="83"/>
  <c r="H91" i="83"/>
  <c r="G91" i="83"/>
  <c r="F91" i="83"/>
  <c r="H90" i="83"/>
  <c r="G90" i="83"/>
  <c r="F90" i="83"/>
  <c r="H89" i="83"/>
  <c r="G89" i="83"/>
  <c r="F89" i="83"/>
  <c r="H88" i="83"/>
  <c r="G88" i="83"/>
  <c r="F88" i="83"/>
  <c r="H87" i="83"/>
  <c r="G87" i="83"/>
  <c r="F87" i="83"/>
  <c r="H86" i="83"/>
  <c r="G86" i="83"/>
  <c r="F86" i="83"/>
  <c r="H85" i="83"/>
  <c r="G85" i="83"/>
  <c r="F85" i="83"/>
  <c r="H84" i="83"/>
  <c r="G84" i="83"/>
  <c r="F84" i="83"/>
  <c r="H83" i="83"/>
  <c r="G83" i="83"/>
  <c r="F83" i="83"/>
  <c r="H82" i="83"/>
  <c r="G82" i="83"/>
  <c r="F82" i="83"/>
  <c r="H81" i="83"/>
  <c r="G81" i="83"/>
  <c r="F81" i="83"/>
  <c r="H80" i="83"/>
  <c r="G80" i="83"/>
  <c r="F80" i="83"/>
  <c r="H79" i="83"/>
  <c r="G79" i="83"/>
  <c r="F79" i="83"/>
  <c r="H78" i="83"/>
  <c r="G78" i="83"/>
  <c r="F78" i="83"/>
  <c r="H77" i="83"/>
  <c r="G77" i="83"/>
  <c r="F77" i="83"/>
  <c r="H76" i="83"/>
  <c r="G76" i="83"/>
  <c r="F76" i="83"/>
  <c r="H75" i="83"/>
  <c r="G75" i="83"/>
  <c r="F75" i="83"/>
  <c r="H74" i="83"/>
  <c r="G74" i="83"/>
  <c r="F74" i="83"/>
  <c r="H73" i="83"/>
  <c r="G73" i="83"/>
  <c r="F73" i="83"/>
  <c r="H72" i="83"/>
  <c r="G72" i="83"/>
  <c r="F72" i="83"/>
  <c r="H71" i="83"/>
  <c r="G71" i="83"/>
  <c r="F71" i="83"/>
  <c r="H70" i="83"/>
  <c r="G70" i="83"/>
  <c r="F70" i="83"/>
  <c r="H69" i="83"/>
  <c r="G69" i="83"/>
  <c r="F69" i="83"/>
  <c r="H68" i="83"/>
  <c r="G68" i="83"/>
  <c r="F68" i="83"/>
  <c r="H67" i="83"/>
  <c r="G67" i="83"/>
  <c r="F67" i="83"/>
  <c r="H66" i="83"/>
  <c r="G66" i="83"/>
  <c r="F66" i="83"/>
  <c r="H65" i="83"/>
  <c r="G65" i="83"/>
  <c r="F65" i="83"/>
  <c r="H64" i="83"/>
  <c r="G64" i="83"/>
  <c r="F64" i="83"/>
  <c r="H63" i="83"/>
  <c r="G63" i="83"/>
  <c r="F63" i="83"/>
  <c r="H62" i="83"/>
  <c r="G62" i="83"/>
  <c r="F62" i="83"/>
  <c r="H61" i="83"/>
  <c r="G61" i="83"/>
  <c r="F61" i="83"/>
  <c r="H60" i="83"/>
  <c r="G60" i="83"/>
  <c r="F60" i="83"/>
  <c r="H59" i="83"/>
  <c r="G59" i="83"/>
  <c r="F59" i="83"/>
  <c r="H58" i="83"/>
  <c r="G58" i="83"/>
  <c r="F58" i="83"/>
  <c r="H57" i="83"/>
  <c r="G57" i="83"/>
  <c r="F57" i="83"/>
  <c r="H56" i="83"/>
  <c r="G56" i="83"/>
  <c r="F56" i="83"/>
  <c r="H55" i="83"/>
  <c r="G55" i="83"/>
  <c r="F55" i="83"/>
  <c r="H54" i="83"/>
  <c r="G54" i="83"/>
  <c r="F54" i="83"/>
  <c r="H53" i="83"/>
  <c r="G53" i="83"/>
  <c r="F53" i="83"/>
  <c r="H52" i="83"/>
  <c r="G52" i="83"/>
  <c r="F52" i="83"/>
  <c r="H51" i="83"/>
  <c r="G51" i="83"/>
  <c r="F51" i="83"/>
  <c r="H50" i="83"/>
  <c r="G50" i="83"/>
  <c r="F50" i="83"/>
  <c r="H49" i="83"/>
  <c r="G49" i="83"/>
  <c r="F49" i="83"/>
  <c r="H48" i="83"/>
  <c r="G48" i="83"/>
  <c r="F48" i="83"/>
  <c r="H47" i="83"/>
  <c r="G47" i="83"/>
  <c r="F47" i="83"/>
  <c r="H46" i="83"/>
  <c r="G46" i="83"/>
  <c r="F46" i="83"/>
  <c r="H45" i="83"/>
  <c r="G45" i="83"/>
  <c r="F45" i="83"/>
  <c r="H44" i="83"/>
  <c r="G44" i="83"/>
  <c r="F44" i="83"/>
  <c r="H43" i="83"/>
  <c r="G43" i="83"/>
  <c r="F43" i="83"/>
  <c r="H42" i="83"/>
  <c r="G42" i="83"/>
  <c r="F42" i="83"/>
  <c r="H41" i="83"/>
  <c r="G41" i="83"/>
  <c r="F41" i="83"/>
  <c r="H40" i="83"/>
  <c r="G40" i="83"/>
  <c r="F40" i="83"/>
  <c r="H39" i="83"/>
  <c r="G39" i="83"/>
  <c r="F39" i="83"/>
  <c r="H38" i="83"/>
  <c r="G38" i="83"/>
  <c r="F38" i="83"/>
  <c r="H37" i="83"/>
  <c r="G37" i="83"/>
  <c r="F37" i="83"/>
  <c r="H36" i="83"/>
  <c r="G36" i="83"/>
  <c r="F36" i="83"/>
  <c r="H35" i="83"/>
  <c r="G35" i="83"/>
  <c r="F35" i="83"/>
  <c r="H34" i="83"/>
  <c r="G34" i="83"/>
  <c r="F34" i="83"/>
  <c r="H33" i="83"/>
  <c r="G33" i="83"/>
  <c r="F33" i="83"/>
  <c r="H32" i="83"/>
  <c r="G32" i="83"/>
  <c r="F32" i="83"/>
  <c r="H31" i="83"/>
  <c r="G31" i="83"/>
  <c r="F31" i="83"/>
  <c r="H30" i="83"/>
  <c r="G30" i="83"/>
  <c r="F30" i="83"/>
  <c r="H29" i="83"/>
  <c r="G29" i="83"/>
  <c r="F29" i="83"/>
  <c r="H28" i="83"/>
  <c r="G28" i="83"/>
  <c r="F28" i="83"/>
  <c r="H27" i="83"/>
  <c r="G27" i="83"/>
  <c r="F27" i="83"/>
  <c r="H26" i="83"/>
  <c r="G26" i="83"/>
  <c r="F26" i="83"/>
  <c r="H25" i="83"/>
  <c r="G25" i="83"/>
  <c r="F25" i="83"/>
  <c r="H24" i="83"/>
  <c r="G24" i="83"/>
  <c r="F24" i="83"/>
  <c r="H23" i="83"/>
  <c r="G23" i="83"/>
  <c r="F23" i="83"/>
  <c r="H22" i="83"/>
  <c r="G22" i="83"/>
  <c r="F22" i="83"/>
  <c r="H21" i="83"/>
  <c r="G21" i="83"/>
  <c r="F21" i="83"/>
  <c r="H20" i="83"/>
  <c r="G20" i="83"/>
  <c r="F20" i="83"/>
  <c r="H19" i="83"/>
  <c r="G19" i="83"/>
  <c r="F19" i="83"/>
  <c r="H18" i="83"/>
  <c r="G18" i="83"/>
  <c r="F18" i="83"/>
  <c r="H17" i="83"/>
  <c r="G17" i="83"/>
  <c r="F17" i="83"/>
  <c r="H16" i="83"/>
  <c r="G16" i="83"/>
  <c r="F16" i="83"/>
  <c r="H15" i="83"/>
  <c r="G15" i="83"/>
  <c r="F15" i="83"/>
  <c r="H14" i="83"/>
  <c r="G14" i="83"/>
  <c r="F14" i="83"/>
  <c r="H13" i="83"/>
  <c r="G13" i="83"/>
  <c r="F13" i="83"/>
  <c r="H12" i="83"/>
  <c r="G12" i="83"/>
  <c r="F12" i="83"/>
  <c r="H11" i="83"/>
  <c r="G11" i="83"/>
  <c r="F11" i="83"/>
  <c r="H10" i="83"/>
  <c r="G10" i="83"/>
  <c r="F10" i="83"/>
  <c r="H9" i="83"/>
  <c r="G9" i="83"/>
  <c r="F9" i="83"/>
  <c r="H8" i="83"/>
  <c r="G8" i="83"/>
  <c r="F8" i="83"/>
  <c r="H7" i="83"/>
  <c r="G7" i="83"/>
  <c r="F7" i="83"/>
  <c r="H6" i="83"/>
  <c r="G6" i="83"/>
  <c r="F6" i="83"/>
  <c r="H5" i="83"/>
  <c r="G5" i="83"/>
  <c r="F5" i="83"/>
  <c r="H4" i="83"/>
  <c r="G4" i="83"/>
  <c r="F4" i="83"/>
  <c r="H3" i="83"/>
  <c r="G3" i="83"/>
  <c r="F3" i="83"/>
  <c r="F86" i="115" l="1"/>
  <c r="F85" i="115"/>
  <c r="F87" i="115"/>
  <c r="F88" i="115"/>
  <c r="J109" i="58" l="1"/>
  <c r="F88" i="58"/>
  <c r="F87" i="58"/>
  <c r="AF3" i="103"/>
  <c r="AE3" i="103"/>
  <c r="AD3" i="103"/>
  <c r="A49" i="58" l="1"/>
  <c r="E49" i="58"/>
  <c r="F86" i="58"/>
  <c r="F85" i="58"/>
  <c r="V3" i="103" l="1"/>
  <c r="S3" i="103"/>
  <c r="J4" i="2" l="1"/>
  <c r="K85" i="58" l="1"/>
  <c r="K86" i="58" s="1"/>
  <c r="K87" i="58" s="1"/>
  <c r="K88" i="58" s="1"/>
  <c r="K89" i="58" s="1"/>
  <c r="K90" i="58" s="1"/>
  <c r="K91" i="58" s="1"/>
  <c r="K92" i="58" s="1"/>
  <c r="K93" i="58" s="1"/>
  <c r="K94" i="58" s="1"/>
  <c r="K95" i="58" s="1"/>
  <c r="K96" i="58" s="1"/>
  <c r="K97" i="58" s="1"/>
  <c r="K98" i="58" s="1"/>
  <c r="K99" i="58" s="1"/>
  <c r="K100" i="58" s="1"/>
  <c r="K101" i="58" s="1"/>
  <c r="K102" i="58" s="1"/>
  <c r="K103" i="58" s="1"/>
  <c r="K104" i="58" s="1"/>
  <c r="K105" i="58" s="1"/>
  <c r="K106" i="58" s="1"/>
  <c r="D85" i="58"/>
  <c r="D86" i="58" s="1"/>
  <c r="D87" i="58" s="1"/>
  <c r="D88" i="58" s="1"/>
  <c r="D89" i="58" s="1"/>
  <c r="D90" i="58" s="1"/>
  <c r="D91" i="58" s="1"/>
  <c r="D92" i="58" s="1"/>
  <c r="D93" i="58" s="1"/>
  <c r="D94" i="58" s="1"/>
  <c r="D95" i="58" s="1"/>
  <c r="D96" i="58" s="1"/>
  <c r="D97" i="58" s="1"/>
  <c r="D98" i="58" s="1"/>
  <c r="D99" i="58" s="1"/>
  <c r="D100" i="58" s="1"/>
  <c r="D101" i="58" s="1"/>
  <c r="D102" i="58" s="1"/>
  <c r="D103" i="58" s="1"/>
  <c r="D104" i="58" s="1"/>
  <c r="D105" i="58" s="1"/>
  <c r="D106" i="58" s="1"/>
  <c r="D33" i="58"/>
  <c r="U4" i="103" l="1"/>
  <c r="U5" i="103" s="1"/>
  <c r="U9" i="103" l="1"/>
  <c r="U10" i="103" s="1"/>
  <c r="U11" i="103" s="1"/>
  <c r="U12" i="103" s="1"/>
  <c r="U13" i="103" s="1"/>
  <c r="U14" i="103" s="1"/>
  <c r="U6" i="103"/>
  <c r="U7" i="103" s="1"/>
  <c r="U8" i="103" s="1"/>
  <c r="U18" i="103" l="1"/>
  <c r="U19" i="103" s="1"/>
  <c r="U20" i="103" s="1"/>
  <c r="U21" i="103" s="1"/>
  <c r="U22" i="103" s="1"/>
  <c r="U23" i="103" s="1"/>
  <c r="U24" i="103" s="1"/>
  <c r="U25" i="103" s="1"/>
  <c r="U26" i="103" s="1"/>
  <c r="U27" i="103" s="1"/>
  <c r="U28" i="103" s="1"/>
  <c r="U29" i="103" s="1"/>
  <c r="U30" i="103" s="1"/>
  <c r="U31" i="103" s="1"/>
  <c r="U32" i="103" s="1"/>
  <c r="U33" i="103" s="1"/>
  <c r="U34" i="103" s="1"/>
  <c r="U35" i="103" s="1"/>
  <c r="U36" i="103" s="1"/>
  <c r="U37" i="103" s="1"/>
  <c r="U38" i="103" s="1"/>
  <c r="U39" i="103" s="1"/>
  <c r="U40" i="103" s="1"/>
  <c r="U41" i="103" s="1"/>
  <c r="U42" i="103" s="1"/>
  <c r="U43" i="103" s="1"/>
  <c r="U44" i="103" s="1"/>
  <c r="U45" i="103" s="1"/>
  <c r="U46" i="103" s="1"/>
  <c r="U15" i="103"/>
  <c r="U16" i="103" s="1"/>
  <c r="U17" i="103" s="1"/>
  <c r="AT4" i="103" l="1"/>
  <c r="AT5" i="103"/>
  <c r="AT3" i="103"/>
  <c r="AO2" i="103" l="1"/>
  <c r="AO4" i="103"/>
  <c r="AO5" i="103" s="1"/>
  <c r="AN2" i="103"/>
  <c r="AN4" i="103"/>
  <c r="AN5" i="103" s="1"/>
  <c r="AC3" i="103"/>
  <c r="AB3" i="103"/>
  <c r="AA3" i="103"/>
  <c r="Z3" i="103"/>
  <c r="AN9" i="103" l="1"/>
  <c r="AN10" i="103" s="1"/>
  <c r="AN11" i="103" s="1"/>
  <c r="AN12" i="103" s="1"/>
  <c r="AN13" i="103" s="1"/>
  <c r="AN14" i="103" s="1"/>
  <c r="AN6" i="103"/>
  <c r="AN7" i="103" s="1"/>
  <c r="AN8" i="103" s="1"/>
  <c r="AO9" i="103"/>
  <c r="AO10" i="103" s="1"/>
  <c r="AO11" i="103" s="1"/>
  <c r="AO12" i="103" s="1"/>
  <c r="AO13" i="103" s="1"/>
  <c r="AO14" i="103" s="1"/>
  <c r="AO6" i="103"/>
  <c r="AO7" i="103" s="1"/>
  <c r="AO8" i="103" s="1"/>
  <c r="H32" i="2"/>
  <c r="AO18" i="103" l="1"/>
  <c r="AO19" i="103" s="1"/>
  <c r="AO20" i="103" s="1"/>
  <c r="AO21" i="103" s="1"/>
  <c r="AO22" i="103" s="1"/>
  <c r="AO23" i="103" s="1"/>
  <c r="AO24" i="103" s="1"/>
  <c r="AO25" i="103" s="1"/>
  <c r="AO26" i="103" s="1"/>
  <c r="AO27" i="103" s="1"/>
  <c r="AO28" i="103" s="1"/>
  <c r="AO29" i="103" s="1"/>
  <c r="AO30" i="103" s="1"/>
  <c r="AO31" i="103" s="1"/>
  <c r="AO32" i="103" s="1"/>
  <c r="AO33" i="103" s="1"/>
  <c r="AO34" i="103" s="1"/>
  <c r="AO35" i="103" s="1"/>
  <c r="AO36" i="103" s="1"/>
  <c r="AO37" i="103" s="1"/>
  <c r="AO38" i="103" s="1"/>
  <c r="AO39" i="103" s="1"/>
  <c r="AO40" i="103" s="1"/>
  <c r="AO41" i="103" s="1"/>
  <c r="AO42" i="103" s="1"/>
  <c r="AO43" i="103" s="1"/>
  <c r="AO44" i="103" s="1"/>
  <c r="AO45" i="103" s="1"/>
  <c r="AO46" i="103" s="1"/>
  <c r="AO15" i="103"/>
  <c r="AO16" i="103" s="1"/>
  <c r="AO17" i="103" s="1"/>
  <c r="AN18" i="103"/>
  <c r="AN19" i="103" s="1"/>
  <c r="AN20" i="103" s="1"/>
  <c r="AN21" i="103" s="1"/>
  <c r="AN22" i="103" s="1"/>
  <c r="AN23" i="103" s="1"/>
  <c r="AN24" i="103" s="1"/>
  <c r="AN25" i="103" s="1"/>
  <c r="AN26" i="103" s="1"/>
  <c r="AN27" i="103" s="1"/>
  <c r="AN28" i="103" s="1"/>
  <c r="AN29" i="103" s="1"/>
  <c r="AN30" i="103" s="1"/>
  <c r="AN31" i="103" s="1"/>
  <c r="AN32" i="103" s="1"/>
  <c r="AN33" i="103" s="1"/>
  <c r="AN34" i="103" s="1"/>
  <c r="AN35" i="103" s="1"/>
  <c r="AN36" i="103" s="1"/>
  <c r="AN37" i="103" s="1"/>
  <c r="AN38" i="103" s="1"/>
  <c r="AN39" i="103" s="1"/>
  <c r="AN40" i="103" s="1"/>
  <c r="AN41" i="103" s="1"/>
  <c r="AN42" i="103" s="1"/>
  <c r="AN43" i="103" s="1"/>
  <c r="AN44" i="103" s="1"/>
  <c r="AN45" i="103" s="1"/>
  <c r="AN46" i="103" s="1"/>
  <c r="AN15" i="103"/>
  <c r="AN16" i="103" s="1"/>
  <c r="AN17" i="103" s="1"/>
  <c r="H3" i="103"/>
  <c r="H4" i="103" s="1"/>
  <c r="H5" i="103" s="1"/>
  <c r="H9" i="103" l="1"/>
  <c r="H10" i="103" s="1"/>
  <c r="H11" i="103" s="1"/>
  <c r="H12" i="103" s="1"/>
  <c r="H13" i="103" s="1"/>
  <c r="H14" i="103" s="1"/>
  <c r="H6" i="103"/>
  <c r="H7" i="103" s="1"/>
  <c r="H8" i="103" s="1"/>
  <c r="H18" i="103" l="1"/>
  <c r="H19" i="103" s="1"/>
  <c r="H20" i="103" s="1"/>
  <c r="H21" i="103" s="1"/>
  <c r="H22" i="103" s="1"/>
  <c r="H23" i="103" s="1"/>
  <c r="H24" i="103" s="1"/>
  <c r="H25" i="103" s="1"/>
  <c r="H26" i="103" s="1"/>
  <c r="H27" i="103" s="1"/>
  <c r="H28" i="103" s="1"/>
  <c r="H29" i="103" s="1"/>
  <c r="H30" i="103" s="1"/>
  <c r="H31" i="103" s="1"/>
  <c r="H32" i="103" s="1"/>
  <c r="H33" i="103" s="1"/>
  <c r="H34" i="103" s="1"/>
  <c r="H35" i="103" s="1"/>
  <c r="H36" i="103" s="1"/>
  <c r="H37" i="103" s="1"/>
  <c r="H38" i="103" s="1"/>
  <c r="H39" i="103" s="1"/>
  <c r="H40" i="103" s="1"/>
  <c r="H41" i="103" s="1"/>
  <c r="H42" i="103" s="1"/>
  <c r="H43" i="103" s="1"/>
  <c r="H44" i="103" s="1"/>
  <c r="H45" i="103" s="1"/>
  <c r="H46" i="103" s="1"/>
  <c r="H15" i="103"/>
  <c r="H16" i="103" s="1"/>
  <c r="H17" i="103" s="1"/>
  <c r="C51" i="58" l="1"/>
  <c r="C53" i="58"/>
  <c r="F92" i="58"/>
  <c r="F93" i="58"/>
  <c r="F94" i="58"/>
  <c r="F95" i="58"/>
  <c r="F96" i="58"/>
  <c r="F97" i="58"/>
  <c r="F98" i="58"/>
  <c r="F99" i="58"/>
  <c r="F100" i="58"/>
  <c r="F101" i="58"/>
  <c r="F102" i="58"/>
  <c r="F103" i="58"/>
  <c r="F104" i="58"/>
  <c r="F105" i="58"/>
  <c r="F106" i="58"/>
  <c r="I36" i="58" l="1"/>
  <c r="J48" i="58" l="1"/>
  <c r="N61" i="58"/>
  <c r="H61" i="58"/>
  <c r="A61" i="58"/>
  <c r="K53" i="97" l="1"/>
  <c r="K54" i="97"/>
  <c r="K55" i="97"/>
  <c r="K56" i="97"/>
  <c r="K57" i="97"/>
  <c r="K58" i="97"/>
  <c r="K59" i="97"/>
  <c r="K60" i="97"/>
  <c r="K61" i="97"/>
  <c r="K62" i="97"/>
  <c r="K63" i="97"/>
  <c r="K64" i="97"/>
  <c r="K65" i="97"/>
  <c r="K66" i="97"/>
  <c r="K67" i="97"/>
  <c r="K68" i="97"/>
  <c r="K51" i="97" l="1"/>
  <c r="K47" i="97"/>
  <c r="K43" i="97"/>
  <c r="K39" i="97"/>
  <c r="K50" i="97"/>
  <c r="K46" i="97"/>
  <c r="K42" i="97"/>
  <c r="K38" i="97"/>
  <c r="K49" i="97"/>
  <c r="K45" i="97"/>
  <c r="K41" i="97"/>
  <c r="K37" i="97"/>
  <c r="K52" i="97"/>
  <c r="K48" i="97"/>
  <c r="K44" i="97"/>
  <c r="K40" i="97"/>
  <c r="K36" i="97"/>
  <c r="C30" i="97"/>
  <c r="E30" i="97"/>
  <c r="F30" i="97"/>
  <c r="G30" i="97"/>
  <c r="H30" i="97"/>
  <c r="C31" i="97"/>
  <c r="E31" i="97"/>
  <c r="F31" i="97"/>
  <c r="G31" i="97"/>
  <c r="H31" i="97"/>
  <c r="C32" i="97"/>
  <c r="E32" i="97"/>
  <c r="F32" i="97"/>
  <c r="G32" i="97"/>
  <c r="H32" i="97"/>
  <c r="B33" i="97"/>
  <c r="C33" i="97"/>
  <c r="E33" i="97"/>
  <c r="F33" i="97"/>
  <c r="G33" i="97"/>
  <c r="H33" i="97"/>
  <c r="B34" i="97"/>
  <c r="C34" i="97"/>
  <c r="E34" i="97"/>
  <c r="F34" i="97"/>
  <c r="G34" i="97"/>
  <c r="H34" i="97"/>
  <c r="B35" i="97"/>
  <c r="C35" i="97"/>
  <c r="D35" i="97"/>
  <c r="E35" i="97"/>
  <c r="F35" i="97"/>
  <c r="G35" i="97"/>
  <c r="H35" i="97"/>
  <c r="B36" i="97"/>
  <c r="C36" i="97"/>
  <c r="D36" i="97"/>
  <c r="E36" i="97"/>
  <c r="F36" i="97"/>
  <c r="G36" i="97"/>
  <c r="H36" i="97"/>
  <c r="B37" i="97"/>
  <c r="C37" i="97"/>
  <c r="D37" i="97"/>
  <c r="E37" i="97"/>
  <c r="F37" i="97"/>
  <c r="G37" i="97"/>
  <c r="H37" i="97"/>
  <c r="B38" i="97"/>
  <c r="C38" i="97"/>
  <c r="D38" i="97"/>
  <c r="E38" i="97"/>
  <c r="F38" i="97"/>
  <c r="G38" i="97"/>
  <c r="H38" i="97"/>
  <c r="B39" i="97"/>
  <c r="C39" i="97"/>
  <c r="D39" i="97"/>
  <c r="E39" i="97"/>
  <c r="F39" i="97"/>
  <c r="G39" i="97"/>
  <c r="H39" i="97"/>
  <c r="B40" i="97"/>
  <c r="C40" i="97"/>
  <c r="D40" i="97"/>
  <c r="E40" i="97"/>
  <c r="F40" i="97"/>
  <c r="G40" i="97"/>
  <c r="H40" i="97"/>
  <c r="B41" i="97"/>
  <c r="C41" i="97"/>
  <c r="D41" i="97"/>
  <c r="E41" i="97"/>
  <c r="F41" i="97"/>
  <c r="G41" i="97"/>
  <c r="H41" i="97"/>
  <c r="B42" i="97"/>
  <c r="C42" i="97"/>
  <c r="D42" i="97"/>
  <c r="E42" i="97"/>
  <c r="F42" i="97"/>
  <c r="G42" i="97"/>
  <c r="H42" i="97"/>
  <c r="C34" i="2" l="1"/>
  <c r="C32" i="2"/>
  <c r="C31" i="2"/>
  <c r="F61" i="58" l="1"/>
  <c r="J61" i="58"/>
  <c r="H34" i="2" l="1"/>
  <c r="H31" i="2"/>
  <c r="H2" i="103" s="1"/>
  <c r="AL3" i="103"/>
  <c r="AL4" i="103" s="1"/>
  <c r="AL5" i="103" s="1"/>
  <c r="AK3" i="103"/>
  <c r="AK4" i="103" s="1"/>
  <c r="AK5" i="103" s="1"/>
  <c r="AJ3" i="103"/>
  <c r="AI3" i="103"/>
  <c r="AI4" i="103" s="1"/>
  <c r="AI5" i="103" s="1"/>
  <c r="AH4" i="103"/>
  <c r="AH5" i="103" s="1"/>
  <c r="AG3" i="103"/>
  <c r="AG4" i="103" s="1"/>
  <c r="AG5" i="103" s="1"/>
  <c r="AG6" i="103" s="1"/>
  <c r="AG7" i="103" s="1"/>
  <c r="AG8" i="103" s="1"/>
  <c r="AD4" i="103"/>
  <c r="AD5" i="103" s="1"/>
  <c r="AC4" i="103"/>
  <c r="AC5" i="103" s="1"/>
  <c r="AB4" i="103"/>
  <c r="AB5" i="103" s="1"/>
  <c r="AA4" i="103"/>
  <c r="AA5" i="103" s="1"/>
  <c r="Z4" i="103"/>
  <c r="Z5" i="103" s="1"/>
  <c r="Y3" i="103"/>
  <c r="Y4" i="103" s="1"/>
  <c r="Y5" i="103" s="1"/>
  <c r="X3" i="103"/>
  <c r="X4" i="103" s="1"/>
  <c r="X5" i="103" s="1"/>
  <c r="W3" i="103"/>
  <c r="W4" i="103" s="1"/>
  <c r="W5" i="103" s="1"/>
  <c r="T4" i="103"/>
  <c r="T5" i="103" s="1"/>
  <c r="S4" i="103"/>
  <c r="S5" i="103" s="1"/>
  <c r="O3" i="103"/>
  <c r="O4" i="103" s="1"/>
  <c r="O5" i="103" s="1"/>
  <c r="N3" i="103"/>
  <c r="N4" i="103" s="1"/>
  <c r="N5" i="103" s="1"/>
  <c r="M3" i="103"/>
  <c r="M4" i="103" s="1"/>
  <c r="M5" i="103" s="1"/>
  <c r="K3" i="103"/>
  <c r="K4" i="103" s="1"/>
  <c r="K5" i="103" s="1"/>
  <c r="J3" i="103"/>
  <c r="J4" i="103" s="1"/>
  <c r="J5" i="103" s="1"/>
  <c r="I3" i="103"/>
  <c r="I4" i="103" s="1"/>
  <c r="I5" i="103" s="1"/>
  <c r="G3" i="103"/>
  <c r="G4" i="103" s="1"/>
  <c r="G5" i="103" s="1"/>
  <c r="F3" i="103"/>
  <c r="F4" i="103" s="1"/>
  <c r="F5" i="103" s="1"/>
  <c r="E3" i="103"/>
  <c r="E4" i="103" s="1"/>
  <c r="E5" i="103" s="1"/>
  <c r="AI2" i="103"/>
  <c r="AH2" i="103"/>
  <c r="AF2" i="103"/>
  <c r="AE2" i="103"/>
  <c r="AB2" i="103"/>
  <c r="Z2" i="103"/>
  <c r="X2" i="103"/>
  <c r="U2" i="103"/>
  <c r="T2" i="103"/>
  <c r="R26" i="103"/>
  <c r="R25" i="103"/>
  <c r="R24" i="103"/>
  <c r="R23" i="103"/>
  <c r="R22" i="103"/>
  <c r="R21" i="103"/>
  <c r="R20" i="103"/>
  <c r="R19" i="103"/>
  <c r="R18" i="103"/>
  <c r="R14" i="103"/>
  <c r="R13" i="103"/>
  <c r="R12" i="103"/>
  <c r="R11" i="103"/>
  <c r="R10" i="103"/>
  <c r="R9" i="103"/>
  <c r="R5" i="103"/>
  <c r="AJ4" i="103"/>
  <c r="AJ5" i="103" s="1"/>
  <c r="AF4" i="103"/>
  <c r="AF5" i="103" s="1"/>
  <c r="V4" i="103"/>
  <c r="V5" i="103" s="1"/>
  <c r="R4" i="103"/>
  <c r="Q4" i="103"/>
  <c r="Q5" i="103" s="1"/>
  <c r="Q6" i="103" s="1"/>
  <c r="Q7" i="103" s="1"/>
  <c r="Q8" i="103" s="1"/>
  <c r="Q9" i="103" s="1"/>
  <c r="Q10" i="103" s="1"/>
  <c r="Q11" i="103" s="1"/>
  <c r="Q12" i="103" s="1"/>
  <c r="Q13" i="103" s="1"/>
  <c r="Q14" i="103" s="1"/>
  <c r="Q15" i="103" s="1"/>
  <c r="Q16" i="103" s="1"/>
  <c r="Q17" i="103" s="1"/>
  <c r="Q18" i="103" s="1"/>
  <c r="Q19" i="103" s="1"/>
  <c r="Q20" i="103" s="1"/>
  <c r="Q21" i="103" s="1"/>
  <c r="Q22" i="103" s="1"/>
  <c r="Q23" i="103" s="1"/>
  <c r="Q24" i="103" s="1"/>
  <c r="Q25" i="103" s="1"/>
  <c r="Q26" i="103" s="1"/>
  <c r="Q27" i="103" s="1"/>
  <c r="Q28" i="103" s="1"/>
  <c r="Q29" i="103" s="1"/>
  <c r="Q30" i="103" s="1"/>
  <c r="Q31" i="103" s="1"/>
  <c r="Q32" i="103" s="1"/>
  <c r="Q33" i="103" s="1"/>
  <c r="Q34" i="103" s="1"/>
  <c r="Q35" i="103" s="1"/>
  <c r="Q36" i="103" s="1"/>
  <c r="Q37" i="103" s="1"/>
  <c r="Q38" i="103" s="1"/>
  <c r="Q39" i="103" s="1"/>
  <c r="Q40" i="103" s="1"/>
  <c r="Q41" i="103" s="1"/>
  <c r="Q42" i="103" s="1"/>
  <c r="Q43" i="103" s="1"/>
  <c r="Q44" i="103" s="1"/>
  <c r="Q45" i="103" s="1"/>
  <c r="Q46" i="103" s="1"/>
  <c r="B4" i="103"/>
  <c r="B5" i="103" s="1"/>
  <c r="B6" i="103" s="1"/>
  <c r="B7" i="103" s="1"/>
  <c r="B8" i="103" s="1"/>
  <c r="B9" i="103" s="1"/>
  <c r="B10" i="103" s="1"/>
  <c r="B11" i="103" s="1"/>
  <c r="B12" i="103" s="1"/>
  <c r="B13" i="103" s="1"/>
  <c r="B14" i="103" s="1"/>
  <c r="B15" i="103" s="1"/>
  <c r="B16" i="103" s="1"/>
  <c r="B17" i="103" s="1"/>
  <c r="B18" i="103" s="1"/>
  <c r="B19" i="103" s="1"/>
  <c r="B20" i="103" s="1"/>
  <c r="B21" i="103" s="1"/>
  <c r="B22" i="103" s="1"/>
  <c r="B23" i="103" s="1"/>
  <c r="B24" i="103" s="1"/>
  <c r="B25" i="103" s="1"/>
  <c r="B26" i="103" s="1"/>
  <c r="B27" i="103" s="1"/>
  <c r="B28" i="103" s="1"/>
  <c r="B29" i="103" s="1"/>
  <c r="B30" i="103" s="1"/>
  <c r="B31" i="103" s="1"/>
  <c r="B32" i="103" s="1"/>
  <c r="B33" i="103" s="1"/>
  <c r="B34" i="103" s="1"/>
  <c r="B35" i="103" s="1"/>
  <c r="B36" i="103" s="1"/>
  <c r="B37" i="103" s="1"/>
  <c r="B38" i="103" s="1"/>
  <c r="B39" i="103" s="1"/>
  <c r="B40" i="103" s="1"/>
  <c r="B41" i="103" s="1"/>
  <c r="B42" i="103" s="1"/>
  <c r="B43" i="103" s="1"/>
  <c r="B44" i="103" s="1"/>
  <c r="B45" i="103" s="1"/>
  <c r="B46" i="103" s="1"/>
  <c r="AM4" i="103"/>
  <c r="AM5" i="103" s="1"/>
  <c r="AE4" i="103"/>
  <c r="AE5" i="103" s="1"/>
  <c r="R3" i="103"/>
  <c r="AG2" i="103"/>
  <c r="M9" i="103" l="1"/>
  <c r="M10" i="103" s="1"/>
  <c r="M11" i="103" s="1"/>
  <c r="M12" i="103" s="1"/>
  <c r="M13" i="103" s="1"/>
  <c r="M14" i="103" s="1"/>
  <c r="M6" i="103"/>
  <c r="M7" i="103" s="1"/>
  <c r="M8" i="103" s="1"/>
  <c r="AE9" i="103"/>
  <c r="AE10" i="103" s="1"/>
  <c r="AE11" i="103" s="1"/>
  <c r="AE12" i="103" s="1"/>
  <c r="AE13" i="103" s="1"/>
  <c r="AE14" i="103" s="1"/>
  <c r="AE6" i="103"/>
  <c r="AE7" i="103" s="1"/>
  <c r="AE8" i="103" s="1"/>
  <c r="AM9" i="103"/>
  <c r="AM10" i="103" s="1"/>
  <c r="AM11" i="103" s="1"/>
  <c r="AM12" i="103" s="1"/>
  <c r="AM13" i="103" s="1"/>
  <c r="AM14" i="103" s="1"/>
  <c r="AM6" i="103"/>
  <c r="AM7" i="103" s="1"/>
  <c r="AM8" i="103" s="1"/>
  <c r="AI9" i="103"/>
  <c r="AI10" i="103" s="1"/>
  <c r="AI11" i="103" s="1"/>
  <c r="AI12" i="103" s="1"/>
  <c r="AI13" i="103" s="1"/>
  <c r="AI14" i="103" s="1"/>
  <c r="AI6" i="103"/>
  <c r="AI7" i="103" s="1"/>
  <c r="AI8" i="103" s="1"/>
  <c r="AF9" i="103"/>
  <c r="AF10" i="103" s="1"/>
  <c r="AF11" i="103" s="1"/>
  <c r="AF12" i="103" s="1"/>
  <c r="AF13" i="103" s="1"/>
  <c r="AF14" i="103" s="1"/>
  <c r="AF6" i="103"/>
  <c r="AF7" i="103" s="1"/>
  <c r="AF8" i="103" s="1"/>
  <c r="F9" i="103"/>
  <c r="F10" i="103" s="1"/>
  <c r="F11" i="103" s="1"/>
  <c r="F12" i="103" s="1"/>
  <c r="F13" i="103" s="1"/>
  <c r="F14" i="103" s="1"/>
  <c r="F6" i="103"/>
  <c r="F7" i="103" s="1"/>
  <c r="F8" i="103" s="1"/>
  <c r="I9" i="103"/>
  <c r="I10" i="103" s="1"/>
  <c r="I11" i="103" s="1"/>
  <c r="I12" i="103" s="1"/>
  <c r="I13" i="103" s="1"/>
  <c r="I14" i="103" s="1"/>
  <c r="I6" i="103"/>
  <c r="I7" i="103" s="1"/>
  <c r="I8" i="103" s="1"/>
  <c r="K9" i="103"/>
  <c r="K10" i="103" s="1"/>
  <c r="K11" i="103" s="1"/>
  <c r="K12" i="103" s="1"/>
  <c r="K13" i="103" s="1"/>
  <c r="K14" i="103" s="1"/>
  <c r="K6" i="103"/>
  <c r="K7" i="103" s="1"/>
  <c r="K8" i="103" s="1"/>
  <c r="N9" i="103"/>
  <c r="N10" i="103" s="1"/>
  <c r="N11" i="103" s="1"/>
  <c r="N12" i="103" s="1"/>
  <c r="N13" i="103" s="1"/>
  <c r="N14" i="103" s="1"/>
  <c r="N6" i="103"/>
  <c r="N7" i="103" s="1"/>
  <c r="N8" i="103" s="1"/>
  <c r="S9" i="103"/>
  <c r="S10" i="103" s="1"/>
  <c r="S11" i="103" s="1"/>
  <c r="S12" i="103" s="1"/>
  <c r="S13" i="103" s="1"/>
  <c r="S14" i="103" s="1"/>
  <c r="S6" i="103"/>
  <c r="S7" i="103" s="1"/>
  <c r="S8" i="103" s="1"/>
  <c r="W9" i="103"/>
  <c r="W10" i="103" s="1"/>
  <c r="W11" i="103" s="1"/>
  <c r="W12" i="103" s="1"/>
  <c r="W13" i="103" s="1"/>
  <c r="W14" i="103" s="1"/>
  <c r="W6" i="103"/>
  <c r="W7" i="103" s="1"/>
  <c r="W8" i="103" s="1"/>
  <c r="Y9" i="103"/>
  <c r="Y10" i="103" s="1"/>
  <c r="Y11" i="103" s="1"/>
  <c r="Y12" i="103" s="1"/>
  <c r="Y13" i="103" s="1"/>
  <c r="Y14" i="103" s="1"/>
  <c r="Y6" i="103"/>
  <c r="Y7" i="103" s="1"/>
  <c r="Y8" i="103" s="1"/>
  <c r="AA9" i="103"/>
  <c r="AA10" i="103" s="1"/>
  <c r="AA11" i="103" s="1"/>
  <c r="AA12" i="103" s="1"/>
  <c r="AA13" i="103" s="1"/>
  <c r="AA14" i="103" s="1"/>
  <c r="AA6" i="103"/>
  <c r="AA7" i="103" s="1"/>
  <c r="AA8" i="103" s="1"/>
  <c r="AC9" i="103"/>
  <c r="AC10" i="103" s="1"/>
  <c r="AC11" i="103" s="1"/>
  <c r="AC12" i="103" s="1"/>
  <c r="AC13" i="103" s="1"/>
  <c r="AC14" i="103" s="1"/>
  <c r="AC6" i="103"/>
  <c r="AC7" i="103" s="1"/>
  <c r="AC8" i="103" s="1"/>
  <c r="AK9" i="103"/>
  <c r="AK10" i="103" s="1"/>
  <c r="AK11" i="103" s="1"/>
  <c r="AK12" i="103" s="1"/>
  <c r="AK13" i="103" s="1"/>
  <c r="AK14" i="103" s="1"/>
  <c r="AK6" i="103"/>
  <c r="AK7" i="103" s="1"/>
  <c r="AK8" i="103" s="1"/>
  <c r="V9" i="103"/>
  <c r="V10" i="103" s="1"/>
  <c r="V11" i="103" s="1"/>
  <c r="V12" i="103" s="1"/>
  <c r="V13" i="103" s="1"/>
  <c r="V14" i="103" s="1"/>
  <c r="V15" i="103" s="1"/>
  <c r="V16" i="103" s="1"/>
  <c r="V17" i="103" s="1"/>
  <c r="V18" i="103" s="1"/>
  <c r="V19" i="103" s="1"/>
  <c r="V20" i="103" s="1"/>
  <c r="V21" i="103" s="1"/>
  <c r="V22" i="103" s="1"/>
  <c r="V23" i="103" s="1"/>
  <c r="V24" i="103" s="1"/>
  <c r="V25" i="103" s="1"/>
  <c r="V26" i="103" s="1"/>
  <c r="V27" i="103" s="1"/>
  <c r="V28" i="103" s="1"/>
  <c r="V29" i="103" s="1"/>
  <c r="V30" i="103" s="1"/>
  <c r="V31" i="103" s="1"/>
  <c r="V32" i="103" s="1"/>
  <c r="V33" i="103" s="1"/>
  <c r="V34" i="103" s="1"/>
  <c r="V35" i="103" s="1"/>
  <c r="V36" i="103" s="1"/>
  <c r="V37" i="103" s="1"/>
  <c r="V38" i="103" s="1"/>
  <c r="V39" i="103" s="1"/>
  <c r="V40" i="103" s="1"/>
  <c r="V41" i="103" s="1"/>
  <c r="V42" i="103" s="1"/>
  <c r="V43" i="103" s="1"/>
  <c r="V44" i="103" s="1"/>
  <c r="V45" i="103" s="1"/>
  <c r="V46" i="103" s="1"/>
  <c r="V6" i="103"/>
  <c r="V7" i="103" s="1"/>
  <c r="V8" i="103" s="1"/>
  <c r="AJ9" i="103"/>
  <c r="AJ10" i="103" s="1"/>
  <c r="AJ11" i="103" s="1"/>
  <c r="AJ12" i="103" s="1"/>
  <c r="AJ13" i="103" s="1"/>
  <c r="AJ14" i="103" s="1"/>
  <c r="AJ6" i="103"/>
  <c r="AJ7" i="103" s="1"/>
  <c r="AJ8" i="103" s="1"/>
  <c r="E9" i="103"/>
  <c r="E10" i="103" s="1"/>
  <c r="E11" i="103" s="1"/>
  <c r="E12" i="103" s="1"/>
  <c r="E13" i="103" s="1"/>
  <c r="E14" i="103" s="1"/>
  <c r="E6" i="103"/>
  <c r="E7" i="103" s="1"/>
  <c r="E8" i="103" s="1"/>
  <c r="G9" i="103"/>
  <c r="G10" i="103" s="1"/>
  <c r="G11" i="103" s="1"/>
  <c r="G12" i="103" s="1"/>
  <c r="G13" i="103" s="1"/>
  <c r="G14" i="103" s="1"/>
  <c r="G6" i="103"/>
  <c r="G7" i="103" s="1"/>
  <c r="G8" i="103" s="1"/>
  <c r="J9" i="103"/>
  <c r="J10" i="103" s="1"/>
  <c r="J11" i="103" s="1"/>
  <c r="J12" i="103" s="1"/>
  <c r="J13" i="103" s="1"/>
  <c r="J14" i="103" s="1"/>
  <c r="J6" i="103"/>
  <c r="J7" i="103" s="1"/>
  <c r="J8" i="103" s="1"/>
  <c r="O9" i="103"/>
  <c r="O10" i="103" s="1"/>
  <c r="O11" i="103" s="1"/>
  <c r="O12" i="103" s="1"/>
  <c r="O13" i="103" s="1"/>
  <c r="O14" i="103" s="1"/>
  <c r="O6" i="103"/>
  <c r="O7" i="103" s="1"/>
  <c r="O8" i="103" s="1"/>
  <c r="T9" i="103"/>
  <c r="T10" i="103" s="1"/>
  <c r="T11" i="103" s="1"/>
  <c r="T12" i="103" s="1"/>
  <c r="T13" i="103" s="1"/>
  <c r="T14" i="103" s="1"/>
  <c r="T6" i="103"/>
  <c r="T7" i="103" s="1"/>
  <c r="T8" i="103" s="1"/>
  <c r="X9" i="103"/>
  <c r="X10" i="103" s="1"/>
  <c r="X11" i="103" s="1"/>
  <c r="X12" i="103" s="1"/>
  <c r="X13" i="103" s="1"/>
  <c r="X14" i="103" s="1"/>
  <c r="X6" i="103"/>
  <c r="X7" i="103" s="1"/>
  <c r="X8" i="103" s="1"/>
  <c r="Z9" i="103"/>
  <c r="Z10" i="103" s="1"/>
  <c r="Z11" i="103" s="1"/>
  <c r="Z12" i="103" s="1"/>
  <c r="Z13" i="103" s="1"/>
  <c r="Z14" i="103" s="1"/>
  <c r="Z6" i="103"/>
  <c r="Z7" i="103" s="1"/>
  <c r="Z8" i="103" s="1"/>
  <c r="AB9" i="103"/>
  <c r="AB10" i="103" s="1"/>
  <c r="AB11" i="103" s="1"/>
  <c r="AB12" i="103" s="1"/>
  <c r="AB13" i="103" s="1"/>
  <c r="AB14" i="103" s="1"/>
  <c r="AB6" i="103"/>
  <c r="AB7" i="103" s="1"/>
  <c r="AB8" i="103" s="1"/>
  <c r="AD9" i="103"/>
  <c r="AD10" i="103" s="1"/>
  <c r="AD11" i="103" s="1"/>
  <c r="AD12" i="103" s="1"/>
  <c r="AD13" i="103" s="1"/>
  <c r="AD14" i="103" s="1"/>
  <c r="AD6" i="103"/>
  <c r="AD7" i="103" s="1"/>
  <c r="AD8" i="103" s="1"/>
  <c r="AL9" i="103"/>
  <c r="AL10" i="103" s="1"/>
  <c r="AL11" i="103" s="1"/>
  <c r="AL12" i="103" s="1"/>
  <c r="AL13" i="103" s="1"/>
  <c r="AL14" i="103" s="1"/>
  <c r="AL6" i="103"/>
  <c r="AL7" i="103" s="1"/>
  <c r="AL8" i="103" s="1"/>
  <c r="AH9" i="103"/>
  <c r="AH10" i="103" s="1"/>
  <c r="AH11" i="103" s="1"/>
  <c r="AH12" i="103" s="1"/>
  <c r="AH13" i="103" s="1"/>
  <c r="AH14" i="103" s="1"/>
  <c r="AH6" i="103"/>
  <c r="AH7" i="103" s="1"/>
  <c r="AH8" i="103" s="1"/>
  <c r="AG9" i="103"/>
  <c r="AG10" i="103" s="1"/>
  <c r="AG11" i="103" s="1"/>
  <c r="AG12" i="103" s="1"/>
  <c r="AG13" i="103" s="1"/>
  <c r="AG14" i="103" s="1"/>
  <c r="AG15" i="103" s="1"/>
  <c r="AG16" i="103" s="1"/>
  <c r="AG17" i="103" s="1"/>
  <c r="L3" i="103"/>
  <c r="L4" i="103" s="1"/>
  <c r="L5" i="103" s="1"/>
  <c r="F91" i="58"/>
  <c r="F90" i="58"/>
  <c r="F89" i="58"/>
  <c r="P3" i="103"/>
  <c r="P4" i="103" s="1"/>
  <c r="P5" i="103" s="1"/>
  <c r="Z18" i="103" l="1"/>
  <c r="Z19" i="103" s="1"/>
  <c r="Z20" i="103" s="1"/>
  <c r="Z21" i="103" s="1"/>
  <c r="Z22" i="103" s="1"/>
  <c r="Z23" i="103" s="1"/>
  <c r="Z24" i="103" s="1"/>
  <c r="Z25" i="103" s="1"/>
  <c r="Z26" i="103" s="1"/>
  <c r="Z27" i="103" s="1"/>
  <c r="Z28" i="103" s="1"/>
  <c r="Z29" i="103" s="1"/>
  <c r="Z30" i="103" s="1"/>
  <c r="Z31" i="103" s="1"/>
  <c r="Z32" i="103" s="1"/>
  <c r="Z33" i="103" s="1"/>
  <c r="Z34" i="103" s="1"/>
  <c r="Z35" i="103" s="1"/>
  <c r="Z36" i="103" s="1"/>
  <c r="Z37" i="103" s="1"/>
  <c r="Z38" i="103" s="1"/>
  <c r="Z39" i="103" s="1"/>
  <c r="Z40" i="103" s="1"/>
  <c r="Z41" i="103" s="1"/>
  <c r="Z42" i="103" s="1"/>
  <c r="Z43" i="103" s="1"/>
  <c r="Z44" i="103" s="1"/>
  <c r="Z45" i="103" s="1"/>
  <c r="Z46" i="103" s="1"/>
  <c r="Z15" i="103"/>
  <c r="Z16" i="103" s="1"/>
  <c r="Z17" i="103" s="1"/>
  <c r="AF18" i="103"/>
  <c r="AF19" i="103" s="1"/>
  <c r="AF20" i="103" s="1"/>
  <c r="AF21" i="103" s="1"/>
  <c r="AF22" i="103" s="1"/>
  <c r="AF23" i="103" s="1"/>
  <c r="AF24" i="103" s="1"/>
  <c r="AF25" i="103" s="1"/>
  <c r="AF26" i="103" s="1"/>
  <c r="AF27" i="103" s="1"/>
  <c r="AF28" i="103" s="1"/>
  <c r="AF29" i="103" s="1"/>
  <c r="AF30" i="103" s="1"/>
  <c r="AF31" i="103" s="1"/>
  <c r="AF32" i="103" s="1"/>
  <c r="AF33" i="103" s="1"/>
  <c r="AF34" i="103" s="1"/>
  <c r="AF35" i="103" s="1"/>
  <c r="AF36" i="103" s="1"/>
  <c r="AF37" i="103" s="1"/>
  <c r="AF38" i="103" s="1"/>
  <c r="AF39" i="103" s="1"/>
  <c r="AF40" i="103" s="1"/>
  <c r="AF41" i="103" s="1"/>
  <c r="AF42" i="103" s="1"/>
  <c r="AF43" i="103" s="1"/>
  <c r="AF44" i="103" s="1"/>
  <c r="AF45" i="103" s="1"/>
  <c r="AF46" i="103" s="1"/>
  <c r="AF15" i="103"/>
  <c r="AF16" i="103" s="1"/>
  <c r="AF17" i="103" s="1"/>
  <c r="W18" i="103"/>
  <c r="W19" i="103" s="1"/>
  <c r="W20" i="103" s="1"/>
  <c r="W21" i="103" s="1"/>
  <c r="W22" i="103" s="1"/>
  <c r="W23" i="103" s="1"/>
  <c r="W24" i="103" s="1"/>
  <c r="W25" i="103" s="1"/>
  <c r="W26" i="103" s="1"/>
  <c r="W27" i="103" s="1"/>
  <c r="W28" i="103" s="1"/>
  <c r="W29" i="103" s="1"/>
  <c r="W30" i="103" s="1"/>
  <c r="W31" i="103" s="1"/>
  <c r="W32" i="103" s="1"/>
  <c r="W33" i="103" s="1"/>
  <c r="W34" i="103" s="1"/>
  <c r="W35" i="103" s="1"/>
  <c r="W36" i="103" s="1"/>
  <c r="W37" i="103" s="1"/>
  <c r="W38" i="103" s="1"/>
  <c r="W39" i="103" s="1"/>
  <c r="W40" i="103" s="1"/>
  <c r="W41" i="103" s="1"/>
  <c r="W42" i="103" s="1"/>
  <c r="W43" i="103" s="1"/>
  <c r="W44" i="103" s="1"/>
  <c r="W45" i="103" s="1"/>
  <c r="W46" i="103" s="1"/>
  <c r="W15" i="103"/>
  <c r="W16" i="103" s="1"/>
  <c r="W17" i="103" s="1"/>
  <c r="S18" i="103"/>
  <c r="S19" i="103" s="1"/>
  <c r="S20" i="103" s="1"/>
  <c r="S21" i="103" s="1"/>
  <c r="S22" i="103" s="1"/>
  <c r="S23" i="103" s="1"/>
  <c r="S24" i="103" s="1"/>
  <c r="S25" i="103" s="1"/>
  <c r="S26" i="103" s="1"/>
  <c r="S27" i="103" s="1"/>
  <c r="S28" i="103" s="1"/>
  <c r="S29" i="103" s="1"/>
  <c r="S30" i="103" s="1"/>
  <c r="S31" i="103" s="1"/>
  <c r="S32" i="103" s="1"/>
  <c r="S33" i="103" s="1"/>
  <c r="S34" i="103" s="1"/>
  <c r="S35" i="103" s="1"/>
  <c r="S36" i="103" s="1"/>
  <c r="S37" i="103" s="1"/>
  <c r="S38" i="103" s="1"/>
  <c r="S39" i="103" s="1"/>
  <c r="S40" i="103" s="1"/>
  <c r="S41" i="103" s="1"/>
  <c r="S42" i="103" s="1"/>
  <c r="S43" i="103" s="1"/>
  <c r="S44" i="103" s="1"/>
  <c r="S45" i="103" s="1"/>
  <c r="S46" i="103" s="1"/>
  <c r="S15" i="103"/>
  <c r="S16" i="103" s="1"/>
  <c r="S17" i="103" s="1"/>
  <c r="AI18" i="103"/>
  <c r="AI19" i="103" s="1"/>
  <c r="AI20" i="103" s="1"/>
  <c r="AI21" i="103" s="1"/>
  <c r="AI22" i="103" s="1"/>
  <c r="AI23" i="103" s="1"/>
  <c r="AI24" i="103" s="1"/>
  <c r="AI25" i="103" s="1"/>
  <c r="AI26" i="103" s="1"/>
  <c r="AI27" i="103" s="1"/>
  <c r="AI28" i="103" s="1"/>
  <c r="AI29" i="103" s="1"/>
  <c r="AI30" i="103" s="1"/>
  <c r="AI31" i="103" s="1"/>
  <c r="AI32" i="103" s="1"/>
  <c r="AI33" i="103" s="1"/>
  <c r="AI34" i="103" s="1"/>
  <c r="AI35" i="103" s="1"/>
  <c r="AI36" i="103" s="1"/>
  <c r="AI37" i="103" s="1"/>
  <c r="AI38" i="103" s="1"/>
  <c r="AI39" i="103" s="1"/>
  <c r="AI40" i="103" s="1"/>
  <c r="AI41" i="103" s="1"/>
  <c r="AI42" i="103" s="1"/>
  <c r="AI43" i="103" s="1"/>
  <c r="AI44" i="103" s="1"/>
  <c r="AI45" i="103" s="1"/>
  <c r="AI46" i="103" s="1"/>
  <c r="AI15" i="103"/>
  <c r="AI16" i="103" s="1"/>
  <c r="AI17" i="103" s="1"/>
  <c r="AL18" i="103"/>
  <c r="AL19" i="103" s="1"/>
  <c r="AL20" i="103" s="1"/>
  <c r="AL21" i="103" s="1"/>
  <c r="AL22" i="103" s="1"/>
  <c r="AL23" i="103" s="1"/>
  <c r="AL24" i="103" s="1"/>
  <c r="AL25" i="103" s="1"/>
  <c r="AL26" i="103" s="1"/>
  <c r="AL27" i="103" s="1"/>
  <c r="AL28" i="103" s="1"/>
  <c r="AL29" i="103" s="1"/>
  <c r="AL30" i="103" s="1"/>
  <c r="AL31" i="103" s="1"/>
  <c r="AL32" i="103" s="1"/>
  <c r="AL33" i="103" s="1"/>
  <c r="AL34" i="103" s="1"/>
  <c r="AL35" i="103" s="1"/>
  <c r="AL36" i="103" s="1"/>
  <c r="AL37" i="103" s="1"/>
  <c r="AL38" i="103" s="1"/>
  <c r="AL39" i="103" s="1"/>
  <c r="AL40" i="103" s="1"/>
  <c r="AL41" i="103" s="1"/>
  <c r="AL42" i="103" s="1"/>
  <c r="AL43" i="103" s="1"/>
  <c r="AL44" i="103" s="1"/>
  <c r="AL45" i="103" s="1"/>
  <c r="AL46" i="103" s="1"/>
  <c r="AL15" i="103"/>
  <c r="AL16" i="103" s="1"/>
  <c r="AL17" i="103" s="1"/>
  <c r="O18" i="103"/>
  <c r="O19" i="103" s="1"/>
  <c r="O20" i="103" s="1"/>
  <c r="O21" i="103" s="1"/>
  <c r="O22" i="103" s="1"/>
  <c r="O23" i="103" s="1"/>
  <c r="O24" i="103" s="1"/>
  <c r="O25" i="103" s="1"/>
  <c r="O26" i="103" s="1"/>
  <c r="O27" i="103" s="1"/>
  <c r="O28" i="103" s="1"/>
  <c r="O29" i="103" s="1"/>
  <c r="O30" i="103" s="1"/>
  <c r="O31" i="103" s="1"/>
  <c r="O32" i="103" s="1"/>
  <c r="O33" i="103" s="1"/>
  <c r="O34" i="103" s="1"/>
  <c r="O35" i="103" s="1"/>
  <c r="O36" i="103" s="1"/>
  <c r="O37" i="103" s="1"/>
  <c r="O38" i="103" s="1"/>
  <c r="O39" i="103" s="1"/>
  <c r="O40" i="103" s="1"/>
  <c r="O41" i="103" s="1"/>
  <c r="O42" i="103" s="1"/>
  <c r="O43" i="103" s="1"/>
  <c r="O44" i="103" s="1"/>
  <c r="O45" i="103" s="1"/>
  <c r="O46" i="103" s="1"/>
  <c r="O15" i="103"/>
  <c r="O16" i="103" s="1"/>
  <c r="O17" i="103" s="1"/>
  <c r="N18" i="103"/>
  <c r="N19" i="103" s="1"/>
  <c r="N20" i="103" s="1"/>
  <c r="N21" i="103" s="1"/>
  <c r="N22" i="103" s="1"/>
  <c r="N23" i="103" s="1"/>
  <c r="N24" i="103" s="1"/>
  <c r="N25" i="103" s="1"/>
  <c r="N26" i="103" s="1"/>
  <c r="N27" i="103" s="1"/>
  <c r="N28" i="103" s="1"/>
  <c r="N29" i="103" s="1"/>
  <c r="N30" i="103" s="1"/>
  <c r="N31" i="103" s="1"/>
  <c r="N32" i="103" s="1"/>
  <c r="N33" i="103" s="1"/>
  <c r="N34" i="103" s="1"/>
  <c r="N35" i="103" s="1"/>
  <c r="N36" i="103" s="1"/>
  <c r="N37" i="103" s="1"/>
  <c r="N38" i="103" s="1"/>
  <c r="N39" i="103" s="1"/>
  <c r="N40" i="103" s="1"/>
  <c r="N41" i="103" s="1"/>
  <c r="N42" i="103" s="1"/>
  <c r="N43" i="103" s="1"/>
  <c r="N44" i="103" s="1"/>
  <c r="N45" i="103" s="1"/>
  <c r="N46" i="103" s="1"/>
  <c r="N15" i="103"/>
  <c r="N16" i="103" s="1"/>
  <c r="N17" i="103" s="1"/>
  <c r="AM18" i="103"/>
  <c r="AM19" i="103" s="1"/>
  <c r="AM20" i="103" s="1"/>
  <c r="AM21" i="103" s="1"/>
  <c r="AM22" i="103" s="1"/>
  <c r="AM23" i="103" s="1"/>
  <c r="AM24" i="103" s="1"/>
  <c r="AM25" i="103" s="1"/>
  <c r="AM26" i="103" s="1"/>
  <c r="AM27" i="103" s="1"/>
  <c r="AM28" i="103" s="1"/>
  <c r="AM29" i="103" s="1"/>
  <c r="AM30" i="103" s="1"/>
  <c r="AM31" i="103" s="1"/>
  <c r="AM32" i="103" s="1"/>
  <c r="AM33" i="103" s="1"/>
  <c r="AM34" i="103" s="1"/>
  <c r="AM35" i="103" s="1"/>
  <c r="AM36" i="103" s="1"/>
  <c r="AM37" i="103" s="1"/>
  <c r="AM38" i="103" s="1"/>
  <c r="AM39" i="103" s="1"/>
  <c r="AM40" i="103" s="1"/>
  <c r="AM41" i="103" s="1"/>
  <c r="AM42" i="103" s="1"/>
  <c r="AM43" i="103" s="1"/>
  <c r="AM44" i="103" s="1"/>
  <c r="AM45" i="103" s="1"/>
  <c r="AM46" i="103" s="1"/>
  <c r="AM15" i="103"/>
  <c r="AM16" i="103" s="1"/>
  <c r="AM17" i="103" s="1"/>
  <c r="E18" i="103"/>
  <c r="E19" i="103" s="1"/>
  <c r="E20" i="103" s="1"/>
  <c r="E21" i="103" s="1"/>
  <c r="E22" i="103" s="1"/>
  <c r="E23" i="103" s="1"/>
  <c r="E24" i="103" s="1"/>
  <c r="E25" i="103" s="1"/>
  <c r="E26" i="103" s="1"/>
  <c r="E27" i="103" s="1"/>
  <c r="E28" i="103" s="1"/>
  <c r="E29" i="103" s="1"/>
  <c r="E30" i="103" s="1"/>
  <c r="E31" i="103" s="1"/>
  <c r="E32" i="103" s="1"/>
  <c r="E33" i="103" s="1"/>
  <c r="E34" i="103" s="1"/>
  <c r="E35" i="103" s="1"/>
  <c r="E36" i="103" s="1"/>
  <c r="E37" i="103" s="1"/>
  <c r="E38" i="103" s="1"/>
  <c r="E39" i="103" s="1"/>
  <c r="E40" i="103" s="1"/>
  <c r="E41" i="103" s="1"/>
  <c r="E42" i="103" s="1"/>
  <c r="E43" i="103" s="1"/>
  <c r="E44" i="103" s="1"/>
  <c r="E45" i="103" s="1"/>
  <c r="E46" i="103" s="1"/>
  <c r="E15" i="103"/>
  <c r="E16" i="103" s="1"/>
  <c r="E17" i="103" s="1"/>
  <c r="F18" i="103"/>
  <c r="F19" i="103" s="1"/>
  <c r="F20" i="103" s="1"/>
  <c r="F21" i="103" s="1"/>
  <c r="F22" i="103" s="1"/>
  <c r="F23" i="103" s="1"/>
  <c r="F24" i="103" s="1"/>
  <c r="F25" i="103" s="1"/>
  <c r="F26" i="103" s="1"/>
  <c r="F27" i="103" s="1"/>
  <c r="F28" i="103" s="1"/>
  <c r="F29" i="103" s="1"/>
  <c r="F30" i="103" s="1"/>
  <c r="F31" i="103" s="1"/>
  <c r="F32" i="103" s="1"/>
  <c r="F33" i="103" s="1"/>
  <c r="F34" i="103" s="1"/>
  <c r="F35" i="103" s="1"/>
  <c r="F36" i="103" s="1"/>
  <c r="F37" i="103" s="1"/>
  <c r="F38" i="103" s="1"/>
  <c r="F39" i="103" s="1"/>
  <c r="F40" i="103" s="1"/>
  <c r="F41" i="103" s="1"/>
  <c r="F42" i="103" s="1"/>
  <c r="F43" i="103" s="1"/>
  <c r="F44" i="103" s="1"/>
  <c r="F45" i="103" s="1"/>
  <c r="F46" i="103" s="1"/>
  <c r="F15" i="103"/>
  <c r="F16" i="103" s="1"/>
  <c r="F17" i="103" s="1"/>
  <c r="AH18" i="103"/>
  <c r="AH19" i="103" s="1"/>
  <c r="AH20" i="103" s="1"/>
  <c r="AH21" i="103" s="1"/>
  <c r="AH22" i="103" s="1"/>
  <c r="AH23" i="103" s="1"/>
  <c r="AH24" i="103" s="1"/>
  <c r="AH25" i="103" s="1"/>
  <c r="AH26" i="103" s="1"/>
  <c r="AH27" i="103" s="1"/>
  <c r="AH28" i="103" s="1"/>
  <c r="AH29" i="103" s="1"/>
  <c r="AH30" i="103" s="1"/>
  <c r="AH31" i="103" s="1"/>
  <c r="AH32" i="103" s="1"/>
  <c r="AH33" i="103" s="1"/>
  <c r="AH34" i="103" s="1"/>
  <c r="AH35" i="103" s="1"/>
  <c r="AH36" i="103" s="1"/>
  <c r="AH37" i="103" s="1"/>
  <c r="AH38" i="103" s="1"/>
  <c r="AH39" i="103" s="1"/>
  <c r="AH40" i="103" s="1"/>
  <c r="AH41" i="103" s="1"/>
  <c r="AH42" i="103" s="1"/>
  <c r="AH43" i="103" s="1"/>
  <c r="AH44" i="103" s="1"/>
  <c r="AH45" i="103" s="1"/>
  <c r="AH46" i="103" s="1"/>
  <c r="AH15" i="103"/>
  <c r="AH16" i="103" s="1"/>
  <c r="AH17" i="103" s="1"/>
  <c r="J18" i="103"/>
  <c r="J19" i="103" s="1"/>
  <c r="J20" i="103" s="1"/>
  <c r="J21" i="103" s="1"/>
  <c r="J22" i="103" s="1"/>
  <c r="J23" i="103" s="1"/>
  <c r="J24" i="103" s="1"/>
  <c r="J25" i="103" s="1"/>
  <c r="J26" i="103" s="1"/>
  <c r="J27" i="103" s="1"/>
  <c r="J28" i="103" s="1"/>
  <c r="J29" i="103" s="1"/>
  <c r="J30" i="103" s="1"/>
  <c r="J31" i="103" s="1"/>
  <c r="J32" i="103" s="1"/>
  <c r="J33" i="103" s="1"/>
  <c r="J34" i="103" s="1"/>
  <c r="J35" i="103" s="1"/>
  <c r="J36" i="103" s="1"/>
  <c r="J37" i="103" s="1"/>
  <c r="J38" i="103" s="1"/>
  <c r="J39" i="103" s="1"/>
  <c r="J40" i="103" s="1"/>
  <c r="J41" i="103" s="1"/>
  <c r="J42" i="103" s="1"/>
  <c r="J43" i="103" s="1"/>
  <c r="J44" i="103" s="1"/>
  <c r="J45" i="103" s="1"/>
  <c r="J46" i="103" s="1"/>
  <c r="J15" i="103"/>
  <c r="J16" i="103" s="1"/>
  <c r="J17" i="103" s="1"/>
  <c r="AC18" i="103"/>
  <c r="AC19" i="103" s="1"/>
  <c r="AC20" i="103" s="1"/>
  <c r="AC21" i="103" s="1"/>
  <c r="AC22" i="103" s="1"/>
  <c r="AC23" i="103" s="1"/>
  <c r="AC24" i="103" s="1"/>
  <c r="AC25" i="103" s="1"/>
  <c r="AC26" i="103" s="1"/>
  <c r="AC27" i="103" s="1"/>
  <c r="AC28" i="103" s="1"/>
  <c r="AC29" i="103" s="1"/>
  <c r="AC30" i="103" s="1"/>
  <c r="AC31" i="103" s="1"/>
  <c r="AC32" i="103" s="1"/>
  <c r="AC33" i="103" s="1"/>
  <c r="AC34" i="103" s="1"/>
  <c r="AC35" i="103" s="1"/>
  <c r="AC36" i="103" s="1"/>
  <c r="AC37" i="103" s="1"/>
  <c r="AC38" i="103" s="1"/>
  <c r="AC39" i="103" s="1"/>
  <c r="AC40" i="103" s="1"/>
  <c r="AC41" i="103" s="1"/>
  <c r="AC42" i="103" s="1"/>
  <c r="AC43" i="103" s="1"/>
  <c r="AC44" i="103" s="1"/>
  <c r="AC45" i="103" s="1"/>
  <c r="AC46" i="103" s="1"/>
  <c r="AC15" i="103"/>
  <c r="AC16" i="103" s="1"/>
  <c r="AC17" i="103" s="1"/>
  <c r="K18" i="103"/>
  <c r="K19" i="103" s="1"/>
  <c r="K20" i="103" s="1"/>
  <c r="K21" i="103" s="1"/>
  <c r="K22" i="103" s="1"/>
  <c r="K23" i="103" s="1"/>
  <c r="K24" i="103" s="1"/>
  <c r="K25" i="103" s="1"/>
  <c r="K26" i="103" s="1"/>
  <c r="K27" i="103" s="1"/>
  <c r="K28" i="103" s="1"/>
  <c r="K29" i="103" s="1"/>
  <c r="K30" i="103" s="1"/>
  <c r="K31" i="103" s="1"/>
  <c r="K32" i="103" s="1"/>
  <c r="K33" i="103" s="1"/>
  <c r="K34" i="103" s="1"/>
  <c r="K35" i="103" s="1"/>
  <c r="K36" i="103" s="1"/>
  <c r="K37" i="103" s="1"/>
  <c r="K38" i="103" s="1"/>
  <c r="K39" i="103" s="1"/>
  <c r="K40" i="103" s="1"/>
  <c r="K41" i="103" s="1"/>
  <c r="K42" i="103" s="1"/>
  <c r="K43" i="103" s="1"/>
  <c r="K44" i="103" s="1"/>
  <c r="K45" i="103" s="1"/>
  <c r="K46" i="103" s="1"/>
  <c r="K15" i="103"/>
  <c r="K16" i="103" s="1"/>
  <c r="K17" i="103" s="1"/>
  <c r="AE18" i="103"/>
  <c r="AE19" i="103" s="1"/>
  <c r="AE20" i="103" s="1"/>
  <c r="AE21" i="103" s="1"/>
  <c r="AE22" i="103" s="1"/>
  <c r="AE23" i="103" s="1"/>
  <c r="AE24" i="103" s="1"/>
  <c r="AE25" i="103" s="1"/>
  <c r="AE26" i="103" s="1"/>
  <c r="AE27" i="103" s="1"/>
  <c r="AE28" i="103" s="1"/>
  <c r="AE29" i="103" s="1"/>
  <c r="AE30" i="103" s="1"/>
  <c r="AE31" i="103" s="1"/>
  <c r="AE32" i="103" s="1"/>
  <c r="AE33" i="103" s="1"/>
  <c r="AE34" i="103" s="1"/>
  <c r="AE35" i="103" s="1"/>
  <c r="AE36" i="103" s="1"/>
  <c r="AE37" i="103" s="1"/>
  <c r="AE38" i="103" s="1"/>
  <c r="AE39" i="103" s="1"/>
  <c r="AE40" i="103" s="1"/>
  <c r="AE41" i="103" s="1"/>
  <c r="AE42" i="103" s="1"/>
  <c r="AE43" i="103" s="1"/>
  <c r="AE44" i="103" s="1"/>
  <c r="AE45" i="103" s="1"/>
  <c r="AE46" i="103" s="1"/>
  <c r="AE15" i="103"/>
  <c r="AE16" i="103" s="1"/>
  <c r="AE17" i="103" s="1"/>
  <c r="Y18" i="103"/>
  <c r="Y19" i="103" s="1"/>
  <c r="Y20" i="103" s="1"/>
  <c r="Y21" i="103" s="1"/>
  <c r="Y22" i="103" s="1"/>
  <c r="Y23" i="103" s="1"/>
  <c r="Y24" i="103" s="1"/>
  <c r="Y25" i="103" s="1"/>
  <c r="Y26" i="103" s="1"/>
  <c r="Y27" i="103" s="1"/>
  <c r="Y28" i="103" s="1"/>
  <c r="Y29" i="103" s="1"/>
  <c r="Y30" i="103" s="1"/>
  <c r="Y31" i="103" s="1"/>
  <c r="Y32" i="103" s="1"/>
  <c r="Y33" i="103" s="1"/>
  <c r="Y34" i="103" s="1"/>
  <c r="Y35" i="103" s="1"/>
  <c r="Y36" i="103" s="1"/>
  <c r="Y37" i="103" s="1"/>
  <c r="Y38" i="103" s="1"/>
  <c r="Y39" i="103" s="1"/>
  <c r="Y40" i="103" s="1"/>
  <c r="Y41" i="103" s="1"/>
  <c r="Y42" i="103" s="1"/>
  <c r="Y43" i="103" s="1"/>
  <c r="Y44" i="103" s="1"/>
  <c r="Y45" i="103" s="1"/>
  <c r="Y46" i="103" s="1"/>
  <c r="Y15" i="103"/>
  <c r="Y16" i="103" s="1"/>
  <c r="Y17" i="103" s="1"/>
  <c r="AD18" i="103"/>
  <c r="AD19" i="103" s="1"/>
  <c r="AD20" i="103" s="1"/>
  <c r="AD21" i="103" s="1"/>
  <c r="AD22" i="103" s="1"/>
  <c r="AD23" i="103" s="1"/>
  <c r="AD24" i="103" s="1"/>
  <c r="AD25" i="103" s="1"/>
  <c r="AD26" i="103" s="1"/>
  <c r="AD27" i="103" s="1"/>
  <c r="AD28" i="103" s="1"/>
  <c r="AD29" i="103" s="1"/>
  <c r="AD30" i="103" s="1"/>
  <c r="AD31" i="103" s="1"/>
  <c r="AD32" i="103" s="1"/>
  <c r="AD33" i="103" s="1"/>
  <c r="AD34" i="103" s="1"/>
  <c r="AD35" i="103" s="1"/>
  <c r="AD36" i="103" s="1"/>
  <c r="AD37" i="103" s="1"/>
  <c r="AD38" i="103" s="1"/>
  <c r="AD39" i="103" s="1"/>
  <c r="AD40" i="103" s="1"/>
  <c r="AD41" i="103" s="1"/>
  <c r="AD42" i="103" s="1"/>
  <c r="AD43" i="103" s="1"/>
  <c r="AD44" i="103" s="1"/>
  <c r="AD45" i="103" s="1"/>
  <c r="AD46" i="103" s="1"/>
  <c r="AD15" i="103"/>
  <c r="AD16" i="103" s="1"/>
  <c r="AD17" i="103" s="1"/>
  <c r="X18" i="103"/>
  <c r="X19" i="103" s="1"/>
  <c r="X20" i="103" s="1"/>
  <c r="X21" i="103" s="1"/>
  <c r="X22" i="103" s="1"/>
  <c r="X23" i="103" s="1"/>
  <c r="X24" i="103" s="1"/>
  <c r="X25" i="103" s="1"/>
  <c r="X26" i="103" s="1"/>
  <c r="X27" i="103" s="1"/>
  <c r="X28" i="103" s="1"/>
  <c r="X29" i="103" s="1"/>
  <c r="X30" i="103" s="1"/>
  <c r="X31" i="103" s="1"/>
  <c r="X32" i="103" s="1"/>
  <c r="X33" i="103" s="1"/>
  <c r="X34" i="103" s="1"/>
  <c r="X35" i="103" s="1"/>
  <c r="X36" i="103" s="1"/>
  <c r="X37" i="103" s="1"/>
  <c r="X38" i="103" s="1"/>
  <c r="X39" i="103" s="1"/>
  <c r="X40" i="103" s="1"/>
  <c r="X41" i="103" s="1"/>
  <c r="X42" i="103" s="1"/>
  <c r="X43" i="103" s="1"/>
  <c r="X44" i="103" s="1"/>
  <c r="X45" i="103" s="1"/>
  <c r="X46" i="103" s="1"/>
  <c r="X15" i="103"/>
  <c r="X16" i="103" s="1"/>
  <c r="X17" i="103" s="1"/>
  <c r="AB18" i="103"/>
  <c r="AB19" i="103" s="1"/>
  <c r="AB20" i="103" s="1"/>
  <c r="AB21" i="103" s="1"/>
  <c r="AB22" i="103" s="1"/>
  <c r="AB23" i="103" s="1"/>
  <c r="AB24" i="103" s="1"/>
  <c r="AB25" i="103" s="1"/>
  <c r="AB26" i="103" s="1"/>
  <c r="AB27" i="103" s="1"/>
  <c r="AB28" i="103" s="1"/>
  <c r="AB29" i="103" s="1"/>
  <c r="AB30" i="103" s="1"/>
  <c r="AB31" i="103" s="1"/>
  <c r="AB32" i="103" s="1"/>
  <c r="AB33" i="103" s="1"/>
  <c r="AB34" i="103" s="1"/>
  <c r="AB35" i="103" s="1"/>
  <c r="AB36" i="103" s="1"/>
  <c r="AB37" i="103" s="1"/>
  <c r="AB38" i="103" s="1"/>
  <c r="AB39" i="103" s="1"/>
  <c r="AB40" i="103" s="1"/>
  <c r="AB41" i="103" s="1"/>
  <c r="AB42" i="103" s="1"/>
  <c r="AB43" i="103" s="1"/>
  <c r="AB44" i="103" s="1"/>
  <c r="AB45" i="103" s="1"/>
  <c r="AB46" i="103" s="1"/>
  <c r="AB15" i="103"/>
  <c r="AB16" i="103" s="1"/>
  <c r="AB17" i="103" s="1"/>
  <c r="G18" i="103"/>
  <c r="G19" i="103" s="1"/>
  <c r="G20" i="103" s="1"/>
  <c r="G21" i="103" s="1"/>
  <c r="G22" i="103" s="1"/>
  <c r="G23" i="103" s="1"/>
  <c r="G24" i="103" s="1"/>
  <c r="G25" i="103" s="1"/>
  <c r="G26" i="103" s="1"/>
  <c r="G27" i="103" s="1"/>
  <c r="G28" i="103" s="1"/>
  <c r="G29" i="103" s="1"/>
  <c r="G30" i="103" s="1"/>
  <c r="G31" i="103" s="1"/>
  <c r="G32" i="103" s="1"/>
  <c r="G33" i="103" s="1"/>
  <c r="G34" i="103" s="1"/>
  <c r="G35" i="103" s="1"/>
  <c r="G36" i="103" s="1"/>
  <c r="G37" i="103" s="1"/>
  <c r="G38" i="103" s="1"/>
  <c r="G39" i="103" s="1"/>
  <c r="G40" i="103" s="1"/>
  <c r="G41" i="103" s="1"/>
  <c r="G42" i="103" s="1"/>
  <c r="G43" i="103" s="1"/>
  <c r="G44" i="103" s="1"/>
  <c r="G45" i="103" s="1"/>
  <c r="G46" i="103" s="1"/>
  <c r="G15" i="103"/>
  <c r="G16" i="103" s="1"/>
  <c r="G17" i="103" s="1"/>
  <c r="AA18" i="103"/>
  <c r="AA19" i="103" s="1"/>
  <c r="AA20" i="103" s="1"/>
  <c r="AA21" i="103" s="1"/>
  <c r="AA22" i="103" s="1"/>
  <c r="AA23" i="103" s="1"/>
  <c r="AA24" i="103" s="1"/>
  <c r="AA25" i="103" s="1"/>
  <c r="AA26" i="103" s="1"/>
  <c r="AA27" i="103" s="1"/>
  <c r="AA28" i="103" s="1"/>
  <c r="AA29" i="103" s="1"/>
  <c r="AA30" i="103" s="1"/>
  <c r="AA31" i="103" s="1"/>
  <c r="AA32" i="103" s="1"/>
  <c r="AA33" i="103" s="1"/>
  <c r="AA34" i="103" s="1"/>
  <c r="AA35" i="103" s="1"/>
  <c r="AA36" i="103" s="1"/>
  <c r="AA37" i="103" s="1"/>
  <c r="AA38" i="103" s="1"/>
  <c r="AA39" i="103" s="1"/>
  <c r="AA40" i="103" s="1"/>
  <c r="AA41" i="103" s="1"/>
  <c r="AA42" i="103" s="1"/>
  <c r="AA43" i="103" s="1"/>
  <c r="AA44" i="103" s="1"/>
  <c r="AA45" i="103" s="1"/>
  <c r="AA46" i="103" s="1"/>
  <c r="AA15" i="103"/>
  <c r="AA16" i="103" s="1"/>
  <c r="AA17" i="103" s="1"/>
  <c r="I18" i="103"/>
  <c r="I19" i="103" s="1"/>
  <c r="I20" i="103" s="1"/>
  <c r="I21" i="103" s="1"/>
  <c r="I22" i="103" s="1"/>
  <c r="I23" i="103" s="1"/>
  <c r="I24" i="103" s="1"/>
  <c r="I25" i="103" s="1"/>
  <c r="I26" i="103" s="1"/>
  <c r="I27" i="103" s="1"/>
  <c r="I28" i="103" s="1"/>
  <c r="I29" i="103" s="1"/>
  <c r="I30" i="103" s="1"/>
  <c r="I31" i="103" s="1"/>
  <c r="I32" i="103" s="1"/>
  <c r="I33" i="103" s="1"/>
  <c r="I34" i="103" s="1"/>
  <c r="I35" i="103" s="1"/>
  <c r="I36" i="103" s="1"/>
  <c r="I37" i="103" s="1"/>
  <c r="I38" i="103" s="1"/>
  <c r="I39" i="103" s="1"/>
  <c r="I40" i="103" s="1"/>
  <c r="I41" i="103" s="1"/>
  <c r="I42" i="103" s="1"/>
  <c r="I43" i="103" s="1"/>
  <c r="I44" i="103" s="1"/>
  <c r="I45" i="103" s="1"/>
  <c r="I46" i="103" s="1"/>
  <c r="I15" i="103"/>
  <c r="I16" i="103" s="1"/>
  <c r="I17" i="103" s="1"/>
  <c r="M18" i="103"/>
  <c r="M19" i="103" s="1"/>
  <c r="M20" i="103" s="1"/>
  <c r="M21" i="103" s="1"/>
  <c r="M22" i="103" s="1"/>
  <c r="M23" i="103" s="1"/>
  <c r="M24" i="103" s="1"/>
  <c r="M25" i="103" s="1"/>
  <c r="M26" i="103" s="1"/>
  <c r="M27" i="103" s="1"/>
  <c r="M28" i="103" s="1"/>
  <c r="M29" i="103" s="1"/>
  <c r="M30" i="103" s="1"/>
  <c r="M31" i="103" s="1"/>
  <c r="M32" i="103" s="1"/>
  <c r="M33" i="103" s="1"/>
  <c r="M34" i="103" s="1"/>
  <c r="M35" i="103" s="1"/>
  <c r="M36" i="103" s="1"/>
  <c r="M37" i="103" s="1"/>
  <c r="M38" i="103" s="1"/>
  <c r="M39" i="103" s="1"/>
  <c r="M40" i="103" s="1"/>
  <c r="M41" i="103" s="1"/>
  <c r="M42" i="103" s="1"/>
  <c r="M43" i="103" s="1"/>
  <c r="M44" i="103" s="1"/>
  <c r="M45" i="103" s="1"/>
  <c r="M46" i="103" s="1"/>
  <c r="M15" i="103"/>
  <c r="M16" i="103" s="1"/>
  <c r="M17" i="103" s="1"/>
  <c r="AK18" i="103"/>
  <c r="AK19" i="103" s="1"/>
  <c r="AK20" i="103" s="1"/>
  <c r="AK21" i="103" s="1"/>
  <c r="AK22" i="103" s="1"/>
  <c r="AK23" i="103" s="1"/>
  <c r="AK24" i="103" s="1"/>
  <c r="AK25" i="103" s="1"/>
  <c r="AK26" i="103" s="1"/>
  <c r="AK27" i="103" s="1"/>
  <c r="AK28" i="103" s="1"/>
  <c r="AK29" i="103" s="1"/>
  <c r="AK30" i="103" s="1"/>
  <c r="AK31" i="103" s="1"/>
  <c r="AK32" i="103" s="1"/>
  <c r="AK33" i="103" s="1"/>
  <c r="AK34" i="103" s="1"/>
  <c r="AK35" i="103" s="1"/>
  <c r="AK36" i="103" s="1"/>
  <c r="AK37" i="103" s="1"/>
  <c r="AK38" i="103" s="1"/>
  <c r="AK39" i="103" s="1"/>
  <c r="AK40" i="103" s="1"/>
  <c r="AK41" i="103" s="1"/>
  <c r="AK42" i="103" s="1"/>
  <c r="AK43" i="103" s="1"/>
  <c r="AK44" i="103" s="1"/>
  <c r="AK45" i="103" s="1"/>
  <c r="AK46" i="103" s="1"/>
  <c r="AK15" i="103"/>
  <c r="AK16" i="103" s="1"/>
  <c r="AK17" i="103" s="1"/>
  <c r="AJ18" i="103"/>
  <c r="AJ19" i="103" s="1"/>
  <c r="AJ20" i="103" s="1"/>
  <c r="AJ21" i="103" s="1"/>
  <c r="AJ22" i="103" s="1"/>
  <c r="AJ23" i="103" s="1"/>
  <c r="AJ24" i="103" s="1"/>
  <c r="AJ25" i="103" s="1"/>
  <c r="AJ26" i="103" s="1"/>
  <c r="AJ27" i="103" s="1"/>
  <c r="AJ28" i="103" s="1"/>
  <c r="AJ29" i="103" s="1"/>
  <c r="AJ30" i="103" s="1"/>
  <c r="AJ31" i="103" s="1"/>
  <c r="AJ32" i="103" s="1"/>
  <c r="AJ33" i="103" s="1"/>
  <c r="AJ34" i="103" s="1"/>
  <c r="AJ35" i="103" s="1"/>
  <c r="AJ36" i="103" s="1"/>
  <c r="AJ37" i="103" s="1"/>
  <c r="AJ38" i="103" s="1"/>
  <c r="AJ39" i="103" s="1"/>
  <c r="AJ40" i="103" s="1"/>
  <c r="AJ41" i="103" s="1"/>
  <c r="AJ42" i="103" s="1"/>
  <c r="AJ43" i="103" s="1"/>
  <c r="AJ44" i="103" s="1"/>
  <c r="AJ45" i="103" s="1"/>
  <c r="AJ46" i="103" s="1"/>
  <c r="AJ15" i="103"/>
  <c r="AJ16" i="103" s="1"/>
  <c r="AJ17" i="103" s="1"/>
  <c r="T18" i="103"/>
  <c r="T19" i="103" s="1"/>
  <c r="T20" i="103" s="1"/>
  <c r="T21" i="103" s="1"/>
  <c r="T22" i="103" s="1"/>
  <c r="T23" i="103" s="1"/>
  <c r="T24" i="103" s="1"/>
  <c r="T25" i="103" s="1"/>
  <c r="T26" i="103" s="1"/>
  <c r="T27" i="103" s="1"/>
  <c r="T28" i="103" s="1"/>
  <c r="T29" i="103" s="1"/>
  <c r="T30" i="103" s="1"/>
  <c r="T31" i="103" s="1"/>
  <c r="T32" i="103" s="1"/>
  <c r="T33" i="103" s="1"/>
  <c r="T34" i="103" s="1"/>
  <c r="T35" i="103" s="1"/>
  <c r="T36" i="103" s="1"/>
  <c r="T37" i="103" s="1"/>
  <c r="T38" i="103" s="1"/>
  <c r="T39" i="103" s="1"/>
  <c r="T40" i="103" s="1"/>
  <c r="T41" i="103" s="1"/>
  <c r="T42" i="103" s="1"/>
  <c r="T43" i="103" s="1"/>
  <c r="T44" i="103" s="1"/>
  <c r="T45" i="103" s="1"/>
  <c r="T46" i="103" s="1"/>
  <c r="T15" i="103"/>
  <c r="T16" i="103" s="1"/>
  <c r="T17" i="103" s="1"/>
  <c r="P9" i="103"/>
  <c r="P10" i="103" s="1"/>
  <c r="P11" i="103" s="1"/>
  <c r="P12" i="103" s="1"/>
  <c r="P13" i="103" s="1"/>
  <c r="P14" i="103" s="1"/>
  <c r="P6" i="103"/>
  <c r="P7" i="103" s="1"/>
  <c r="P8" i="103" s="1"/>
  <c r="AG18" i="103"/>
  <c r="AG19" i="103" s="1"/>
  <c r="AG20" i="103" s="1"/>
  <c r="AG21" i="103" s="1"/>
  <c r="AG22" i="103" s="1"/>
  <c r="AG23" i="103" s="1"/>
  <c r="AG24" i="103" s="1"/>
  <c r="AG25" i="103" s="1"/>
  <c r="AG26" i="103" s="1"/>
  <c r="AG27" i="103" s="1"/>
  <c r="AG28" i="103" s="1"/>
  <c r="AG29" i="103" s="1"/>
  <c r="AG30" i="103" s="1"/>
  <c r="AG31" i="103" s="1"/>
  <c r="AG32" i="103" s="1"/>
  <c r="AG33" i="103" s="1"/>
  <c r="AG34" i="103" s="1"/>
  <c r="AG35" i="103" s="1"/>
  <c r="AG36" i="103" s="1"/>
  <c r="AG37" i="103" s="1"/>
  <c r="AG38" i="103" s="1"/>
  <c r="AG39" i="103" s="1"/>
  <c r="AG40" i="103" s="1"/>
  <c r="AG41" i="103" s="1"/>
  <c r="AG42" i="103" s="1"/>
  <c r="AG43" i="103" s="1"/>
  <c r="AG44" i="103" s="1"/>
  <c r="AG45" i="103" s="1"/>
  <c r="AG46" i="103" s="1"/>
  <c r="L9" i="103"/>
  <c r="L10" i="103" s="1"/>
  <c r="L11" i="103" s="1"/>
  <c r="L12" i="103" s="1"/>
  <c r="L13" i="103" s="1"/>
  <c r="L14" i="103" s="1"/>
  <c r="L6" i="103"/>
  <c r="L7" i="103" s="1"/>
  <c r="L8" i="103" s="1"/>
  <c r="L18" i="103" l="1"/>
  <c r="L19" i="103" s="1"/>
  <c r="L20" i="103" s="1"/>
  <c r="L21" i="103" s="1"/>
  <c r="L22" i="103" s="1"/>
  <c r="L23" i="103" s="1"/>
  <c r="L24" i="103" s="1"/>
  <c r="L25" i="103" s="1"/>
  <c r="L26" i="103" s="1"/>
  <c r="L27" i="103" s="1"/>
  <c r="L28" i="103" s="1"/>
  <c r="L29" i="103" s="1"/>
  <c r="L30" i="103" s="1"/>
  <c r="L31" i="103" s="1"/>
  <c r="L32" i="103" s="1"/>
  <c r="L33" i="103" s="1"/>
  <c r="L34" i="103" s="1"/>
  <c r="L35" i="103" s="1"/>
  <c r="L36" i="103" s="1"/>
  <c r="L37" i="103" s="1"/>
  <c r="L38" i="103" s="1"/>
  <c r="L39" i="103" s="1"/>
  <c r="L40" i="103" s="1"/>
  <c r="L41" i="103" s="1"/>
  <c r="L42" i="103" s="1"/>
  <c r="L43" i="103" s="1"/>
  <c r="L44" i="103" s="1"/>
  <c r="L45" i="103" s="1"/>
  <c r="L46" i="103" s="1"/>
  <c r="L15" i="103"/>
  <c r="L16" i="103" s="1"/>
  <c r="L17" i="103" s="1"/>
  <c r="P18" i="103"/>
  <c r="P19" i="103" s="1"/>
  <c r="P20" i="103" s="1"/>
  <c r="P21" i="103" s="1"/>
  <c r="P22" i="103" s="1"/>
  <c r="P23" i="103" s="1"/>
  <c r="P24" i="103" s="1"/>
  <c r="P25" i="103" s="1"/>
  <c r="P26" i="103" s="1"/>
  <c r="P27" i="103" s="1"/>
  <c r="P28" i="103" s="1"/>
  <c r="P29" i="103" s="1"/>
  <c r="P30" i="103" s="1"/>
  <c r="P31" i="103" s="1"/>
  <c r="P32" i="103" s="1"/>
  <c r="P33" i="103" s="1"/>
  <c r="P34" i="103" s="1"/>
  <c r="P35" i="103" s="1"/>
  <c r="P36" i="103" s="1"/>
  <c r="P37" i="103" s="1"/>
  <c r="P38" i="103" s="1"/>
  <c r="P39" i="103" s="1"/>
  <c r="P40" i="103" s="1"/>
  <c r="P41" i="103" s="1"/>
  <c r="P42" i="103" s="1"/>
  <c r="P43" i="103" s="1"/>
  <c r="P44" i="103" s="1"/>
  <c r="P45" i="103" s="1"/>
  <c r="P46" i="103" s="1"/>
  <c r="P15" i="103"/>
  <c r="P16" i="103" s="1"/>
  <c r="P17" i="103" s="1"/>
  <c r="A86" i="2" l="1"/>
  <c r="C37" i="2" l="1"/>
  <c r="B37" i="2" l="1"/>
  <c r="T38" i="123" l="1"/>
  <c r="T35" i="122"/>
  <c r="T33" i="122"/>
  <c r="T31" i="122"/>
  <c r="T29" i="122"/>
  <c r="T27" i="122"/>
  <c r="T8" i="122"/>
  <c r="T35" i="116"/>
  <c r="T33" i="116"/>
  <c r="T31" i="116"/>
  <c r="T29" i="116"/>
  <c r="T27" i="116"/>
  <c r="T39" i="123"/>
  <c r="T36" i="122"/>
  <c r="T11" i="122"/>
  <c r="T36" i="116"/>
  <c r="T29" i="124"/>
  <c r="T34" i="124"/>
  <c r="T32" i="124"/>
  <c r="T30" i="124"/>
  <c r="T28" i="124"/>
  <c r="T8" i="124"/>
  <c r="T37" i="122"/>
  <c r="T12" i="122"/>
  <c r="T37" i="116"/>
  <c r="T35" i="124"/>
  <c r="T31" i="124"/>
  <c r="T27" i="124"/>
  <c r="T36" i="124"/>
  <c r="T11" i="124"/>
  <c r="T34" i="123"/>
  <c r="T32" i="123"/>
  <c r="T30" i="123"/>
  <c r="T28" i="123"/>
  <c r="T39" i="122"/>
  <c r="T39" i="116"/>
  <c r="T8" i="116"/>
  <c r="T38" i="122"/>
  <c r="T38" i="116"/>
  <c r="T37" i="124"/>
  <c r="T12" i="124"/>
  <c r="T35" i="123"/>
  <c r="T33" i="123"/>
  <c r="T31" i="123"/>
  <c r="T29" i="123"/>
  <c r="T27" i="123"/>
  <c r="T8" i="123"/>
  <c r="T11" i="116"/>
  <c r="T30" i="116"/>
  <c r="T12" i="116"/>
  <c r="T38" i="124"/>
  <c r="T36" i="123"/>
  <c r="T11" i="123"/>
  <c r="T34" i="116"/>
  <c r="T32" i="116"/>
  <c r="T28" i="116"/>
  <c r="T33" i="124"/>
  <c r="T39" i="124"/>
  <c r="T37" i="123"/>
  <c r="T12" i="123"/>
  <c r="T34" i="122"/>
  <c r="T32" i="122"/>
  <c r="T30" i="122"/>
  <c r="T28" i="122"/>
  <c r="D3" i="103"/>
  <c r="D4" i="103" s="1"/>
  <c r="D5" i="103" s="1"/>
  <c r="E31" i="58"/>
  <c r="F43" i="58" s="1"/>
  <c r="F39" i="58"/>
  <c r="C41" i="58"/>
  <c r="D9" i="103" l="1"/>
  <c r="D10" i="103" s="1"/>
  <c r="D11" i="103" s="1"/>
  <c r="D12" i="103" s="1"/>
  <c r="D13" i="103" s="1"/>
  <c r="D14" i="103" s="1"/>
  <c r="D6" i="103"/>
  <c r="D7" i="103" s="1"/>
  <c r="D8" i="103" s="1"/>
  <c r="D18" i="103" l="1"/>
  <c r="D19" i="103" s="1"/>
  <c r="D20" i="103" s="1"/>
  <c r="D21" i="103" s="1"/>
  <c r="D22" i="103" s="1"/>
  <c r="D23" i="103" s="1"/>
  <c r="D24" i="103" s="1"/>
  <c r="D25" i="103" s="1"/>
  <c r="D26" i="103" s="1"/>
  <c r="D27" i="103" s="1"/>
  <c r="D28" i="103" s="1"/>
  <c r="D29" i="103" s="1"/>
  <c r="D30" i="103" s="1"/>
  <c r="D31" i="103" s="1"/>
  <c r="D32" i="103" s="1"/>
  <c r="D33" i="103" s="1"/>
  <c r="D34" i="103" s="1"/>
  <c r="D35" i="103" s="1"/>
  <c r="D36" i="103" s="1"/>
  <c r="D37" i="103" s="1"/>
  <c r="D38" i="103" s="1"/>
  <c r="D39" i="103" s="1"/>
  <c r="D40" i="103" s="1"/>
  <c r="D41" i="103" s="1"/>
  <c r="D42" i="103" s="1"/>
  <c r="D43" i="103" s="1"/>
  <c r="D44" i="103" s="1"/>
  <c r="D45" i="103" s="1"/>
  <c r="D46" i="103" s="1"/>
  <c r="D15" i="103"/>
  <c r="D16" i="103" s="1"/>
  <c r="D17" i="10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<sst xmlns="http://schemas.openxmlformats.org/spreadsheetml/2006/main" count="4388" uniqueCount="856">
  <si>
    <t>Лицо, осуществляющее подготовку проектной документации</t>
  </si>
  <si>
    <t>№</t>
  </si>
  <si>
    <t>Представитель лица, осуществляющего строительство</t>
  </si>
  <si>
    <t>Представитель лица, осуществляющего строительство, по вопросам строительного контроля</t>
  </si>
  <si>
    <t>Лицо, осуществляющее строительство, выполнившее работы, подлежащие освидетельствованию</t>
  </si>
  <si>
    <t>иные представители лиц, участвующих в освидетельствовании</t>
  </si>
  <si>
    <t>Генподрядчик</t>
  </si>
  <si>
    <t>Заказчик</t>
  </si>
  <si>
    <t>Проектный институт</t>
  </si>
  <si>
    <t xml:space="preserve">Наименование объекта </t>
  </si>
  <si>
    <t>Должность, организация, ФИО</t>
  </si>
  <si>
    <t>Наимен</t>
  </si>
  <si>
    <t>Адрес</t>
  </si>
  <si>
    <t>ИНН, ОГРН, КПП и т.п.</t>
  </si>
  <si>
    <t>Проект</t>
  </si>
  <si>
    <t xml:space="preserve">Представитель лица, осуществляющего строительство, выполнившего работы по разбивке осей объекта капитального строительства на местности </t>
  </si>
  <si>
    <t>Должность, ФИО, № приказа</t>
  </si>
  <si>
    <t>н/п</t>
  </si>
  <si>
    <t>Норматив:</t>
  </si>
  <si>
    <t>ООО ТК "Сибирский регион"</t>
  </si>
  <si>
    <t>(дата)</t>
  </si>
  <si>
    <t>ВПР(H9;O:AC;6)</t>
  </si>
  <si>
    <t>заполнить:</t>
  </si>
  <si>
    <t>номер</t>
  </si>
  <si>
    <t>название</t>
  </si>
  <si>
    <t>проект</t>
  </si>
  <si>
    <t>гост</t>
  </si>
  <si>
    <t>дата</t>
  </si>
  <si>
    <t>Привязка</t>
  </si>
  <si>
    <t>Паспорт</t>
  </si>
  <si>
    <t>Соотв/не соотв</t>
  </si>
  <si>
    <t>Представитель стр.орг-ции</t>
  </si>
  <si>
    <t>Служба контр кач</t>
  </si>
  <si>
    <t>полное</t>
  </si>
  <si>
    <t>кол-во</t>
  </si>
  <si>
    <t>сокращ</t>
  </si>
  <si>
    <t>Степанов Н.И.</t>
  </si>
  <si>
    <t>от</t>
  </si>
  <si>
    <t>Дата</t>
  </si>
  <si>
    <t>Объект контроля</t>
  </si>
  <si>
    <t>Условия хранения</t>
  </si>
  <si>
    <t>Наименование соединяемых элементов; марка стали</t>
  </si>
  <si>
    <t>Место или номер (по чертежу или схеме) свариваемого элемента</t>
  </si>
  <si>
    <t>Отметка о сдаче и приемке узла под сварку (должность, фамилия, инициалы, подпись)</t>
  </si>
  <si>
    <t>Марка применяемых сварочных материалов (проволока, флюс, электроды), номер партии</t>
  </si>
  <si>
    <t>Атмосферные условия (температура воздуха, осадки, скорость ветра)</t>
  </si>
  <si>
    <t>Фамилия, инициалы сварщика, номер удостоверения</t>
  </si>
  <si>
    <t>Клеймо</t>
  </si>
  <si>
    <t>Подписи сварщиков, сваривших соединения</t>
  </si>
  <si>
    <t>Фамилия, инициалы ответственного за производство работ (мастера, производителя работ)</t>
  </si>
  <si>
    <t>Замечания по контрольной проверке (производителя работ и др.)</t>
  </si>
  <si>
    <t>Работы завершены. Журнал закрыт.</t>
  </si>
  <si>
    <t>Журнал сварочных работ</t>
  </si>
  <si>
    <t>Наименование организации, выполняющей работы:</t>
  </si>
  <si>
    <t>Наименование объекта строительства:</t>
  </si>
  <si>
    <t>Должность, фамилия, инициалы и подпись лица, ответственного за сварочные работы и ведение журнала</t>
  </si>
  <si>
    <t>Организация, разработавшая проектную документацию, чертежи:</t>
  </si>
  <si>
    <t>Шифр проекта:</t>
  </si>
  <si>
    <t>Организация, разработавшая проект производства сварочных работ:</t>
  </si>
  <si>
    <t>Заказчик (организация), должность, фамилия, инициалы и подпись руководителя (представителя) технического надзора</t>
  </si>
  <si>
    <r>
      <t xml:space="preserve">Журнал начат </t>
    </r>
    <r>
      <rPr>
        <sz val="10"/>
        <rFont val="Times New Roman"/>
        <family val="1"/>
        <charset val="204"/>
      </rPr>
      <t xml:space="preserve"> </t>
    </r>
    <r>
      <rPr>
        <sz val="12"/>
        <rFont val="Times New Roman"/>
        <family val="1"/>
        <charset val="204"/>
      </rPr>
      <t/>
    </r>
  </si>
  <si>
    <t>Журнал окончен</t>
  </si>
  <si>
    <t>Список</t>
  </si>
  <si>
    <t>инженерно-технического персонала,</t>
  </si>
  <si>
    <t>занятого выполнением сварочных работ</t>
  </si>
  <si>
    <t>Фамилия, имя, отчество</t>
  </si>
  <si>
    <t>Специальность и образование</t>
  </si>
  <si>
    <t>Занимаемая должность роспись</t>
  </si>
  <si>
    <t>Дата начала работы на объекте</t>
  </si>
  <si>
    <t>Отметка о прохождении аттестации и дата</t>
  </si>
  <si>
    <t>Дата окончания работы на объекте</t>
  </si>
  <si>
    <t>Инженер-строитель, высшее</t>
  </si>
  <si>
    <t>Список сварщиков,</t>
  </si>
  <si>
    <t>выполнявших сварочные работы на объекте</t>
  </si>
  <si>
    <t>Разряд квалификационный</t>
  </si>
  <si>
    <t>Номер личного клейма</t>
  </si>
  <si>
    <t>Удостоверение на право производства сварочных работ</t>
  </si>
  <si>
    <t>Отметка о сварке пробных и контрольных образцов</t>
  </si>
  <si>
    <t>срок действия</t>
  </si>
  <si>
    <t>Допущен к сварке (швов в пространственном положении)</t>
  </si>
  <si>
    <t>В1, Г, Н1, Н2, П1, П2, Н45</t>
  </si>
  <si>
    <t>Дата выполнения работ</t>
  </si>
  <si>
    <t>Подпись руководителя сварочных работ</t>
  </si>
  <si>
    <t>Замечаний нет</t>
  </si>
  <si>
    <t>Окончание:</t>
  </si>
  <si>
    <t>Договор</t>
  </si>
  <si>
    <t>Производитель работ</t>
  </si>
  <si>
    <t>Объект:</t>
  </si>
  <si>
    <t>Данилов Павел Петрович</t>
  </si>
  <si>
    <t>Инженер ПГС, высшее</t>
  </si>
  <si>
    <t>Специалист сварочного производства  II уровня  удостоверение №СУР-9АЦ-II-15338,                                         протокол №СУР-9АЦ-II-1372 от 27.04.2015г.</t>
  </si>
  <si>
    <t xml:space="preserve">АО "НК "Конданефть" </t>
  </si>
  <si>
    <t>Комиссия в составе представителей:</t>
  </si>
  <si>
    <t>5TVN</t>
  </si>
  <si>
    <t>3КВ4</t>
  </si>
  <si>
    <t>4XM5</t>
  </si>
  <si>
    <t>Исполнительная схема сварных соединений балочной клетки</t>
  </si>
  <si>
    <t>6B7С</t>
  </si>
  <si>
    <t>Йоша А.М., СУР-13АЦ-I-24414</t>
  </si>
  <si>
    <t>Краюшкин П.В., СУР-8АЦ-I-04251</t>
  </si>
  <si>
    <t>Никитин Р.А., СУР-20АЦ-I-00302</t>
  </si>
  <si>
    <t>Путилов А.А., СУР-14АЦ-I-03819</t>
  </si>
  <si>
    <t>Плотников Анатолий Минеевич</t>
  </si>
  <si>
    <t>Специалист сварочного производства  II уровня  удостоверение №СУР-1ГАЦ-II-02060,                                         протокол №СУР-1ГАЦ-II-03165 от 05.08.2014г.</t>
  </si>
  <si>
    <t>Цингалы</t>
  </si>
  <si>
    <t>число</t>
  </si>
  <si>
    <t>темпер</t>
  </si>
  <si>
    <t>облачность</t>
  </si>
  <si>
    <t>ветер</t>
  </si>
  <si>
    <t>ИТОГО 1</t>
  </si>
  <si>
    <t>ИТОГО 2</t>
  </si>
  <si>
    <t>ИТОГО 3</t>
  </si>
  <si>
    <t>занести данные</t>
  </si>
  <si>
    <t>+14</t>
  </si>
  <si>
    <t>облачно</t>
  </si>
  <si>
    <t>протянуть ячейку</t>
  </si>
  <si>
    <t>+17</t>
  </si>
  <si>
    <t>+24</t>
  </si>
  <si>
    <t>ясно</t>
  </si>
  <si>
    <t>+23</t>
  </si>
  <si>
    <t>+15</t>
  </si>
  <si>
    <t>+13</t>
  </si>
  <si>
    <t>+12</t>
  </si>
  <si>
    <t>+10</t>
  </si>
  <si>
    <t>+11</t>
  </si>
  <si>
    <t>+20</t>
  </si>
  <si>
    <t>+16</t>
  </si>
  <si>
    <t>+9</t>
  </si>
  <si>
    <t>+6</t>
  </si>
  <si>
    <t>+8</t>
  </si>
  <si>
    <t>+7</t>
  </si>
  <si>
    <t>+4</t>
  </si>
  <si>
    <t>+5</t>
  </si>
  <si>
    <t>+3</t>
  </si>
  <si>
    <t>+2</t>
  </si>
  <si>
    <t>+1</t>
  </si>
  <si>
    <t>-1</t>
  </si>
  <si>
    <t>0</t>
  </si>
  <si>
    <t>-2</t>
  </si>
  <si>
    <t>-4</t>
  </si>
  <si>
    <t>-12</t>
  </si>
  <si>
    <t>-20</t>
  </si>
  <si>
    <t>-15</t>
  </si>
  <si>
    <t>пасмурно</t>
  </si>
  <si>
    <t>СП 70.13330.2012</t>
  </si>
  <si>
    <t>Приложение Б</t>
  </si>
  <si>
    <t xml:space="preserve">СП 53-101-98 "Изготовление и контроль качества стальных строительных конструкций"; </t>
  </si>
  <si>
    <t>ГОСТ 9.032-74 "Покрытия лакокрасочные. Группы, технические требования и обозначения"</t>
  </si>
  <si>
    <t>Верченко А.В.</t>
  </si>
  <si>
    <t>6ETS</t>
  </si>
  <si>
    <t>Шуринов Сергей Юрьевич</t>
  </si>
  <si>
    <t>Специалист сварочного производства  II уровня  удостоверение №СУР-13АЦ-II-09958,                                         протокол №СУР-13АЦ-II-12977 от 30.08.2017г.</t>
  </si>
  <si>
    <t>6ST5</t>
  </si>
  <si>
    <t>годен, допусной лист б/н</t>
  </si>
  <si>
    <t>Столбец1</t>
  </si>
  <si>
    <t>имя</t>
  </si>
  <si>
    <t>объект</t>
  </si>
  <si>
    <t>заказчик</t>
  </si>
  <si>
    <t>адрес заказчика</t>
  </si>
  <si>
    <t>проектировщик</t>
  </si>
  <si>
    <t>адрес проектировщик</t>
  </si>
  <si>
    <t>номер акта</t>
  </si>
  <si>
    <t>дата акта</t>
  </si>
  <si>
    <t>приказ п.з.</t>
  </si>
  <si>
    <t>представитель проектировщика</t>
  </si>
  <si>
    <t>приказ пр.</t>
  </si>
  <si>
    <t>иное лицо</t>
  </si>
  <si>
    <t>наименование конструкции</t>
  </si>
  <si>
    <t>3 наименование работ</t>
  </si>
  <si>
    <t>шифр проекта</t>
  </si>
  <si>
    <t>создатель проекта</t>
  </si>
  <si>
    <t>материалы и паспорта</t>
  </si>
  <si>
    <t>скрытые работы</t>
  </si>
  <si>
    <t>подтверждающий документ</t>
  </si>
  <si>
    <t>геодезическая схема</t>
  </si>
  <si>
    <t>результат испытания</t>
  </si>
  <si>
    <t>документ испытания</t>
  </si>
  <si>
    <t>дата начала работ</t>
  </si>
  <si>
    <t xml:space="preserve">дата окончания </t>
  </si>
  <si>
    <t>нормативка</t>
  </si>
  <si>
    <t>след. работы</t>
  </si>
  <si>
    <t>приложения</t>
  </si>
  <si>
    <t>АОСР</t>
  </si>
  <si>
    <t>---</t>
  </si>
  <si>
    <t>Киселев А.В.</t>
  </si>
  <si>
    <t xml:space="preserve">СП 70.13330.2012 " Несущие и ограждающие конструкции", Актуализированная редакция СНиП 3.03.01-87., п.10; </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</si>
  <si>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</si>
  <si>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Объект: Усть-Тегусское месторождение Куст скважин №10</t>
  </si>
  <si>
    <t xml:space="preserve">ЖУРНАЛ </t>
  </si>
  <si>
    <t>ВХОДНОГО КОНТРОЛЯ</t>
  </si>
  <si>
    <t>МАТЕРИАЛОВ И ОБОРУДОВАНИЯ</t>
  </si>
  <si>
    <t>Начало:  26 октября 2014 г.</t>
  </si>
  <si>
    <t>Номер партии, сертификат. Паспорт.</t>
  </si>
  <si>
    <t>результаты контроля</t>
  </si>
  <si>
    <t>Подпись контролёра</t>
  </si>
  <si>
    <t>Определение годности или причина отбраковки</t>
  </si>
  <si>
    <t>Номер и дата результатов лабораторных испытаний</t>
  </si>
  <si>
    <t>Соответствует техническим требованиям</t>
  </si>
  <si>
    <t>Годен</t>
  </si>
  <si>
    <t>Геометрические параметры, отсутствие повреждений</t>
  </si>
  <si>
    <t xml:space="preserve">ПРИЛОЖЕНИЕ 2. к П2-01 М-0034 ВЕРСИЯ 1.00   </t>
  </si>
  <si>
    <t>(МТР)</t>
  </si>
  <si>
    <t xml:space="preserve">Наименование МТР, техническое обозначение,        </t>
  </si>
  <si>
    <t xml:space="preserve">Заводской номер или номер партии, завод-изготовитель, </t>
  </si>
  <si>
    <t xml:space="preserve">дата изготовления МТР </t>
  </si>
  <si>
    <t xml:space="preserve">Поставщик </t>
  </si>
  <si>
    <t>Дата прихода</t>
  </si>
  <si>
    <t>Код КСМ</t>
  </si>
  <si>
    <t>№ первичной заявки</t>
  </si>
  <si>
    <t>Объект капитального строительства</t>
  </si>
  <si>
    <t>Шифр РД</t>
  </si>
  <si>
    <t>В результате входного контроля комиссией следующие несоответствия МТР НД или чертежам:</t>
  </si>
  <si>
    <t>Акт входного контроля №</t>
  </si>
  <si>
    <t>Наименование дочерней организации:</t>
  </si>
  <si>
    <t>Завод изготовитель</t>
  </si>
  <si>
    <t>дата изготовления</t>
  </si>
  <si>
    <t>Технадзор</t>
  </si>
  <si>
    <t>Кучерявенков А.Ю.</t>
  </si>
  <si>
    <t>Поставщик</t>
  </si>
  <si>
    <t>№ Накладной и дата</t>
  </si>
  <si>
    <t>отсутствуют</t>
  </si>
  <si>
    <t>контролируемый параметр</t>
  </si>
  <si>
    <t>Начало</t>
  </si>
  <si>
    <t>Окончание</t>
  </si>
  <si>
    <t>№ и дата накладной</t>
  </si>
  <si>
    <t>Целостность упаковки, отсутствие повреждений</t>
  </si>
  <si>
    <t>Закрытый склад</t>
  </si>
  <si>
    <t>Отметка о приемке сварного соединения представителя ИЛ</t>
  </si>
  <si>
    <t>Начальник участка</t>
  </si>
  <si>
    <t>Огрунтовка наружной поверхности свай СМ1 в один слой полисилоксановой грунтовкой "Армокот 01", толщина сухого слоя 30 мкм СМ1 Ø 325х8 L-15400 мм. -68 шт.-М=45,4922 тн.; СМ2 Ø 325х8 L-17400 мм. -12 шт.; СМ3 Ø 325х8 L-8900 мм. -19 шт.; СМ4 Ø 325х8 L-9400 мм. -29 шт.; СМ5 Ø 219х8 L-9280 мм. -11 шт.; СМ6 Ø 159х6 L-9220 мм. -17 шт.; СМ7 Ø 159х6 L-4220 мм. -10 шт.; СМ8 Ø 219х8 L-9280 мм. -1 шт.; СМ9 Ø 219х8 L-8780 мм. -17 шт.;  (Площадь - 2041,67 м2) поз.01 по ГП</t>
  </si>
  <si>
    <t>Окраска наружной поверхности свай СМ1 тремя слоями составом "Армокот V500" (ТУ 2312-009-23354769-2008), толщиной одного слоя 80 мкм. Общий слой 240 мкм.СМ1 Ø 325х8 L-15400 мм. -68 шт.; СМ2 Ø 325х8 L-17400 мм. -12 шт.; СМ3 Ø 325х8 L-8900 мм. -19 шт.; СМ4 Ø 325х8 L-9400 мм. -29 шт.; СМ5 Ø 219х8 L-9280 мм. -11 шт.; СМ6 Ø 159х6 L-9220 мм. -17 шт.; СМ7 Ø 159х6 L-4220 мм. -10 шт.; СМ8 Ø 219х8 L-9280 мм. -1 шт.; СМ9 Ø 219х8 L-8780 мм. -17 шт.;  (Площадь - 2041,67 м2) поз.01 по ГП</t>
  </si>
  <si>
    <t>Абразивоструйная очистка до 2 степени по ГОСТ 9.402-2001, обеспыливание, обезжиривание поверхности свай СМ1 Ø 325х8 L-15400 мм. -68 шт.; СМ2 Ø 325х8 L-17400 мм. -12 шт.; СМ3 Ø 325х8 L-8900 мм. -19 шт.; СМ4 Ø 325х8 L-9400 мм. -29 шт.; СМ5 Ø 219х8 L-9280 мм. -11 шт.; СМ6 Ø 159х6 L-9220 мм. -17 шт.; СМ7 Ø 159х6 L-4220 мм. -10 шт.; СМ8 Ø 219х8 L-9280 мм. -1 шт.; СМ9 Ø 219х8 L-8780 мм. -17 шт.;  (Площадь - 2041,67 м2) поз.01 по ГП</t>
  </si>
  <si>
    <t>Бурение лидерных скважин L=2,9 м.: СМ1 Ø 325х8 -68 шт.L=197,2 м.; СМ2 Ø 325х8 -12 шт.L=34,8 м.; СМ3 Ø 325х8-19 шт.L=55,1 м.; СМ4 Ø 325х8-29 шт.L=84,1 м.; СМ5 Ø 219х8 -11 шт.L=31,9 м.; СМ6 Ø 159х6-17 шт.L=49,3 м.; СМ7 Ø 159х6 -10 шт.L=29 м.; СМ8 Ø 219х8 -1 шт.L=2,9 м.; СМ9 Ø 219х8 -17 шт.L=49,3 м.;  (L общ=533,6 м.) поз.01 по ГП</t>
  </si>
  <si>
    <r>
      <t>Погружение свай СМ1 Ø 325х8 L-15400 мм. -68 шт.-М=65,49 тн.; СМ2 Ø 325х8 L-17400 мм. -12 шт.-М=</t>
    </r>
    <r>
      <rPr>
        <sz val="11"/>
        <color rgb="FFFF0000"/>
        <rFont val="Calibri"/>
        <family val="2"/>
        <charset val="204"/>
        <scheme val="minor"/>
      </rPr>
      <t>13,06</t>
    </r>
    <r>
      <rPr>
        <sz val="11"/>
        <rFont val="Calibri"/>
        <family val="2"/>
        <charset val="204"/>
        <scheme val="minor"/>
      </rPr>
      <t xml:space="preserve"> тн.; СМ3 Ø 325х8 L-8900 мм. -19 шт.-М=</t>
    </r>
    <r>
      <rPr>
        <sz val="11"/>
        <color rgb="FFFF0000"/>
        <rFont val="Calibri"/>
        <family val="2"/>
        <charset val="204"/>
        <scheme val="minor"/>
      </rPr>
      <t>10,58</t>
    </r>
    <r>
      <rPr>
        <sz val="11"/>
        <rFont val="Calibri"/>
        <family val="2"/>
        <charset val="204"/>
        <scheme val="minor"/>
      </rPr>
      <t xml:space="preserve"> тн.; СМ4 Ø 325х8 L-9400 мм. -29 шт.-М=</t>
    </r>
    <r>
      <rPr>
        <sz val="11"/>
        <color rgb="FFFF0000"/>
        <rFont val="Calibri"/>
        <family val="2"/>
        <charset val="204"/>
        <scheme val="minor"/>
      </rPr>
      <t>17,05</t>
    </r>
    <r>
      <rPr>
        <sz val="11"/>
        <rFont val="Calibri"/>
        <family val="2"/>
        <charset val="204"/>
        <scheme val="minor"/>
      </rPr>
      <t xml:space="preserve"> тн.; СМ5 Ø 219х8 L-9280 мм. -11 шт.-М=</t>
    </r>
    <r>
      <rPr>
        <sz val="11"/>
        <color rgb="FFFF0000"/>
        <rFont val="Calibri"/>
        <family val="2"/>
        <charset val="204"/>
        <scheme val="minor"/>
      </rPr>
      <t>4,25</t>
    </r>
    <r>
      <rPr>
        <sz val="11"/>
        <rFont val="Calibri"/>
        <family val="2"/>
        <charset val="204"/>
        <scheme val="minor"/>
      </rPr>
      <t xml:space="preserve"> тн.; СМ6 Ø 159х6 L-9220 мм. -17 шт.-М=</t>
    </r>
    <r>
      <rPr>
        <sz val="11"/>
        <color rgb="FFFF0000"/>
        <rFont val="Calibri"/>
        <family val="2"/>
        <charset val="204"/>
        <scheme val="minor"/>
      </rPr>
      <t>3,55</t>
    </r>
    <r>
      <rPr>
        <sz val="11"/>
        <rFont val="Calibri"/>
        <family val="2"/>
        <charset val="204"/>
        <scheme val="minor"/>
      </rPr>
      <t xml:space="preserve"> тн.; СМ7 Ø 159х6 L-4220 мм. -10 шт.-М=</t>
    </r>
    <r>
      <rPr>
        <sz val="11"/>
        <color rgb="FFFF0000"/>
        <rFont val="Calibri"/>
        <family val="2"/>
        <charset val="204"/>
        <scheme val="minor"/>
      </rPr>
      <t>0,96</t>
    </r>
    <r>
      <rPr>
        <sz val="11"/>
        <rFont val="Calibri"/>
        <family val="2"/>
        <charset val="204"/>
        <scheme val="minor"/>
      </rPr>
      <t xml:space="preserve"> тн.; СМ8 Ø 219х8 L-9280 мм. -1 шт.-М=</t>
    </r>
    <r>
      <rPr>
        <sz val="11"/>
        <color rgb="FFFF0000"/>
        <rFont val="Calibri"/>
        <family val="2"/>
        <charset val="204"/>
        <scheme val="minor"/>
      </rPr>
      <t>0,39</t>
    </r>
    <r>
      <rPr>
        <sz val="11"/>
        <rFont val="Calibri"/>
        <family val="2"/>
        <charset val="204"/>
        <scheme val="minor"/>
      </rPr>
      <t xml:space="preserve"> тн.; СМ9 Ø 219х8 L-8780 мм. -17 шт.-М=</t>
    </r>
    <r>
      <rPr>
        <sz val="11"/>
        <color rgb="FFFF0000"/>
        <rFont val="Calibri"/>
        <family val="2"/>
        <charset val="204"/>
        <scheme val="minor"/>
      </rPr>
      <t>6,21</t>
    </r>
    <r>
      <rPr>
        <sz val="11"/>
        <rFont val="Calibri"/>
        <family val="2"/>
        <charset val="204"/>
        <scheme val="minor"/>
      </rPr>
      <t xml:space="preserve"> тн.; (М общ=121,53 тн.) поз.01 по ГП</t>
    </r>
  </si>
  <si>
    <t>Заполнению свай ЦПС</t>
  </si>
  <si>
    <t>Изготовление свай: СМ1 Ø 325х8 L-15400 мм. -68 шт.-М=65,49 тн.; СМ2 Ø 325х8 L-17400 мм. -12 шт.-М=13,06 тн.; СМ3 Ø 325х8 L-8900 мм. -19 шт.-М=10,58 тн.; СМ4 Ø 325х8 L-9400 мм. -29 шт.-М=17,05 тн.; СМ5 Ø 219х8 L-9280 мм. -11 шт.-М=4,25 тн.; СМ6 Ø 159х6 L-9220 мм. -17 шт.-М=3,55 тн.; СМ7 Ø 159х6 L-4220 мм. -10 шт.-М=0,96 тн.; СМ8 Ø 219х8 L-9280 мм. -1 шт.-М=0,39 тн.; СМ9 Ø 219х8 L-8780 мм. -17 шт.-М=6,21 тн.; (М общ=121,53 тн.) ; поз.01 по ГП</t>
  </si>
  <si>
    <t>Бурение лидерных скважин L=2,9 м.: СМ1 Ø 325х8 -68 шт.L=197,2 м.; СМ2 Ø 325х8 -12 шт.L=34,8 м.; СМ3 Ø 325х8-19 шт.L=55,1 м.; СМ4 Ø 325х8-29 шт.L=84,1 м.; (L общ=371,2 м.) поз.01 по ГП</t>
  </si>
  <si>
    <r>
      <t>Погружение свай СМ1 Ø 325х8 L-15400 мм. -68 шт.-М=65,49 тн.; СМ2 Ø 325х8 L-17400 мм. -12 шт.-М=</t>
    </r>
    <r>
      <rPr>
        <sz val="11"/>
        <color rgb="FFFF0000"/>
        <rFont val="Calibri"/>
        <family val="2"/>
        <charset val="204"/>
        <scheme val="minor"/>
      </rPr>
      <t>13,06</t>
    </r>
    <r>
      <rPr>
        <sz val="11"/>
        <rFont val="Calibri"/>
        <family val="2"/>
        <charset val="204"/>
        <scheme val="minor"/>
      </rPr>
      <t xml:space="preserve"> тн.; СМ3 Ø 325х8 L-8900 мм. -19 шт.-М=</t>
    </r>
    <r>
      <rPr>
        <sz val="11"/>
        <color rgb="FFFF0000"/>
        <rFont val="Calibri"/>
        <family val="2"/>
        <charset val="204"/>
        <scheme val="minor"/>
      </rPr>
      <t>10,58</t>
    </r>
    <r>
      <rPr>
        <sz val="11"/>
        <rFont val="Calibri"/>
        <family val="2"/>
        <charset val="204"/>
        <scheme val="minor"/>
      </rPr>
      <t xml:space="preserve"> тн.; СМ4 Ø 325х8 L-9400 мм. -29 шт.-М=</t>
    </r>
    <r>
      <rPr>
        <sz val="11"/>
        <color rgb="FFFF0000"/>
        <rFont val="Calibri"/>
        <family val="2"/>
        <charset val="204"/>
        <scheme val="minor"/>
      </rPr>
      <t>17,05</t>
    </r>
    <r>
      <rPr>
        <sz val="11"/>
        <rFont val="Calibri"/>
        <family val="2"/>
        <charset val="204"/>
        <scheme val="minor"/>
      </rPr>
      <t xml:space="preserve"> тн.; (М общ=105,17 тн.) поз.01 по ГП</t>
    </r>
  </si>
  <si>
    <t>ОГРН ИНН заказчика</t>
  </si>
  <si>
    <t>ОГРН ИНН СРО закачик</t>
  </si>
  <si>
    <t>Лицо осщ. стр.</t>
  </si>
  <si>
    <t>ОГРН ИНН лица осщ. стр.</t>
  </si>
  <si>
    <t>адрес лица осщ. стр.</t>
  </si>
  <si>
    <t>ОГРН ИНН СРО лица осщ. стр.</t>
  </si>
  <si>
    <t>ОГРН ИНН проектировщик</t>
  </si>
  <si>
    <t>ОГРН ИНН СРО проектировщик</t>
  </si>
  <si>
    <t>Должность с/к заказчика</t>
  </si>
  <si>
    <t>Ф.И.О. с/к заказчика</t>
  </si>
  <si>
    <t>Инд. номер с/к заказчик</t>
  </si>
  <si>
    <t>представитель ЛОС</t>
  </si>
  <si>
    <t>Ф.И.О. ЛОС</t>
  </si>
  <si>
    <t>приказ л.о.с.</t>
  </si>
  <si>
    <t>Должность с/к ЛОС</t>
  </si>
  <si>
    <t>ФИО с/к ЛОС2</t>
  </si>
  <si>
    <t>Инд. номер с/к ЛОС</t>
  </si>
  <si>
    <t>приказ с/к ЛОС</t>
  </si>
  <si>
    <t>Ф.И.О. проектировщика</t>
  </si>
  <si>
    <t>должность производитель</t>
  </si>
  <si>
    <t>ФИО производитель</t>
  </si>
  <si>
    <t>Приказ производитель</t>
  </si>
  <si>
    <t>Должность УКС</t>
  </si>
  <si>
    <t>ФИО УКС</t>
  </si>
  <si>
    <t>приказ УКС</t>
  </si>
  <si>
    <t>Должность т/н заказчика</t>
  </si>
  <si>
    <t>ФИО т/н заказчика</t>
  </si>
  <si>
    <t>приказ т/н заказчика</t>
  </si>
  <si>
    <t>Монтажу опорных пластин</t>
  </si>
  <si>
    <t>Должность</t>
  </si>
  <si>
    <t>Индеф. Номер  рос реестра</t>
  </si>
  <si>
    <t xml:space="preserve">Представитель застройщика (технического заказчика, эксплуатирующей организации или 
регионального оператора) по вопросам строительного контроля 5 
</t>
  </si>
  <si>
    <t>ОГРН СРО</t>
  </si>
  <si>
    <t>ИНН СРО</t>
  </si>
  <si>
    <t xml:space="preserve">ОГРН 1088600001478, </t>
  </si>
  <si>
    <t>ИНН 8601036373</t>
  </si>
  <si>
    <t xml:space="preserve">ОГРН 1092300002508, </t>
  </si>
  <si>
    <t>ИНН 2310140481</t>
  </si>
  <si>
    <t>ш</t>
  </si>
  <si>
    <t xml:space="preserve">СП 53-101-98; </t>
  </si>
  <si>
    <t xml:space="preserve">ГОСТ 9.032-74; </t>
  </si>
  <si>
    <t xml:space="preserve"> Исполнительная схема изготовления свай СМ1, СМ2, СМ3: Сваи №№1-78 Стык №5</t>
  </si>
  <si>
    <t xml:space="preserve"> Исполнительная схема изготовления свай СМ1, СМ2, СМ3: Сваи №№1-78 Стыки №№6, 7, 8, 9</t>
  </si>
  <si>
    <t xml:space="preserve"> Исполнительная схема монтажа балки Б1 Стык №1</t>
  </si>
  <si>
    <t>Двутавр 25Б2 С345-3 + Лист 20х400х400  С345-5 38 шт. (Балка Б1 )</t>
  </si>
  <si>
    <t>Двутавр 25Б2 С345-3 + Лист 10х58х228  С345-5 34 шт. (Узлы)</t>
  </si>
  <si>
    <t xml:space="preserve"> Исполнительная схема монтажа балки Б1 Стык №2</t>
  </si>
  <si>
    <t xml:space="preserve"> Исполнительная схема монтажа балки Б1 Стык №3</t>
  </si>
  <si>
    <t>Двутавр 25Б2 С345-3 + Уголок 160х160х10 С 345-5 + Двутавр 25Б2 С345-3           80 шт. (Узлы)</t>
  </si>
  <si>
    <t>Двутавр 25Б2 С345-3 + Уголок 160х160х10 С 345-5 + Двутавр 25Б2 С345-3           38 шт. (Узлы)</t>
  </si>
  <si>
    <t xml:space="preserve"> Исполнительная схема монтажа балки Б1 Стык №7</t>
  </si>
  <si>
    <t xml:space="preserve"> Исполнительная схема монтажа балки Б1 Стык №4</t>
  </si>
  <si>
    <t>Уголок 125х125х8 С345-5 + Уголок 160х100х10 С345-5   5 шт. (Узлы)</t>
  </si>
  <si>
    <t xml:space="preserve"> Исполнительная схема монтажа балки Б1 Стык №5</t>
  </si>
  <si>
    <t xml:space="preserve"> Исполнительная схема монтажа балки Б1 Стык №6</t>
  </si>
  <si>
    <t>Уголок 160х100х10 С345-5 + лист 6х100х160 С345-5       5 шт. (Узлы)</t>
  </si>
  <si>
    <t>Уголок 125х125х8 С345-5 + Труба Ø325х8 ст. 09Г2С         10 шт. (Узлы)</t>
  </si>
  <si>
    <t>Уголок 160х100х10 С345-5 + Двутавр 25Б2 С345-3           5 шт. (Узлы)</t>
  </si>
  <si>
    <t xml:space="preserve"> регистрационный номер в реестре членов СРО 1071 от 24.08.2017г. Саморегулируемая организация «Союз строителей Югры»,</t>
  </si>
  <si>
    <t xml:space="preserve">Саморегулируемая организация «Союз строителей Югры», </t>
  </si>
  <si>
    <t>ООО «Соровскнефть»</t>
  </si>
  <si>
    <t>625002, РФ, г. Тюмень, ул. Орджоникидзе, 5, тел./факс  8 (3452) 565-910</t>
  </si>
  <si>
    <t>450006, РФ , респ. Башкортостан, г. Уфа, Ленина, 86/1; тел./факс +7 (3472) 62-43-40</t>
  </si>
  <si>
    <t xml:space="preserve">СП 24.13330.2011; </t>
  </si>
  <si>
    <t xml:space="preserve">СП 24.13330.2011 "Свайные фундаменты"; </t>
  </si>
  <si>
    <t xml:space="preserve">МДС 53-1.2001; </t>
  </si>
  <si>
    <t xml:space="preserve">МДС 53-1.2001 "Рекомендации по монтажу стальных строительных конструкций"; </t>
  </si>
  <si>
    <t xml:space="preserve">Дегтярев Г.В. </t>
  </si>
  <si>
    <t>Производитель работ                                  ООО ТК "Сибирский регион"</t>
  </si>
  <si>
    <t xml:space="preserve">(должность)     </t>
  </si>
  <si>
    <t xml:space="preserve">(ФИО)     </t>
  </si>
  <si>
    <t xml:space="preserve">(подпись)     </t>
  </si>
  <si>
    <t>Главный инженер                                ООО ТК "Сибирский регион"</t>
  </si>
  <si>
    <t xml:space="preserve">Главный специалист участка строительства ВПТ и кустовых площадок УКС АО "НК"Конданефть" </t>
  </si>
  <si>
    <t xml:space="preserve">Инженер СК УКС АО "НК"Конданефть" </t>
  </si>
  <si>
    <t xml:space="preserve">(должность)   </t>
  </si>
  <si>
    <t>ООО «РН-СтройКонтроль»</t>
  </si>
  <si>
    <t>Завод-изготовитель,</t>
  </si>
  <si>
    <t xml:space="preserve">Заводской номер или номер партии, </t>
  </si>
  <si>
    <t xml:space="preserve">Номера НД, </t>
  </si>
  <si>
    <t>В результате входного контроля комиссией установлено, что МТР соответствуют технической</t>
  </si>
  <si>
    <t>Количество -</t>
  </si>
  <si>
    <t>документации заводов-изготовителей:</t>
  </si>
  <si>
    <t>чертежей, по которым производилась проверка качества МТР:</t>
  </si>
  <si>
    <t>Целостность упаковки, срок хранения</t>
  </si>
  <si>
    <t xml:space="preserve">СП 70.13330.2012 (Актуализированная редакция СНиП 3.03.01-87); </t>
  </si>
  <si>
    <t xml:space="preserve">Зам. начальника участка Галкин В.Н. </t>
  </si>
  <si>
    <t xml:space="preserve">Ведущий специалист Обособленного подразделения в г. Нефтеюганск, РПУ в г. Тюмень, ПУ г. Тюмень  ООО «РН-СтройКонтроль»   Чебоненко В.А. </t>
  </si>
  <si>
    <t xml:space="preserve">Начальник ПТО Захаров И.В. </t>
  </si>
  <si>
    <t xml:space="preserve">Производитель работ ООО СПХ "Синергия" Никитников Н.А. </t>
  </si>
  <si>
    <t xml:space="preserve">Мастер СМР ООО СПХ "Синергия" Борзиков С.В. </t>
  </si>
  <si>
    <t xml:space="preserve">Ведущий инженер - геодезист Глазачев Е.А. </t>
  </si>
  <si>
    <t xml:space="preserve">годен
ВИК №4/АС
УЗК №4/АС
</t>
  </si>
  <si>
    <t xml:space="preserve">годен
ВИК №5/АС
УЗК №5/АС
</t>
  </si>
  <si>
    <t>Панов И.И.
 СУР-8АЦ-I-05983
Гадельшин С. В.
 СУР-13АЦ-I-23256</t>
  </si>
  <si>
    <t>0FMZ
Х10</t>
  </si>
  <si>
    <t xml:space="preserve">Труба 140х1400х5 ст. С345 + Труба 140х1400х5 ст. С345 + Лист 10х200х280 С345 2 шт. (опора ОЭ1.1, ОЭ4.1) </t>
  </si>
  <si>
    <t xml:space="preserve">Главный специалист по надзору за строительством ООО "Соровскнефть" Дегтярев Г.В. </t>
  </si>
  <si>
    <t>Начальник участка ООО СПХ "Синергия"  Мальков А.М.</t>
  </si>
  <si>
    <t xml:space="preserve">Специалист по И.Д. ООО СПХ "Синергия"  Артименко В.В. </t>
  </si>
  <si>
    <t xml:space="preserve">Инженер 1 категории ООО «БашНИПИнефть»  Кондратьев С.Д. </t>
  </si>
  <si>
    <t xml:space="preserve">Труба 140х1400х5 ст. С345 + Труба 140х1400х5 ст. С345 + Лист 10х200х280 С345 </t>
  </si>
  <si>
    <t xml:space="preserve">Труба 140х1400х5 ст. С345 + Уголок 100х10 С345 </t>
  </si>
  <si>
    <t xml:space="preserve">годен
ВИК №5/АС
</t>
  </si>
  <si>
    <t xml:space="preserve"> Исполнительная схема№2 изготовления опор: Стык №10</t>
  </si>
  <si>
    <t xml:space="preserve"> Исполнительная схема№2 изготовления опор: Стыки №№10, 11</t>
  </si>
  <si>
    <t xml:space="preserve"> Исполнительная схема№2 изготовления опор:   Стыки №№8</t>
  </si>
  <si>
    <t xml:space="preserve">ОГРН 1087200001129, </t>
  </si>
  <si>
    <t>ИНН 7203208906</t>
  </si>
  <si>
    <t xml:space="preserve">Союз «Саморегулируемая организация строителей Тюменской области», </t>
  </si>
  <si>
    <t>ООО «Нефтьмонтаж»,</t>
  </si>
  <si>
    <t xml:space="preserve">С-74-118183 </t>
  </si>
  <si>
    <t xml:space="preserve">С-86-086154 </t>
  </si>
  <si>
    <t>ООО «РН-БашНИПИнефть»</t>
  </si>
  <si>
    <t xml:space="preserve">Романенко В.А. </t>
  </si>
  <si>
    <t xml:space="preserve">ГОСТ Р ИСО 8501-1-12014, </t>
  </si>
  <si>
    <t xml:space="preserve">Технологическая инструкция компании  № П2-05 ТИ-0002. </t>
  </si>
  <si>
    <t>ГОСТ Р ИСО 8501-1-12014, Подготовка стальной поверхности перед нанесением лакокрасочных материалов и относящихся к ним продуктов. Визуальная оценка чистоты поверхности. Часть 1. Степень окисления и степени подготовки непокрытой стальной поверхности и стальной поверхности после полного удаления прежних покрытий</t>
  </si>
  <si>
    <t xml:space="preserve">С-72-197153 </t>
  </si>
  <si>
    <t>Богомолов А.С.</t>
  </si>
  <si>
    <t>С-43-207269</t>
  </si>
  <si>
    <t xml:space="preserve">СП 45.13330.2017 "Земляные сооружения, основания и фундаменты", п. 12; </t>
  </si>
  <si>
    <t xml:space="preserve">СП 45.13330.2017; </t>
  </si>
  <si>
    <t xml:space="preserve">СП 72.13330.2016 "Защита строительных конструкций и сооружений от коррозии". Актуализированная редакция СНиП 3.04.03-85; </t>
  </si>
  <si>
    <t xml:space="preserve">СП 72.13330.2016 (Актуализированная редакция СНиП 3.04.03-85); </t>
  </si>
  <si>
    <t xml:space="preserve">СП 16.13330.2017 "Стальные конструкции"; </t>
  </si>
  <si>
    <t xml:space="preserve">СП 16.13330.2017; </t>
  </si>
  <si>
    <t xml:space="preserve">СП 28.13330.2017 "Защита строительных конструкций от коррозии", п.9; </t>
  </si>
  <si>
    <t xml:space="preserve">СП 28.13330.2017; </t>
  </si>
  <si>
    <t xml:space="preserve">СП 126.13330.2012 "Геодезические работы в строительстве" </t>
  </si>
  <si>
    <t xml:space="preserve">ГОСТ 21779-82 "Система обеспечения точности геометрических параметров в строительстве. Технологические допуски" </t>
  </si>
  <si>
    <t>Договор №СН/У/575/19/ДКС/В640019/0593Д от 13.09.2019 г.</t>
  </si>
  <si>
    <t>Пыряев И.Ю.</t>
  </si>
  <si>
    <t>Горб В.Н.</t>
  </si>
  <si>
    <t>Романенко Виталий Александрович</t>
  </si>
  <si>
    <t xml:space="preserve">Производитель работ </t>
  </si>
  <si>
    <t>Специалист сварочного производства  II уровня  удостоверение №СУР-13АЦ-II-10419, протокол №СУР-13АЦ-II-13647 от 08.12.2017 г.</t>
  </si>
  <si>
    <t>Романенко В.А.</t>
  </si>
  <si>
    <t>17679-Р-001.002.00</t>
  </si>
  <si>
    <t xml:space="preserve">Заместитель генерального директора Гебеков Н.Г.__________________________ </t>
  </si>
  <si>
    <t>ОАО "ММК"</t>
  </si>
  <si>
    <t>Столбец2</t>
  </si>
  <si>
    <t>Башкиров В.А.</t>
  </si>
  <si>
    <t xml:space="preserve"> Реконструкция ЦПС "Соровский"  Вторая технологическая линия. 3 этап. </t>
  </si>
  <si>
    <t>11,0 тн.</t>
  </si>
  <si>
    <t>Мясоедов Иван Николаевич</t>
  </si>
  <si>
    <t>1ВЕ8</t>
  </si>
  <si>
    <t xml:space="preserve">
 СУР-13АЦ-I-26502</t>
  </si>
  <si>
    <t>Канунников Дмитрий Сергеевич</t>
  </si>
  <si>
    <t>A1PM</t>
  </si>
  <si>
    <t xml:space="preserve"> СУР-13АЦ-I-33935</t>
  </si>
  <si>
    <t>Мясоедов И. Н.
 СУР-13АЦ-I-26502</t>
  </si>
  <si>
    <t>Канунников Д. С.
 СУР-13АЦ-I-33935</t>
  </si>
  <si>
    <t xml:space="preserve">годен
Акт ВИК </t>
  </si>
  <si>
    <t>Труба 219х8 09Г2С + Труба 219х8 09Г2С  14 шт.  (Наконечник сваи СВ1)</t>
  </si>
  <si>
    <t xml:space="preserve">УОНИИ 13/55 4,0х450, партия №402. </t>
  </si>
  <si>
    <t xml:space="preserve"> Исполнительная схема№1 изготовления свай СВ1: Сваи №№4-17 Стык №1</t>
  </si>
  <si>
    <t xml:space="preserve"> Исполнительная схема№1 изготовления свай СВ1: Сваи №№46-59 Стык №1</t>
  </si>
  <si>
    <t xml:space="preserve"> Исполнительная схема№1 изготовления свай СВ1: Сваи №№32-45 Стык №1</t>
  </si>
  <si>
    <t xml:space="preserve"> Исполнительная схема№1 изготовления свай СВ1: Сваи №№18-31 Стык №1</t>
  </si>
  <si>
    <t>№1 - АС-07</t>
  </si>
  <si>
    <t>Журнал сварочных работ №1 - АС-07</t>
  </si>
  <si>
    <t>Зубаиров В.Р.</t>
  </si>
  <si>
    <t>Альметов Р.Р.</t>
  </si>
  <si>
    <t xml:space="preserve">Гебеков Н.Г. </t>
  </si>
  <si>
    <t xml:space="preserve"> № 445-03 от 10.09.2019 г.</t>
  </si>
  <si>
    <t>Служаев Д.Д.</t>
  </si>
  <si>
    <t xml:space="preserve"> № 267 от 27.05.2019 г. </t>
  </si>
  <si>
    <t xml:space="preserve"> № 445-03 от 10.09.2019 г. </t>
  </si>
  <si>
    <t>Меньков А.И.</t>
  </si>
  <si>
    <t xml:space="preserve"> № 704-од от 31.12.2019 г. </t>
  </si>
  <si>
    <t xml:space="preserve"> № 454 от 05.11.2019 г.</t>
  </si>
  <si>
    <t xml:space="preserve">Монтажу м/к опор </t>
  </si>
  <si>
    <t xml:space="preserve">Труба 219х8 09Г2С + Лист 20х350х350   14 шт.  </t>
  </si>
  <si>
    <t>628404, РФ, ХМАО, г. Сургут, ул. Индустриальная, 6/2, тел./факс  +7 (3462) 37-93-28,</t>
  </si>
  <si>
    <t xml:space="preserve"> ОГРН 1058602142730, ИНН 8602004134, </t>
  </si>
  <si>
    <t xml:space="preserve"> ОГРН 1077203059548, ИНН 7202170632, </t>
  </si>
  <si>
    <t xml:space="preserve"> Ведущий специалист ООО «РН-СтройКонтроль» </t>
  </si>
  <si>
    <t xml:space="preserve"> СРО-С-015-25062009 Союз «Саморегулируемая организация строителей Тюменской области»,</t>
  </si>
  <si>
    <t xml:space="preserve"> Ведущий специалист филиала в г. Нефтеюганск, РПУ г. Тюмень, ПУ №2 г.Тюмень,    </t>
  </si>
  <si>
    <t xml:space="preserve"> Главный специалист филиала в г. Нефтеюганск, РПУ г. Тюмень, ПУ №2 г.Тюмень,    </t>
  </si>
  <si>
    <t xml:space="preserve"> Производитель работ ООО «Нефтьмонтаж» </t>
  </si>
  <si>
    <t xml:space="preserve"> Заместитель генерального директора ООО «Нефтьмонтаж» </t>
  </si>
  <si>
    <t xml:space="preserve"> Главный специалист ОАН ООО «РН-БашНИПИнефть» </t>
  </si>
  <si>
    <t xml:space="preserve"> Геодезист ООО "Нефтьмонтаж"</t>
  </si>
  <si>
    <t>Открытый склад</t>
  </si>
  <si>
    <t>Уголок горячекатаный 50х50х5х12000 09Г2С-15;</t>
  </si>
  <si>
    <t>Лист г/к 6.000х1500х6000 09Г2С-15</t>
  </si>
  <si>
    <t>Лист г/к 4.000х1500х6000 Ст3сп-5;</t>
  </si>
  <si>
    <t>0,004 тн.</t>
  </si>
  <si>
    <t>2,415 тн.</t>
  </si>
  <si>
    <t>0,029 тн.</t>
  </si>
  <si>
    <t>0,035 тн.</t>
  </si>
  <si>
    <t>0,092 тн.</t>
  </si>
  <si>
    <t>Уголок горячекатаный 100х100х8х12000 09Г2С-15;</t>
  </si>
  <si>
    <t>МУК №П2-01 М-0034, РД 03-606-03, ГОСТ19281-2014;ГОСТ8509-93;</t>
  </si>
  <si>
    <t>МУК №П2-01 М-0034, РД 03-606-03, ГОСТ19903-2015;</t>
  </si>
  <si>
    <t>Швеллер 12У*12000; 09Г2С-15;</t>
  </si>
  <si>
    <t>ИЛ "Строй Лаборатория СЛ"</t>
  </si>
  <si>
    <t>№11186701;11186702;</t>
  </si>
  <si>
    <t>№400053003;</t>
  </si>
  <si>
    <t>№6272;</t>
  </si>
  <si>
    <t>№б/н;</t>
  </si>
  <si>
    <t>№846;</t>
  </si>
  <si>
    <t>№12583;</t>
  </si>
  <si>
    <t>№12813;</t>
  </si>
  <si>
    <t>Лист г/к 8.000х1500*6000 09Г2С-15;</t>
  </si>
  <si>
    <t>Лист г/к 10.000х1500х6000 09Г2С-15;</t>
  </si>
  <si>
    <t>№57077;</t>
  </si>
  <si>
    <t>№11016;</t>
  </si>
  <si>
    <t>Пескоструйной очистке металлоконструкций кабельной эстакады</t>
  </si>
  <si>
    <t>Исполнительная схема №4 Изготовление и монтаж опор кабельной эстакады</t>
  </si>
  <si>
    <t xml:space="preserve">  регистрационный номер в реестре членов СРО 102 от 17.05.2017г. Саморегулируемая организация Союз «РОСНЕФТЬ-Проектирование», </t>
  </si>
  <si>
    <t xml:space="preserve"> Российская федерация, ХМАО-Югра, Нефтеюганский район, Соровское месторождение.</t>
  </si>
  <si>
    <t xml:space="preserve">Саморегулируемая организация Союз «РОСНЕФТЬ-Проектирование», </t>
  </si>
  <si>
    <t>Исполнительная схема планово-высотного положения стоек.Внутриплощадочные сети. Участок 3.1.; Исполнительная схема планово-высотного положения балок. Внутриплощадочные сети. Участок 3.1.;</t>
  </si>
  <si>
    <t>Изготовление и монтаж опор кабельной эстакады (Ст382…383;Ст343…349-1;Оэ1…Оэ28). m=10578,33 кг.</t>
  </si>
  <si>
    <t>"06" июня 2020 г.</t>
  </si>
  <si>
    <t>"10" июня 2020 г.</t>
  </si>
  <si>
    <t>Изготовление и монтаж опор кабельной эстакады (Оп334-1…334-28;Оэ57…Оэ76). m=7805,83 кг.</t>
  </si>
  <si>
    <t>Исполнительная схема №6 Изготовление и монтаж опор кабельной эстакады</t>
  </si>
  <si>
    <t xml:space="preserve">Лист 20х1500х6000 С-345 - Сертификат качества №108-8895; Лист 8х1500х6000 С-345 - Сертификат качества №114-16713; Электроды УОНИ 13/55 4,0х450-Сертификат качества  №0027  партия №402. </t>
  </si>
  <si>
    <t>Электроды Э50А-СЗСМ-02-Ø4-УД Е 517-Б20 - Сертификат качества №1002-2018/1362; партия №1002.</t>
  </si>
  <si>
    <t>Труба Ø 219х8 НК 10000 09Г2С;Сертификат качества №АК-049151/01;  партия №12Б532;12Б537;12Б538; Труба Ø 159х6 НК 10000 09Г2С; Сертификат качества №АС-026810/01;  партия №12Б148;12Б71; Лист г/к 10х1500х6000 09Г2С-15 - Сертификат качества №114-16713; партия №12813;Лист г/к 8х1500х6000 09Г2С-15 - Сертификат качества №114-16713; партия №12583;Лист г/к 6х1500х6000 09Г2С - Сертификат качества №114-76760, партия №57077; Лист г/к 4.000х1500х6000 Ст3сп-5;Сертификат качества №114-14843;партия №11016;Профиль 180х180х8 09Г2С-15; Сертификат качества №855 ВАГОН №60090719;партия№б/н; Профиль 120х120х6 09Г2С; Сертификат качества №8829-7И2020;партия №11186701;11186702; Профиль 100х100х4 09Г2С; Сертификат качества №7917-7И2020;партия №400053001;Уголок г/к 100х8 09Г2С-15;Сертификат качества №130-8851; партия №859; Уголок г/к 50х5 09Г2С-15;Сертификат качества №130-74801;партия №6272;Электроды Э50А-УОНИ-13/55-4,0х450-УД Е 515-Б 20 - Сертификат качества №0027; партия №402.</t>
  </si>
  <si>
    <t>Труба Ø 219х8 НК 10000 09Г2С;Сертификат качества №АК-049151/01;  партия №12Б532;12Б537;12Б538; Труба Ø 159х6 НК 10000 09Г2С; Сертификат качества №АС-026810/01;  партия №12Б148;12Б71; Лист г/к 10х1500х6000 09Г2С-15 - Сертификат качества №114-16713; партия №12813;Лист г/к 8х1500х6000 09Г2С-15 - Сертификат качества №114-16713; партия №12583;Лист г/к 6х1500х6000 09Г2С - Сертификат качества №114-76760, партия №57077; Лист г/к 4.000х1500х6000 Ст3сп-5;Сертификат качества №114-14843;партия №11016;Профиль 180х180х8 09Г2С-15; Сертификат качества №855 ВАГОН №60090719;партия№б/н; Профиль 120х120х6 09Г2С; Сертификат качества №8829-7И2020;партия №11186701;11186702; Уголок г/к 100х8 09Г2С-15;Сертификат качества №130-8851; партия №859; Уголок г/к 50х5 09Г2С-15;Сертификат качества №130-74801;партия №6272;Электроды Э50А-УОНИ-13/55-4,0х450-УД Е 515-Б 20 - Сертификат качества №0027; партия №402.</t>
  </si>
  <si>
    <t>Труба Ø 159х6 НК 10000 09Г2С; Сертификат качества №АС-026810/01;  партия №12Б148;12Б71; Лист г/к 10х1500х6000 09Г2С-15 - Сертификат качества №114-16713; партия №12813;Лист г/к 8х1500х6000 09Г2С-15 - Сертификат качества №114-16713; партия №12583;Лист г/к 6х1500х6000 09Г2С - Сертификат качества №114-76760, партия №57077; Лист г/к 4.000х1500х6000 Ст3сп-5;Сертификат качества №114-14843;партия №11016;Профиль 120х120х6 09Г2С; Сертификат качества №8829-7И2020;партия №11186701;11186702; Уголок г/к 50х5 09Г2С-15;Сертификат качества №130-74801; партия №6272;Швеллер 12У*12000; 09Г2С-15;Сертификат качества №130-66609; партия №5510;Электроды Э50А-УОНИ-13/55-4,0х450-УД Е 515-Б 20 - Сертификат качества №0027; партия №402.</t>
  </si>
  <si>
    <t>Согласования</t>
  </si>
  <si>
    <t>ООО «РН-БашНИПИнефть»; Согласование в ЖАН учетный лист №16 от 22.11.2019 г.</t>
  </si>
  <si>
    <t>эмаль КО198</t>
  </si>
  <si>
    <t>ООО «РН-БашНИПИнефть»; Согласование № ВБ-15663 от 03.07.2020 г.</t>
  </si>
  <si>
    <t>свая труба</t>
  </si>
  <si>
    <t xml:space="preserve"> Согласование в ЖАН учетный лист №17 от 12.07.2020 г.</t>
  </si>
  <si>
    <t>стойки труба</t>
  </si>
  <si>
    <t>Акт приемки защитного покрытия</t>
  </si>
  <si>
    <t xml:space="preserve">ООО «Нефтьмонтаж» Производитель работ </t>
  </si>
  <si>
    <t xml:space="preserve">ООО "Соровскнефть" Ведущий специалист по организации строительства и ремонту объектов </t>
  </si>
  <si>
    <t xml:space="preserve">ООО «РН-СтройКонтроль» Ведущий специалист </t>
  </si>
  <si>
    <t xml:space="preserve">Шиллер А.В. </t>
  </si>
  <si>
    <t xml:space="preserve">ООО «Нефтьмонтаж» Заместитель генерального директора </t>
  </si>
  <si>
    <t xml:space="preserve">Гебеков Н.Г.  </t>
  </si>
  <si>
    <t xml:space="preserve"> Реконструкция ЦПС "Соровский".  </t>
  </si>
  <si>
    <t>Срезка под проектную отметку свай СВ1 Ø219x8 - 26 шт.(№№Оэ29-33;Оэ35-43;Оэ45-48;Оэ51-56); СВ2 Ø159x8 - 4 шт.,(Оэ34,44,49,Оп46).</t>
  </si>
  <si>
    <t>Исполнительная схема  планово-высотного положения свай после срезки 154-184</t>
  </si>
  <si>
    <t>"08" июля 2020 г.</t>
  </si>
  <si>
    <t>"10" июля 2020 г.</t>
  </si>
  <si>
    <t>Изготовление свай - АОСР №11-АС-07 от 25.06.2020 г., Очистка поверхности свай - АОСР №12-АС-07 от28.06.2020 г., Обеспыливание, обезжиривание поверхности свай - АОСР №13-АС-07 от 28.06.2020 г., АКЗ поверхности свай - АОСР №14-АС-07 от 28.06.2020 г., Бурение лидерных скважин  - АОСР №15-АС-07 от 07.07.2020 г., Погружение свай  - АОСР №16-АС-07 от 07.07.2020 г, Срезка свай  - АОСР №17-АС-07 от 10.07.2020 г, Заполнение внутренней полости свай ЦПС  - АОСР №18-АС-07 от 10.07.2020 г.</t>
  </si>
  <si>
    <t xml:space="preserve">Акт ВИК №921 от 24.08.2020 г.; </t>
  </si>
  <si>
    <t>"20" августа 2020 г.</t>
  </si>
  <si>
    <t>"23" августа 2020 г.</t>
  </si>
  <si>
    <t>"22" августа 2020 г.</t>
  </si>
  <si>
    <t>Труба Ø 219х8 НК 10000 09Г2С;Сертификат качества №АК-049151/01;  партия №12Б532;12Б537;12Б538; Лист г/к 10х1500х6000 09Г2С-15 - Сертификат качества №114-16713; партия №12813;Лист г/к 8х1500х6000 09Г2С-15 - Сертификат качества №114-16713; партия №12583;Лист г/к 6х1500х6000 09Г2С - Сертификат качества №114-76760, партия №57077; Лист г/к 4.000х1500х6000 Ст3сп-5;Сертификат качества №114-14843;партия №11016;Профиль 180х180х8 09Г2С-15; Сертификат качества №855 ВАГОН №60090719;партия№б/н; Уголок г/к 100х8 09Г2С-15;Сертификат качества №130-8851; партия №859; Уголок г/к 50х5 09Г2С-15;Сертификат качества №130-74801;партия №6272;Электроды Э50А-УОНИ-13/55-4,0х450-УД Е 515-Б 20 - Сертификат качества №0027; партия №402.</t>
  </si>
  <si>
    <t>Изготовление и монтаж оголовков ОГ-20х350х350 - 20 шт.  m=525,40 кг., (Оэ29-33;Оэ35-38;Оэ40-43;Оэ45-48;Оэ50-51.1)</t>
  </si>
  <si>
    <t>10 августа 2020 г.</t>
  </si>
  <si>
    <t>Изготовление и монтаж опор кабельной эстакады (Оэ29…Оэ56). m=8742,96 кг.</t>
  </si>
  <si>
    <t xml:space="preserve"> Исполнительная схема №5.1 
Изготовление и монтаж оголовков ОГ-20х350х350 (Оэ29-33;Оэ35-38;Оэ40-43;Оэ45-48;Оэ50-51.1)</t>
  </si>
  <si>
    <t>Исполнительная схема №5.2 Изготовление и монтаж опор кабельной эстакады</t>
  </si>
  <si>
    <t>0,503 тн.</t>
  </si>
  <si>
    <t>1,409 тн.</t>
  </si>
  <si>
    <t>2,470 тн.</t>
  </si>
  <si>
    <t>1,213 тн.</t>
  </si>
  <si>
    <t>0,079 тн.</t>
  </si>
  <si>
    <t>ОАO "Уральский трубный завод"</t>
  </si>
  <si>
    <t>Труба стальная профильная 80х80х4х12000 09Г2С-15;</t>
  </si>
  <si>
    <t>Круг 18*6000 Ст3сп;</t>
  </si>
  <si>
    <t>МУК №П2-01 М-0034, РД 03-606-03,ГОСТ 2590-2006; ГОСТ 535-2005;</t>
  </si>
  <si>
    <t>АО "Северсталь"</t>
  </si>
  <si>
    <t>№ЭЛ219522/1;</t>
  </si>
  <si>
    <t>№5510;</t>
  </si>
  <si>
    <t xml:space="preserve">Акт ВИК №1162 от 24.08.2020 г. </t>
  </si>
  <si>
    <t xml:space="preserve">Акт ВИК №1163 от 24.08.2020 г.; </t>
  </si>
  <si>
    <r>
      <t>Заполнение полости свай СВ1  Ø219x8 - 26 шт.(№№Оэ29-33;Оэ35-43;Оэ45-48;Оэ51-56); СВ2 Ø159x8 - 4 шт.,(Оэ34,44,49,Оп46) цементно-песчаной смесью 1:8 - 7,62 м</t>
    </r>
    <r>
      <rPr>
        <sz val="11"/>
        <color rgb="FFFFFF00"/>
        <rFont val="Times New Roman"/>
        <family val="1"/>
        <charset val="204"/>
      </rPr>
      <t>³</t>
    </r>
  </si>
  <si>
    <t>Песок с карьера №2, Соровское м/р., Протокол испытания грунта №17-02-20/1 от 17.02.2020 г., Портландцемент со шлаком марки ЦЕМ II/А-Ш 32,5 Н ГОСТ 31118-2016 - Документ о качестве №б/н партия № 270 от 27.02.2020 г.</t>
  </si>
  <si>
    <t xml:space="preserve">Акт ВИК №958 от 27.08.2020 г. </t>
  </si>
  <si>
    <t>Исполнительная схема высотного положения оголовков</t>
  </si>
  <si>
    <t>"26" августа 2020 г.</t>
  </si>
  <si>
    <t>"27" августа 2020 г.</t>
  </si>
  <si>
    <t>Изготовление и монтаж перехода П1.,  m=4768,95 кг.</t>
  </si>
  <si>
    <t>Труба Ø 325х8 09Г2С;Сертификат качества №11550/1; партия №б/н; Лист г/к 10х1500х6000 09Г2С-15 - Сертификат качества №114-16713; партия №12813;Лист г/к 8х1500х6000 09Г2С-15 - Сертификат качества №114-16713; партия №12583; Лист г/к 4.000х1500х6000 Ст3сп-5;Сертификат качества №114-14843;партия №11016;Профиль 200х160х8 09Г2С-15;Сертификат качества №690;партия №79; Профиль 180х140х6 09Г2С-15; Сертификат качества №000000464; партия№б/н; Профиль 140х140х6 09Г2С; Сертификат качества №000000441; партия №б/н; Профиль 80х80х4 09Г2С-15; Сертификат качества №120; партия №б/н; Круг 18х6000 Ст3сп;Сертификат качества №1720001679; партия №ЭЛ219522/1; Электроды Э50А-УОНИ-13/55-4,0х450-УД Е 515-Б 20 - Сертификат качества №0027; партия №402.</t>
  </si>
  <si>
    <r>
      <t>Заполнение полости свай СВ1  Ø219x8 - 20 шт. (№№Оэ29-33;Оэ35-38;Оэ40-43;Оэ45-48;Оэ50-51.1) цементно-песчаной смесью 1:8 - 7,62 м</t>
    </r>
    <r>
      <rPr>
        <sz val="11"/>
        <color rgb="FFFFFF00"/>
        <rFont val="Times New Roman"/>
        <family val="1"/>
        <charset val="204"/>
      </rPr>
      <t>³.</t>
    </r>
  </si>
  <si>
    <t>Изготовление и монтаж опор кабельной эстакады (№№Оэ29-33;Оэ35-38;Оэ40-43;Оэ45-48;Оэ50-51.1). m=8742,96 кг.</t>
  </si>
  <si>
    <t>Исполнительная схема высотного положения оголовков Оэ29-Оэ51</t>
  </si>
  <si>
    <t>Изготовление свай - АОСР №11-АС-07 от 25.06.2020 г., Очистка поверхности свай - АОСР №12-АС-07 от28.06.2020 г., Обеспыливание, обезжиривание поверхности свай - АОСР №13-АС-07 от 28.06.2020 г., АКЗ поверхности свай - АОСР №14-АС-07 от 28.06.2020 г., Бурение лидерных скважин  - АОСР №15-АС-07 от 07.07.2020 г., Погружение свай  - АОСР №16-АС-07 от 07.07.2020 г, Срезка свай  - АОСР №24-АС-07 от 10.07.2020 г, Заполнение внутренней полости свай ЦПС  - АОСР №25-АС-07 от 10.07.2020 г.</t>
  </si>
  <si>
    <t>Изготовление свай - АОСР №11-АС-07 от 25.06.2020 г., Очистка поверхности свай - АОСР №12-АС-07 от28.06.2020 г., Обеспыливание, обезжиривание поверхности свай - АОСР №13-АС-07 от 28.06.2020 г., АКЗ поверхности свай - АОСР №14-АС-07 от 28.06.2020 г., Бурение лидерных скважин  - АОСР №15-АС-07 от 07.07.2020 г., Погружение свай  - АОСР №16-АС-07 от 07.07.2020 г, Срезка свай  - АОСР №28-АС-07 от 10.07.2020 г, Заполнение внутренней полости свай ЦПС  - АОСР №29-АС-07 от 10.07.2020 г.</t>
  </si>
  <si>
    <t>Исполнительная схема  планово-высотного положения свай после срезки 37а,37б,37в,37д</t>
  </si>
  <si>
    <t>Исполнительная схема  планово-высотного положения свай после срезки 103,104,105,106, 107</t>
  </si>
  <si>
    <t xml:space="preserve"> Исполнительная схема №6.1 
Изготовление и монтаж оголовков ОГ-20х450х450 (Переход П1)</t>
  </si>
  <si>
    <t>Исполнительная схема №6.2 Изготовление и монтаж перехода П1</t>
  </si>
  <si>
    <t xml:space="preserve"> Исполнительная схема №7.1 
Изготовление и монтаж оголовков ОГ-20х450х450 (Переход П2)</t>
  </si>
  <si>
    <t>Исполнительная схема №7.2 Изготовление и монтаж перехода П2</t>
  </si>
  <si>
    <t>"30" августа 2020 г.</t>
  </si>
  <si>
    <t>"29" августа 2020 г.</t>
  </si>
  <si>
    <t xml:space="preserve">Акты ВИК №1169 от 28.08.2020 г.; №994 от 31.08.2020 г.; </t>
  </si>
  <si>
    <t xml:space="preserve">Акты ВИК №1168 от 28.08.2020 г.; №995 от 31.08.2020 г.; </t>
  </si>
  <si>
    <t xml:space="preserve">Акт ВИК №958А от 27.08.2020 г. </t>
  </si>
  <si>
    <t>Изготовление и монтаж перехода П2.,  m=2651,57 кг.</t>
  </si>
  <si>
    <r>
      <rPr>
        <sz val="11"/>
        <color theme="2"/>
        <rFont val="Calibri"/>
        <family val="2"/>
        <charset val="204"/>
        <scheme val="minor"/>
      </rPr>
      <t>Труба Ø 325х8 09Г2С;Сертификат качества №11550/1; партия №б/н; Лист г/к 10х1500х6000 09Г2С-15 - Сертификат качества №114-16713; партия №12813;Лист г/к 8х1500х6000 09Г2С-15 - Сертификат качества №114-16713; партия №12583;Лист г/к 6х1500х6000 09Г2С - Сертификат качества №114-76760, партия №57077; Лист г/к 4.000х1500х6000 Ст3сп-5;Сертификат качества №114-14843;партия №11016;</t>
    </r>
    <r>
      <rPr>
        <sz val="11"/>
        <color rgb="FFFFFF00"/>
        <rFont val="Calibri"/>
        <family val="2"/>
        <charset val="204"/>
        <scheme val="minor"/>
      </rPr>
      <t xml:space="preserve"> </t>
    </r>
    <r>
      <rPr>
        <sz val="11"/>
        <color theme="0"/>
        <rFont val="Calibri"/>
        <family val="2"/>
        <charset val="204"/>
        <scheme val="minor"/>
      </rPr>
      <t>Профиль 120х120х6 09Г2С;Сертификат качества №8829-7И2020;партия №846; Профиль 180х140х6 09Г2С-15; Сертификат качества №000000464; партия№б/н; Профиль 80х80х4 09Г2С-15; Сертификат качества №120; партия №б/н; Круг 18х6000 Ст3сп;Сертификат качества №1720001679; партия №ЭЛ219522/1; Электроды Э50А-УОНИ-13/55-4,0х450-УД Е 515-Б 20 - Сертификат качества №0027; партия №402.</t>
    </r>
  </si>
  <si>
    <t>Пескоструйной очистке металлоконструкций перехода П2</t>
  </si>
  <si>
    <t xml:space="preserve">Монтажу м/к перехода П2 </t>
  </si>
  <si>
    <t xml:space="preserve">Монтажу м/к перехода П1 </t>
  </si>
  <si>
    <t>Пескоструйной очистке металлоконструкций перехода П1</t>
  </si>
  <si>
    <t xml:space="preserve"> Исполнительная схема планово-высотного положения стоек перехода П2.Внутриплощадочные сети. Участок 3.1.; сполнительная схема планово-высотного положения балок перехода П2.Внутриплощадочные сети. Участок 3.1.;</t>
  </si>
  <si>
    <t>Срезка под проектную отметку свай СВ1 Ø219x8 - 20 шт. (№№Оэ29-33;Оэ35-38;Оэ40-43;Оэ45-48;Оэ50-51.1)</t>
  </si>
  <si>
    <t>Изготовление и монтаж оголовков ОГ-20х350х350 - 20 шт.  m=525,40 кг., (№№Оэ29-33;Оэ35-38;Оэ40-43;Оэ45-48;Оэ50-51.1)</t>
  </si>
  <si>
    <t>Срезка под проектную отметку свай СВ3  Ø325x10 - 5 шт. под переход П1 (Сваи №№103,104,105,106,107)</t>
  </si>
  <si>
    <r>
      <t>Заполнение полости свай СВ3 Ø325x10 - 5 шт. под переход П1 (Сваи №№103,104,105,106,107) цементно-песчаной смесью 1:8 - 3,4 м</t>
    </r>
    <r>
      <rPr>
        <sz val="11"/>
        <color rgb="FFFFFF00"/>
        <rFont val="Times New Roman"/>
        <family val="1"/>
        <charset val="204"/>
      </rPr>
      <t>³.</t>
    </r>
  </si>
  <si>
    <t>Изготовление и монтаж оголовков ОГ-20х450х450 - 5 шт.  m=196,55 кг., под переход П1 (Сваи №№103,104,105,106,107)</t>
  </si>
  <si>
    <t>Срезка под проектную отметку свай СВ3  Ø325x10 - 4 шт. под переход П2 (Сваи №№37а,37б,37в,37д).</t>
  </si>
  <si>
    <r>
      <t>Заполнение полости свай СВ3 Ø325x10 - 5 шт. под переход П2 (Сваи №№37а,37б,37в,37д) цементно-песчаной смесью 1:8 - 2,72 м</t>
    </r>
    <r>
      <rPr>
        <sz val="11"/>
        <color rgb="FFFFFF00"/>
        <rFont val="Times New Roman"/>
        <family val="1"/>
        <charset val="204"/>
      </rPr>
      <t>³.</t>
    </r>
  </si>
  <si>
    <t>Изготовление и монтаж оголовков ОГ-20х450х450 - 4 шт.  m=157,24 кг., под переход П2 (Сваи №№37а,37б,37в,37д)</t>
  </si>
  <si>
    <t>МУК №П2-01 М-0034, РД 03-606-03, ГОСТ30245-2003;</t>
  </si>
  <si>
    <t>МУК №П2-01 М-0034, РД 03-606-03, ГОСТ 19903-2015, ГОСТ 19281-2014;</t>
  </si>
  <si>
    <t>МУК №П2-01 М-0034, РД 03-606-03,ГОСТ 8240-97;</t>
  </si>
  <si>
    <t>МУК №П2-01 М-0034, РД 03-606-03,ГОСТ 19903-2015, ГОСТ 19281-2014;</t>
  </si>
  <si>
    <t>МУК №П2-01 М-0034,ГОСТ 25100-2011;</t>
  </si>
  <si>
    <t>Сертификат качества №114-16713;</t>
  </si>
  <si>
    <t>Сертификат качества №8829-7И2020;</t>
  </si>
  <si>
    <t>Сертификат №7917-7И2020;</t>
  </si>
  <si>
    <t>Сертификат качества №1720001679;</t>
  </si>
  <si>
    <t>Сертификат качества №130-66609;</t>
  </si>
  <si>
    <t>Сертификат качества №114-14843;</t>
  </si>
  <si>
    <t>Сертификат качества №114-76760;</t>
  </si>
  <si>
    <t>Сертификат качества №130-8851;</t>
  </si>
  <si>
    <t>Сертификат качества №130-74801;</t>
  </si>
  <si>
    <t>Сертификат качества №120;</t>
  </si>
  <si>
    <t>МУК №П2-01 М-0034, РД 03-606-03,ГОСТ30245-2003;</t>
  </si>
  <si>
    <t>61 м³</t>
  </si>
  <si>
    <t>Портландцемент общестроительный ЦЕМ I 42,5 Н ГОСТ 31108-2003;</t>
  </si>
  <si>
    <t>26 мая 2020 г.</t>
  </si>
  <si>
    <t>Протокол испытания грунта №17-02-20/1;</t>
  </si>
  <si>
    <t>АО "Соровскнефть"</t>
  </si>
  <si>
    <t>АО "Невьянский цементник"</t>
  </si>
  <si>
    <t>№85;</t>
  </si>
  <si>
    <t>Песок с карьера №2, Соровское м/р;</t>
  </si>
  <si>
    <t>МУК №П2-01 М-0034,РД 03-606-03, ГОСТ 31108-2003;</t>
  </si>
  <si>
    <t xml:space="preserve">Паспорт качества №б/н; </t>
  </si>
  <si>
    <t>Ганеев Виталий Викторович</t>
  </si>
  <si>
    <t xml:space="preserve">Азимов Боховаддин Исломович </t>
  </si>
  <si>
    <t>9Z7T</t>
  </si>
  <si>
    <t xml:space="preserve"> 9RZ7 </t>
  </si>
  <si>
    <t xml:space="preserve">СУР-13АЦ-I-33925 </t>
  </si>
  <si>
    <t xml:space="preserve"> СУР-13АЦ-I-33777</t>
  </si>
  <si>
    <t xml:space="preserve"> 10.10.2021</t>
  </si>
  <si>
    <t xml:space="preserve"> 28.06.2021</t>
  </si>
  <si>
    <t>Н1, Н2, Г, П1, П2, В1</t>
  </si>
  <si>
    <t xml:space="preserve">Ганеев В. В.
 СУР-13АЦ-I-33925 </t>
  </si>
  <si>
    <t>Азимов Б. И.
 СУР-13АЦ-I-33777</t>
  </si>
  <si>
    <t>годен
Акт ВИК №867 от 10.08.2020 г.</t>
  </si>
  <si>
    <t>УОНИ 13/55 4,0х450, партия №3246</t>
  </si>
  <si>
    <t xml:space="preserve"> Исполнительная схема №1.2 СВ4, СВ5, СВ7...СВ10, СВ12, СВ17...СВ21: Стык №1</t>
  </si>
  <si>
    <t>Труба 219х8 09Г2С + Труба 219х8 09Г2С  18 шт.  (Наконечники  свай СВ3)</t>
  </si>
  <si>
    <t>Труба 159х8 09Г2С + Труба 159х8 09Г2С  19 шт.  (Наконечники  свай СВ4, СВ5, СВ7...СВ10)</t>
  </si>
  <si>
    <t>№3 - 008</t>
  </si>
  <si>
    <t>Журнал сварочных работ №3 - 008</t>
  </si>
  <si>
    <t>Труба 159х8 09Г2С + Труба 159х8 09Г2С  20 шт.  (Наконечники  свай СВ12, СВ17...СВ21)</t>
  </si>
  <si>
    <t xml:space="preserve"> Исполнительная схема №1.1 Изготовление свай СВ1, СВ3, СВ6, СВ11, СВ13...СВ16:
Стык №1</t>
  </si>
  <si>
    <t>Труба 219х8 09Г2С + Труба 219х8 09Г2С  16 шт.  (Наконечники  свай СВ2, СВ6, СВ11, СВ13, СВ14, СВ15, СВ16)</t>
  </si>
  <si>
    <t>Зиякаев Ф.Т.</t>
  </si>
  <si>
    <t>МУК №П2-01 М-0034, РД 03-606-03, ГОСТ 9466-75, ГОСТ 9467-75</t>
  </si>
  <si>
    <t>1 шт.</t>
  </si>
  <si>
    <r>
      <t xml:space="preserve">ЖУРНАЛ 
ВХОДНОГО КОНТРОЛЯ 
</t>
    </r>
    <r>
      <rPr>
        <b/>
        <u/>
        <sz val="12"/>
        <color theme="1"/>
        <rFont val="Times New Roman"/>
        <family val="1"/>
        <charset val="204"/>
      </rPr>
      <t>МАТЕРИАЛОВ И ОБОРУДОВАНИЯ</t>
    </r>
  </si>
  <si>
    <t>ООО "ПКФ "Сибметалл-Омск"</t>
  </si>
  <si>
    <t>Медведев С.А.</t>
  </si>
  <si>
    <t>3 шт.</t>
  </si>
  <si>
    <t xml:space="preserve"> № 52 от 15.03.2019 г., ООО "РН-СтройКонтроль", ОГРН 1177746647275, ИНН 7706449111, 119049,Россия, г. Москва, улица Большая Якиманка, дом 33/13, строение 1, комната 17</t>
  </si>
  <si>
    <t xml:space="preserve"> № 704-од от 31.12.2019 г., ООО "РН-СтройКонтроль", ОГРН 1177746647275, ИНН 7706449111, 119049, Россия, г. Москва, улица Большая Якиманка, дом 33/13, строение 1, комната 17</t>
  </si>
  <si>
    <t xml:space="preserve">Ведущий специалист по организации строительства и ремонту объектов ООО "Соровскнефть" </t>
  </si>
  <si>
    <t xml:space="preserve">№ 0041-Р-СРСК от 02.07.2019 г. </t>
  </si>
  <si>
    <t xml:space="preserve">ОГРН 1092300002508,  ИНН 2310140481, </t>
  </si>
  <si>
    <t>17679-Р-001.002.000-НВК-01 изм. 3 от 19.10.2018 г.</t>
  </si>
  <si>
    <t>17679-Р-001.002.000-ТХР,НВК-01 АН от 18.10.2020 г.</t>
  </si>
  <si>
    <t>31 октября 2020 г.</t>
  </si>
  <si>
    <t>б/н;</t>
  </si>
  <si>
    <t>Паспорт-сертификат б/н;</t>
  </si>
  <si>
    <t>ООO "Компаньон"</t>
  </si>
  <si>
    <t>МУК №П2-01 М-0034, РД 03-606-03, ТУ 2531-007-01297858-02, ТУ 2531-015-12019810-2015;</t>
  </si>
  <si>
    <t>МУК №П2-01 М-0034, РД 03-606-03, ТУ 2296-009-01297858-2005, ТУ 2296-003-12019810-2015;</t>
  </si>
  <si>
    <t>МУК №П2-01 М-0034, РД 03-606-03, ГОСТ 10704-91;</t>
  </si>
  <si>
    <t>10 ноября 2020 г.</t>
  </si>
  <si>
    <t xml:space="preserve">Мастика битумно-резиновая МБР-Х-65; </t>
  </si>
  <si>
    <t>МУК №П2-01 М-0034, РД 03-606-03, ГОСТ 30693-2000;</t>
  </si>
  <si>
    <t>Паспорт качества №110-20;</t>
  </si>
  <si>
    <t>ООО "Единый Центр Гидроизоляционных Материалов"</t>
  </si>
  <si>
    <t>31 января 2020</t>
  </si>
  <si>
    <t>№63;</t>
  </si>
  <si>
    <t>Растворитель марки Р-4</t>
  </si>
  <si>
    <t>1,5 кг</t>
  </si>
  <si>
    <t>Паспорт б/н;</t>
  </si>
  <si>
    <t>ООО "ПКФ НЕФТЕХИМИК"</t>
  </si>
  <si>
    <t>03 августа 2020</t>
  </si>
  <si>
    <t>№0193;</t>
  </si>
  <si>
    <t>100 кг</t>
  </si>
  <si>
    <t>Номер и дата акта входного контроля  или Акта по форме м-7 (о несоответствии  МТР)</t>
  </si>
  <si>
    <t>АОСР №1-НВК/ТИП</t>
  </si>
  <si>
    <t>АОСР №2-НВК/ТИП</t>
  </si>
  <si>
    <t>АОСР №3-НВК/ТИП</t>
  </si>
  <si>
    <t>АОСР №4-НВК/ТИП</t>
  </si>
  <si>
    <t>АОСР №5-НВК/ТИП</t>
  </si>
  <si>
    <t>АОСР №6-НВК/ТИП</t>
  </si>
  <si>
    <t>АОСР №7-НВК/ТИП</t>
  </si>
  <si>
    <t>АОСР №8-НВК/ТИП</t>
  </si>
  <si>
    <t>лента "ПОЛИЛЕН-40 ЛИ-63", сертификат качества №А-6/64, партия №151 от 07.06.2019 г.</t>
  </si>
  <si>
    <t>исполнительная схема высотного пложения футляров ЦПС "Соровский" Вторая технологическая линия</t>
  </si>
  <si>
    <t>"02" ноября 2020 г.</t>
  </si>
  <si>
    <t>СП 61.13330.2012 (актуализированная версия СНиП 41-03-2003 Тепловая изоляция оборудования и трубопроводов), Методические указания Компании  № П1-01.04 М-0041 версия 2.00</t>
  </si>
  <si>
    <t>СП 70.13330.2012 «СНиП 3.03.01-87 Несущие и ограждающие конструкции»</t>
  </si>
  <si>
    <t>"26" ноября 2020 г.</t>
  </si>
  <si>
    <t>"07" декабря 2020 г.</t>
  </si>
  <si>
    <t>гидроизоляция лентой ПОЛИЛЕН</t>
  </si>
  <si>
    <t>протаскивание в футляр</t>
  </si>
  <si>
    <t>протаскивание тубопровода в футляр №1</t>
  </si>
  <si>
    <t xml:space="preserve">установка манжет герметизирующих и укрытий защитных манжет </t>
  </si>
  <si>
    <t>укладка футляра в траншею</t>
  </si>
  <si>
    <t>обратная засыпка</t>
  </si>
  <si>
    <t>обратная засыпка траншеи</t>
  </si>
  <si>
    <t>щетки металлические</t>
  </si>
  <si>
    <t xml:space="preserve">СП 28.13330.2017; СП 72.13330.2016 (Актуализированная редакция СНиП 3.04.03-85); ГОСТ Р ИСО 8501-1-12014, Технологическая инструкция компании  № П2-05 ТИ-0002. </t>
  </si>
  <si>
    <t>обезжириание, обеспыливание футляра №1</t>
  </si>
  <si>
    <t>растворитель марки Р-4, паспорт б/н, партия №0193 от 03.08.2020 г.</t>
  </si>
  <si>
    <t>нанесение битумно-резиновой мастики</t>
  </si>
  <si>
    <t xml:space="preserve">мастика битумно-резиновая МБР-Х-65 ГОСТ 30693-2000, паспорт №110-20, партия №63 от 31.01.2020 г. </t>
  </si>
  <si>
    <t>исполнительная схема футляра №2. Поток 62-К14</t>
  </si>
  <si>
    <t>исполнительная схема тепловой изоляции. Поток 62-К14</t>
  </si>
  <si>
    <t>герметизирующие манжеты на переходах трубопроводов в защитном кожухе через автомобильные и железные дороги 426/720, паспорт-сертификат  б/н от 24.03.2020 г.; укрытия защитные манжеты герметизирующей перехода трубопровода УЗМГ 426/720, паспорт-сертификат  б/н от 24.03.2020 г.</t>
  </si>
  <si>
    <t>нанесение битумно-резиновой мастики (2 слоя) на футляр №2 потока 62-К14 - Sбок.пов.=  24,87 м²</t>
  </si>
  <si>
    <t>протаскивание тубопровода потока 62-К14 в футляр №2 с установкой колец опорно-направляющих ОНК-426 - 6 к-тов</t>
  </si>
  <si>
    <t>установка манжет герметизирующих резиновых 426/720 - 2 к-та и укрытий защитных манжет герметизирующих УЗМГ 426/720 - 2 к-та на трубопровод потока 62-К14 (футляр №2)</t>
  </si>
  <si>
    <t>укладка футляра №2 потока 62-К14 в траншею</t>
  </si>
  <si>
    <t>тепловая изоляция подземного трубопровода  Ø273х9 потока 62-К14 (cовместно с теплоспутником DN25) скорлупой ППУ ТИС 273 толщиной 74 мм Lти= 21,98 м/1,77 м3</t>
  </si>
  <si>
    <t>нанесение гидроизоляционной ленты (2 слоя) на теповую изоляцию Ø421 мм (L=21,98 м) трубопровода потока 62-К14 Ø273х9 - расход ленты 44,4 кг/65,97 м2</t>
  </si>
  <si>
    <t>кольца опорно-направляющие ОНК-426 для переходов через автомобильные и железные дороги, прокладываемые в защитном кожухе (футляре), паспорт-сертификат б/н от 24.03.2020 г.</t>
  </si>
  <si>
    <t>теплоизоляция д/труб ППУ ТИС 70(С) 273*74, паспорт качества б/н, партия №К-2 от 13.03.2020 г.; клей однокомпонентный полиуретановый ВИПОЛ ПК200, сертификат качества №3000.009, партия №48  от 11.10.2020 г.</t>
  </si>
  <si>
    <t>очистка поверхности футляра №2 потока 62-К14 - Sбок.пов.=  24,87 м²</t>
  </si>
  <si>
    <t>обезжиривание, обеспыливание футляра №2 потока 62-К14 - Sбок.пов.=  24,87 м²</t>
  </si>
  <si>
    <t>"27" ноября 2020 г.</t>
  </si>
  <si>
    <t>"28" ноября 2020 г.</t>
  </si>
  <si>
    <t>"08" декабря 2020 г.</t>
  </si>
  <si>
    <t>"03" декабря 2020 г.</t>
  </si>
  <si>
    <t>"04" декабря 2020 г.</t>
  </si>
  <si>
    <t>МУК №П2-01 М-0034, РД 03-606-03, ГОСТ 7827-74 с изм. №1-5;</t>
  </si>
  <si>
    <t>2 шт.</t>
  </si>
  <si>
    <t>1,0 кг.</t>
  </si>
  <si>
    <t>Герметизирующие манжеты на переходах трубопроводов в защитном кожухе через автомобильные и железные дороги 273/530;</t>
  </si>
  <si>
    <t>Укрытия защитные манжеты герметизирующей перехода трубопровода. УЗМГ 273/530;</t>
  </si>
  <si>
    <t>2 к-та</t>
  </si>
  <si>
    <t>21.02.2020</t>
  </si>
  <si>
    <t>11,0 м/1,425 тн</t>
  </si>
  <si>
    <t>Трубы стальные реставрированные Ø530х10 09Г2С с наружным трехслойным покрытием усиленного типа на основе экструдированного полиэтилена по ТУ 1390-007-91907504-2014;</t>
  </si>
  <si>
    <t>Трубы стальные Ø820х10 17Г1С-У с наружным покрытием;МУК №П2-01 М-0034, РД 03-606-03, ГОСТ 31447-2012, ТУ 1390-001-86695843-2008;</t>
  </si>
  <si>
    <t xml:space="preserve"> Реконструкция ЦПС "Соровский".   Вторая технологическая линия. 3 этап. Вторая технологическая линия. Технологические трубопроводы. Поток 11.  Российская федерация, ХМАО-Югра, Нефтеюганский район, Соровское месторождение.</t>
  </si>
  <si>
    <t>Сертификат качества №ИЦ1 603-01</t>
  </si>
  <si>
    <t>ООО "ФАКЕЛ"</t>
  </si>
  <si>
    <t>16 марта 2020</t>
  </si>
  <si>
    <t>№16, труба №0170;</t>
  </si>
  <si>
    <t>ПАO "Синарский трубный завод"</t>
  </si>
  <si>
    <t>тепловая изоляция подземного трубопровода Ø108х6 потока 75-К3Н (cовместно с теплоспутником DN25) скорлупой ППУ ТИС 108 толщиной 60 мм Lти=13,0 м/0,416 м3 (для протаскивания в футляр)</t>
  </si>
  <si>
    <t>нанесение гидроизоляционной ленты (1 слой) на тепловую изоляцию Ø273 мм (L=13,0 м) трубопровода потока 75-К3Н Ø108х6 (для протаскивания в футляр) - расход ленты 7,15 кг/10,62 м2</t>
  </si>
  <si>
    <t>изготовление футляра потока 75-К3Н  Ø530х10, L=11,0 м, М=1,425 тн</t>
  </si>
  <si>
    <t>укладка футляра потока 75-К3Н в траншею</t>
  </si>
  <si>
    <t>тепловая изоляция подземного трубопровода  Ø108х6 потока 75-К3Н (cовместно с теплоспутником DN25) скорлупой ППУ ТИС 108 толщиной 60 мм Lти= 12,39 м/0,395 м3</t>
  </si>
  <si>
    <t>нанесение гидроизоляционной ленты (2 слоя) на теповую изоляцию Ø273 мм (L=12,39 м) трубопровода потока 75-К3Н Ø108х6 - расход ленты 6,79 кг/10,1 м2</t>
  </si>
  <si>
    <t>теплоизоляция д/труб ППУ ТИС 70(С) 108*60, паспорт качества б/н, партия №К-2 от 13.03.2020 г.; клей однокомпонентный полиуретановый ВИПОЛ ПК200, сертификат качества №3000.009, партия №48  от 11.10.2020 г.</t>
  </si>
  <si>
    <t>исполнительная схема футляра. Поток 75-К3Н</t>
  </si>
  <si>
    <t>исполнительная схема тепловой изоляции. Поток 75-К3Н</t>
  </si>
  <si>
    <t>труба стальная реставрированная Ø530х10 09Г2С с наружным трехслойным покрытием усиленного типа на основе экструдированного полиэтилена по ТУ 1390-007-91907504-2014, сертификат качества №ИЦ1 603-01 партия №16 от 16.03.2020 г., трубы №0170</t>
  </si>
  <si>
    <t>протаскивание тубопровода в футляр</t>
  </si>
  <si>
    <t>"03" ноября 2020 г.</t>
  </si>
  <si>
    <t>"16" ноября 2020 г.</t>
  </si>
  <si>
    <t>протаскивание тубопровода потока 75-К3Н в футляр с установкой колец опорно-направляющих ОНК-273 - 6 к-тов</t>
  </si>
  <si>
    <t>установка манжет герметизирующих резиновых 273/530 - 2 к-та и укрытий защитных манжет герметизирующих УЗМГ 273/530 - 2 к-та на трубопровод потока 75-К3Н</t>
  </si>
  <si>
    <t>кольца опорно-направляющие ОНК-273для переходов через автомобильные и железные дороги, прокладываемые в защитном кожухе (футляре), паспорт-сертификат б/н от 21.02.2020 г.</t>
  </si>
  <si>
    <t>герметизирующие манжеты на переходах трубопроводов в защитном кожухе через автомобильные и железные дороги 273/530, паспорт-сертификат  б/н от 21.02.2020 г.; укрытия защитные манжеты герметизирующей перехода трубопровода УЗМГ 273/530, паспорт-сертификат  б/н от 21.02.2020 г.</t>
  </si>
  <si>
    <t>"02" декабря 2020 г.</t>
  </si>
  <si>
    <t>3,0 кг.</t>
  </si>
  <si>
    <t>не соответствует проекту</t>
  </si>
  <si>
    <t>№ИА-23520 от 15.09.2020 г. о согласовании применения ТУ для отводов</t>
  </si>
  <si>
    <t xml:space="preserve">МУК №П2-01 М-0034, РД 03-606-03, ГОСТ 8732-78, ГОСТ 8731-74; </t>
  </si>
  <si>
    <t xml:space="preserve"> Сертификат качества №1300313573/1;</t>
  </si>
  <si>
    <t>30 ноября 2020</t>
  </si>
  <si>
    <t>05 декабря 2020 г.</t>
  </si>
  <si>
    <t>№7041;</t>
  </si>
  <si>
    <r>
      <t>Электроды Э50А-СЗСМ-01К-</t>
    </r>
    <r>
      <rPr>
        <sz val="12"/>
        <rFont val="Calibri"/>
        <family val="2"/>
        <charset val="204"/>
      </rPr>
      <t>Ø</t>
    </r>
    <r>
      <rPr>
        <sz val="12"/>
        <rFont val="Times New Roman"/>
        <family val="1"/>
        <charset val="204"/>
      </rPr>
      <t xml:space="preserve">2,5-УД Е 517-Б20; </t>
    </r>
  </si>
  <si>
    <t>Электроды Э50А-СЗСМ-01К-Ф3-УД; МУК №П2-01 М-0034, РД 03-606-03, ГОСТ 9466-75, ГОСТ 9467-75</t>
  </si>
  <si>
    <t xml:space="preserve"> Реконструкция ЦПС "Соровский".   Вторая технологическая линия. 3 этап. Вторая технологическая линия. Наружные сети водоснабжения и канализации поток 62.  Российская федерация, ХМАО-Югра, Нефтеюганский район, Соровское месторождение.</t>
  </si>
  <si>
    <t xml:space="preserve">Сертификат качества №0781-2020/0265; </t>
  </si>
  <si>
    <t>ООО "Судиславский завод сварочных материалов"</t>
  </si>
  <si>
    <t>20 марта 2020</t>
  </si>
  <si>
    <t>№0781;</t>
  </si>
  <si>
    <r>
      <t>Электроды Э50А-СЗСМ-01К-</t>
    </r>
    <r>
      <rPr>
        <sz val="12"/>
        <rFont val="Calibri"/>
        <family val="2"/>
        <charset val="204"/>
      </rPr>
      <t>Ø</t>
    </r>
    <r>
      <rPr>
        <sz val="12"/>
        <rFont val="Times New Roman"/>
        <family val="1"/>
        <charset val="204"/>
      </rPr>
      <t xml:space="preserve">3-УД Е 517-Б20; </t>
    </r>
  </si>
  <si>
    <t>№1519;</t>
  </si>
  <si>
    <t xml:space="preserve">Сертификат качества №1519-2019/0927; </t>
  </si>
  <si>
    <t>28 июня 2019</t>
  </si>
  <si>
    <t>Отвод 90-57х5 09Г2С;</t>
  </si>
  <si>
    <t>10 шт.</t>
  </si>
  <si>
    <t xml:space="preserve">МУК №П2-01 М-0034, РД 03-606-03, ГОСТ 17375-2001; </t>
  </si>
  <si>
    <t xml:space="preserve">паспорт №43.1/27; </t>
  </si>
  <si>
    <t>ЗНГО</t>
  </si>
  <si>
    <t>04 июля 2018</t>
  </si>
  <si>
    <t>№43/1;</t>
  </si>
  <si>
    <t>МУК №П2-01 М-0034, РД 03-606-03, ГОСТ 17376-2001;</t>
  </si>
  <si>
    <t xml:space="preserve">паспорт №22.5/4; </t>
  </si>
  <si>
    <t>23 мая 2019</t>
  </si>
  <si>
    <t>№22/5;</t>
  </si>
  <si>
    <t>13 шт.</t>
  </si>
  <si>
    <t xml:space="preserve">МУК №П2-01 М-0034, РД 03-606-03, серия 5.903-13 в. 8-95; </t>
  </si>
  <si>
    <t>МУК №П2-01 М-0034, РД 03-606-03, серия 5.903-13 в. 7-95;</t>
  </si>
  <si>
    <t>Резервуар РВС-5000 №1</t>
  </si>
  <si>
    <t xml:space="preserve"> Вторая технологическая линия. 3 этап. Резервуар РВС-5000 №1. Позиция 007. Поток Т6. </t>
  </si>
  <si>
    <t>- 007-ТС-01/Т6</t>
  </si>
  <si>
    <t>17679-Р-001.002.007-ТС-01;</t>
  </si>
  <si>
    <t>46,606 м</t>
  </si>
  <si>
    <t>17679-Р-001.002.007-ТС-01-Ч-005</t>
  </si>
  <si>
    <t>Тройник 57х4 09Г2С;</t>
  </si>
  <si>
    <t>согласование АН уч. лист №56 ЖАН;</t>
  </si>
  <si>
    <t xml:space="preserve">Трубы стальные бесшовные грячедеформированные общего назначения Ø57х5 мм 09Г2С; </t>
  </si>
  <si>
    <t>Опора 57х5-09Г2С ТС-623.000-03 9.РНПО.3.20.057.00.000 СБ;</t>
  </si>
  <si>
    <t xml:space="preserve">паспорт б/н; </t>
  </si>
  <si>
    <t>ООО Уфимский филиал "РН-Ремонт НПО"</t>
  </si>
  <si>
    <t>08 октября 2020</t>
  </si>
  <si>
    <t>Опора 57х4-09Г2С ТС-670.000 9.РНПО.3.20.060.00.000;</t>
  </si>
  <si>
    <t>Акт входного контроля №12-007-ТС-01/Т6 от 05 декабря 2020 г.</t>
  </si>
  <si>
    <t>Задвижка клиновая с ручным приводом (в к-те с ответными фланцами и крепежом) ЗК50*16-Ф-Х-К0/4-К48/РМ/Н/С0 DN 50, PN 1,6 МПа</t>
  </si>
  <si>
    <t>Фланец 50-16-11-1-Е-Ст20А</t>
  </si>
  <si>
    <t>Прокладка 50-16 исп. Е-F</t>
  </si>
  <si>
    <t>Труба Ø18х1,5 мм В20</t>
  </si>
  <si>
    <t xml:space="preserve">Кран шаровой под приварку ЗАРД 015.016.40-03Р ХЛ1, DN 15, PN 1,6 МПа </t>
  </si>
  <si>
    <t>Труба холоднодеформированная Ø32х3 мм В20</t>
  </si>
  <si>
    <t>0,1 м</t>
  </si>
  <si>
    <t>Кран шаровой с ручным приводом фланцевый (в к-те с ответными фланцами и крепежом) КШ.Ц.Ф.025.016 ХЛ1 DN 25, PN 1,6 МПа</t>
  </si>
  <si>
    <t>МУК №П1-01.05 М-0080, РД 03-606-03;</t>
  </si>
  <si>
    <t xml:space="preserve">паспорт №А016.050.202.00.00-04 ПС; </t>
  </si>
  <si>
    <t>ООО "МЗТА"</t>
  </si>
  <si>
    <t>13 марта 2019</t>
  </si>
  <si>
    <t>12 июня 2021 г.</t>
  </si>
  <si>
    <t>МУК №П2-01 М-0034, РД 03-606-03, ГОСТ 33259-2015;</t>
  </si>
  <si>
    <t>паспорт качества б/н</t>
  </si>
  <si>
    <t>МУК №П2-01 М-0034,РД 03-606-03, ТУ 33.114406-92;</t>
  </si>
  <si>
    <t>МУК №П2-01 М-0034,РД 03-606-03, ГОСТ 8734-75/ ГОСТ 8733-74;</t>
  </si>
  <si>
    <t>МУК №П2-01 М-0034, РД 03-606-03, ТУ 3742-002-52838824-2006;</t>
  </si>
  <si>
    <t>паспорт качества №7.27181; №7.27167</t>
  </si>
  <si>
    <t>ООО "ИК Энерпред-Ярдос"</t>
  </si>
  <si>
    <t>05.2020 г.</t>
  </si>
  <si>
    <t>МУК №П2-01 М-0034, РД 03-606-03, ГОСТ 8734-75/В8733-74;</t>
  </si>
  <si>
    <t xml:space="preserve">Сертификат качества №АК-409507/09; </t>
  </si>
  <si>
    <t>АО "Первоуральский новотрубный завод"</t>
  </si>
  <si>
    <t>МУК №П2-01 М-0034,РД 03-606-03, ТУ 3742-001-45630744-2003;</t>
  </si>
  <si>
    <t>Паспорт качества №125162</t>
  </si>
  <si>
    <t>ООО "ЧелябинскСпецГражданСтрой"</t>
  </si>
  <si>
    <t>№018172, 018053;</t>
  </si>
  <si>
    <t>№115163, 115162;</t>
  </si>
  <si>
    <t>№125402;</t>
  </si>
  <si>
    <t xml:space="preserve">Кран шаровой ручной фланцевый (в к-те с ответными фланцами и крепежом), DN 15, PN 1,6 МПа </t>
  </si>
  <si>
    <t>Реконструкция ЦПС "Соровский"  Вторая технологическая линия. 3 этап. Резервуар РВС-5000 №4. Поток Т6.</t>
  </si>
  <si>
    <t>Акт входного контроля №10-010-ТС-01/Т6 от 05 декабря 2020 г.</t>
  </si>
  <si>
    <t>Акт входного контроля №11-010-ТС-01/Т6 от 05 декабря 2020 г.</t>
  </si>
  <si>
    <t>Акт входного контроля №12-010-ТС-01/Т6 от 05 декабря 2020 г.</t>
  </si>
  <si>
    <t>Акт входного контроля №13-010-ТС-01/Т6 от 05 декабря 2020 г.</t>
  </si>
  <si>
    <t>Акт входного контроля №14-010-ТС-01/Т6 от 05 декабря 2020 г.</t>
  </si>
  <si>
    <t>№7.27173, 7.27183;</t>
  </si>
  <si>
    <t>- 010-ТС-01/Т6</t>
  </si>
  <si>
    <t>17679-Р-001.002.010-ТС-01-Ч-005</t>
  </si>
  <si>
    <t>17679-Р-001.002.010-ТС-01;</t>
  </si>
  <si>
    <t>не соответствует проекту/отсутствуют</t>
  </si>
  <si>
    <t xml:space="preserve">Согласование АН </t>
  </si>
  <si>
    <t>№чертежа</t>
  </si>
  <si>
    <t xml:space="preserve">Журнал закрыт </t>
  </si>
  <si>
    <t xml:space="preserve">СП 45.13330.2017; СП 24.13330.2011; СП 70.13330.2012 (Актуализированная редакция СНиП 3.03.01-87); СП 53-101-98; </t>
  </si>
  <si>
    <t xml:space="preserve"> Ведущий специалист ООО «РН-СтройКонтроль» БабшановА.М.приказ № 203-од от 01.04.2021 г. </t>
  </si>
  <si>
    <t xml:space="preserve"> Реконструкция ЦПС "Соровский".   Вторая технологическая линия. 3 этап. Резервуар РВС-5000 №1. Позиция 007. Поток Т5.  Российская федерация, ХМАО-Югра, Нефтеюганский район, Соровское месторождение.</t>
  </si>
  <si>
    <t xml:space="preserve"> Реконструкция ЦПС "Соровский".   Вторая технологическая линия. 3 этап. Резервуар РВС-5000 №2. Позиция 008. Поток Т5.  Российская федерация, ХМАО-Югра, Нефтеюганский район, Соровское месторождение.</t>
  </si>
  <si>
    <t>ООО «РН-Юганскнефтегаз»</t>
  </si>
  <si>
    <t>03.04.2017</t>
  </si>
  <si>
    <t>Метелев А.Н.</t>
  </si>
  <si>
    <t>Арбузов С.А.</t>
  </si>
  <si>
    <t>Ведспец Ск</t>
  </si>
  <si>
    <t>Прораб помладке</t>
  </si>
  <si>
    <t>Ведущий специалист СК ОСК
Майского региона УСК ООО "РН-Юганскнефтегаз"</t>
  </si>
  <si>
    <t>Номера НД, чертежей, по которым производилась проверка качества МТР:</t>
  </si>
  <si>
    <t>Покрытые электроды LB-52U ∅3,2</t>
  </si>
  <si>
    <t>ТУ 1272-001-2005, РД 03-606-03</t>
  </si>
  <si>
    <t>№D1266337</t>
  </si>
  <si>
    <t>Kobe Steel</t>
  </si>
  <si>
    <t>Сертификат №420160508</t>
  </si>
  <si>
    <t>ТУ 1468-002-92906955-2012</t>
  </si>
  <si>
    <t>Паспорт №000040</t>
  </si>
  <si>
    <t>ООО "МЕГАПРОМГРУПП"</t>
  </si>
  <si>
    <t>№б/н</t>
  </si>
  <si>
    <t xml:space="preserve">
Прораб ООО "Нефтьмонтаж" Романенко В.А.____________________</t>
  </si>
  <si>
    <t>ТУ 1469-032-04834179-2012</t>
  </si>
  <si>
    <t xml:space="preserve"> -</t>
  </si>
  <si>
    <t>Паспорт №б/н</t>
  </si>
  <si>
    <t>"Neway valve (SUZHOU) CO."</t>
  </si>
  <si>
    <t>02.2016</t>
  </si>
  <si>
    <t>Задвижка клиновая электроприводная в комплекте с ответными фланцами, прокладками и крепежом DN300 PN1,6</t>
  </si>
  <si>
    <t>Опора бугельная корпусная БКХЛ 100.325 09Г2С</t>
  </si>
  <si>
    <t>-014-ТХ-Г31</t>
  </si>
  <si>
    <t>Труба ∅325х8,0  13ХФА</t>
  </si>
  <si>
    <t>44 м</t>
  </si>
  <si>
    <t>2920-Р-029.001.014-ТХ-01</t>
  </si>
  <si>
    <t>ТУ 14-ЗР-124-2012</t>
  </si>
  <si>
    <t>Сертификат качества №5552/2</t>
  </si>
  <si>
    <t>ОАО "Челябинский трубопрокатный завод"</t>
  </si>
  <si>
    <t>№4678</t>
  </si>
  <si>
    <t>6 шт.</t>
  </si>
  <si>
    <t xml:space="preserve">Паспорт №73 </t>
  </si>
  <si>
    <t>ЗАО "Завод Сибгазстройдеталь"</t>
  </si>
  <si>
    <t>№79-19</t>
  </si>
  <si>
    <t>Тройник ТШ ∅325х8 13ХФА</t>
  </si>
  <si>
    <t xml:space="preserve">Паспорт качества №24857/15 </t>
  </si>
  <si>
    <t>№923349</t>
  </si>
  <si>
    <t>№5506-10, 5506-11, 5506-16</t>
  </si>
  <si>
    <t>7 шт.</t>
  </si>
  <si>
    <t>10 кг</t>
  </si>
  <si>
    <t>Отвод ОКШ 90 ∅325х8 13ХФА</t>
  </si>
  <si>
    <t>ДНС с УПСВ Морского лицензионного участка месторождения им. Гаскарова. Этап строительства №1 (режим ДНС)</t>
  </si>
  <si>
    <t>ООО «Сургутмонтаж»,</t>
  </si>
  <si>
    <t>1232130-Р-029.001.014-ТХ-01</t>
  </si>
  <si>
    <t>Старший прораб
ООО «Сургутмонтаж»</t>
  </si>
  <si>
    <t>Прораб ООО "Сургутмонтаж"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</si>
</sst>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F800]dddd\,\ mmmm\ dd\,\ yyyy"/>
  </numFmts>
  <fonts count="9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sz val="10"/>
      <name val="Times New Roman"/>
      <family val="1"/>
      <charset val="204"/>
    </font>
    <font>
      <sz val="11"/>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b/>
      <sz val="16"/>
      <color indexed="8"/>
      <name val="Times New Roman"/>
      <family val="1"/>
      <charset val="204"/>
    </font>
    <font>
      <b/>
      <sz val="10"/>
      <name val="Times New Roman"/>
      <family val="1"/>
      <charset val="204"/>
    </font>
    <font>
      <b/>
      <sz val="11"/>
      <name val="Times New Roman"/>
      <family val="1"/>
      <charset val="204"/>
    </font>
    <font>
      <sz val="10.199999999999999"/>
      <name val="Times New Roman"/>
      <family val="1"/>
      <charset val="204"/>
    </font>
    <font>
      <i/>
      <sz val="11"/>
      <name val="Times New Roman"/>
      <family val="1"/>
      <charset val="204"/>
    </font>
    <font>
      <sz val="8"/>
      <name val="Times New Roman"/>
      <family val="1"/>
      <charset val="204"/>
    </font>
    <font>
      <i/>
      <sz val="8"/>
      <name val="Times New Roman"/>
      <family val="1"/>
      <charset val="204"/>
    </font>
    <font>
      <sz val="10"/>
      <name val="Arial Cyr"/>
      <charset val="204"/>
    </font>
    <font>
      <sz val="9"/>
      <name val="Times New Roman"/>
      <family val="1"/>
      <charset val="204"/>
    </font>
    <font>
      <b/>
      <sz val="9"/>
      <name val="Times New Roman"/>
      <family val="1"/>
      <charset val="204"/>
    </font>
    <font>
      <b/>
      <sz val="24"/>
      <name val="Times New Roman"/>
      <family val="1"/>
      <charset val="204"/>
    </font>
    <font>
      <b/>
      <sz val="18"/>
      <name val="Times New Roman"/>
      <family val="1"/>
      <charset val="204"/>
    </font>
    <font>
      <b/>
      <i/>
      <sz val="12"/>
      <name val="Times New Roman"/>
      <family val="1"/>
      <charset val="204"/>
    </font>
    <font>
      <b/>
      <u/>
      <sz val="12"/>
      <name val="Times New Roman"/>
      <family val="1"/>
      <charset val="204"/>
    </font>
    <font>
      <sz val="11"/>
      <color rgb="FF000000"/>
      <name val="Times New Roman"/>
      <family val="1"/>
      <charset val="204"/>
    </font>
    <font>
      <sz val="11"/>
      <color theme="1"/>
      <name val="Times New Roman"/>
      <family val="1"/>
      <charset val="204"/>
    </font>
    <font>
      <sz val="12"/>
      <color rgb="FF002060"/>
      <name val="Times New Roman"/>
      <family val="1"/>
      <charset val="204"/>
    </font>
    <font>
      <sz val="12"/>
      <color theme="0"/>
      <name val="Times New Roman"/>
      <family val="1"/>
      <charset val="204"/>
    </font>
    <font>
      <sz val="12"/>
      <color rgb="FFFF0000"/>
      <name val="Times New Roman"/>
      <family val="1"/>
      <charset val="204"/>
    </font>
    <font>
      <sz val="12"/>
      <color theme="6" tint="-0.499984740745262"/>
      <name val="Times New Roman"/>
      <family val="1"/>
      <charset val="204"/>
    </font>
    <font>
      <sz val="12"/>
      <color rgb="FF7030A0"/>
      <name val="Times New Roman"/>
      <family val="1"/>
      <charset val="204"/>
    </font>
    <font>
      <b/>
      <sz val="12"/>
      <color rgb="FFFF0000"/>
      <name val="Times New Roman"/>
      <family val="1"/>
      <charset val="204"/>
    </font>
    <font>
      <b/>
      <sz val="12"/>
      <color theme="1"/>
      <name val="Times New Roman"/>
      <family val="1"/>
      <charset val="204"/>
    </font>
    <font>
      <sz val="12"/>
      <color rgb="FF000000"/>
      <name val="Times New Roman"/>
      <family val="1"/>
      <charset val="204"/>
    </font>
    <font>
      <sz val="10"/>
      <color theme="1"/>
      <name val="Times New Roman"/>
      <family val="1"/>
      <charset val="204"/>
    </font>
    <font>
      <b/>
      <sz val="24"/>
      <color theme="0"/>
      <name val="Times New Roman"/>
      <family val="1"/>
      <charset val="204"/>
    </font>
    <font>
      <sz val="10"/>
      <color theme="0"/>
      <name val="Times New Roman"/>
      <family val="1"/>
      <charset val="204"/>
    </font>
    <font>
      <b/>
      <sz val="11"/>
      <color theme="0"/>
      <name val="Times New Roman"/>
      <family val="1"/>
      <charset val="204"/>
    </font>
    <font>
      <sz val="11"/>
      <color theme="0"/>
      <name val="Times New Roman"/>
      <family val="1"/>
      <charset val="204"/>
    </font>
    <font>
      <b/>
      <sz val="10"/>
      <color theme="0"/>
      <name val="Times New Roman"/>
      <family val="1"/>
      <charset val="204"/>
    </font>
    <font>
      <sz val="15"/>
      <color theme="0"/>
      <name val="Times New Roman"/>
      <family val="1"/>
      <charset val="204"/>
    </font>
    <font>
      <b/>
      <sz val="12"/>
      <color theme="0"/>
      <name val="Times New Roman"/>
      <family val="1"/>
      <charset val="204"/>
    </font>
    <font>
      <sz val="12"/>
      <color theme="1"/>
      <name val="Times New Roman"/>
      <family val="1"/>
      <charset val="204"/>
    </font>
    <font>
      <sz val="11"/>
      <color rgb="FF0070C0"/>
      <name val="Times New Roman"/>
      <family val="1"/>
      <charset val="204"/>
    </font>
    <font>
      <sz val="11"/>
      <color theme="1"/>
      <name val="Calibri"/>
      <family val="2"/>
      <charset val="204"/>
      <scheme val="minor"/>
    </font>
    <font>
      <b/>
      <sz val="11"/>
      <color theme="1"/>
      <name val="Calibri"/>
      <family val="2"/>
      <charset val="204"/>
      <scheme val="minor"/>
    </font>
    <font>
      <sz val="11"/>
      <color rgb="FFFF0000"/>
      <name val="Calibri"/>
      <family val="2"/>
      <charset val="204"/>
      <scheme val="minor"/>
    </font>
    <font>
      <sz val="11"/>
      <name val="Calibri"/>
      <family val="2"/>
      <charset val="204"/>
      <scheme val="minor"/>
    </font>
    <font>
      <sz val="11"/>
      <color theme="2" tint="-0.249977111117893"/>
      <name val="Calibri"/>
      <family val="2"/>
      <charset val="204"/>
      <scheme val="minor"/>
    </font>
    <font>
      <u/>
      <sz val="11"/>
      <name val="Calibri"/>
      <family val="2"/>
      <charset val="204"/>
      <scheme val="minor"/>
    </font>
    <font>
      <sz val="8"/>
      <color theme="1"/>
      <name val="Times New Roman"/>
      <family val="1"/>
      <charset val="204"/>
    </font>
    <font>
      <u/>
      <sz val="12"/>
      <name val="Times New Roman"/>
      <family val="1"/>
      <charset val="204"/>
    </font>
    <font>
      <u/>
      <sz val="12"/>
      <color rgb="FF000000"/>
      <name val="Times New Roman"/>
      <family val="1"/>
      <charset val="204"/>
    </font>
    <font>
      <b/>
      <sz val="11"/>
      <name val="Calibri"/>
      <family val="2"/>
      <charset val="204"/>
      <scheme val="minor"/>
    </font>
    <font>
      <sz val="11"/>
      <color theme="1"/>
      <name val="Calibri"/>
      <family val="2"/>
      <scheme val="minor"/>
    </font>
    <font>
      <b/>
      <i/>
      <sz val="10"/>
      <name val="Times New Roman"/>
      <family val="1"/>
      <charset val="204"/>
    </font>
    <font>
      <b/>
      <i/>
      <sz val="11"/>
      <name val="Times New Roman"/>
      <family val="1"/>
      <charset val="204"/>
    </font>
    <font>
      <u/>
      <sz val="10"/>
      <name val="Times New Roman"/>
      <family val="1"/>
      <charset val="204"/>
    </font>
    <font>
      <sz val="11"/>
      <color rgb="FFFFFF00"/>
      <name val="Calibri"/>
      <family val="2"/>
      <charset val="204"/>
      <scheme val="minor"/>
    </font>
    <font>
      <u/>
      <sz val="11"/>
      <color rgb="FFFFFF00"/>
      <name val="Calibri"/>
      <family val="2"/>
      <charset val="204"/>
      <scheme val="minor"/>
    </font>
    <font>
      <b/>
      <sz val="11"/>
      <color theme="1"/>
      <name val="Times New Roman"/>
      <family val="1"/>
      <charset val="204"/>
    </font>
    <font>
      <b/>
      <sz val="18"/>
      <color theme="1"/>
      <name val="Times New Roman"/>
      <family val="1"/>
      <charset val="204"/>
    </font>
    <font>
      <sz val="10"/>
      <color indexed="8"/>
      <name val="Times New Roman"/>
      <family val="1"/>
      <charset val="204"/>
    </font>
    <font>
      <b/>
      <sz val="11"/>
      <color theme="9"/>
      <name val="Calibri"/>
      <family val="2"/>
      <charset val="204"/>
      <scheme val="minor"/>
    </font>
    <font>
      <sz val="11"/>
      <color theme="9" tint="0.79998168889431442"/>
      <name val="Calibri"/>
      <family val="2"/>
      <charset val="204"/>
      <scheme val="minor"/>
    </font>
    <font>
      <u/>
      <sz val="11"/>
      <color theme="6" tint="0.79998168889431442"/>
      <name val="Calibri"/>
      <family val="2"/>
      <charset val="204"/>
      <scheme val="minor"/>
    </font>
    <font>
      <sz val="9"/>
      <color rgb="FFFF0000"/>
      <name val="Times New Roman"/>
      <family val="1"/>
      <charset val="204"/>
    </font>
    <font>
      <sz val="9"/>
      <name val="Arial"/>
      <family val="2"/>
      <charset val="204"/>
    </font>
    <font>
      <b/>
      <u/>
      <sz val="12"/>
      <color theme="1"/>
      <name val="Times New Roman"/>
      <family val="1"/>
      <charset val="204"/>
    </font>
    <font>
      <sz val="11"/>
      <color theme="2"/>
      <name val="Calibri"/>
      <family val="2"/>
      <charset val="204"/>
      <scheme val="minor"/>
    </font>
    <font>
      <u/>
      <sz val="11"/>
      <color theme="9" tint="0.79998168889431442"/>
      <name val="Calibri"/>
      <family val="2"/>
      <charset val="204"/>
      <scheme val="minor"/>
    </font>
    <font>
      <sz val="11"/>
      <color theme="6" tint="0.79998168889431442"/>
      <name val="Calibri"/>
      <family val="2"/>
      <charset val="204"/>
      <scheme val="minor"/>
    </font>
    <font>
      <sz val="11"/>
      <color rgb="FFFFFF00"/>
      <name val="Times New Roman"/>
      <family val="1"/>
      <charset val="204"/>
    </font>
    <font>
      <sz val="11"/>
      <color indexed="8"/>
      <name val="Times New Roman"/>
      <family val="1"/>
      <charset val="204"/>
    </font>
    <font>
      <sz val="11"/>
      <color theme="0"/>
      <name val="Calibri"/>
      <family val="2"/>
      <charset val="204"/>
      <scheme val="minor"/>
    </font>
    <font>
      <sz val="11"/>
      <color theme="6" tint="0.39997558519241921"/>
      <name val="Calibri"/>
      <family val="2"/>
      <charset val="204"/>
      <scheme val="minor"/>
    </font>
    <font>
      <sz val="11"/>
      <color theme="2" tint="-9.9978637043366805E-2"/>
      <name val="Calibri"/>
      <family val="2"/>
      <charset val="204"/>
      <scheme val="minor"/>
    </font>
    <font>
      <u/>
      <sz val="11"/>
      <color theme="2" tint="-9.9978637043366805E-2"/>
      <name val="Calibri"/>
      <family val="2"/>
      <charset val="204"/>
      <scheme val="minor"/>
    </font>
    <font>
      <sz val="11"/>
      <name val="Calibri"/>
      <family val="2"/>
      <charset val="204"/>
    </font>
    <font>
      <sz val="11"/>
      <color rgb="FF000000"/>
      <name val="Calibri"/>
      <family val="2"/>
      <charset val="204"/>
    </font>
    <font>
      <u/>
      <sz val="11"/>
      <color theme="1"/>
      <name val="Calibri"/>
      <family val="2"/>
      <charset val="204"/>
    </font>
    <font>
      <sz val="11"/>
      <color rgb="FFFF0000"/>
      <name val="Calibri"/>
      <family val="2"/>
      <charset val="204"/>
    </font>
    <font>
      <u/>
      <sz val="11"/>
      <color rgb="FF000000"/>
      <name val="Calibri"/>
      <family val="2"/>
      <charset val="204"/>
    </font>
    <font>
      <sz val="12"/>
      <name val="Calibri"/>
      <family val="2"/>
      <charset val="204"/>
    </font>
    <font>
      <sz val="8"/>
      <name val="Arial"/>
      <family val="2"/>
      <charset val="204"/>
    </font>
  </fonts>
  <fills count="21">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bgColor indexed="64"/>
      </patternFill>
    </fill>
    <fill>
      <patternFill patternType="solid">
        <fgColor rgb="FFFF0000"/>
        <bgColor indexed="64"/>
      </patternFill>
    </fill>
    <fill>
      <patternFill patternType="solid">
        <fgColor theme="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538DD5"/>
        <bgColor rgb="FF000000"/>
      </patternFill>
    </fill>
    <fill>
      <patternFill patternType="solid">
        <fgColor rgb="FFFFFFFF"/>
        <bgColor rgb="FF000000"/>
      </patternFill>
    </fill>
    <fill>
      <patternFill patternType="solid">
        <fgColor rgb="FF92D050"/>
        <bgColor rgb="FF000000"/>
      </patternFill>
    </fill>
    <fill>
      <patternFill patternType="solid">
        <fgColor rgb="FFFFFF00"/>
        <bgColor rgb="FF000000"/>
      </patternFill>
    </fill>
    <fill>
      <patternFill patternType="solid">
        <fgColor rgb="FFFCD5B4"/>
        <bgColor rgb="FF000000"/>
      </patternFill>
    </fill>
    <fill>
      <patternFill patternType="solid">
        <fgColor rgb="FFDA9694"/>
        <bgColor rgb="FF000000"/>
      </patternFill>
    </fill>
    <fill>
      <patternFill patternType="solid">
        <fgColor rgb="FF538DD5"/>
        <bgColor rgb="FFD9D9D9"/>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right style="thin">
        <color indexed="64"/>
      </right>
      <top style="medium">
        <color indexed="64"/>
      </top>
      <bottom style="thin">
        <color indexed="64"/>
      </bottom>
      <diagonal/>
    </border>
    <border>
      <left style="thin">
        <color rgb="FF000000"/>
      </left>
      <right style="thin">
        <color rgb="FF000000"/>
      </right>
      <top style="thin">
        <color indexed="64"/>
      </top>
      <bottom style="thin">
        <color rgb="FF000000"/>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indexed="64"/>
      </bottom>
      <diagonal/>
    </border>
  </borders>
  <cellStyleXfs count="38">
    <xf numFmtId="0" fontId="0" fillId="0" borderId="0"/>
    <xf numFmtId="0" fontId="13" fillId="0" borderId="0" applyNumberFormat="0" applyFont="0" applyFill="0" applyBorder="0" applyAlignment="0" applyProtection="0">
      <alignment vertical="top"/>
    </xf>
    <xf numFmtId="0" fontId="13" fillId="0" borderId="0"/>
    <xf numFmtId="0" fontId="27" fillId="0" borderId="0"/>
    <xf numFmtId="0" fontId="13" fillId="0" borderId="0"/>
    <xf numFmtId="0" fontId="13" fillId="0" borderId="0"/>
    <xf numFmtId="0" fontId="27" fillId="0" borderId="0"/>
    <xf numFmtId="0" fontId="54" fillId="0" borderId="0"/>
    <xf numFmtId="0" fontId="12" fillId="0" borderId="0"/>
    <xf numFmtId="0" fontId="11" fillId="0" borderId="0"/>
    <xf numFmtId="0" fontId="13" fillId="0" borderId="0"/>
    <xf numFmtId="0" fontId="10" fillId="0" borderId="0"/>
    <xf numFmtId="0" fontId="64" fillId="0" borderId="0"/>
    <xf numFmtId="0" fontId="9" fillId="0" borderId="0"/>
    <xf numFmtId="164" fontId="13" fillId="0" borderId="0" applyFont="0" applyFill="0" applyBorder="0" applyAlignment="0" applyProtection="0"/>
    <xf numFmtId="0" fontId="8" fillId="0" borderId="0"/>
    <xf numFmtId="0" fontId="7" fillId="0" borderId="0"/>
    <xf numFmtId="0" fontId="1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65">
    <xf numFmtId="0" fontId="0" fillId="0" borderId="0" xfId="0"/>
    <xf numFmtId="0" fontId="15" fillId="0" borderId="0" xfId="0" applyFont="1" applyBorder="1" applyAlignment="1"/>
    <xf numFmtId="0" fontId="14" fillId="0" borderId="0" xfId="0" applyFont="1" applyBorder="1"/>
    <xf numFmtId="0" fontId="19" fillId="0" borderId="0" xfId="0" applyFont="1"/>
    <xf numFmtId="0" fontId="14" fillId="0" borderId="0" xfId="0" applyFont="1" applyFill="1" applyAlignment="1">
      <alignment horizontal="left"/>
    </xf>
    <xf numFmtId="14" fontId="14" fillId="0" borderId="0" xfId="0" applyNumberFormat="1" applyFont="1" applyFill="1" applyAlignment="1">
      <alignment horizontal="left"/>
    </xf>
    <xf numFmtId="0" fontId="14" fillId="0" borderId="0" xfId="0" applyFont="1"/>
    <xf numFmtId="0" fontId="18" fillId="3" borderId="0" xfId="0" applyFont="1" applyFill="1" applyAlignment="1">
      <alignment horizontal="left"/>
    </xf>
    <xf numFmtId="49" fontId="14" fillId="0" borderId="0" xfId="0" applyNumberFormat="1" applyFont="1" applyFill="1" applyBorder="1" applyAlignment="1">
      <alignment horizontal="left"/>
    </xf>
    <xf numFmtId="0" fontId="14" fillId="0" borderId="0" xfId="0" applyFont="1" applyFill="1" applyBorder="1" applyAlignment="1">
      <alignment horizontal="left"/>
    </xf>
    <xf numFmtId="0" fontId="14" fillId="0" borderId="0" xfId="0" applyFont="1" applyBorder="1" applyAlignment="1">
      <alignment horizontal="left"/>
    </xf>
    <xf numFmtId="0" fontId="19" fillId="3" borderId="0" xfId="0" applyFont="1" applyFill="1" applyBorder="1"/>
    <xf numFmtId="0" fontId="14" fillId="3" borderId="0" xfId="0" applyFont="1" applyFill="1" applyBorder="1" applyAlignment="1">
      <alignment horizontal="left"/>
    </xf>
    <xf numFmtId="0" fontId="18" fillId="3" borderId="0" xfId="0" applyFont="1" applyFill="1" applyBorder="1" applyAlignment="1">
      <alignment horizontal="center" vertical="top"/>
    </xf>
    <xf numFmtId="0" fontId="18" fillId="3" borderId="0" xfId="0" applyFont="1" applyFill="1" applyBorder="1" applyAlignment="1">
      <alignment horizontal="center"/>
    </xf>
    <xf numFmtId="0" fontId="19" fillId="0" borderId="0" xfId="0" applyFont="1" applyFill="1" applyBorder="1" applyAlignment="1">
      <alignment horizontal="left"/>
    </xf>
    <xf numFmtId="0" fontId="36" fillId="0" borderId="0" xfId="0" applyFont="1" applyFill="1" applyAlignment="1">
      <alignment horizontal="left"/>
    </xf>
    <xf numFmtId="0" fontId="36" fillId="0" borderId="0" xfId="0" applyFont="1" applyAlignment="1">
      <alignment horizontal="left"/>
    </xf>
    <xf numFmtId="0" fontId="36" fillId="0" borderId="0" xfId="0" applyFont="1" applyFill="1" applyBorder="1" applyAlignment="1">
      <alignment horizontal="left"/>
    </xf>
    <xf numFmtId="0" fontId="36" fillId="0" borderId="0" xfId="0" applyFont="1"/>
    <xf numFmtId="14" fontId="14" fillId="0" borderId="0" xfId="0" applyNumberFormat="1" applyFont="1" applyFill="1" applyBorder="1" applyAlignment="1">
      <alignment horizontal="left"/>
    </xf>
    <xf numFmtId="0" fontId="36" fillId="0" borderId="0" xfId="0" applyFont="1" applyBorder="1"/>
    <xf numFmtId="0" fontId="23" fillId="0" borderId="0" xfId="0" applyFont="1" applyFill="1" applyBorder="1" applyAlignment="1">
      <alignment horizontal="left"/>
    </xf>
    <xf numFmtId="0" fontId="38" fillId="0" borderId="0" xfId="0" applyFont="1" applyFill="1" applyBorder="1" applyAlignment="1">
      <alignment horizontal="left"/>
    </xf>
    <xf numFmtId="0" fontId="39" fillId="0" borderId="0" xfId="0" applyFont="1" applyFill="1" applyBorder="1" applyAlignment="1">
      <alignment horizontal="left"/>
    </xf>
    <xf numFmtId="14" fontId="36" fillId="0" borderId="0" xfId="0" applyNumberFormat="1" applyFont="1" applyFill="1" applyBorder="1" applyAlignment="1">
      <alignment horizontal="left"/>
    </xf>
    <xf numFmtId="0" fontId="40" fillId="0" borderId="0" xfId="0" applyFont="1" applyFill="1" applyBorder="1" applyAlignment="1">
      <alignment horizontal="left"/>
    </xf>
    <xf numFmtId="14" fontId="38" fillId="0" borderId="0" xfId="0" applyNumberFormat="1" applyFont="1" applyFill="1" applyBorder="1" applyAlignment="1">
      <alignment horizontal="left"/>
    </xf>
    <xf numFmtId="14" fontId="39" fillId="0" borderId="0" xfId="0" applyNumberFormat="1" applyFont="1" applyFill="1" applyBorder="1" applyAlignment="1">
      <alignment horizontal="left"/>
    </xf>
    <xf numFmtId="0" fontId="19" fillId="0" borderId="0" xfId="0" applyFont="1" applyAlignment="1">
      <alignment horizontal="left"/>
    </xf>
    <xf numFmtId="14" fontId="40" fillId="0" borderId="0" xfId="0" applyNumberFormat="1" applyFont="1" applyFill="1" applyBorder="1" applyAlignment="1">
      <alignment horizontal="left"/>
    </xf>
    <xf numFmtId="14" fontId="19" fillId="0" borderId="0" xfId="0" applyNumberFormat="1" applyFont="1" applyBorder="1" applyAlignment="1">
      <alignment horizontal="left"/>
    </xf>
    <xf numFmtId="14" fontId="19" fillId="0" borderId="0" xfId="0" applyNumberFormat="1" applyFont="1" applyFill="1" applyBorder="1" applyAlignment="1">
      <alignment horizontal="left"/>
    </xf>
    <xf numFmtId="14" fontId="19" fillId="0" borderId="0" xfId="0" applyNumberFormat="1" applyFont="1" applyAlignment="1">
      <alignment horizontal="left"/>
    </xf>
    <xf numFmtId="0" fontId="18" fillId="3" borderId="0" xfId="0" applyFont="1" applyFill="1" applyAlignment="1">
      <alignment horizontal="center"/>
    </xf>
    <xf numFmtId="0" fontId="17" fillId="3" borderId="0" xfId="0" applyFont="1" applyFill="1" applyAlignment="1">
      <alignment horizontal="center"/>
    </xf>
    <xf numFmtId="0" fontId="17" fillId="3" borderId="0" xfId="0" applyFont="1" applyFill="1" applyBorder="1" applyAlignment="1">
      <alignment horizontal="center"/>
    </xf>
    <xf numFmtId="0" fontId="41" fillId="3" borderId="0" xfId="0" applyFont="1" applyFill="1" applyAlignment="1">
      <alignment horizontal="center"/>
    </xf>
    <xf numFmtId="0" fontId="41" fillId="3" borderId="0" xfId="0" applyFont="1" applyFill="1" applyBorder="1" applyAlignment="1">
      <alignment horizontal="center"/>
    </xf>
    <xf numFmtId="0" fontId="42" fillId="3" borderId="0" xfId="0" applyFont="1" applyFill="1" applyBorder="1" applyAlignment="1">
      <alignment horizontal="center"/>
    </xf>
    <xf numFmtId="0" fontId="19" fillId="3" borderId="0" xfId="0" applyFont="1" applyFill="1" applyBorder="1" applyAlignment="1">
      <alignment horizont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Fill="1" applyBorder="1" applyAlignment="1">
      <alignment horizontal="center" vertical="center"/>
    </xf>
    <xf numFmtId="0" fontId="14" fillId="3" borderId="0" xfId="0" applyFont="1" applyFill="1" applyBorder="1" applyAlignment="1">
      <alignment horizontal="center" vertical="center"/>
    </xf>
    <xf numFmtId="0" fontId="14" fillId="0" borderId="0" xfId="0" applyFont="1" applyBorder="1" applyAlignment="1">
      <alignment horizontal="center" vertical="center"/>
    </xf>
    <xf numFmtId="0" fontId="18" fillId="3" borderId="1" xfId="0" applyFont="1" applyFill="1" applyBorder="1" applyAlignment="1">
      <alignment horizontal="center" vertical="center"/>
    </xf>
    <xf numFmtId="0" fontId="14" fillId="0" borderId="2" xfId="0" applyFont="1" applyBorder="1" applyAlignment="1"/>
    <xf numFmtId="0" fontId="16" fillId="3" borderId="0" xfId="1" applyNumberFormat="1" applyFont="1" applyFill="1" applyBorder="1" applyAlignment="1" applyProtection="1">
      <alignment vertical="center" wrapText="1" shrinkToFit="1"/>
    </xf>
    <xf numFmtId="0" fontId="55" fillId="0" borderId="0" xfId="7" applyFont="1"/>
    <xf numFmtId="0" fontId="54" fillId="0" borderId="0" xfId="7"/>
    <xf numFmtId="0" fontId="55" fillId="4" borderId="1" xfId="7" applyFont="1" applyFill="1" applyBorder="1" applyAlignment="1">
      <alignment horizontal="center" vertical="center"/>
    </xf>
    <xf numFmtId="0" fontId="55" fillId="0" borderId="1" xfId="7" applyFont="1" applyBorder="1" applyAlignment="1">
      <alignment horizontal="center" vertical="center"/>
    </xf>
    <xf numFmtId="0" fontId="54" fillId="4" borderId="1" xfId="7" applyFill="1" applyBorder="1"/>
    <xf numFmtId="14" fontId="54" fillId="0" borderId="1" xfId="7" applyNumberFormat="1" applyBorder="1" applyAlignment="1">
      <alignment horizontal="center" vertical="center"/>
    </xf>
    <xf numFmtId="49" fontId="54" fillId="0" borderId="1" xfId="7" applyNumberFormat="1" applyBorder="1" applyAlignment="1">
      <alignment horizontal="center" vertical="center"/>
    </xf>
    <xf numFmtId="0" fontId="54" fillId="0" borderId="1" xfId="7" applyBorder="1" applyAlignment="1">
      <alignment horizontal="center" vertical="center"/>
    </xf>
    <xf numFmtId="0" fontId="54" fillId="0" borderId="1" xfId="7" applyBorder="1"/>
    <xf numFmtId="0" fontId="0" fillId="0" borderId="1" xfId="7" applyFont="1" applyBorder="1" applyAlignment="1">
      <alignment horizontal="center" vertical="center"/>
    </xf>
    <xf numFmtId="0" fontId="15" fillId="3" borderId="1" xfId="0" applyFont="1" applyFill="1" applyBorder="1" applyAlignment="1">
      <alignment horizontal="justify" vertical="center"/>
    </xf>
    <xf numFmtId="0" fontId="15" fillId="3" borderId="3" xfId="0" applyFont="1" applyFill="1" applyBorder="1" applyAlignment="1">
      <alignment horizontal="justify" vertical="center"/>
    </xf>
    <xf numFmtId="0" fontId="15" fillId="5" borderId="1" xfId="0" applyFont="1" applyFill="1" applyBorder="1" applyAlignment="1">
      <alignment horizontal="justify" vertical="center"/>
    </xf>
    <xf numFmtId="0" fontId="15" fillId="0" borderId="1" xfId="0" applyFont="1" applyBorder="1" applyAlignment="1">
      <alignment horizontal="justify" vertical="center"/>
    </xf>
    <xf numFmtId="0" fontId="15" fillId="0" borderId="1" xfId="0" applyFont="1" applyFill="1" applyBorder="1" applyAlignment="1">
      <alignment horizontal="justify" vertical="center" wrapText="1"/>
    </xf>
    <xf numFmtId="0" fontId="15" fillId="6" borderId="1" xfId="0" applyFont="1" applyFill="1" applyBorder="1" applyAlignment="1">
      <alignment horizontal="justify" vertical="center"/>
    </xf>
    <xf numFmtId="0" fontId="15" fillId="6" borderId="1" xfId="0" applyFont="1" applyFill="1" applyBorder="1" applyAlignment="1">
      <alignment horizontal="justify" vertical="center" wrapText="1"/>
    </xf>
    <xf numFmtId="0" fontId="19" fillId="0" borderId="0" xfId="0" applyFont="1" applyBorder="1" applyAlignment="1">
      <alignment horizontal="left"/>
    </xf>
    <xf numFmtId="0" fontId="11" fillId="0" borderId="0" xfId="9"/>
    <xf numFmtId="0" fontId="60" fillId="0" borderId="0" xfId="9" applyFont="1" applyAlignment="1">
      <alignment vertical="center"/>
    </xf>
    <xf numFmtId="0" fontId="14" fillId="0" borderId="0" xfId="0" applyFont="1" applyAlignment="1"/>
    <xf numFmtId="0" fontId="17" fillId="0" borderId="0" xfId="0" applyFont="1" applyBorder="1" applyAlignment="1">
      <alignment horizontal="right"/>
    </xf>
    <xf numFmtId="0" fontId="52" fillId="0" borderId="0" xfId="9" applyFont="1" applyAlignment="1">
      <alignment horizontal="right" vertical="center"/>
    </xf>
    <xf numFmtId="0" fontId="11" fillId="0" borderId="0" xfId="9" applyAlignment="1">
      <alignment horizontal="right" vertical="center"/>
    </xf>
    <xf numFmtId="165" fontId="11" fillId="0" borderId="0" xfId="9" applyNumberFormat="1" applyAlignment="1"/>
    <xf numFmtId="0" fontId="11" fillId="0" borderId="0" xfId="9" applyAlignment="1"/>
    <xf numFmtId="0" fontId="43" fillId="0" borderId="0" xfId="9" applyFont="1" applyBorder="1" applyAlignment="1">
      <alignment vertical="top"/>
    </xf>
    <xf numFmtId="0" fontId="29" fillId="3" borderId="5" xfId="1" applyNumberFormat="1" applyFont="1" applyFill="1" applyBorder="1" applyAlignment="1" applyProtection="1">
      <alignment horizontal="center" vertical="center" wrapText="1"/>
    </xf>
    <xf numFmtId="0" fontId="28" fillId="3" borderId="1" xfId="1" applyNumberFormat="1" applyFont="1" applyFill="1" applyBorder="1" applyAlignment="1" applyProtection="1">
      <alignment horizontal="center" vertical="center"/>
    </xf>
    <xf numFmtId="0" fontId="25" fillId="3" borderId="1" xfId="1" applyNumberFormat="1" applyFont="1" applyFill="1" applyBorder="1" applyAlignment="1" applyProtection="1">
      <alignment horizontal="center" vertical="center" wrapText="1"/>
    </xf>
    <xf numFmtId="0" fontId="16" fillId="0" borderId="0" xfId="0" applyFont="1"/>
    <xf numFmtId="1" fontId="34" fillId="3" borderId="1" xfId="0" applyNumberFormat="1" applyFont="1" applyFill="1" applyBorder="1" applyAlignment="1" applyProtection="1">
      <alignment horizontal="center" vertical="center" wrapText="1"/>
    </xf>
    <xf numFmtId="0" fontId="15" fillId="3" borderId="0" xfId="1" applyNumberFormat="1" applyFont="1" applyFill="1" applyBorder="1" applyAlignment="1" applyProtection="1"/>
    <xf numFmtId="0" fontId="15" fillId="3" borderId="1" xfId="0" applyFont="1" applyFill="1" applyBorder="1" applyAlignment="1">
      <alignment horizontal="justify" vertical="center" wrapText="1"/>
    </xf>
    <xf numFmtId="49" fontId="55" fillId="0" borderId="14" xfId="13" applyNumberFormat="1" applyFont="1" applyBorder="1"/>
    <xf numFmtId="49" fontId="55" fillId="0" borderId="12" xfId="13" applyNumberFormat="1" applyFont="1" applyBorder="1"/>
    <xf numFmtId="49" fontId="55" fillId="7" borderId="12" xfId="13" applyNumberFormat="1" applyFont="1" applyFill="1" applyBorder="1"/>
    <xf numFmtId="49" fontId="55" fillId="4" borderId="12" xfId="13" applyNumberFormat="1" applyFont="1" applyFill="1" applyBorder="1"/>
    <xf numFmtId="49" fontId="55" fillId="8" borderId="12" xfId="13" applyNumberFormat="1" applyFont="1" applyFill="1" applyBorder="1"/>
    <xf numFmtId="49" fontId="55" fillId="7" borderId="12" xfId="13" applyNumberFormat="1" applyFont="1" applyFill="1" applyBorder="1" applyAlignment="1">
      <alignment horizontal="left"/>
    </xf>
    <xf numFmtId="49" fontId="55" fillId="7" borderId="10" xfId="13" applyNumberFormat="1" applyFont="1" applyFill="1" applyBorder="1"/>
    <xf numFmtId="49" fontId="55" fillId="0" borderId="4" xfId="13" applyNumberFormat="1" applyFont="1" applyBorder="1"/>
    <xf numFmtId="0" fontId="57" fillId="0" borderId="1" xfId="13" applyNumberFormat="1" applyFont="1" applyBorder="1" applyAlignment="1">
      <alignment horizontal="left" vertical="center"/>
    </xf>
    <xf numFmtId="0" fontId="57" fillId="7" borderId="0" xfId="13" applyNumberFormat="1" applyFont="1" applyFill="1" applyBorder="1" applyAlignment="1">
      <alignment horizontal="left" vertical="center"/>
    </xf>
    <xf numFmtId="0" fontId="57" fillId="7" borderId="1" xfId="13" applyNumberFormat="1" applyFont="1" applyFill="1" applyBorder="1" applyAlignment="1">
      <alignment horizontal="left" vertical="center"/>
    </xf>
    <xf numFmtId="0" fontId="57" fillId="0" borderId="1" xfId="13" applyNumberFormat="1" applyFont="1" applyFill="1" applyBorder="1" applyAlignment="1">
      <alignment horizontal="left" vertical="center"/>
    </xf>
    <xf numFmtId="0" fontId="57" fillId="10" borderId="1" xfId="13" applyNumberFormat="1" applyFont="1" applyFill="1" applyBorder="1" applyAlignment="1">
      <alignment horizontal="left" vertical="center"/>
    </xf>
    <xf numFmtId="0" fontId="57" fillId="7" borderId="1" xfId="13" applyNumberFormat="1" applyFont="1" applyFill="1" applyBorder="1" applyAlignment="1"/>
    <xf numFmtId="0" fontId="57" fillId="7" borderId="1" xfId="13" applyNumberFormat="1" applyFont="1" applyFill="1" applyBorder="1" applyAlignment="1">
      <alignment horizontal="left" vertical="center" wrapText="1"/>
    </xf>
    <xf numFmtId="0" fontId="58" fillId="9" borderId="1" xfId="13" applyNumberFormat="1" applyFont="1" applyFill="1" applyBorder="1" applyAlignment="1">
      <alignment horizontal="left" vertical="center"/>
    </xf>
    <xf numFmtId="0" fontId="58" fillId="9" borderId="0" xfId="13" applyNumberFormat="1" applyFont="1" applyFill="1" applyBorder="1" applyAlignment="1">
      <alignment horizontal="left" vertical="center"/>
    </xf>
    <xf numFmtId="0" fontId="57" fillId="3" borderId="0" xfId="13" applyNumberFormat="1" applyFont="1" applyFill="1" applyBorder="1" applyAlignment="1"/>
    <xf numFmtId="0" fontId="57" fillId="8" borderId="0" xfId="13" applyNumberFormat="1" applyFont="1" applyFill="1" applyBorder="1" applyAlignment="1">
      <alignment horizontal="left" vertical="center"/>
    </xf>
    <xf numFmtId="0" fontId="57" fillId="4" borderId="0" xfId="13" applyNumberFormat="1" applyFont="1" applyFill="1" applyBorder="1" applyAlignment="1">
      <alignment horizontal="left" vertical="center"/>
    </xf>
    <xf numFmtId="49" fontId="55" fillId="0" borderId="0" xfId="13" applyNumberFormat="1" applyFont="1" applyBorder="1"/>
    <xf numFmtId="14" fontId="59" fillId="4" borderId="0" xfId="13" applyNumberFormat="1" applyFont="1" applyFill="1" applyBorder="1" applyAlignment="1">
      <alignment horizontal="left" vertical="center"/>
    </xf>
    <xf numFmtId="0" fontId="57" fillId="3" borderId="0" xfId="13" applyNumberFormat="1" applyFont="1" applyFill="1" applyBorder="1" applyAlignment="1">
      <alignment horizontal="left" vertical="center" wrapText="1"/>
    </xf>
    <xf numFmtId="0" fontId="57" fillId="3" borderId="0" xfId="13" applyNumberFormat="1" applyFont="1" applyFill="1" applyBorder="1" applyAlignment="1">
      <alignment vertical="center"/>
    </xf>
    <xf numFmtId="0" fontId="57" fillId="0" borderId="0" xfId="13" applyNumberFormat="1" applyFont="1" applyBorder="1" applyAlignment="1">
      <alignment horizontal="left" vertical="center" wrapText="1"/>
    </xf>
    <xf numFmtId="0" fontId="57" fillId="0" borderId="0" xfId="13" applyNumberFormat="1" applyFont="1" applyBorder="1" applyAlignment="1">
      <alignment horizontal="left" vertical="center"/>
    </xf>
    <xf numFmtId="0" fontId="57" fillId="9" borderId="0" xfId="13" applyNumberFormat="1" applyFont="1" applyFill="1" applyBorder="1" applyAlignment="1">
      <alignment horizontal="left" vertical="center"/>
    </xf>
    <xf numFmtId="0" fontId="57" fillId="7" borderId="0" xfId="13" applyNumberFormat="1" applyFont="1" applyFill="1" applyBorder="1" applyAlignment="1">
      <alignment horizontal="left" vertical="center" wrapText="1"/>
    </xf>
    <xf numFmtId="0" fontId="57" fillId="8" borderId="0" xfId="13" applyNumberFormat="1" applyFont="1" applyFill="1" applyBorder="1" applyAlignment="1">
      <alignment horizontal="left" vertical="center" wrapText="1"/>
    </xf>
    <xf numFmtId="49" fontId="57" fillId="0" borderId="0" xfId="13" applyNumberFormat="1" applyFont="1" applyBorder="1" applyAlignment="1">
      <alignment horizontal="left" vertical="center"/>
    </xf>
    <xf numFmtId="0" fontId="63" fillId="7" borderId="0" xfId="13" applyNumberFormat="1" applyFont="1" applyFill="1" applyBorder="1" applyAlignment="1">
      <alignment horizontal="left" vertical="center"/>
    </xf>
    <xf numFmtId="49" fontId="9" fillId="0" borderId="0" xfId="13" applyNumberFormat="1"/>
    <xf numFmtId="0" fontId="56" fillId="10" borderId="1" xfId="13" applyNumberFormat="1" applyFont="1" applyFill="1" applyBorder="1" applyAlignment="1">
      <alignment horizontal="left" vertical="center"/>
    </xf>
    <xf numFmtId="0" fontId="57" fillId="10" borderId="0" xfId="13" applyNumberFormat="1" applyFont="1" applyFill="1" applyBorder="1" applyAlignment="1">
      <alignment horizontal="left" vertical="center"/>
    </xf>
    <xf numFmtId="0" fontId="56" fillId="10" borderId="0" xfId="13" applyNumberFormat="1" applyFont="1" applyFill="1" applyBorder="1" applyAlignment="1">
      <alignment horizontal="left" vertical="center"/>
    </xf>
    <xf numFmtId="0" fontId="57" fillId="10" borderId="0" xfId="13" applyNumberFormat="1" applyFont="1" applyFill="1" applyBorder="1" applyAlignment="1">
      <alignment horizontal="left" vertical="center" wrapText="1"/>
    </xf>
    <xf numFmtId="49" fontId="56" fillId="10" borderId="0" xfId="13" applyNumberFormat="1" applyFont="1" applyFill="1" applyBorder="1" applyAlignment="1">
      <alignment horizontal="left" vertical="center"/>
    </xf>
    <xf numFmtId="0" fontId="57" fillId="8" borderId="1" xfId="13" applyNumberFormat="1" applyFont="1" applyFill="1" applyBorder="1" applyAlignment="1">
      <alignment horizontal="left" vertical="center"/>
    </xf>
    <xf numFmtId="49" fontId="56" fillId="10" borderId="0" xfId="13" applyNumberFormat="1" applyFont="1" applyFill="1"/>
    <xf numFmtId="49" fontId="57" fillId="4" borderId="0" xfId="13" applyNumberFormat="1" applyFont="1" applyFill="1" applyBorder="1" applyAlignment="1">
      <alignment horizontal="left" vertical="center"/>
    </xf>
    <xf numFmtId="0" fontId="57" fillId="7" borderId="15" xfId="13" applyNumberFormat="1" applyFont="1" applyFill="1" applyBorder="1" applyAlignment="1">
      <alignment horizontal="left" vertical="center" wrapText="1"/>
    </xf>
    <xf numFmtId="49" fontId="9" fillId="7" borderId="0" xfId="13" applyNumberFormat="1" applyFill="1"/>
    <xf numFmtId="0" fontId="57" fillId="10" borderId="15" xfId="13" applyNumberFormat="1" applyFont="1" applyFill="1" applyBorder="1" applyAlignment="1">
      <alignment horizontal="left" vertical="center" wrapText="1"/>
    </xf>
    <xf numFmtId="49" fontId="9" fillId="4" borderId="0" xfId="13" applyNumberFormat="1" applyFill="1"/>
    <xf numFmtId="49" fontId="9" fillId="8" borderId="0" xfId="13" applyNumberFormat="1" applyFill="1"/>
    <xf numFmtId="0" fontId="15" fillId="6" borderId="0" xfId="0" applyFont="1" applyFill="1" applyBorder="1" applyAlignment="1">
      <alignment horizontal="justify" vertical="center"/>
    </xf>
    <xf numFmtId="0" fontId="15" fillId="3" borderId="0" xfId="0" applyFont="1" applyFill="1" applyBorder="1" applyAlignment="1">
      <alignment horizontal="justify" vertical="center"/>
    </xf>
    <xf numFmtId="49" fontId="15" fillId="6" borderId="1" xfId="0" applyNumberFormat="1" applyFont="1" applyFill="1" applyBorder="1" applyAlignment="1">
      <alignment horizontal="justify" vertical="center"/>
    </xf>
    <xf numFmtId="0" fontId="15" fillId="3" borderId="0" xfId="6" applyFont="1" applyFill="1" applyAlignment="1">
      <alignment horizontal="right"/>
    </xf>
    <xf numFmtId="0" fontId="22" fillId="3" borderId="0" xfId="6" applyFont="1" applyFill="1" applyAlignment="1">
      <alignment vertical="center"/>
    </xf>
    <xf numFmtId="0" fontId="16" fillId="3" borderId="0" xfId="6" applyFont="1" applyFill="1" applyAlignment="1">
      <alignment vertical="center" wrapText="1"/>
    </xf>
    <xf numFmtId="0" fontId="30" fillId="3" borderId="0" xfId="0" applyNumberFormat="1" applyFont="1" applyFill="1" applyBorder="1" applyAlignment="1" applyProtection="1">
      <alignment horizontal="left" vertical="top"/>
    </xf>
    <xf numFmtId="0" fontId="45" fillId="3" borderId="0" xfId="0" applyNumberFormat="1" applyFont="1" applyFill="1" applyBorder="1" applyAlignment="1" applyProtection="1">
      <alignment horizontal="center" vertical="top"/>
    </xf>
    <xf numFmtId="0" fontId="46" fillId="3" borderId="0" xfId="0" applyNumberFormat="1" applyFont="1" applyFill="1" applyBorder="1" applyAlignment="1" applyProtection="1">
      <alignment horizontal="left" vertical="top"/>
    </xf>
    <xf numFmtId="0" fontId="50" fillId="3" borderId="0" xfId="0" applyNumberFormat="1" applyFont="1" applyFill="1" applyBorder="1" applyAlignment="1" applyProtection="1">
      <alignment horizontal="left" vertical="top" indent="15"/>
    </xf>
    <xf numFmtId="0" fontId="15" fillId="3" borderId="0" xfId="0" applyNumberFormat="1" applyFont="1" applyFill="1" applyBorder="1" applyAlignment="1" applyProtection="1">
      <alignment horizontal="left" vertical="top"/>
    </xf>
    <xf numFmtId="0" fontId="15" fillId="3" borderId="0" xfId="1" applyNumberFormat="1" applyFont="1" applyFill="1" applyBorder="1" applyAlignment="1" applyProtection="1">
      <alignment vertical="top"/>
    </xf>
    <xf numFmtId="0" fontId="15" fillId="3" borderId="0" xfId="1" applyNumberFormat="1" applyFont="1" applyFill="1" applyBorder="1" applyAlignment="1" applyProtection="1">
      <alignment horizontal="center" vertical="top" wrapText="1"/>
    </xf>
    <xf numFmtId="14" fontId="52" fillId="3" borderId="1" xfId="0" applyNumberFormat="1" applyFont="1" applyFill="1" applyBorder="1" applyAlignment="1">
      <alignment horizontal="center" vertical="center" wrapText="1"/>
    </xf>
    <xf numFmtId="14" fontId="16" fillId="3" borderId="0"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left" vertical="top"/>
    </xf>
    <xf numFmtId="0" fontId="15" fillId="4" borderId="1" xfId="0" applyFont="1" applyFill="1" applyBorder="1" applyAlignment="1">
      <alignment horizontal="justify" vertical="center" wrapText="1"/>
    </xf>
    <xf numFmtId="0" fontId="15" fillId="4" borderId="1" xfId="0" applyFont="1" applyFill="1" applyBorder="1" applyAlignment="1">
      <alignment horizontal="justify" vertical="center"/>
    </xf>
    <xf numFmtId="0" fontId="16" fillId="0" borderId="0" xfId="0" applyFont="1" applyBorder="1"/>
    <xf numFmtId="0" fontId="16" fillId="0" borderId="0" xfId="0" applyFont="1" applyBorder="1" applyAlignment="1"/>
    <xf numFmtId="0" fontId="26" fillId="0" borderId="0" xfId="0" applyFont="1" applyAlignment="1">
      <alignment horizontal="center" vertical="top"/>
    </xf>
    <xf numFmtId="0" fontId="16" fillId="3" borderId="0" xfId="0" applyFont="1" applyFill="1" applyBorder="1"/>
    <xf numFmtId="0" fontId="65" fillId="0" borderId="0" xfId="0" applyFont="1" applyBorder="1" applyAlignment="1">
      <alignment horizontal="center"/>
    </xf>
    <xf numFmtId="0" fontId="14" fillId="3" borderId="1" xfId="0" applyFont="1" applyFill="1" applyBorder="1" applyAlignment="1">
      <alignment horizontal="center" vertical="center"/>
    </xf>
    <xf numFmtId="0" fontId="17" fillId="0" borderId="2" xfId="0" applyFont="1" applyBorder="1" applyAlignment="1">
      <alignment horizontal="right"/>
    </xf>
    <xf numFmtId="0" fontId="15" fillId="3" borderId="0" xfId="6" applyFont="1" applyFill="1"/>
    <xf numFmtId="0" fontId="16" fillId="3" borderId="0" xfId="6" applyFont="1" applyFill="1" applyAlignment="1">
      <alignment vertical="center"/>
    </xf>
    <xf numFmtId="0" fontId="30" fillId="3" borderId="0" xfId="1" applyNumberFormat="1" applyFont="1" applyFill="1" applyBorder="1" applyAlignment="1" applyProtection="1">
      <alignment vertical="top"/>
    </xf>
    <xf numFmtId="0" fontId="15" fillId="3" borderId="0" xfId="0" applyNumberFormat="1" applyFont="1" applyFill="1" applyBorder="1" applyAlignment="1" applyProtection="1">
      <alignment vertical="top"/>
    </xf>
    <xf numFmtId="0" fontId="47" fillId="3" borderId="0" xfId="0" applyNumberFormat="1" applyFont="1" applyFill="1" applyBorder="1" applyAlignment="1" applyProtection="1">
      <alignment vertical="top"/>
    </xf>
    <xf numFmtId="0" fontId="48" fillId="3" borderId="0" xfId="0" applyNumberFormat="1" applyFont="1" applyFill="1" applyBorder="1" applyAlignment="1" applyProtection="1">
      <alignment vertical="top"/>
    </xf>
    <xf numFmtId="0" fontId="46" fillId="3" borderId="0" xfId="0" applyNumberFormat="1" applyFont="1" applyFill="1" applyBorder="1" applyAlignment="1" applyProtection="1">
      <alignment vertical="top"/>
    </xf>
    <xf numFmtId="0" fontId="46" fillId="3" borderId="0" xfId="1" applyNumberFormat="1" applyFont="1" applyFill="1" applyBorder="1" applyAlignment="1" applyProtection="1">
      <alignment vertical="top"/>
    </xf>
    <xf numFmtId="0" fontId="49" fillId="3" borderId="0" xfId="0" applyNumberFormat="1" applyFont="1" applyFill="1" applyBorder="1" applyAlignment="1" applyProtection="1">
      <alignment vertical="top"/>
    </xf>
    <xf numFmtId="0" fontId="37" fillId="3" borderId="0" xfId="0" applyNumberFormat="1" applyFont="1" applyFill="1" applyBorder="1" applyAlignment="1" applyProtection="1">
      <alignment vertical="top"/>
    </xf>
    <xf numFmtId="0" fontId="37" fillId="3" borderId="0" xfId="0" applyNumberFormat="1" applyFont="1" applyFill="1" applyBorder="1" applyAlignment="1" applyProtection="1">
      <alignment horizontal="right" vertical="top"/>
    </xf>
    <xf numFmtId="14" fontId="51" fillId="3" borderId="0" xfId="0" applyNumberFormat="1" applyFont="1" applyFill="1" applyBorder="1" applyAlignment="1" applyProtection="1">
      <alignment horizontal="right" vertical="top"/>
    </xf>
    <xf numFmtId="0" fontId="15" fillId="3" borderId="0" xfId="0" applyNumberFormat="1" applyFont="1" applyFill="1" applyBorder="1" applyAlignment="1" applyProtection="1">
      <alignment horizontal="center" vertical="top"/>
    </xf>
    <xf numFmtId="0" fontId="15" fillId="3" borderId="2" xfId="1" applyNumberFormat="1" applyFont="1" applyFill="1" applyBorder="1" applyAlignment="1" applyProtection="1">
      <alignment vertical="top"/>
    </xf>
    <xf numFmtId="0" fontId="32" fillId="3" borderId="2" xfId="1" applyNumberFormat="1" applyFont="1" applyFill="1" applyBorder="1" applyAlignment="1" applyProtection="1"/>
    <xf numFmtId="0" fontId="15" fillId="3" borderId="3" xfId="1" applyNumberFormat="1" applyFont="1" applyFill="1" applyBorder="1" applyAlignment="1" applyProtection="1">
      <alignment vertical="top"/>
    </xf>
    <xf numFmtId="0" fontId="14" fillId="3" borderId="0" xfId="1" applyNumberFormat="1" applyFont="1" applyFill="1" applyBorder="1" applyAlignment="1" applyProtection="1">
      <alignment vertical="center"/>
    </xf>
    <xf numFmtId="14" fontId="21" fillId="3" borderId="0" xfId="1" applyNumberFormat="1" applyFont="1" applyFill="1" applyBorder="1" applyAlignment="1" applyProtection="1">
      <alignment horizontal="right" vertical="top"/>
    </xf>
    <xf numFmtId="14" fontId="15" fillId="3" borderId="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vertical="center"/>
    </xf>
    <xf numFmtId="0" fontId="15" fillId="3" borderId="0" xfId="1" applyNumberFormat="1" applyFont="1" applyFill="1" applyBorder="1" applyAlignment="1" applyProtection="1">
      <alignment vertical="top" wrapText="1"/>
    </xf>
    <xf numFmtId="0" fontId="53" fillId="3" borderId="1" xfId="0" applyFont="1" applyFill="1" applyBorder="1" applyAlignment="1">
      <alignment horizontal="center" vertical="center"/>
    </xf>
    <xf numFmtId="0" fontId="15" fillId="3" borderId="1"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1" xfId="1" applyNumberFormat="1" applyFont="1" applyFill="1" applyBorder="1" applyAlignment="1" applyProtection="1">
      <alignment horizontal="center" vertical="top" wrapText="1"/>
    </xf>
    <xf numFmtId="0" fontId="15" fillId="3" borderId="1" xfId="1" applyNumberFormat="1" applyFont="1" applyFill="1" applyBorder="1" applyAlignment="1" applyProtection="1">
      <alignment horizontal="center" vertical="top"/>
    </xf>
    <xf numFmtId="0" fontId="15" fillId="3" borderId="1" xfId="1" applyNumberFormat="1" applyFont="1" applyFill="1" applyBorder="1" applyAlignment="1" applyProtection="1">
      <alignment horizontal="center" vertical="center"/>
    </xf>
    <xf numFmtId="0" fontId="53" fillId="3" borderId="1"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15" fillId="3" borderId="0" xfId="1" applyNumberFormat="1" applyFont="1" applyFill="1" applyBorder="1" applyAlignment="1" applyProtection="1">
      <alignment vertical="center" wrapText="1"/>
    </xf>
    <xf numFmtId="0" fontId="25" fillId="3" borderId="0" xfId="1" applyNumberFormat="1" applyFont="1" applyFill="1" applyBorder="1" applyAlignment="1" applyProtection="1">
      <alignment horizontal="center" vertical="center" wrapText="1"/>
    </xf>
    <xf numFmtId="0" fontId="25" fillId="3" borderId="0" xfId="1" applyNumberFormat="1" applyFont="1" applyFill="1" applyBorder="1" applyAlignment="1" applyProtection="1">
      <alignment horizontal="center" vertical="center" wrapText="1" shrinkToFit="1"/>
    </xf>
    <xf numFmtId="0" fontId="15" fillId="3" borderId="0" xfId="1" applyNumberFormat="1" applyFont="1" applyFill="1" applyBorder="1" applyAlignment="1" applyProtection="1">
      <alignment horizontal="center" vertical="top"/>
    </xf>
    <xf numFmtId="14" fontId="15" fillId="3" borderId="0" xfId="1" applyNumberFormat="1" applyFont="1" applyFill="1" applyBorder="1" applyAlignment="1" applyProtection="1">
      <alignment horizontal="left"/>
    </xf>
    <xf numFmtId="0" fontId="57" fillId="3" borderId="0" xfId="13" applyNumberFormat="1" applyFont="1" applyFill="1" applyBorder="1" applyAlignment="1">
      <alignment vertical="center" wrapText="1"/>
    </xf>
    <xf numFmtId="49" fontId="17" fillId="0" borderId="2" xfId="0" applyNumberFormat="1" applyFont="1" applyBorder="1" applyAlignment="1">
      <alignment horizontal="left"/>
    </xf>
    <xf numFmtId="0" fontId="13" fillId="0" borderId="1" xfId="7" applyFont="1" applyBorder="1" applyAlignment="1">
      <alignment horizontal="center" vertical="center"/>
    </xf>
    <xf numFmtId="0" fontId="55" fillId="0" borderId="0" xfId="13" applyNumberFormat="1" applyFont="1" applyBorder="1"/>
    <xf numFmtId="0" fontId="56" fillId="10" borderId="0" xfId="13" applyNumberFormat="1" applyFont="1" applyFill="1"/>
    <xf numFmtId="49" fontId="55" fillId="7" borderId="9" xfId="13" applyNumberFormat="1" applyFont="1" applyFill="1" applyBorder="1"/>
    <xf numFmtId="0" fontId="21" fillId="3" borderId="1" xfId="1" applyNumberFormat="1" applyFont="1" applyFill="1" applyBorder="1" applyAlignment="1" applyProtection="1">
      <alignment horizontal="center" vertical="center" wrapText="1"/>
    </xf>
    <xf numFmtId="0" fontId="35" fillId="3" borderId="1" xfId="0" applyFont="1" applyFill="1" applyBorder="1" applyAlignment="1">
      <alignment horizontal="center" vertical="center" wrapText="1"/>
    </xf>
    <xf numFmtId="0" fontId="17" fillId="3" borderId="0" xfId="1" applyNumberFormat="1" applyFont="1" applyFill="1" applyBorder="1" applyAlignment="1" applyProtection="1">
      <alignment horizontal="center" vertical="top"/>
    </xf>
    <xf numFmtId="0" fontId="14" fillId="3" borderId="1" xfId="1" applyNumberFormat="1" applyFont="1" applyFill="1" applyBorder="1" applyAlignment="1" applyProtection="1">
      <alignment horizontal="center" vertical="center" wrapText="1"/>
    </xf>
    <xf numFmtId="0" fontId="14" fillId="3" borderId="0" xfId="1" applyNumberFormat="1" applyFont="1" applyFill="1" applyBorder="1" applyAlignment="1" applyProtection="1">
      <alignment horizontal="left" vertical="top"/>
    </xf>
    <xf numFmtId="0" fontId="16" fillId="3" borderId="1" xfId="1" applyNumberFormat="1" applyFont="1" applyFill="1" applyBorder="1" applyAlignment="1" applyProtection="1">
      <alignment horizontal="center" vertical="center" wrapText="1"/>
    </xf>
    <xf numFmtId="0" fontId="29" fillId="3" borderId="1"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xf>
    <xf numFmtId="0" fontId="14" fillId="3" borderId="2" xfId="1" applyNumberFormat="1" applyFont="1" applyFill="1" applyBorder="1" applyAlignment="1" applyProtection="1">
      <alignment horizontal="left" vertical="top"/>
    </xf>
    <xf numFmtId="0" fontId="67" fillId="3" borderId="0" xfId="2" applyFont="1" applyFill="1" applyBorder="1" applyAlignment="1">
      <alignment horizontal="left" vertical="center" wrapText="1"/>
    </xf>
    <xf numFmtId="0" fontId="35" fillId="3" borderId="1" xfId="0" applyFont="1" applyFill="1" applyBorder="1" applyAlignment="1">
      <alignment horizontal="center" vertical="center" wrapText="1"/>
    </xf>
    <xf numFmtId="0" fontId="14" fillId="3" borderId="1" xfId="1" applyNumberFormat="1" applyFont="1" applyFill="1" applyBorder="1" applyAlignment="1" applyProtection="1">
      <alignment horizontal="center" vertical="center" wrapText="1"/>
    </xf>
    <xf numFmtId="0" fontId="35" fillId="3" borderId="1" xfId="0" applyFont="1" applyFill="1" applyBorder="1" applyAlignment="1">
      <alignment horizontal="center" vertical="center" wrapText="1"/>
    </xf>
    <xf numFmtId="0" fontId="14" fillId="3" borderId="1" xfId="1" applyNumberFormat="1" applyFont="1" applyFill="1" applyBorder="1" applyAlignment="1" applyProtection="1">
      <alignment horizontal="center" vertical="center" wrapText="1"/>
    </xf>
    <xf numFmtId="0" fontId="16" fillId="3" borderId="1" xfId="1" applyNumberFormat="1" applyFont="1" applyFill="1" applyBorder="1" applyAlignment="1" applyProtection="1">
      <alignment horizontal="center" vertical="center" wrapText="1"/>
    </xf>
    <xf numFmtId="0" fontId="25" fillId="3" borderId="1" xfId="1" applyNumberFormat="1" applyFont="1" applyFill="1" applyBorder="1" applyAlignment="1" applyProtection="1">
      <alignment horizontal="center" vertical="top" wrapText="1"/>
    </xf>
    <xf numFmtId="49" fontId="6" fillId="0" borderId="1" xfId="7" applyNumberFormat="1" applyFont="1" applyBorder="1" applyAlignment="1">
      <alignment horizontal="center" vertical="center"/>
    </xf>
    <xf numFmtId="0" fontId="6" fillId="0" borderId="1" xfId="7" applyFont="1" applyBorder="1" applyAlignment="1">
      <alignment horizontal="center" vertical="center"/>
    </xf>
    <xf numFmtId="0" fontId="15" fillId="6" borderId="1"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6" borderId="13" xfId="0" applyFont="1" applyFill="1" applyBorder="1" applyAlignment="1">
      <alignment horizontal="left" vertical="center"/>
    </xf>
    <xf numFmtId="0" fontId="15" fillId="3" borderId="1" xfId="0" applyFont="1" applyFill="1" applyBorder="1" applyAlignment="1">
      <alignment horizontal="left" vertical="center" wrapText="1"/>
    </xf>
    <xf numFmtId="0" fontId="15" fillId="3" borderId="13" xfId="0" applyFont="1" applyFill="1" applyBorder="1" applyAlignment="1">
      <alignment horizontal="left" vertical="center"/>
    </xf>
    <xf numFmtId="0" fontId="15" fillId="6"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15" fillId="5" borderId="1" xfId="0" applyFont="1" applyFill="1" applyBorder="1" applyAlignment="1">
      <alignment horizontal="justify" vertical="center" wrapText="1"/>
    </xf>
    <xf numFmtId="0" fontId="15" fillId="0" borderId="0" xfId="0" applyFont="1"/>
    <xf numFmtId="0" fontId="15" fillId="3" borderId="0" xfId="0" applyFont="1" applyFill="1"/>
    <xf numFmtId="0" fontId="15" fillId="2" borderId="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 xfId="0" applyFont="1" applyFill="1" applyBorder="1" applyAlignment="1">
      <alignment horizontal="center" vertical="center" wrapText="1"/>
    </xf>
    <xf numFmtId="0" fontId="15" fillId="0" borderId="0" xfId="0" applyFont="1" applyAlignment="1">
      <alignment horizontal="center" vertical="center" wrapText="1"/>
    </xf>
    <xf numFmtId="49" fontId="15" fillId="0" borderId="0" xfId="0" applyNumberFormat="1" applyFont="1"/>
    <xf numFmtId="0" fontId="15" fillId="0" borderId="0" xfId="0" applyFont="1" applyAlignment="1">
      <alignment horizontal="left" vertical="center" wrapText="1"/>
    </xf>
    <xf numFmtId="0" fontId="15" fillId="0" borderId="0" xfId="0" applyFont="1" applyAlignment="1">
      <alignment wrapText="1"/>
    </xf>
    <xf numFmtId="0" fontId="15" fillId="3" borderId="0" xfId="0" applyFont="1" applyFill="1" applyAlignment="1">
      <alignment horizontal="left"/>
    </xf>
    <xf numFmtId="0" fontId="15" fillId="3" borderId="0" xfId="0" applyFont="1" applyFill="1" applyAlignment="1">
      <alignment horizontal="left" vertical="center" wrapText="1"/>
    </xf>
    <xf numFmtId="0" fontId="15" fillId="3" borderId="3" xfId="0" applyFont="1" applyFill="1" applyBorder="1" applyAlignment="1">
      <alignment horizontal="left" vertical="center"/>
    </xf>
    <xf numFmtId="0" fontId="15" fillId="5" borderId="1" xfId="0" applyFont="1" applyFill="1" applyBorder="1" applyAlignment="1">
      <alignment horizontal="left" vertical="center" wrapText="1"/>
    </xf>
    <xf numFmtId="0" fontId="15" fillId="3" borderId="1" xfId="0" applyFont="1" applyFill="1" applyBorder="1" applyAlignment="1">
      <alignment horizontal="left" vertical="center"/>
    </xf>
    <xf numFmtId="0" fontId="15" fillId="5" borderId="1" xfId="0" applyFont="1" applyFill="1" applyBorder="1" applyAlignment="1">
      <alignment horizontal="left" vertical="center"/>
    </xf>
    <xf numFmtId="0" fontId="15" fillId="0" borderId="1" xfId="0" applyFont="1" applyBorder="1" applyAlignment="1">
      <alignment horizontal="left" vertical="center"/>
    </xf>
    <xf numFmtId="0" fontId="15" fillId="0" borderId="0" xfId="0" applyFont="1" applyAlignment="1">
      <alignment horizontal="left"/>
    </xf>
    <xf numFmtId="0" fontId="15" fillId="2"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68" fillId="7" borderId="0" xfId="13" applyNumberFormat="1" applyFont="1" applyFill="1" applyBorder="1" applyAlignment="1">
      <alignment horizontal="left" vertical="center"/>
    </xf>
    <xf numFmtId="0" fontId="68" fillId="10" borderId="0" xfId="13" applyNumberFormat="1" applyFont="1" applyFill="1" applyBorder="1" applyAlignment="1">
      <alignment horizontal="left" vertical="center"/>
    </xf>
    <xf numFmtId="0" fontId="68" fillId="10" borderId="0" xfId="13" applyNumberFormat="1" applyFont="1" applyFill="1" applyBorder="1" applyAlignment="1">
      <alignment horizontal="left" vertical="center" wrapText="1"/>
    </xf>
    <xf numFmtId="0" fontId="68" fillId="10" borderId="1" xfId="13" applyNumberFormat="1" applyFont="1" applyFill="1" applyBorder="1" applyAlignment="1">
      <alignment horizontal="left" vertical="center"/>
    </xf>
    <xf numFmtId="0" fontId="68" fillId="0" borderId="0" xfId="13" applyNumberFormat="1" applyFont="1"/>
    <xf numFmtId="0" fontId="68" fillId="8" borderId="0" xfId="13" applyNumberFormat="1" applyFont="1" applyFill="1" applyBorder="1" applyAlignment="1">
      <alignment horizontal="left" vertical="center"/>
    </xf>
    <xf numFmtId="0" fontId="68" fillId="8" borderId="0" xfId="13" applyNumberFormat="1" applyFont="1" applyFill="1" applyBorder="1" applyAlignment="1">
      <alignment horizontal="left" vertical="center" wrapText="1"/>
    </xf>
    <xf numFmtId="0" fontId="68" fillId="8" borderId="1" xfId="13" applyNumberFormat="1" applyFont="1" applyFill="1" applyBorder="1" applyAlignment="1">
      <alignment horizontal="left" vertical="center"/>
    </xf>
    <xf numFmtId="0" fontId="52" fillId="0" borderId="1" xfId="9" applyFont="1" applyBorder="1" applyAlignment="1">
      <alignment horizontal="center" vertical="center" wrapText="1"/>
    </xf>
    <xf numFmtId="0" fontId="42" fillId="0" borderId="1" xfId="9" applyFont="1" applyBorder="1" applyAlignment="1">
      <alignment horizontal="center" vertical="center" wrapText="1"/>
    </xf>
    <xf numFmtId="0" fontId="52" fillId="0" borderId="1" xfId="9" applyFont="1" applyBorder="1" applyAlignment="1">
      <alignment vertical="center"/>
    </xf>
    <xf numFmtId="0" fontId="52" fillId="0" borderId="1" xfId="9" applyFont="1" applyBorder="1" applyAlignment="1">
      <alignment horizontal="center" vertical="center"/>
    </xf>
    <xf numFmtId="14" fontId="52" fillId="0" borderId="1" xfId="9" applyNumberFormat="1" applyFont="1" applyBorder="1" applyAlignment="1">
      <alignment horizontal="center" vertical="center"/>
    </xf>
    <xf numFmtId="0" fontId="35" fillId="0" borderId="0" xfId="9" applyFont="1" applyAlignment="1">
      <alignment vertical="center"/>
    </xf>
    <xf numFmtId="0" fontId="35" fillId="0" borderId="0" xfId="9" applyFont="1" applyAlignment="1">
      <alignment horizontal="center" vertical="center"/>
    </xf>
    <xf numFmtId="0" fontId="70" fillId="0" borderId="0" xfId="9" applyFont="1" applyAlignment="1">
      <alignment vertical="center"/>
    </xf>
    <xf numFmtId="0" fontId="35" fillId="0" borderId="0" xfId="9" applyFont="1" applyAlignment="1">
      <alignment horizontal="left" vertical="center"/>
    </xf>
    <xf numFmtId="0" fontId="70" fillId="0" borderId="0" xfId="9" applyFont="1" applyAlignment="1">
      <alignment horizontal="left" vertical="center"/>
    </xf>
    <xf numFmtId="0" fontId="52" fillId="0" borderId="0" xfId="9" applyFont="1" applyAlignment="1">
      <alignment vertical="center"/>
    </xf>
    <xf numFmtId="49" fontId="52" fillId="0" borderId="1" xfId="9" applyNumberFormat="1" applyFont="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left" vertical="center"/>
    </xf>
    <xf numFmtId="0" fontId="14" fillId="0" borderId="0" xfId="0" applyFont="1" applyAlignment="1">
      <alignment vertical="center"/>
    </xf>
    <xf numFmtId="0" fontId="15" fillId="0" borderId="0" xfId="0" applyFont="1" applyAlignment="1">
      <alignment vertical="center"/>
    </xf>
    <xf numFmtId="49" fontId="14" fillId="3" borderId="1" xfId="0" applyNumberFormat="1" applyFont="1" applyFill="1" applyBorder="1" applyAlignment="1">
      <alignment horizontal="left" vertical="center"/>
    </xf>
    <xf numFmtId="14" fontId="14" fillId="3" borderId="1" xfId="0" applyNumberFormat="1" applyFont="1" applyFill="1" applyBorder="1" applyAlignment="1">
      <alignment horizontal="center" vertical="center"/>
    </xf>
    <xf numFmtId="165" fontId="14" fillId="3" borderId="1" xfId="0" applyNumberFormat="1" applyFont="1" applyFill="1" applyBorder="1" applyAlignment="1">
      <alignment horizontal="left" vertical="center"/>
    </xf>
    <xf numFmtId="0" fontId="14" fillId="3" borderId="1" xfId="0" applyFont="1" applyFill="1" applyBorder="1" applyAlignment="1">
      <alignment horizontal="center" vertical="center" wrapText="1"/>
    </xf>
    <xf numFmtId="0" fontId="14" fillId="3" borderId="1" xfId="0" quotePrefix="1" applyFont="1" applyFill="1" applyBorder="1" applyAlignment="1">
      <alignment horizontal="left" vertical="center"/>
    </xf>
    <xf numFmtId="14" fontId="14" fillId="3" borderId="1" xfId="0" applyNumberFormat="1" applyFont="1" applyFill="1" applyBorder="1" applyAlignment="1">
      <alignment horizontal="left" vertical="center"/>
    </xf>
    <xf numFmtId="0" fontId="15" fillId="0" borderId="0" xfId="0" applyFont="1" applyAlignment="1">
      <alignment horizontal="center" vertical="top"/>
    </xf>
    <xf numFmtId="0" fontId="72" fillId="3" borderId="0" xfId="0" applyFont="1" applyFill="1" applyBorder="1" applyAlignment="1">
      <alignment vertical="top"/>
    </xf>
    <xf numFmtId="14" fontId="19" fillId="3" borderId="2" xfId="0" applyNumberFormat="1" applyFont="1" applyFill="1" applyBorder="1" applyAlignment="1"/>
    <xf numFmtId="0" fontId="73" fillId="8" borderId="0" xfId="13" applyNumberFormat="1" applyFont="1" applyFill="1" applyBorder="1"/>
    <xf numFmtId="0" fontId="28" fillId="6" borderId="1" xfId="0" applyFont="1" applyFill="1" applyBorder="1" applyAlignment="1">
      <alignment horizontal="left" vertical="center" wrapText="1"/>
    </xf>
    <xf numFmtId="0" fontId="57" fillId="0" borderId="1" xfId="13" applyNumberFormat="1" applyFont="1" applyFill="1" applyBorder="1" applyAlignment="1">
      <alignment horizontal="left" vertical="center" wrapText="1"/>
    </xf>
    <xf numFmtId="0" fontId="57" fillId="8" borderId="0" xfId="13" applyNumberFormat="1" applyFont="1" applyFill="1" applyBorder="1" applyAlignment="1">
      <alignment horizontal="center" vertical="center" wrapText="1"/>
    </xf>
    <xf numFmtId="49" fontId="75" fillId="4" borderId="0" xfId="13" applyNumberFormat="1" applyFont="1" applyFill="1" applyBorder="1" applyAlignment="1">
      <alignment horizontal="left" vertical="center"/>
    </xf>
    <xf numFmtId="0" fontId="28" fillId="3" borderId="1" xfId="0" applyFont="1" applyFill="1" applyBorder="1" applyAlignment="1">
      <alignment vertical="center" wrapText="1"/>
    </xf>
    <xf numFmtId="0" fontId="76" fillId="3" borderId="1" xfId="0" applyFont="1" applyFill="1" applyBorder="1" applyAlignment="1">
      <alignment vertical="center"/>
    </xf>
    <xf numFmtId="0" fontId="28" fillId="3" borderId="1" xfId="0" applyFont="1" applyFill="1" applyBorder="1" applyAlignment="1">
      <alignment vertical="center"/>
    </xf>
    <xf numFmtId="0" fontId="28" fillId="0" borderId="0" xfId="0" applyFont="1" applyAlignment="1">
      <alignment vertical="center"/>
    </xf>
    <xf numFmtId="0" fontId="77" fillId="7" borderId="1" xfId="0" applyFont="1" applyFill="1" applyBorder="1"/>
    <xf numFmtId="0" fontId="77" fillId="0" borderId="1" xfId="0" applyFont="1" applyBorder="1"/>
    <xf numFmtId="0" fontId="28" fillId="3" borderId="1" xfId="0" applyFont="1" applyFill="1" applyBorder="1" applyAlignment="1">
      <alignment horizontal="left" vertical="center"/>
    </xf>
    <xf numFmtId="0" fontId="77" fillId="0" borderId="0" xfId="0" applyFont="1"/>
    <xf numFmtId="0" fontId="28" fillId="3" borderId="1" xfId="0" applyFont="1" applyFill="1" applyBorder="1" applyAlignment="1">
      <alignment horizontal="left" vertical="center" wrapText="1"/>
    </xf>
    <xf numFmtId="0" fontId="21" fillId="3" borderId="1" xfId="1" applyNumberFormat="1" applyFont="1" applyFill="1" applyBorder="1" applyAlignment="1" applyProtection="1">
      <alignment horizontal="center" vertical="center" wrapText="1"/>
    </xf>
    <xf numFmtId="0" fontId="17" fillId="3" borderId="0" xfId="1" applyNumberFormat="1" applyFont="1" applyFill="1" applyBorder="1" applyAlignment="1" applyProtection="1">
      <alignment horizontal="center" vertical="top"/>
    </xf>
    <xf numFmtId="0" fontId="14" fillId="3" borderId="0" xfId="1" applyNumberFormat="1" applyFont="1" applyFill="1" applyBorder="1" applyAlignment="1" applyProtection="1">
      <alignment horizontal="left" vertical="top"/>
    </xf>
    <xf numFmtId="0" fontId="15" fillId="3" borderId="0" xfId="1" applyNumberFormat="1" applyFont="1" applyFill="1" applyBorder="1" applyAlignment="1" applyProtection="1">
      <alignment horizontal="center" vertical="center"/>
    </xf>
    <xf numFmtId="0" fontId="16" fillId="3" borderId="1" xfId="1" applyNumberFormat="1" applyFont="1" applyFill="1" applyBorder="1" applyAlignment="1" applyProtection="1">
      <alignment horizontal="center" vertical="center" wrapText="1"/>
    </xf>
    <xf numFmtId="0" fontId="14" fillId="3" borderId="2" xfId="1" applyNumberFormat="1" applyFont="1" applyFill="1" applyBorder="1" applyAlignment="1" applyProtection="1">
      <alignment horizontal="left" vertical="top"/>
    </xf>
    <xf numFmtId="0" fontId="42" fillId="0" borderId="1" xfId="9" applyFont="1" applyBorder="1" applyAlignment="1">
      <alignment horizontal="center" vertical="center"/>
    </xf>
    <xf numFmtId="0" fontId="21" fillId="3" borderId="5" xfId="1" applyNumberFormat="1" applyFont="1" applyFill="1" applyBorder="1" applyAlignment="1" applyProtection="1">
      <alignment horizontal="center" vertical="center" wrapText="1"/>
    </xf>
    <xf numFmtId="0" fontId="15" fillId="12" borderId="0" xfId="1" applyNumberFormat="1" applyFont="1" applyFill="1" applyBorder="1" applyAlignment="1" applyProtection="1">
      <alignment horizontal="center" vertical="center"/>
    </xf>
    <xf numFmtId="0" fontId="68" fillId="4" borderId="0" xfId="13" applyNumberFormat="1" applyFont="1" applyFill="1" applyBorder="1" applyAlignment="1">
      <alignment horizontal="left" vertical="center" wrapText="1"/>
    </xf>
    <xf numFmtId="49" fontId="69" fillId="3" borderId="0" xfId="13" applyNumberFormat="1" applyFont="1" applyFill="1" applyBorder="1" applyAlignment="1">
      <alignment horizontal="left" vertical="center"/>
    </xf>
    <xf numFmtId="0" fontId="79" fillId="3" borderId="0" xfId="13" applyNumberFormat="1" applyFont="1" applyFill="1"/>
    <xf numFmtId="0" fontId="74" fillId="3" borderId="0" xfId="13" applyNumberFormat="1" applyFont="1" applyFill="1" applyBorder="1" applyAlignment="1">
      <alignment horizontal="left" vertical="center" wrapText="1"/>
    </xf>
    <xf numFmtId="0" fontId="74" fillId="3" borderId="0" xfId="13" applyNumberFormat="1" applyFont="1" applyFill="1" applyBorder="1" applyAlignment="1">
      <alignment horizontal="left" vertical="center"/>
    </xf>
    <xf numFmtId="49" fontId="80" fillId="3" borderId="0" xfId="13" applyNumberFormat="1" applyFont="1" applyFill="1" applyBorder="1" applyAlignment="1">
      <alignment horizontal="left" vertical="center"/>
    </xf>
    <xf numFmtId="0" fontId="81" fillId="7" borderId="0" xfId="13" applyNumberFormat="1" applyFont="1" applyFill="1" applyBorder="1" applyAlignment="1">
      <alignment horizontal="left" vertical="center" wrapText="1"/>
    </xf>
    <xf numFmtId="0" fontId="81" fillId="7" borderId="0" xfId="13" applyNumberFormat="1" applyFont="1" applyFill="1" applyBorder="1" applyAlignment="1">
      <alignment horizontal="left" vertical="center"/>
    </xf>
    <xf numFmtId="0" fontId="81" fillId="10" borderId="0" xfId="13" applyNumberFormat="1" applyFont="1" applyFill="1" applyBorder="1" applyAlignment="1">
      <alignment horizontal="left" vertical="center"/>
    </xf>
    <xf numFmtId="0" fontId="81" fillId="11" borderId="0" xfId="13" applyNumberFormat="1" applyFont="1" applyFill="1" applyBorder="1" applyAlignment="1">
      <alignment horizontal="left" vertical="center"/>
    </xf>
    <xf numFmtId="0" fontId="81" fillId="11" borderId="0" xfId="13" applyNumberFormat="1" applyFont="1" applyFill="1" applyBorder="1" applyAlignment="1">
      <alignment horizontal="left" vertical="center" wrapText="1"/>
    </xf>
    <xf numFmtId="0" fontId="63" fillId="3" borderId="1" xfId="13" applyNumberFormat="1" applyFont="1" applyFill="1" applyBorder="1" applyAlignment="1">
      <alignment horizontal="left" vertical="center"/>
    </xf>
    <xf numFmtId="49" fontId="57" fillId="0" borderId="1" xfId="16" applyNumberFormat="1" applyFont="1" applyFill="1" applyBorder="1" applyAlignment="1">
      <alignment vertical="center" wrapText="1"/>
    </xf>
    <xf numFmtId="0" fontId="5" fillId="0" borderId="0" xfId="13" applyNumberFormat="1" applyFont="1"/>
    <xf numFmtId="49" fontId="68" fillId="0" borderId="1" xfId="16" applyNumberFormat="1" applyFont="1" applyFill="1" applyBorder="1" applyAlignment="1">
      <alignment vertical="center" wrapText="1"/>
    </xf>
    <xf numFmtId="49" fontId="74" fillId="3" borderId="1" xfId="0" applyNumberFormat="1" applyFont="1" applyFill="1" applyBorder="1" applyAlignment="1">
      <alignment vertical="center" wrapText="1"/>
    </xf>
    <xf numFmtId="0" fontId="57" fillId="3" borderId="0" xfId="13" applyNumberFormat="1" applyFont="1" applyFill="1" applyAlignment="1">
      <alignment horizontal="left" vertical="center"/>
    </xf>
    <xf numFmtId="14" fontId="52" fillId="0" borderId="1" xfId="9" applyNumberFormat="1" applyFont="1" applyBorder="1" applyAlignment="1">
      <alignment horizontal="center" vertical="center" wrapText="1"/>
    </xf>
    <xf numFmtId="14" fontId="83" fillId="3" borderId="2" xfId="0" applyNumberFormat="1" applyFont="1" applyFill="1" applyBorder="1" applyAlignment="1">
      <alignment horizontal="center"/>
    </xf>
    <xf numFmtId="0" fontId="81" fillId="11" borderId="0" xfId="13" applyNumberFormat="1" applyFont="1" applyFill="1" applyBorder="1" applyAlignment="1">
      <alignment horizontal="center" vertical="center"/>
    </xf>
    <xf numFmtId="0" fontId="57" fillId="0" borderId="0" xfId="13" applyNumberFormat="1" applyFont="1" applyAlignment="1">
      <alignment vertical="center"/>
    </xf>
    <xf numFmtId="0" fontId="85" fillId="8" borderId="0" xfId="13" applyNumberFormat="1" applyFont="1" applyFill="1" applyBorder="1" applyAlignment="1">
      <alignment horizontal="center" vertical="center" wrapText="1"/>
    </xf>
    <xf numFmtId="0" fontId="84" fillId="3" borderId="0" xfId="13" applyNumberFormat="1" applyFont="1" applyFill="1" applyBorder="1" applyAlignment="1">
      <alignment horizontal="left" vertical="center"/>
    </xf>
    <xf numFmtId="0" fontId="38" fillId="3" borderId="1" xfId="0" applyFont="1" applyFill="1" applyBorder="1" applyAlignment="1">
      <alignment horizontal="left" vertical="center"/>
    </xf>
    <xf numFmtId="0" fontId="86" fillId="13" borderId="0" xfId="13" applyNumberFormat="1" applyFont="1" applyFill="1" applyBorder="1" applyAlignment="1">
      <alignment horizontal="left" vertical="center" wrapText="1"/>
    </xf>
    <xf numFmtId="49" fontId="86" fillId="0" borderId="1" xfId="16" applyNumberFormat="1" applyFont="1" applyFill="1" applyBorder="1" applyAlignment="1">
      <alignment vertical="center" wrapText="1"/>
    </xf>
    <xf numFmtId="0" fontId="86" fillId="7" borderId="0" xfId="13" applyNumberFormat="1" applyFont="1" applyFill="1" applyBorder="1" applyAlignment="1">
      <alignment horizontal="left" vertical="center" wrapText="1"/>
    </xf>
    <xf numFmtId="0" fontId="86" fillId="7" borderId="0" xfId="13" applyNumberFormat="1" applyFont="1" applyFill="1" applyBorder="1" applyAlignment="1">
      <alignment horizontal="left" vertical="center"/>
    </xf>
    <xf numFmtId="0" fontId="86" fillId="10" borderId="0" xfId="13" applyNumberFormat="1" applyFont="1" applyFill="1" applyBorder="1" applyAlignment="1">
      <alignment horizontal="left" vertical="center"/>
    </xf>
    <xf numFmtId="0" fontId="86" fillId="10" borderId="0" xfId="13" applyNumberFormat="1" applyFont="1" applyFill="1" applyBorder="1" applyAlignment="1">
      <alignment horizontal="left" vertical="center" wrapText="1"/>
    </xf>
    <xf numFmtId="49" fontId="87" fillId="4" borderId="0" xfId="13" applyNumberFormat="1" applyFont="1" applyFill="1" applyBorder="1" applyAlignment="1">
      <alignment horizontal="left" vertical="center"/>
    </xf>
    <xf numFmtId="0" fontId="86" fillId="10" borderId="1" xfId="13" applyNumberFormat="1" applyFont="1" applyFill="1" applyBorder="1" applyAlignment="1">
      <alignment horizontal="left" vertical="center"/>
    </xf>
    <xf numFmtId="0" fontId="86" fillId="8" borderId="0" xfId="13" applyNumberFormat="1" applyFont="1" applyFill="1" applyBorder="1" applyAlignment="1">
      <alignment horizontal="left" vertical="center"/>
    </xf>
    <xf numFmtId="0" fontId="86" fillId="8" borderId="0" xfId="13" applyNumberFormat="1" applyFont="1" applyFill="1" applyBorder="1" applyAlignment="1">
      <alignment horizontal="left" vertical="center" wrapText="1"/>
    </xf>
    <xf numFmtId="0" fontId="86" fillId="8" borderId="1" xfId="13" applyNumberFormat="1" applyFont="1" applyFill="1" applyBorder="1" applyAlignment="1">
      <alignment horizontal="left" vertical="center"/>
    </xf>
    <xf numFmtId="49" fontId="86" fillId="3" borderId="1" xfId="0" applyNumberFormat="1" applyFont="1" applyFill="1" applyBorder="1" applyAlignment="1">
      <alignment vertical="center" wrapText="1"/>
    </xf>
    <xf numFmtId="0" fontId="86" fillId="0" borderId="0" xfId="13" applyNumberFormat="1" applyFont="1" applyBorder="1" applyAlignment="1">
      <alignment horizontal="left" vertical="center" wrapText="1"/>
    </xf>
    <xf numFmtId="0" fontId="16" fillId="0" borderId="1" xfId="0" applyFont="1" applyBorder="1" applyAlignment="1">
      <alignment horizontal="center" vertical="center" wrapText="1"/>
    </xf>
    <xf numFmtId="0" fontId="16" fillId="15" borderId="9" xfId="0" applyFont="1" applyFill="1" applyBorder="1" applyAlignment="1">
      <alignment horizontal="center" vertical="center" wrapText="1"/>
    </xf>
    <xf numFmtId="0" fontId="53" fillId="0" borderId="1" xfId="0" applyFont="1" applyBorder="1" applyAlignment="1">
      <alignment horizontal="center" vertical="center"/>
    </xf>
    <xf numFmtId="0" fontId="53" fillId="15" borderId="9" xfId="0" applyFont="1" applyFill="1" applyBorder="1" applyAlignment="1">
      <alignment horizontal="center" vertical="center"/>
    </xf>
    <xf numFmtId="14" fontId="43" fillId="0" borderId="1" xfId="0" applyNumberFormat="1" applyFont="1" applyBorder="1" applyAlignment="1">
      <alignment horizontal="center" vertical="center" wrapText="1"/>
    </xf>
    <xf numFmtId="0" fontId="53" fillId="0" borderId="9" xfId="0" applyFont="1" applyBorder="1" applyAlignment="1">
      <alignment horizontal="center" vertical="center"/>
    </xf>
    <xf numFmtId="0" fontId="15" fillId="0" borderId="1" xfId="1" applyNumberFormat="1" applyFont="1" applyFill="1" applyBorder="1" applyAlignment="1" applyProtection="1">
      <alignment horizontal="center" vertical="center"/>
    </xf>
    <xf numFmtId="0" fontId="15" fillId="0" borderId="1" xfId="1" applyNumberFormat="1" applyFont="1" applyFill="1" applyBorder="1" applyAlignment="1" applyProtection="1">
      <alignment horizontal="center" vertical="center" wrapText="1"/>
    </xf>
    <xf numFmtId="0" fontId="4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34" fillId="0" borderId="6" xfId="0" applyNumberFormat="1" applyFont="1" applyFill="1" applyBorder="1" applyAlignment="1">
      <alignment horizontal="center" vertical="center" wrapText="1"/>
    </xf>
    <xf numFmtId="1" fontId="34" fillId="0" borderId="18"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1" fontId="16" fillId="0" borderId="18" xfId="0" applyNumberFormat="1" applyFont="1" applyFill="1" applyBorder="1" applyAlignment="1">
      <alignment horizontal="center" vertical="center" wrapText="1"/>
    </xf>
    <xf numFmtId="0" fontId="14" fillId="15" borderId="1" xfId="0" applyFont="1" applyFill="1" applyBorder="1" applyAlignment="1">
      <alignment horizontal="center" vertical="center"/>
    </xf>
    <xf numFmtId="0" fontId="14" fillId="15" borderId="1" xfId="0" applyFont="1" applyFill="1" applyBorder="1" applyAlignment="1">
      <alignment horizontal="left" vertical="center"/>
    </xf>
    <xf numFmtId="0" fontId="17" fillId="0" borderId="2" xfId="0" applyFont="1" applyBorder="1" applyAlignment="1"/>
    <xf numFmtId="14" fontId="14" fillId="15" borderId="1" xfId="0" applyNumberFormat="1" applyFont="1" applyFill="1" applyBorder="1" applyAlignment="1">
      <alignment horizontal="center" vertical="center"/>
    </xf>
    <xf numFmtId="0" fontId="14" fillId="15" borderId="1" xfId="0" applyFont="1" applyFill="1" applyBorder="1" applyAlignment="1">
      <alignment horizontal="left" vertical="center" wrapText="1"/>
    </xf>
    <xf numFmtId="0" fontId="15" fillId="16" borderId="9" xfId="0" applyFont="1" applyFill="1" applyBorder="1" applyAlignment="1">
      <alignment horizontal="justify" vertical="center"/>
    </xf>
    <xf numFmtId="0" fontId="15" fillId="7" borderId="1" xfId="0" applyFont="1" applyFill="1" applyBorder="1" applyAlignment="1">
      <alignment horizontal="justify" vertical="center"/>
    </xf>
    <xf numFmtId="49" fontId="14" fillId="15" borderId="1" xfId="0" applyNumberFormat="1" applyFont="1" applyFill="1" applyBorder="1" applyAlignment="1">
      <alignment horizontal="center" vertical="center"/>
    </xf>
    <xf numFmtId="14" fontId="14" fillId="17" borderId="1" xfId="0" applyNumberFormat="1" applyFont="1" applyFill="1" applyBorder="1" applyAlignment="1">
      <alignment horizontal="center" vertical="center"/>
    </xf>
    <xf numFmtId="0" fontId="15" fillId="18" borderId="13" xfId="0" applyFont="1" applyFill="1" applyBorder="1" applyAlignment="1">
      <alignment horizontal="left" vertical="center" wrapText="1"/>
    </xf>
    <xf numFmtId="0" fontId="28" fillId="18" borderId="2" xfId="0" applyFont="1" applyFill="1" applyBorder="1" applyAlignment="1">
      <alignment vertical="center" wrapText="1"/>
    </xf>
    <xf numFmtId="0" fontId="25" fillId="18" borderId="1" xfId="0" applyFont="1" applyFill="1" applyBorder="1" applyAlignment="1">
      <alignment horizontal="justify" vertical="center" wrapText="1"/>
    </xf>
    <xf numFmtId="0" fontId="25" fillId="18" borderId="6" xfId="0" applyFont="1" applyFill="1" applyBorder="1" applyAlignment="1">
      <alignment horizontal="justify" vertical="center" wrapText="1"/>
    </xf>
    <xf numFmtId="0" fontId="15" fillId="18" borderId="6" xfId="0" applyFont="1" applyFill="1" applyBorder="1" applyAlignment="1">
      <alignment horizontal="justify" vertical="center"/>
    </xf>
    <xf numFmtId="0" fontId="15" fillId="15" borderId="13" xfId="0" applyFont="1" applyFill="1" applyBorder="1" applyAlignment="1">
      <alignment horizontal="left" vertical="center"/>
    </xf>
    <xf numFmtId="0" fontId="15" fillId="18" borderId="1" xfId="0" applyFont="1" applyFill="1" applyBorder="1" applyAlignment="1">
      <alignment horizontal="left" vertical="center" wrapText="1"/>
    </xf>
    <xf numFmtId="0" fontId="15" fillId="15" borderId="6" xfId="0" applyFont="1" applyFill="1" applyBorder="1" applyAlignment="1">
      <alignment horizontal="justify" vertical="center"/>
    </xf>
    <xf numFmtId="0" fontId="15" fillId="15" borderId="3" xfId="0" applyFont="1" applyFill="1" applyBorder="1" applyAlignment="1">
      <alignment horizontal="left" vertical="center"/>
    </xf>
    <xf numFmtId="0" fontId="15" fillId="18" borderId="1" xfId="0" applyFont="1" applyFill="1" applyBorder="1" applyAlignment="1">
      <alignment horizontal="left" vertical="center"/>
    </xf>
    <xf numFmtId="0" fontId="14" fillId="15" borderId="6" xfId="0" applyFont="1" applyFill="1" applyBorder="1" applyAlignment="1">
      <alignment horizontal="left" vertical="center"/>
    </xf>
    <xf numFmtId="14" fontId="14" fillId="15" borderId="6" xfId="0" applyNumberFormat="1" applyFont="1" applyFill="1" applyBorder="1" applyAlignment="1">
      <alignment horizontal="center" vertical="center"/>
    </xf>
    <xf numFmtId="0" fontId="14" fillId="15" borderId="6" xfId="0" applyFont="1" applyFill="1" applyBorder="1" applyAlignment="1">
      <alignment horizontal="left" vertical="center" wrapText="1"/>
    </xf>
    <xf numFmtId="0" fontId="52" fillId="3" borderId="1" xfId="0" applyFont="1" applyFill="1" applyBorder="1" applyAlignment="1">
      <alignment horizontal="center" vertical="center"/>
    </xf>
    <xf numFmtId="0" fontId="89" fillId="19" borderId="17" xfId="0" applyFont="1" applyFill="1" applyBorder="1" applyAlignment="1">
      <alignment horizontal="center" vertical="center" wrapText="1"/>
    </xf>
    <xf numFmtId="49" fontId="89" fillId="14" borderId="6" xfId="0" applyNumberFormat="1" applyFont="1" applyFill="1" applyBorder="1" applyAlignment="1">
      <alignment vertical="center" wrapText="1"/>
    </xf>
    <xf numFmtId="49" fontId="89" fillId="14" borderId="1" xfId="0" applyNumberFormat="1" applyFont="1" applyFill="1" applyBorder="1" applyAlignment="1">
      <alignment vertical="center" wrapText="1"/>
    </xf>
    <xf numFmtId="49" fontId="89" fillId="14" borderId="18" xfId="0" applyNumberFormat="1" applyFont="1" applyFill="1" applyBorder="1" applyAlignment="1">
      <alignment vertical="center" wrapText="1"/>
    </xf>
    <xf numFmtId="49" fontId="89" fillId="20" borderId="18" xfId="0" applyNumberFormat="1" applyFont="1" applyFill="1" applyBorder="1" applyAlignment="1">
      <alignment vertical="center" wrapText="1"/>
    </xf>
    <xf numFmtId="49" fontId="89" fillId="14" borderId="20" xfId="0" applyNumberFormat="1" applyFont="1" applyFill="1" applyBorder="1" applyAlignment="1">
      <alignment vertical="center" wrapText="1"/>
    </xf>
    <xf numFmtId="49" fontId="90" fillId="14" borderId="17" xfId="0" applyNumberFormat="1" applyFont="1" applyFill="1" applyBorder="1" applyAlignment="1">
      <alignment horizontal="left" vertical="center"/>
    </xf>
    <xf numFmtId="0" fontId="89" fillId="14" borderId="17" xfId="0" applyFont="1" applyFill="1" applyBorder="1" applyAlignment="1">
      <alignment horizontal="left" vertical="center" wrapText="1"/>
    </xf>
    <xf numFmtId="0" fontId="89" fillId="14" borderId="21" xfId="0" applyFont="1" applyFill="1" applyBorder="1" applyAlignment="1">
      <alignment horizontal="left" vertical="center" wrapText="1"/>
    </xf>
    <xf numFmtId="0" fontId="89" fillId="20" borderId="21" xfId="0" applyFont="1" applyFill="1" applyBorder="1" applyAlignment="1">
      <alignment horizontal="left" vertical="center" wrapText="1"/>
    </xf>
    <xf numFmtId="0" fontId="88" fillId="14" borderId="21" xfId="0" applyFont="1" applyFill="1" applyBorder="1" applyAlignment="1">
      <alignment horizontal="left" vertical="center" wrapText="1"/>
    </xf>
    <xf numFmtId="0" fontId="89" fillId="14" borderId="22" xfId="0" applyFont="1" applyFill="1" applyBorder="1" applyAlignment="1">
      <alignment horizontal="left" vertical="center" wrapText="1"/>
    </xf>
    <xf numFmtId="0" fontId="89" fillId="14" borderId="23" xfId="0" applyFont="1" applyFill="1" applyBorder="1" applyAlignment="1">
      <alignment horizontal="left" vertical="center" wrapText="1"/>
    </xf>
    <xf numFmtId="0" fontId="89" fillId="14" borderId="24" xfId="0" applyFont="1" applyFill="1" applyBorder="1" applyAlignment="1">
      <alignment horizontal="left" vertical="center" wrapText="1"/>
    </xf>
    <xf numFmtId="0" fontId="89" fillId="14" borderId="17" xfId="0" applyFont="1" applyFill="1" applyBorder="1" applyAlignment="1">
      <alignment horizontal="left" vertical="center"/>
    </xf>
    <xf numFmtId="0" fontId="89" fillId="14" borderId="21" xfId="0" applyFont="1" applyFill="1" applyBorder="1" applyAlignment="1">
      <alignment horizontal="left" vertical="center"/>
    </xf>
    <xf numFmtId="0" fontId="89" fillId="16" borderId="21" xfId="0" applyFont="1" applyFill="1" applyBorder="1" applyAlignment="1">
      <alignment horizontal="left" vertical="center"/>
    </xf>
    <xf numFmtId="0" fontId="89" fillId="14" borderId="22" xfId="0" applyFont="1" applyFill="1" applyBorder="1" applyAlignment="1">
      <alignment horizontal="left" vertical="center"/>
    </xf>
    <xf numFmtId="0" fontId="89" fillId="14" borderId="9" xfId="0" applyFont="1" applyFill="1" applyBorder="1" applyAlignment="1">
      <alignment horizontal="left" vertical="center" wrapText="1"/>
    </xf>
    <xf numFmtId="0" fontId="89" fillId="16" borderId="22" xfId="0" applyFont="1" applyFill="1" applyBorder="1" applyAlignment="1">
      <alignment horizontal="left" vertical="center"/>
    </xf>
    <xf numFmtId="0" fontId="89" fillId="14" borderId="1" xfId="0" applyFont="1" applyFill="1" applyBorder="1" applyAlignment="1">
      <alignment horizontal="left" vertical="center"/>
    </xf>
    <xf numFmtId="0" fontId="88" fillId="14" borderId="21" xfId="0" applyFont="1" applyFill="1" applyBorder="1" applyAlignment="1">
      <alignment horizontal="left" vertical="center"/>
    </xf>
    <xf numFmtId="0" fontId="89" fillId="14" borderId="25" xfId="0" applyFont="1" applyFill="1" applyBorder="1" applyAlignment="1">
      <alignment horizontal="left" vertical="center" wrapText="1"/>
    </xf>
    <xf numFmtId="0" fontId="91" fillId="14" borderId="21" xfId="0" applyFont="1" applyFill="1" applyBorder="1" applyAlignment="1">
      <alignment horizontal="left" vertical="center"/>
    </xf>
    <xf numFmtId="49" fontId="89" fillId="20" borderId="9" xfId="0" applyNumberFormat="1" applyFont="1" applyFill="1" applyBorder="1" applyAlignment="1">
      <alignment vertical="center" wrapText="1"/>
    </xf>
    <xf numFmtId="49" fontId="89" fillId="14" borderId="9" xfId="0" applyNumberFormat="1" applyFont="1" applyFill="1" applyBorder="1" applyAlignment="1">
      <alignment vertical="center" wrapText="1"/>
    </xf>
    <xf numFmtId="0" fontId="89" fillId="14" borderId="6" xfId="0" applyFont="1" applyFill="1" applyBorder="1" applyAlignment="1">
      <alignment horizontal="left" vertical="center" wrapText="1"/>
    </xf>
    <xf numFmtId="0" fontId="89" fillId="14" borderId="18" xfId="0" applyFont="1" applyFill="1" applyBorder="1" applyAlignment="1">
      <alignment horizontal="left" vertical="center" wrapText="1"/>
    </xf>
    <xf numFmtId="49" fontId="89" fillId="14" borderId="26" xfId="0" applyNumberFormat="1" applyFont="1" applyFill="1" applyBorder="1" applyAlignment="1">
      <alignment vertical="center" wrapText="1"/>
    </xf>
    <xf numFmtId="49" fontId="89" fillId="14" borderId="27" xfId="0" applyNumberFormat="1" applyFont="1" applyFill="1" applyBorder="1" applyAlignment="1">
      <alignment vertical="center" wrapText="1"/>
    </xf>
    <xf numFmtId="49" fontId="90" fillId="14" borderId="23" xfId="0" applyNumberFormat="1" applyFont="1" applyFill="1" applyBorder="1" applyAlignment="1">
      <alignment horizontal="left" vertical="center"/>
    </xf>
    <xf numFmtId="49" fontId="90" fillId="14" borderId="22" xfId="0" applyNumberFormat="1" applyFont="1" applyFill="1" applyBorder="1" applyAlignment="1">
      <alignment horizontal="left" vertical="center"/>
    </xf>
    <xf numFmtId="49" fontId="90" fillId="14" borderId="24" xfId="0" applyNumberFormat="1" applyFont="1" applyFill="1" applyBorder="1" applyAlignment="1">
      <alignment horizontal="left" vertical="center"/>
    </xf>
    <xf numFmtId="0" fontId="14" fillId="15" borderId="18" xfId="0" applyFont="1" applyFill="1" applyBorder="1" applyAlignment="1">
      <alignment horizontal="left" vertical="center"/>
    </xf>
    <xf numFmtId="14" fontId="14" fillId="15" borderId="18" xfId="0" applyNumberFormat="1" applyFont="1" applyFill="1" applyBorder="1" applyAlignment="1">
      <alignment horizontal="center" vertical="center"/>
    </xf>
    <xf numFmtId="49" fontId="38" fillId="3" borderId="1" xfId="0" applyNumberFormat="1" applyFont="1" applyFill="1" applyBorder="1" applyAlignment="1">
      <alignment horizontal="left" vertical="center"/>
    </xf>
    <xf numFmtId="0" fontId="14" fillId="15" borderId="9" xfId="0" applyFont="1" applyFill="1" applyBorder="1" applyAlignment="1">
      <alignment horizontal="left" vertical="center" wrapText="1"/>
    </xf>
    <xf numFmtId="0" fontId="14" fillId="15" borderId="18" xfId="0" applyFont="1" applyFill="1" applyBorder="1" applyAlignment="1">
      <alignment horizontal="center" vertical="center"/>
    </xf>
    <xf numFmtId="49" fontId="38" fillId="15" borderId="1" xfId="0" applyNumberFormat="1" applyFont="1" applyFill="1" applyBorder="1" applyAlignment="1">
      <alignment horizontal="left" vertical="center"/>
    </xf>
    <xf numFmtId="49" fontId="38" fillId="15" borderId="9" xfId="0" applyNumberFormat="1" applyFont="1" applyFill="1" applyBorder="1" applyAlignment="1">
      <alignment horizontal="left" vertical="center"/>
    </xf>
    <xf numFmtId="49" fontId="92" fillId="14" borderId="21" xfId="0" applyNumberFormat="1" applyFont="1" applyFill="1" applyBorder="1" applyAlignment="1">
      <alignment horizontal="left" vertical="center"/>
    </xf>
    <xf numFmtId="49" fontId="89" fillId="20" borderId="27" xfId="0" applyNumberFormat="1" applyFont="1" applyFill="1" applyBorder="1" applyAlignment="1">
      <alignment vertical="center" wrapText="1"/>
    </xf>
    <xf numFmtId="0" fontId="89" fillId="14" borderId="20" xfId="0" applyFont="1" applyFill="1" applyBorder="1" applyAlignment="1">
      <alignment horizontal="left" vertical="center" wrapText="1"/>
    </xf>
    <xf numFmtId="0" fontId="91" fillId="14" borderId="25" xfId="0" applyFont="1" applyFill="1" applyBorder="1" applyAlignment="1">
      <alignment horizontal="left" vertical="center"/>
    </xf>
    <xf numFmtId="49" fontId="92" fillId="14" borderId="24" xfId="0" applyNumberFormat="1" applyFont="1" applyFill="1" applyBorder="1" applyAlignment="1">
      <alignment horizontal="left" vertical="center"/>
    </xf>
    <xf numFmtId="0" fontId="89" fillId="14" borderId="27" xfId="0" applyFont="1" applyFill="1" applyBorder="1" applyAlignment="1">
      <alignment horizontal="left" vertical="center"/>
    </xf>
    <xf numFmtId="49" fontId="15" fillId="18" borderId="1" xfId="0" applyNumberFormat="1" applyFont="1" applyFill="1" applyBorder="1" applyAlignment="1">
      <alignment horizontal="left" vertical="center" wrapText="1"/>
    </xf>
    <xf numFmtId="0" fontId="15" fillId="18" borderId="6" xfId="0" applyFont="1" applyFill="1" applyBorder="1" applyAlignment="1">
      <alignment horizontal="left" vertical="center" wrapText="1"/>
    </xf>
    <xf numFmtId="49" fontId="14" fillId="15" borderId="1" xfId="0" applyNumberFormat="1" applyFont="1" applyFill="1" applyBorder="1" applyAlignment="1">
      <alignment horizontal="left" vertical="center"/>
    </xf>
    <xf numFmtId="0" fontId="14" fillId="0" borderId="6" xfId="0" applyFont="1" applyFill="1" applyBorder="1" applyAlignment="1">
      <alignment horizontal="center" vertical="center"/>
    </xf>
    <xf numFmtId="0" fontId="14" fillId="0" borderId="6" xfId="0" applyFont="1" applyBorder="1" applyAlignment="1">
      <alignment horizontal="center" vertical="center"/>
    </xf>
    <xf numFmtId="0" fontId="14" fillId="0" borderId="0" xfId="0" applyFont="1" applyAlignment="1">
      <alignmen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4" fillId="0" borderId="0" xfId="0" applyFont="1" applyAlignment="1">
      <alignment horizontal="left"/>
    </xf>
    <xf numFmtId="0" fontId="25" fillId="6" borderId="10" xfId="0" applyFont="1" applyFill="1" applyBorder="1" applyAlignment="1">
      <alignment horizontal="left" vertical="center" wrapText="1"/>
    </xf>
    <xf numFmtId="0" fontId="25" fillId="6" borderId="0" xfId="0" applyFont="1" applyFill="1" applyBorder="1" applyAlignment="1">
      <alignment horizontal="left" vertical="center" wrapText="1"/>
    </xf>
    <xf numFmtId="14" fontId="38" fillId="15" borderId="1" xfId="0" applyNumberFormat="1" applyFont="1" applyFill="1" applyBorder="1" applyAlignment="1">
      <alignment horizontal="center" vertical="center"/>
    </xf>
    <xf numFmtId="0" fontId="52" fillId="0" borderId="1" xfId="18" applyFont="1" applyBorder="1" applyAlignment="1">
      <alignment horizontal="left" vertical="top" wrapText="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3" borderId="9" xfId="0" applyFont="1" applyFill="1" applyBorder="1" applyAlignment="1">
      <alignment horizontal="left" vertical="center"/>
    </xf>
    <xf numFmtId="14" fontId="38" fillId="17" borderId="1" xfId="0" applyNumberFormat="1" applyFont="1" applyFill="1" applyBorder="1" applyAlignment="1">
      <alignment horizontal="center" vertical="center"/>
    </xf>
    <xf numFmtId="0" fontId="52" fillId="4" borderId="1" xfId="9" applyFont="1" applyFill="1" applyBorder="1" applyAlignment="1">
      <alignment horizontal="center" vertical="center" wrapText="1"/>
    </xf>
    <xf numFmtId="0" fontId="14" fillId="0" borderId="0" xfId="0" applyFont="1" applyAlignment="1">
      <alignment horizontal="left"/>
    </xf>
    <xf numFmtId="0" fontId="14" fillId="3" borderId="0" xfId="0" applyFont="1" applyFill="1" applyAlignment="1">
      <alignment horizontal="left" vertical="center"/>
    </xf>
    <xf numFmtId="0" fontId="38" fillId="0" borderId="0" xfId="0" applyFont="1" applyAlignment="1">
      <alignment horizontal="left"/>
    </xf>
    <xf numFmtId="0" fontId="39" fillId="0" borderId="0" xfId="0" applyFont="1" applyAlignment="1">
      <alignment horizontal="left"/>
    </xf>
    <xf numFmtId="0" fontId="40" fillId="0" borderId="0" xfId="0" applyFont="1" applyAlignment="1">
      <alignment horizontal="left"/>
    </xf>
    <xf numFmtId="0" fontId="14" fillId="0" borderId="0" xfId="0" applyFont="1" applyAlignment="1">
      <alignment vertical="top"/>
    </xf>
    <xf numFmtId="0" fontId="33" fillId="0" borderId="0" xfId="0" applyFont="1" applyAlignment="1">
      <alignment wrapText="1"/>
    </xf>
    <xf numFmtId="0" fontId="16" fillId="3" borderId="0" xfId="0" applyFont="1" applyFill="1"/>
    <xf numFmtId="0" fontId="65" fillId="0" borderId="0" xfId="0" applyFont="1" applyAlignment="1">
      <alignment horizontal="center"/>
    </xf>
    <xf numFmtId="49" fontId="52" fillId="0" borderId="9" xfId="9" applyNumberFormat="1" applyFont="1" applyBorder="1" applyAlignment="1">
      <alignment horizontal="center" vertical="center" wrapText="1"/>
    </xf>
    <xf numFmtId="0" fontId="52" fillId="0" borderId="9" xfId="9" applyFont="1" applyBorder="1" applyAlignment="1">
      <alignment horizontal="center" vertical="center" wrapText="1"/>
    </xf>
    <xf numFmtId="0" fontId="52" fillId="4" borderId="9" xfId="9" applyFont="1" applyFill="1" applyBorder="1" applyAlignment="1">
      <alignment horizontal="center" vertical="center" wrapText="1"/>
    </xf>
    <xf numFmtId="0" fontId="42" fillId="0" borderId="9" xfId="9" applyFont="1" applyBorder="1" applyAlignment="1">
      <alignment horizontal="center" vertical="center" wrapText="1"/>
    </xf>
    <xf numFmtId="0" fontId="52" fillId="0" borderId="9" xfId="9" applyFont="1" applyBorder="1" applyAlignment="1">
      <alignment vertical="center"/>
    </xf>
    <xf numFmtId="0" fontId="52" fillId="0" borderId="9" xfId="9" applyFont="1" applyBorder="1" applyAlignment="1">
      <alignment horizontal="center" vertical="center"/>
    </xf>
    <xf numFmtId="0" fontId="14" fillId="0" borderId="0" xfId="0" applyFont="1" applyAlignment="1">
      <alignment horizontal="left"/>
    </xf>
    <xf numFmtId="14" fontId="14" fillId="0" borderId="0" xfId="0" applyNumberFormat="1" applyFont="1" applyAlignment="1">
      <alignment horizontal="left"/>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0" xfId="0" applyFont="1" applyFill="1" applyAlignment="1">
      <alignment horizontal="center" vertical="top"/>
    </xf>
    <xf numFmtId="49" fontId="14" fillId="0" borderId="0" xfId="0" applyNumberFormat="1" applyFont="1" applyAlignment="1">
      <alignment horizontal="left"/>
    </xf>
    <xf numFmtId="0" fontId="14" fillId="3" borderId="0" xfId="0" applyFont="1" applyFill="1" applyAlignment="1">
      <alignment horizontal="left"/>
    </xf>
    <xf numFmtId="0" fontId="14" fillId="3" borderId="0" xfId="0" applyFont="1" applyFill="1" applyAlignment="1">
      <alignment horizontal="center" vertical="center"/>
    </xf>
    <xf numFmtId="0" fontId="23" fillId="0" borderId="0" xfId="0" applyFont="1" applyAlignment="1">
      <alignment horizontal="left"/>
    </xf>
    <xf numFmtId="0" fontId="42" fillId="3" borderId="0" xfId="0" applyFont="1" applyFill="1" applyAlignment="1">
      <alignment horizontal="center"/>
    </xf>
    <xf numFmtId="0" fontId="19" fillId="3" borderId="0" xfId="0" applyFont="1" applyFill="1" applyAlignment="1">
      <alignment horizontal="center"/>
    </xf>
    <xf numFmtId="14" fontId="36" fillId="0" borderId="0" xfId="0" applyNumberFormat="1" applyFont="1" applyAlignment="1">
      <alignment horizontal="left"/>
    </xf>
    <xf numFmtId="14" fontId="38" fillId="0" borderId="0" xfId="0" applyNumberFormat="1" applyFont="1" applyAlignment="1">
      <alignment horizontal="left"/>
    </xf>
    <xf numFmtId="14" fontId="39" fillId="0" borderId="0" xfId="0" applyNumberFormat="1" applyFont="1" applyAlignment="1">
      <alignment horizontal="left"/>
    </xf>
    <xf numFmtId="14" fontId="40" fillId="0" borderId="0" xfId="0" applyNumberFormat="1" applyFont="1" applyAlignment="1">
      <alignment horizontal="left"/>
    </xf>
    <xf numFmtId="0" fontId="52" fillId="0" borderId="0" xfId="19" applyFont="1" applyAlignment="1">
      <alignment vertical="center"/>
    </xf>
    <xf numFmtId="0" fontId="52" fillId="0" borderId="1" xfId="19" applyFont="1" applyBorder="1" applyAlignment="1">
      <alignment horizontal="center" vertical="center" wrapText="1"/>
    </xf>
    <xf numFmtId="0" fontId="52" fillId="0" borderId="1" xfId="19" applyFont="1" applyBorder="1" applyAlignment="1">
      <alignment horizontal="center" vertical="center"/>
    </xf>
    <xf numFmtId="0" fontId="52" fillId="0" borderId="1" xfId="9" applyNumberFormat="1" applyFont="1" applyBorder="1" applyAlignment="1">
      <alignment horizontal="center" vertical="center" wrapText="1"/>
    </xf>
    <xf numFmtId="0" fontId="18" fillId="4" borderId="1" xfId="0" applyFont="1" applyFill="1" applyBorder="1" applyAlignment="1">
      <alignment horizontal="center" vertical="center"/>
    </xf>
    <xf numFmtId="0" fontId="38" fillId="3" borderId="1" xfId="0" applyFont="1" applyFill="1" applyBorder="1" applyAlignment="1">
      <alignment horizontal="left" vertical="center" wrapText="1"/>
    </xf>
    <xf numFmtId="0" fontId="17" fillId="0" borderId="0" xfId="0" applyFont="1" applyAlignment="1">
      <alignment horizontal="right"/>
    </xf>
    <xf numFmtId="0" fontId="14" fillId="0" borderId="0" xfId="0" applyFont="1" applyAlignment="1">
      <alignment vertical="center" wrapText="1"/>
    </xf>
    <xf numFmtId="49" fontId="17" fillId="0" borderId="2" xfId="0" applyNumberFormat="1" applyFont="1" applyBorder="1"/>
    <xf numFmtId="165" fontId="17" fillId="0" borderId="0" xfId="0" applyNumberFormat="1" applyFont="1"/>
    <xf numFmtId="0" fontId="19" fillId="3" borderId="0" xfId="0" applyFont="1" applyFill="1"/>
    <xf numFmtId="14" fontId="19" fillId="3" borderId="2" xfId="0" applyNumberFormat="1" applyFont="1" applyFill="1" applyBorder="1"/>
    <xf numFmtId="0" fontId="72" fillId="3" borderId="0" xfId="0" applyFont="1" applyFill="1" applyAlignment="1">
      <alignment vertical="top"/>
    </xf>
    <xf numFmtId="0" fontId="18"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15" fillId="0" borderId="0" xfId="0" applyFont="1" applyAlignment="1">
      <alignment vertical="center"/>
    </xf>
    <xf numFmtId="165" fontId="33" fillId="0" borderId="0" xfId="0" applyNumberFormat="1" applyFont="1"/>
    <xf numFmtId="0" fontId="52" fillId="0" borderId="0" xfId="9" applyNumberFormat="1" applyFont="1" applyBorder="1" applyAlignment="1">
      <alignment horizontal="center" vertical="center" wrapText="1"/>
    </xf>
    <xf numFmtId="0" fontId="52" fillId="0" borderId="0" xfId="19" applyFont="1" applyBorder="1" applyAlignment="1">
      <alignment horizontal="center" vertical="center" wrapText="1"/>
    </xf>
    <xf numFmtId="0" fontId="52" fillId="0" borderId="0" xfId="9" applyFont="1" applyBorder="1" applyAlignment="1">
      <alignment horizontal="center" vertical="center" wrapText="1"/>
    </xf>
    <xf numFmtId="0" fontId="52" fillId="0" borderId="0" xfId="9" applyFont="1" applyBorder="1" applyAlignment="1">
      <alignment vertical="center"/>
    </xf>
    <xf numFmtId="0" fontId="52" fillId="0" borderId="0" xfId="19" applyFont="1" applyBorder="1" applyAlignment="1">
      <alignment horizontal="center" vertical="center"/>
    </xf>
    <xf numFmtId="0" fontId="52" fillId="0" borderId="0" xfId="19" applyFont="1" applyBorder="1" applyAlignment="1">
      <alignment horizontal="left" vertical="center" wrapText="1"/>
    </xf>
    <xf numFmtId="0" fontId="14" fillId="3" borderId="0" xfId="0" applyFont="1" applyFill="1"/>
    <xf numFmtId="0" fontId="15" fillId="3" borderId="0" xfId="0" applyFont="1" applyFill="1" applyAlignment="1">
      <alignment vertical="center"/>
    </xf>
    <xf numFmtId="0" fontId="33" fillId="3" borderId="0" xfId="0" applyFont="1" applyFill="1" applyAlignment="1">
      <alignment vertical="center" wrapText="1"/>
    </xf>
    <xf numFmtId="0" fontId="33" fillId="3" borderId="0" xfId="0" applyFont="1" applyFill="1" applyAlignment="1">
      <alignment vertical="top"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49" fontId="14" fillId="0" borderId="1" xfId="0" applyNumberFormat="1" applyFont="1" applyFill="1" applyBorder="1" applyAlignment="1">
      <alignment horizontal="left" vertical="center"/>
    </xf>
    <xf numFmtId="0" fontId="14" fillId="0" borderId="6" xfId="0" applyFont="1" applyFill="1" applyBorder="1" applyAlignment="1">
      <alignment horizontal="left" vertical="center"/>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88" fillId="0" borderId="18" xfId="0" applyFont="1" applyFill="1" applyBorder="1" applyAlignment="1">
      <alignment horizontal="left" vertical="center" wrapText="1"/>
    </xf>
    <xf numFmtId="0" fontId="88" fillId="0" borderId="18"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9" xfId="0" applyFont="1" applyFill="1" applyBorder="1" applyAlignment="1">
      <alignment horizontal="left" vertical="center" wrapText="1"/>
    </xf>
    <xf numFmtId="14"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wrapText="1"/>
    </xf>
    <xf numFmtId="0" fontId="24" fillId="0" borderId="0" xfId="0" applyFont="1" applyFill="1"/>
    <xf numFmtId="49" fontId="88" fillId="0" borderId="6"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3" borderId="4"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14" fontId="32" fillId="0" borderId="2" xfId="0" applyNumberFormat="1" applyFont="1" applyBorder="1" applyAlignment="1">
      <alignment horizontal="center"/>
    </xf>
    <xf numFmtId="0" fontId="32" fillId="0" borderId="2" xfId="0" applyFont="1" applyBorder="1" applyAlignment="1">
      <alignment horizontal="center"/>
    </xf>
    <xf numFmtId="0" fontId="66" fillId="0" borderId="2" xfId="0" applyFont="1" applyBorder="1" applyAlignment="1">
      <alignment horizontal="center" wrapText="1"/>
    </xf>
    <xf numFmtId="0" fontId="15" fillId="0" borderId="2" xfId="0" applyFont="1" applyBorder="1" applyAlignment="1">
      <alignment horizontal="center"/>
    </xf>
    <xf numFmtId="0" fontId="26" fillId="0" borderId="11" xfId="0" applyFont="1" applyBorder="1" applyAlignment="1">
      <alignment horizontal="center" vertical="top"/>
    </xf>
    <xf numFmtId="0" fontId="26" fillId="0" borderId="0" xfId="0" applyFont="1" applyBorder="1" applyAlignment="1">
      <alignment horizontal="center" vertical="top"/>
    </xf>
    <xf numFmtId="0" fontId="32" fillId="0" borderId="2" xfId="0" applyFont="1" applyBorder="1" applyAlignment="1">
      <alignment horizontal="center" wrapText="1"/>
    </xf>
    <xf numFmtId="0" fontId="15" fillId="0" borderId="11" xfId="0" applyFont="1" applyBorder="1" applyAlignment="1">
      <alignment horizontal="center" vertical="top"/>
    </xf>
    <xf numFmtId="0" fontId="19" fillId="3" borderId="2" xfId="0" applyFont="1" applyFill="1" applyBorder="1" applyAlignment="1">
      <alignment horizontal="center" wrapText="1"/>
    </xf>
    <xf numFmtId="0" fontId="18" fillId="3" borderId="2" xfId="0" applyFont="1" applyFill="1" applyBorder="1" applyAlignment="1">
      <alignment horizontal="center"/>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top"/>
    </xf>
    <xf numFmtId="0" fontId="33" fillId="0" borderId="0" xfId="0" applyFont="1" applyAlignment="1">
      <alignment horizontal="left" vertical="top" wrapText="1"/>
    </xf>
    <xf numFmtId="0" fontId="14" fillId="0" borderId="3" xfId="0" applyFont="1" applyBorder="1" applyAlignment="1">
      <alignment horizontal="left" vertical="center" wrapText="1"/>
    </xf>
    <xf numFmtId="0" fontId="33" fillId="0" borderId="0" xfId="0" applyFont="1" applyAlignment="1">
      <alignment horizontal="left" vertical="center" wrapText="1"/>
    </xf>
    <xf numFmtId="0" fontId="14" fillId="0" borderId="0" xfId="0" applyFont="1" applyAlignment="1">
      <alignment vertical="top" wrapText="1"/>
    </xf>
    <xf numFmtId="0" fontId="33" fillId="0" borderId="0" xfId="0" applyFont="1" applyAlignment="1">
      <alignment horizontal="left" wrapText="1"/>
    </xf>
    <xf numFmtId="0" fontId="14" fillId="0" borderId="0" xfId="0" applyFont="1" applyAlignment="1">
      <alignment vertical="center" wrapText="1"/>
    </xf>
    <xf numFmtId="0" fontId="61" fillId="0" borderId="0" xfId="0" applyNumberFormat="1" applyFont="1" applyAlignment="1">
      <alignment horizontal="left"/>
    </xf>
    <xf numFmtId="0" fontId="61" fillId="0" borderId="0" xfId="0" applyFont="1" applyAlignment="1">
      <alignment horizontal="left"/>
    </xf>
    <xf numFmtId="0" fontId="14" fillId="0" borderId="0" xfId="0" applyFont="1" applyAlignment="1">
      <alignment horizontal="left" vertical="top" wrapText="1"/>
    </xf>
    <xf numFmtId="0" fontId="14" fillId="0" borderId="0" xfId="0" applyFont="1" applyAlignment="1">
      <alignment horizontal="left" wrapText="1"/>
    </xf>
    <xf numFmtId="0" fontId="33" fillId="0" borderId="0" xfId="0" applyFont="1" applyAlignment="1">
      <alignment horizontal="left"/>
    </xf>
    <xf numFmtId="165" fontId="33" fillId="0" borderId="0" xfId="0" applyNumberFormat="1" applyFont="1" applyAlignment="1">
      <alignment horizontal="left"/>
    </xf>
    <xf numFmtId="0" fontId="33" fillId="0" borderId="0" xfId="0" applyFont="1" applyBorder="1" applyAlignment="1">
      <alignment horizontal="left" wrapText="1"/>
    </xf>
    <xf numFmtId="0" fontId="25" fillId="6" borderId="10" xfId="0" applyFont="1" applyFill="1" applyBorder="1" applyAlignment="1">
      <alignment horizontal="left" vertical="center" wrapText="1"/>
    </xf>
    <xf numFmtId="0" fontId="25" fillId="6" borderId="0" xfId="0" applyFont="1" applyFill="1" applyBorder="1" applyAlignment="1">
      <alignment horizontal="left" vertical="center" wrapText="1"/>
    </xf>
    <xf numFmtId="0" fontId="33" fillId="0" borderId="0" xfId="0" applyFont="1" applyAlignment="1"/>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14" fontId="17" fillId="0" borderId="1" xfId="0" applyNumberFormat="1" applyFont="1" applyFill="1" applyBorder="1" applyAlignment="1">
      <alignment horizontal="left" vertical="center"/>
    </xf>
    <xf numFmtId="0" fontId="21" fillId="0" borderId="1" xfId="0" applyFont="1" applyFill="1" applyBorder="1" applyAlignment="1">
      <alignment horizontal="left" vertical="center"/>
    </xf>
    <xf numFmtId="0" fontId="22" fillId="0" borderId="1" xfId="0" applyFont="1" applyFill="1" applyBorder="1" applyAlignment="1">
      <alignment horizontal="left" vertical="center"/>
    </xf>
    <xf numFmtId="0" fontId="20" fillId="3" borderId="2" xfId="0" applyFont="1" applyFill="1" applyBorder="1" applyAlignment="1">
      <alignment horizontal="center"/>
    </xf>
    <xf numFmtId="0" fontId="17" fillId="0" borderId="0" xfId="0" applyFont="1" applyAlignment="1">
      <alignment horizontal="right"/>
    </xf>
    <xf numFmtId="165" fontId="17" fillId="0" borderId="2" xfId="0" applyNumberFormat="1" applyFont="1" applyBorder="1" applyAlignment="1">
      <alignment horizontal="center"/>
    </xf>
    <xf numFmtId="0" fontId="14" fillId="0" borderId="0" xfId="0" applyFont="1" applyAlignment="1">
      <alignment horizontal="left"/>
    </xf>
    <xf numFmtId="0" fontId="33" fillId="0" borderId="0" xfId="0" applyFont="1" applyBorder="1" applyAlignment="1">
      <alignment horizontal="left"/>
    </xf>
    <xf numFmtId="0" fontId="18" fillId="3" borderId="1" xfId="0" applyFont="1" applyFill="1" applyBorder="1" applyAlignment="1">
      <alignment horizontal="left" vertical="center"/>
    </xf>
    <xf numFmtId="0" fontId="17" fillId="0" borderId="4"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33" fillId="0" borderId="0" xfId="0" applyFont="1" applyBorder="1" applyAlignment="1">
      <alignment horizontal="left" vertical="top" wrapText="1"/>
    </xf>
    <xf numFmtId="0" fontId="17" fillId="0" borderId="1" xfId="0" applyFont="1" applyBorder="1" applyAlignment="1">
      <alignment horizontal="left" vertical="center"/>
    </xf>
    <xf numFmtId="0" fontId="17" fillId="0" borderId="4" xfId="0" applyFont="1" applyBorder="1" applyAlignment="1">
      <alignment horizontal="center" vertical="center"/>
    </xf>
    <xf numFmtId="0" fontId="17" fillId="0" borderId="9" xfId="0" applyFont="1" applyBorder="1" applyAlignment="1">
      <alignment horizontal="center" vertical="center"/>
    </xf>
    <xf numFmtId="14" fontId="17" fillId="0" borderId="1" xfId="0" applyNumberFormat="1" applyFont="1" applyBorder="1" applyAlignment="1">
      <alignment horizontal="left" vertical="center"/>
    </xf>
    <xf numFmtId="0" fontId="21" fillId="0" borderId="1" xfId="0" applyFont="1" applyBorder="1" applyAlignment="1">
      <alignment horizontal="left" vertical="center"/>
    </xf>
    <xf numFmtId="0" fontId="22"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left" vertical="top"/>
    </xf>
    <xf numFmtId="0" fontId="17" fillId="0" borderId="0" xfId="0" applyFont="1" applyBorder="1" applyAlignment="1">
      <alignment horizontal="left"/>
    </xf>
    <xf numFmtId="0" fontId="17" fillId="0" borderId="0" xfId="0" applyFont="1" applyBorder="1" applyAlignment="1">
      <alignment vertical="top"/>
    </xf>
    <xf numFmtId="0" fontId="17" fillId="0" borderId="0" xfId="0" applyFont="1" applyAlignment="1">
      <alignment horizontal="left"/>
    </xf>
    <xf numFmtId="0" fontId="14" fillId="0" borderId="0" xfId="0" applyFont="1" applyAlignment="1">
      <alignment horizontal="center"/>
    </xf>
    <xf numFmtId="0" fontId="17" fillId="0" borderId="0" xfId="0" applyFont="1" applyAlignment="1">
      <alignment horizontal="left" vertical="top" wrapText="1"/>
    </xf>
    <xf numFmtId="0" fontId="61" fillId="3" borderId="0" xfId="0" applyFont="1" applyFill="1" applyAlignment="1">
      <alignment horizontal="left"/>
    </xf>
    <xf numFmtId="165" fontId="17" fillId="0" borderId="0" xfId="0" applyNumberFormat="1" applyFont="1" applyAlignment="1">
      <alignment horizontal="left"/>
    </xf>
    <xf numFmtId="0" fontId="14" fillId="3" borderId="0" xfId="0" applyFont="1" applyFill="1" applyAlignment="1">
      <alignment horizontal="left" vertical="top" wrapText="1"/>
    </xf>
    <xf numFmtId="165" fontId="17" fillId="0" borderId="0" xfId="0" applyNumberFormat="1" applyFont="1" applyBorder="1" applyAlignment="1">
      <alignment horizontal="left"/>
    </xf>
    <xf numFmtId="0" fontId="14" fillId="3" borderId="0" xfId="0" applyFont="1" applyFill="1" applyAlignment="1">
      <alignment vertical="center" wrapText="1"/>
    </xf>
    <xf numFmtId="0" fontId="17" fillId="3" borderId="0" xfId="0" applyFont="1" applyFill="1" applyAlignment="1">
      <alignment horizontal="left" vertical="top" wrapText="1"/>
    </xf>
    <xf numFmtId="165" fontId="52" fillId="0" borderId="2" xfId="9" applyNumberFormat="1" applyFont="1" applyBorder="1" applyAlignment="1">
      <alignment horizontal="left"/>
    </xf>
    <xf numFmtId="0" fontId="60" fillId="0" borderId="0" xfId="9" applyFont="1" applyAlignment="1">
      <alignment horizontal="right" vertical="center" wrapText="1"/>
    </xf>
    <xf numFmtId="0" fontId="11" fillId="0" borderId="0" xfId="9" applyAlignment="1">
      <alignment horizontal="right"/>
    </xf>
    <xf numFmtId="0" fontId="42" fillId="0" borderId="0" xfId="9" applyFont="1" applyAlignment="1">
      <alignment horizontal="center" wrapText="1"/>
    </xf>
    <xf numFmtId="0" fontId="55" fillId="0" borderId="0" xfId="9" applyFont="1" applyAlignment="1">
      <alignment horizontal="center"/>
    </xf>
    <xf numFmtId="0" fontId="62" fillId="0" borderId="0" xfId="9" applyFont="1" applyBorder="1" applyAlignment="1">
      <alignment horizontal="left" vertical="top" wrapText="1"/>
    </xf>
    <xf numFmtId="49" fontId="52" fillId="0" borderId="0" xfId="9" applyNumberFormat="1" applyFont="1" applyBorder="1" applyAlignment="1">
      <alignment horizontal="left" vertical="top" wrapText="1"/>
    </xf>
    <xf numFmtId="0" fontId="35" fillId="0" borderId="0" xfId="9" applyFont="1" applyAlignment="1">
      <alignment horizontal="left" vertical="center"/>
    </xf>
    <xf numFmtId="0" fontId="35" fillId="0" borderId="2" xfId="9" applyFont="1" applyBorder="1" applyAlignment="1">
      <alignment horizontal="left" vertical="center"/>
    </xf>
    <xf numFmtId="0" fontId="71" fillId="0" borderId="0" xfId="9" applyFont="1" applyAlignment="1">
      <alignment horizontal="center" vertical="center"/>
    </xf>
    <xf numFmtId="0" fontId="70" fillId="0" borderId="0" xfId="9" applyFont="1" applyAlignment="1">
      <alignment horizontal="center" vertical="center"/>
    </xf>
    <xf numFmtId="0" fontId="15" fillId="3" borderId="0" xfId="1" applyNumberFormat="1" applyFont="1" applyFill="1" applyBorder="1" applyAlignment="1" applyProtection="1">
      <alignment horizontal="right"/>
    </xf>
    <xf numFmtId="0" fontId="15" fillId="3" borderId="13"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6" xfId="1" applyNumberFormat="1" applyFont="1" applyFill="1" applyBorder="1" applyAlignment="1" applyProtection="1">
      <alignment horizontal="center" vertical="center" wrapText="1"/>
    </xf>
    <xf numFmtId="0" fontId="16" fillId="3" borderId="1" xfId="1" applyNumberFormat="1" applyFont="1" applyFill="1" applyBorder="1" applyAlignment="1" applyProtection="1">
      <alignment horizontal="center" vertical="center" wrapText="1"/>
    </xf>
    <xf numFmtId="0" fontId="16" fillId="3" borderId="0" xfId="6" applyFont="1" applyFill="1" applyAlignment="1">
      <alignment horizontal="center"/>
    </xf>
    <xf numFmtId="0" fontId="24" fillId="3" borderId="0" xfId="6" applyFont="1" applyFill="1" applyAlignment="1">
      <alignment horizontal="center"/>
    </xf>
    <xf numFmtId="0" fontId="22" fillId="3" borderId="0" xfId="6" applyFont="1" applyFill="1" applyAlignment="1">
      <alignment horizontal="left" vertical="center" wrapText="1"/>
    </xf>
    <xf numFmtId="0" fontId="17" fillId="3" borderId="0" xfId="1" applyNumberFormat="1" applyFont="1" applyFill="1" applyBorder="1" applyAlignment="1" applyProtection="1">
      <alignment horizontal="center" vertical="top"/>
    </xf>
    <xf numFmtId="0" fontId="30" fillId="3" borderId="0" xfId="0" applyNumberFormat="1" applyFont="1" applyFill="1" applyBorder="1" applyAlignment="1" applyProtection="1">
      <alignment horizontal="center" vertical="top"/>
    </xf>
    <xf numFmtId="0" fontId="17" fillId="3" borderId="0" xfId="1" applyNumberFormat="1" applyFont="1" applyFill="1" applyBorder="1" applyAlignment="1" applyProtection="1">
      <alignment horizontal="center" vertical="top" wrapText="1"/>
    </xf>
    <xf numFmtId="0" fontId="17" fillId="3" borderId="2" xfId="1" applyNumberFormat="1" applyFont="1" applyFill="1" applyBorder="1" applyAlignment="1" applyProtection="1">
      <alignment horizontal="center" vertical="top" wrapText="1"/>
    </xf>
    <xf numFmtId="0" fontId="14" fillId="3" borderId="0" xfId="1" applyNumberFormat="1" applyFont="1" applyFill="1" applyBorder="1" applyAlignment="1" applyProtection="1">
      <alignment horizontal="left" vertical="center"/>
    </xf>
    <xf numFmtId="0" fontId="32" fillId="3" borderId="2" xfId="1" applyNumberFormat="1" applyFont="1" applyFill="1" applyBorder="1" applyAlignment="1" applyProtection="1">
      <alignment horizontal="left" vertical="top"/>
    </xf>
    <xf numFmtId="0" fontId="14" fillId="3" borderId="2" xfId="1" applyNumberFormat="1" applyFont="1" applyFill="1" applyBorder="1" applyAlignment="1" applyProtection="1">
      <alignment horizontal="left" vertical="top"/>
    </xf>
    <xf numFmtId="0" fontId="17" fillId="3" borderId="2" xfId="1" applyNumberFormat="1" applyFont="1" applyFill="1" applyBorder="1" applyAlignment="1" applyProtection="1">
      <alignment horizontal="left" vertical="center"/>
    </xf>
    <xf numFmtId="0" fontId="32" fillId="3" borderId="0" xfId="1" applyNumberFormat="1" applyFont="1" applyFill="1" applyBorder="1" applyAlignment="1" applyProtection="1">
      <alignment horizontal="left" vertical="top"/>
    </xf>
    <xf numFmtId="0" fontId="32" fillId="3" borderId="2" xfId="1" applyNumberFormat="1" applyFont="1" applyFill="1" applyBorder="1" applyAlignment="1" applyProtection="1">
      <alignment horizontal="center" vertical="top"/>
    </xf>
    <xf numFmtId="0" fontId="14" fillId="3" borderId="0" xfId="1" applyNumberFormat="1" applyFont="1" applyFill="1" applyBorder="1" applyAlignment="1" applyProtection="1">
      <alignment horizontal="left" vertical="top"/>
    </xf>
    <xf numFmtId="0" fontId="17" fillId="3" borderId="2" xfId="1" applyNumberFormat="1" applyFont="1" applyFill="1" applyBorder="1" applyAlignment="1" applyProtection="1">
      <alignment horizontal="left"/>
    </xf>
    <xf numFmtId="0" fontId="37" fillId="3" borderId="0" xfId="0" applyNumberFormat="1" applyFont="1" applyFill="1" applyBorder="1" applyAlignment="1" applyProtection="1">
      <alignment horizontal="left" vertical="center"/>
    </xf>
    <xf numFmtId="0" fontId="48" fillId="3" borderId="0" xfId="0" applyNumberFormat="1" applyFont="1" applyFill="1" applyBorder="1" applyAlignment="1" applyProtection="1">
      <alignment horizontal="left" vertical="top"/>
    </xf>
    <xf numFmtId="0" fontId="47" fillId="3" borderId="0" xfId="0" applyNumberFormat="1" applyFont="1" applyFill="1" applyBorder="1" applyAlignment="1" applyProtection="1">
      <alignment horizontal="center" vertical="top"/>
    </xf>
    <xf numFmtId="0" fontId="37" fillId="3" borderId="0" xfId="0" applyNumberFormat="1" applyFont="1" applyFill="1" applyBorder="1" applyAlignment="1" applyProtection="1">
      <alignment horizontal="left" vertical="top"/>
    </xf>
    <xf numFmtId="0" fontId="21" fillId="3" borderId="13" xfId="1" applyNumberFormat="1" applyFont="1" applyFill="1" applyBorder="1" applyAlignment="1" applyProtection="1">
      <alignment horizontal="center" vertical="center" wrapText="1"/>
    </xf>
    <xf numFmtId="0" fontId="21" fillId="3" borderId="6" xfId="1" applyNumberFormat="1" applyFont="1" applyFill="1" applyBorder="1" applyAlignment="1" applyProtection="1">
      <alignment horizontal="center" vertical="center" wrapText="1"/>
    </xf>
    <xf numFmtId="0" fontId="31" fillId="3" borderId="0" xfId="1" applyNumberFormat="1" applyFont="1" applyFill="1" applyBorder="1" applyAlignment="1" applyProtection="1">
      <alignment horizontal="center" vertical="top"/>
    </xf>
    <xf numFmtId="0" fontId="51" fillId="3" borderId="0" xfId="0" applyNumberFormat="1" applyFont="1" applyFill="1" applyBorder="1" applyAlignment="1" applyProtection="1">
      <alignment horizontal="center" vertical="center"/>
    </xf>
    <xf numFmtId="0" fontId="14" fillId="3" borderId="0" xfId="1" applyNumberFormat="1" applyFont="1" applyFill="1" applyBorder="1" applyAlignment="1" applyProtection="1">
      <alignment horizontal="right" vertical="center"/>
    </xf>
    <xf numFmtId="0" fontId="21" fillId="3" borderId="3" xfId="1" applyNumberFormat="1" applyFont="1" applyFill="1" applyBorder="1" applyAlignment="1" applyProtection="1">
      <alignment horizontal="center" vertical="center" wrapText="1"/>
    </xf>
    <xf numFmtId="0" fontId="32" fillId="3" borderId="2" xfId="1" applyNumberFormat="1" applyFont="1" applyFill="1" applyBorder="1" applyAlignment="1" applyProtection="1">
      <alignment horizontal="center"/>
    </xf>
    <xf numFmtId="0" fontId="17" fillId="3" borderId="3" xfId="1" applyNumberFormat="1" applyFont="1" applyFill="1" applyBorder="1" applyAlignment="1" applyProtection="1">
      <alignment horizontal="center"/>
    </xf>
    <xf numFmtId="0" fontId="32" fillId="3" borderId="2" xfId="1" applyNumberFormat="1" applyFont="1" applyFill="1" applyBorder="1" applyAlignment="1" applyProtection="1">
      <alignment horizontal="left"/>
    </xf>
    <xf numFmtId="0" fontId="15" fillId="3" borderId="0" xfId="1" applyNumberFormat="1" applyFont="1" applyFill="1" applyBorder="1" applyAlignment="1" applyProtection="1">
      <alignment horizontal="center" vertical="center"/>
    </xf>
    <xf numFmtId="0" fontId="14" fillId="3" borderId="13" xfId="1" applyNumberFormat="1" applyFont="1" applyFill="1" applyBorder="1" applyAlignment="1" applyProtection="1">
      <alignment horizontal="center" vertical="center" wrapText="1"/>
    </xf>
    <xf numFmtId="0" fontId="14" fillId="3" borderId="6" xfId="1" applyNumberFormat="1" applyFont="1" applyFill="1" applyBorder="1" applyAlignment="1" applyProtection="1">
      <alignment horizontal="center" vertical="center" wrapText="1"/>
    </xf>
    <xf numFmtId="14" fontId="15" fillId="3" borderId="13" xfId="1" applyNumberFormat="1" applyFont="1" applyFill="1" applyBorder="1" applyAlignment="1" applyProtection="1">
      <alignment horizontal="center" vertical="center" wrapText="1"/>
    </xf>
    <xf numFmtId="14" fontId="15" fillId="3" borderId="6" xfId="1" applyNumberFormat="1" applyFont="1" applyFill="1" applyBorder="1" applyAlignment="1" applyProtection="1">
      <alignment horizontal="center" vertical="center" wrapText="1"/>
    </xf>
    <xf numFmtId="0" fontId="29" fillId="3" borderId="7" xfId="1" applyNumberFormat="1" applyFont="1" applyFill="1" applyBorder="1" applyAlignment="1" applyProtection="1">
      <alignment horizontal="center" vertical="center" wrapText="1"/>
    </xf>
    <xf numFmtId="0" fontId="29" fillId="3" borderId="8" xfId="1" applyNumberFormat="1" applyFont="1" applyFill="1" applyBorder="1" applyAlignment="1" applyProtection="1">
      <alignment horizontal="center" vertical="center" wrapText="1"/>
    </xf>
    <xf numFmtId="0" fontId="29" fillId="3" borderId="1" xfId="1" applyNumberFormat="1" applyFont="1" applyFill="1" applyBorder="1" applyAlignment="1" applyProtection="1">
      <alignment horizontal="center" vertical="center" wrapText="1"/>
    </xf>
    <xf numFmtId="14" fontId="16" fillId="3" borderId="1" xfId="1" applyNumberFormat="1" applyFont="1" applyFill="1" applyBorder="1" applyAlignment="1" applyProtection="1">
      <alignment horizontal="center" vertical="center" wrapText="1"/>
    </xf>
    <xf numFmtId="0" fontId="21" fillId="3" borderId="1"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shrinkToFit="1"/>
    </xf>
    <xf numFmtId="0" fontId="16" fillId="3" borderId="1" xfId="1" applyNumberFormat="1" applyFont="1" applyFill="1" applyBorder="1" applyAlignment="1" applyProtection="1">
      <alignment horizontal="center" vertical="center" wrapText="1" shrinkToFit="1"/>
    </xf>
    <xf numFmtId="0" fontId="16" fillId="3" borderId="13" xfId="1" applyNumberFormat="1" applyFont="1" applyFill="1" applyBorder="1" applyAlignment="1" applyProtection="1">
      <alignment horizontal="center" vertical="center" wrapText="1" shrinkToFit="1"/>
    </xf>
    <xf numFmtId="0" fontId="16" fillId="3" borderId="6" xfId="1" applyNumberFormat="1" applyFont="1" applyFill="1" applyBorder="1" applyAlignment="1" applyProtection="1">
      <alignment horizontal="center" vertical="center" wrapText="1" shrinkToFit="1"/>
    </xf>
    <xf numFmtId="0" fontId="16" fillId="0" borderId="13"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14" fontId="16" fillId="0" borderId="13" xfId="0" applyNumberFormat="1" applyFont="1" applyBorder="1" applyAlignment="1">
      <alignment horizontal="center" vertical="center" wrapText="1"/>
    </xf>
    <xf numFmtId="14" fontId="16" fillId="0" borderId="6"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15" borderId="13" xfId="0" applyFont="1" applyFill="1" applyBorder="1" applyAlignment="1">
      <alignment horizontal="center" vertical="center" wrapText="1" shrinkToFit="1"/>
    </xf>
    <xf numFmtId="0" fontId="16" fillId="15" borderId="6" xfId="0" applyFont="1" applyFill="1" applyBorder="1" applyAlignment="1">
      <alignment horizontal="center" vertical="center" wrapText="1" shrinkToFit="1"/>
    </xf>
    <xf numFmtId="0" fontId="16" fillId="15" borderId="13" xfId="0" applyFont="1" applyFill="1" applyBorder="1" applyAlignment="1">
      <alignment horizontal="center" vertical="center" wrapText="1"/>
    </xf>
    <xf numFmtId="0" fontId="16" fillId="15" borderId="6" xfId="0" applyFont="1" applyFill="1" applyBorder="1" applyAlignment="1">
      <alignment horizontal="center" vertical="center" wrapText="1"/>
    </xf>
    <xf numFmtId="14" fontId="16" fillId="15" borderId="13" xfId="0" applyNumberFormat="1" applyFont="1" applyFill="1" applyBorder="1" applyAlignment="1">
      <alignment horizontal="center" vertical="center" wrapText="1"/>
    </xf>
    <xf numFmtId="14" fontId="16" fillId="15" borderId="6" xfId="0" applyNumberFormat="1" applyFont="1" applyFill="1" applyBorder="1" applyAlignment="1">
      <alignment horizontal="center" vertical="center" wrapText="1"/>
    </xf>
    <xf numFmtId="0" fontId="21" fillId="3" borderId="7" xfId="1" applyNumberFormat="1" applyFont="1" applyFill="1" applyBorder="1" applyAlignment="1" applyProtection="1">
      <alignment horizontal="center" vertical="center" wrapText="1"/>
    </xf>
    <xf numFmtId="0" fontId="21" fillId="3" borderId="8" xfId="1" applyNumberFormat="1" applyFont="1" applyFill="1" applyBorder="1" applyAlignment="1" applyProtection="1">
      <alignment horizontal="center" vertical="center" wrapText="1"/>
    </xf>
    <xf numFmtId="0" fontId="14"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52" fillId="0" borderId="1" xfId="0" applyFont="1" applyFill="1" applyBorder="1" applyAlignment="1">
      <alignment horizontal="left" vertical="center" wrapText="1"/>
    </xf>
    <xf numFmtId="0" fontId="52" fillId="0" borderId="1" xfId="0" applyFont="1" applyFill="1" applyBorder="1" applyAlignment="1">
      <alignment horizontal="center" vertical="center" wrapText="1"/>
    </xf>
    <xf numFmtId="0" fontId="88" fillId="0" borderId="1" xfId="0" applyFont="1" applyFill="1" applyBorder="1" applyAlignment="1">
      <alignment vertical="center" wrapText="1"/>
    </xf>
    <xf numFmtId="0" fontId="38" fillId="0" borderId="1" xfId="0" applyFont="1" applyFill="1" applyBorder="1" applyAlignment="1">
      <alignment horizontal="left" vertical="center"/>
    </xf>
    <xf numFmtId="0" fontId="38" fillId="0" borderId="1" xfId="0" applyFont="1" applyFill="1" applyBorder="1" applyAlignment="1">
      <alignment horizontal="left" vertical="center" wrapText="1"/>
    </xf>
  </cellXfs>
  <cellStyles count="38">
    <cellStyle name="Обычный" xfId="0" builtinId="0"/>
    <cellStyle name="Обычный 10" xfId="16" xr:uid="{00000000-0005-0000-0000-000001000000}"/>
    <cellStyle name="Обычный 10 2" xfId="26" xr:uid="{00000000-0005-0000-0000-000002000000}"/>
    <cellStyle name="Обычный 10 3" xfId="35" xr:uid="{00000000-0005-0000-0000-000003000000}"/>
    <cellStyle name="Обычный 2" xfId="1" xr:uid="{00000000-0005-0000-0000-000004000000}"/>
    <cellStyle name="Обычный 2 2" xfId="2" xr:uid="{00000000-0005-0000-0000-000005000000}"/>
    <cellStyle name="Обычный 2 3" xfId="3" xr:uid="{00000000-0005-0000-0000-000006000000}"/>
    <cellStyle name="Обычный 2 4" xfId="17" xr:uid="{00000000-0005-0000-0000-000007000000}"/>
    <cellStyle name="Обычный 3" xfId="4" xr:uid="{00000000-0005-0000-0000-000008000000}"/>
    <cellStyle name="Обычный 3 2" xfId="12" xr:uid="{00000000-0005-0000-0000-000009000000}"/>
    <cellStyle name="Обычный 4" xfId="5" xr:uid="{00000000-0005-0000-0000-00000A000000}"/>
    <cellStyle name="Обычный 5" xfId="8" xr:uid="{00000000-0005-0000-0000-00000B000000}"/>
    <cellStyle name="Обычный 5 2" xfId="10" xr:uid="{00000000-0005-0000-0000-00000C000000}"/>
    <cellStyle name="Обычный 5 3" xfId="13" xr:uid="{00000000-0005-0000-0000-00000D000000}"/>
    <cellStyle name="Обычный 5 3 2" xfId="24" xr:uid="{00000000-0005-0000-0000-00000E000000}"/>
    <cellStyle name="Обычный 5 3 3" xfId="33" xr:uid="{00000000-0005-0000-0000-00000F000000}"/>
    <cellStyle name="Обычный 5 4" xfId="21" xr:uid="{00000000-0005-0000-0000-000010000000}"/>
    <cellStyle name="Обычный 5 5" xfId="30" xr:uid="{00000000-0005-0000-0000-000011000000}"/>
    <cellStyle name="Обычный 6" xfId="7" xr:uid="{00000000-0005-0000-0000-000012000000}"/>
    <cellStyle name="Обычный 6 2" xfId="20" xr:uid="{00000000-0005-0000-0000-000013000000}"/>
    <cellStyle name="Обычный 6 3" xfId="29" xr:uid="{00000000-0005-0000-0000-000014000000}"/>
    <cellStyle name="Обычный 7" xfId="9" xr:uid="{00000000-0005-0000-0000-000015000000}"/>
    <cellStyle name="Обычный 7 2" xfId="18" xr:uid="{00000000-0005-0000-0000-000016000000}"/>
    <cellStyle name="Обычный 7 2 2" xfId="27" xr:uid="{00000000-0005-0000-0000-000017000000}"/>
    <cellStyle name="Обычный 7 2 3" xfId="36" xr:uid="{00000000-0005-0000-0000-000018000000}"/>
    <cellStyle name="Обычный 7 3" xfId="19" xr:uid="{00000000-0005-0000-0000-000019000000}"/>
    <cellStyle name="Обычный 7 3 2" xfId="28" xr:uid="{00000000-0005-0000-0000-00001A000000}"/>
    <cellStyle name="Обычный 7 3 3" xfId="37" xr:uid="{00000000-0005-0000-0000-00001B000000}"/>
    <cellStyle name="Обычный 7 4" xfId="22" xr:uid="{00000000-0005-0000-0000-00001C000000}"/>
    <cellStyle name="Обычный 7 5" xfId="31" xr:uid="{00000000-0005-0000-0000-00001D000000}"/>
    <cellStyle name="Обычный 8" xfId="11" xr:uid="{00000000-0005-0000-0000-00001E000000}"/>
    <cellStyle name="Обычный 8 2" xfId="23" xr:uid="{00000000-0005-0000-0000-00001F000000}"/>
    <cellStyle name="Обычный 8 3" xfId="32" xr:uid="{00000000-0005-0000-0000-000020000000}"/>
    <cellStyle name="Обычный 9" xfId="15" xr:uid="{00000000-0005-0000-0000-000021000000}"/>
    <cellStyle name="Обычный 9 2" xfId="25" xr:uid="{00000000-0005-0000-0000-000022000000}"/>
    <cellStyle name="Обычный 9 3" xfId="34" xr:uid="{00000000-0005-0000-0000-000023000000}"/>
    <cellStyle name="Обычный_журналы" xfId="6" xr:uid="{00000000-0005-0000-0000-000024000000}"/>
    <cellStyle name="Финансовый 2" xfId="14" xr:uid="{00000000-0005-0000-0000-000025000000}"/>
  </cellStyles>
  <dxfs count="4014">
    <dxf>
      <font>
        <strike val="0"/>
        <outline val="0"/>
        <shadow val="0"/>
        <vertAlign val="baseline"/>
        <sz val="11"/>
      </font>
      <numFmt numFmtId="0" formatCode="General"/>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5" tint="0.3999755851924192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5" tint="0.3999755851924192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FFFF0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5" tint="0.3999755851924192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5" tint="0.3999755851924192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5" tint="0.3999755851924192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5" tint="0.3999755851924192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FF000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strike val="0"/>
        <outline val="0"/>
        <shadow val="0"/>
        <u val="none"/>
        <vertAlign val="baseline"/>
        <sz val="11"/>
        <color theme="9"/>
        <name val="Calibri"/>
        <scheme val="minor"/>
      </font>
      <numFmt numFmtId="0" formatCode="General"/>
      <fill>
        <patternFill patternType="solid">
          <fgColor indexed="64"/>
          <bgColor theme="5" tint="0.39997558519241921"/>
        </patternFill>
      </fill>
    </dxf>
    <dxf>
      <font>
        <b val="0"/>
        <i val="0"/>
        <strike val="0"/>
        <condense val="0"/>
        <extend val="0"/>
        <outline val="0"/>
        <shadow val="0"/>
        <u val="none"/>
        <vertAlign val="baseline"/>
        <sz val="11"/>
        <color auto="1"/>
        <name val="Calibri"/>
        <scheme val="minor"/>
      </font>
      <numFmt numFmtId="0" formatCode="Genera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theme="2" tint="-0.249977111117893"/>
        <name val="Calibri"/>
        <scheme val="minor"/>
      </font>
      <numFmt numFmtId="0" formatCode="General"/>
      <fill>
        <patternFill patternType="solid">
          <fgColor indexed="64"/>
          <bgColor theme="8"/>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theme="2" tint="-0.249977111117893"/>
        <name val="Calibri"/>
        <scheme val="minor"/>
      </font>
      <numFmt numFmtId="0" formatCode="General"/>
      <fill>
        <patternFill patternType="solid">
          <fgColor indexed="64"/>
          <bgColor theme="8"/>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FF00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rgb="FF92D05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font>
        <strike val="0"/>
        <outline val="0"/>
        <shadow val="0"/>
        <vertAlign val="baseline"/>
        <sz val="11"/>
      </font>
      <numFmt numFmtId="0" formatCode="General"/>
    </dxf>
    <dxf>
      <border outline="0">
        <bottom style="thin">
          <color indexed="64"/>
        </bottom>
      </border>
    </dxf>
    <dxf>
      <font>
        <b/>
        <i val="0"/>
        <strike val="0"/>
        <condense val="0"/>
        <extend val="0"/>
        <outline val="0"/>
        <shadow val="0"/>
        <u val="none"/>
        <vertAlign val="baseline"/>
        <sz val="11"/>
        <color theme="1"/>
        <name val="Calibri"/>
        <scheme val="minor"/>
      </font>
      <numFmt numFmtId="30" formatCode="@"/>
      <fill>
        <patternFill patternType="solid">
          <fgColor indexed="64"/>
          <bgColor rgb="FF92D050"/>
        </patternFill>
      </fill>
      <border diagonalUp="0" diagonalDown="0" outline="0">
        <left style="thin">
          <color indexed="64"/>
        </left>
        <right style="thin">
          <color indexed="64"/>
        </right>
        <top/>
        <bottom/>
      </border>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LYA\Desktop\232\&#1060;&#1083;&#1077;&#1096;&#1082;@\Users\&#1052;&#1080;&#1093;&#1072;&#1080;&#1083;\Desktop\2604-&#1050;&#1046;\&#1050;&#1053;&#1057;%201&#1070;\Users\manshinaas\AppData\Local\Microsoft\Windows\Temporary%20Internet%20Files\Content.Outlook\JJMF9VR8\&#1072;&#1090;&#1088;&#1080;&#1073;&#1091;&#1090;&#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ъект"/>
      <sheetName val="ТитулЗона"/>
      <sheetName val="ВидПодъобекта"/>
      <sheetName val="ТипПодъоб"/>
      <sheetName val="Система"/>
      <sheetName val="СредаПодъоб"/>
      <sheetName val="ВидРабот"/>
      <sheetName val="ОписаниеРабот"/>
      <sheetName val="РазделДисциплина"/>
      <sheetName val="ВидДок"/>
      <sheetName val="ТипДок"/>
      <sheetName val="прил1"/>
      <sheetName val="прил2"/>
    </sheetNames>
    <sheetDataSet>
      <sheetData sheetId="0"/>
      <sheetData sheetId="1"/>
      <sheetData sheetId="2"/>
      <sheetData sheetId="3"/>
      <sheetData sheetId="4"/>
      <sheetData sheetId="5"/>
      <sheetData sheetId="6"/>
      <sheetData sheetId="7"/>
      <sheetData sheetId="8">
        <row r="3">
          <cell r="D3" t="str">
            <v>АОВ-1 Автоматизация вентиляции дымоудаления</v>
          </cell>
        </row>
        <row r="4">
          <cell r="D4" t="str">
            <v>АГСН Автоматизация сетей газоснабжения</v>
          </cell>
        </row>
        <row r="5">
          <cell r="D5" t="str">
            <v>АД Автомобильные дороги</v>
          </cell>
        </row>
        <row r="6">
          <cell r="D6" t="str">
            <v>АК Автоматизация комплексная</v>
          </cell>
        </row>
        <row r="7">
          <cell r="D7" t="str">
            <v xml:space="preserve">АН </v>
          </cell>
        </row>
        <row r="8">
          <cell r="D8" t="str">
            <v>АНВК Автоматизация сетей водоснабжения и канализации</v>
          </cell>
        </row>
        <row r="9">
          <cell r="D9" t="str">
            <v>АОВ Автоматизация отопления и вентиляции</v>
          </cell>
        </row>
        <row r="10">
          <cell r="D10" t="str">
            <v>АОВ-2 Автоматизация вентиляции дымоудаления</v>
          </cell>
        </row>
        <row r="11">
          <cell r="D11" t="str">
            <v>АПТ Автоматическое пожаротушение</v>
          </cell>
        </row>
        <row r="12">
          <cell r="D12" t="str">
            <v>АР Архитектурные решения</v>
          </cell>
        </row>
        <row r="13">
          <cell r="D13" t="str">
            <v>АС Архитектурно-строительные решения</v>
          </cell>
        </row>
        <row r="14">
          <cell r="D14" t="str">
            <v>АС-1 Общестроительные решения</v>
          </cell>
        </row>
        <row r="15">
          <cell r="D15" t="str">
            <v>АТС Автоматизация резервного теплоснабжения</v>
          </cell>
        </row>
        <row r="16">
          <cell r="D16" t="str">
            <v>АТХ Автоматизация технологии производства</v>
          </cell>
        </row>
        <row r="17">
          <cell r="D17" t="str">
            <v>БД колодец канализационный</v>
          </cell>
        </row>
        <row r="18">
          <cell r="D18" t="str">
            <v>ВК Водопровод и канализация</v>
          </cell>
        </row>
        <row r="19">
          <cell r="D19" t="str">
            <v>ГСН Наружный газопровод</v>
          </cell>
        </row>
        <row r="20">
          <cell r="D20" t="str">
            <v>КЖ Конструкции железобетонные</v>
          </cell>
        </row>
        <row r="21">
          <cell r="D21" t="str">
            <v>КЖ, КМ Конструкции железобетонные Конструкции металлические</v>
          </cell>
        </row>
        <row r="22">
          <cell r="D22" t="str">
            <v>КЖ1 Свайные поля, схемы расположения сваек-стоек</v>
          </cell>
        </row>
        <row r="23">
          <cell r="D23" t="str">
            <v>КЖИ Конструкции железобетонные. Изделия или Железобетонные изделия</v>
          </cell>
        </row>
        <row r="24">
          <cell r="D24" t="str">
            <v>КМ Конструкции металлические</v>
          </cell>
        </row>
        <row r="25">
          <cell r="D25" t="str">
            <v>КМ1 Конструкции металлические обслуживание площадки и лестницы эстакады</v>
          </cell>
        </row>
        <row r="26">
          <cell r="D26" t="str">
            <v>НВК  Наружное сети водоснабжения и канализации</v>
          </cell>
        </row>
        <row r="27">
          <cell r="D27" t="str">
            <v>НВК.1 Наружные сети канализации</v>
          </cell>
        </row>
        <row r="28">
          <cell r="D28" t="str">
            <v>НТК Технологические коммуникации</v>
          </cell>
        </row>
        <row r="29">
          <cell r="D29" t="str">
            <v>ОВ Отопление, вентиляция и кондинционирование</v>
          </cell>
        </row>
        <row r="30">
          <cell r="D30" t="str">
            <v>ПЖ Железнодорожные пути</v>
          </cell>
        </row>
        <row r="31">
          <cell r="D31" t="str">
            <v>ТИ Тепловая изоляция оборудования и трубопроводов</v>
          </cell>
        </row>
        <row r="32">
          <cell r="D32" t="str">
            <v>ТС Резервное теплоснабжение</v>
          </cell>
        </row>
        <row r="33">
          <cell r="D33" t="str">
            <v>ТС.ТИ Резервное теплоснабжение Тепловая изоляция оборудования и трубопроводов</v>
          </cell>
        </row>
        <row r="34">
          <cell r="D34" t="str">
            <v>ТХ Технология производства</v>
          </cell>
        </row>
        <row r="35">
          <cell r="D35" t="str">
            <v>ЭГ Заземление и молниезащита</v>
          </cell>
        </row>
        <row r="36">
          <cell r="D36" t="str">
            <v>ЭМ Электромонтажные работы</v>
          </cell>
        </row>
        <row r="37">
          <cell r="D37" t="str">
            <v>ЭМ1 Электромонтажные работы</v>
          </cell>
        </row>
        <row r="38">
          <cell r="D38" t="str">
            <v>ЭМ2 Электромонтажные работы</v>
          </cell>
        </row>
        <row r="39">
          <cell r="D39" t="str">
            <v>ЭМ3 Электромонтажные работы</v>
          </cell>
        </row>
        <row r="40">
          <cell r="D40" t="str">
            <v>ЭМ4 Электромонтажные работы</v>
          </cell>
        </row>
        <row r="41">
          <cell r="D41" t="str">
            <v>ЭН Наружное электроосвещение</v>
          </cell>
        </row>
        <row r="42">
          <cell r="D42" t="str">
            <v>ЭО Внутреннее электроосвещение</v>
          </cell>
        </row>
        <row r="43">
          <cell r="D43" t="str">
            <v>ЭС1 Наружные кабельные сети 10 кВ</v>
          </cell>
        </row>
        <row r="44">
          <cell r="D44" t="str">
            <v xml:space="preserve">ЭС2 Наружные кабельные сети до 1000 В </v>
          </cell>
        </row>
        <row r="45">
          <cell r="D45" t="str">
            <v>ЭС3 Ремонтная сеть</v>
          </cell>
        </row>
        <row r="46">
          <cell r="D46" t="str">
            <v>A Общее</v>
          </cell>
        </row>
        <row r="47">
          <cell r="D47" t="str">
            <v>A-CA Схема</v>
          </cell>
        </row>
        <row r="48">
          <cell r="D48" t="str">
            <v>A-CC Калькуляция затрат</v>
          </cell>
        </row>
        <row r="49">
          <cell r="D49" t="str">
            <v>A-CE Общий расчет</v>
          </cell>
        </row>
        <row r="50">
          <cell r="D50" t="str">
            <v>A-DE Листки технических данных</v>
          </cell>
        </row>
        <row r="51">
          <cell r="D51" t="str">
            <v>A-GE Перечень приложений</v>
          </cell>
        </row>
        <row r="52">
          <cell r="D52" t="str">
            <v>A-Kl Отчет по затратам - Внутренний</v>
          </cell>
        </row>
        <row r="53">
          <cell r="D53" t="str">
            <v>A-KK Отчет по затртам - Внешний</v>
          </cell>
        </row>
        <row r="54">
          <cell r="D54" t="str">
            <v>A-LD Перечень документов, содержание</v>
          </cell>
        </row>
        <row r="55">
          <cell r="D55" t="str">
            <v>A-LE Перечень оборудования</v>
          </cell>
        </row>
        <row r="56">
          <cell r="D56" t="str">
            <v>A-LF Перечень отчетов  о несоотвествии техническим условиям</v>
          </cell>
        </row>
        <row r="57">
          <cell r="D57" t="str">
            <v>A-LG Перечень компьютерных данных</v>
          </cell>
        </row>
        <row r="58">
          <cell r="D58" t="str">
            <v>A-LM Ведомость материалов</v>
          </cell>
        </row>
        <row r="59">
          <cell r="D59" t="str">
            <v>A-LT Перечень грузовых мест</v>
          </cell>
        </row>
        <row r="60">
          <cell r="D60" t="str">
            <v>A-LV Перечень поставщиков</v>
          </cell>
        </row>
        <row r="61">
          <cell r="D61" t="str">
            <v>A-LX Прайс-лист</v>
          </cell>
        </row>
        <row r="62">
          <cell r="D62" t="str">
            <v>A-LY Общий перечень  запчастей</v>
          </cell>
        </row>
        <row r="63">
          <cell r="D63" t="str">
            <v>A-MM Руководство по эксплуатации</v>
          </cell>
        </row>
        <row r="64">
          <cell r="D64" t="str">
            <v>A-NC Уведомительное письмо</v>
          </cell>
        </row>
        <row r="65">
          <cell r="D65" t="str">
            <v>A-OR Заявка на размещение заказа в главном календарном графике</v>
          </cell>
        </row>
        <row r="66">
          <cell r="D66" t="str">
            <v>A-PA Процедура, инструкция по эксплуатации</v>
          </cell>
        </row>
        <row r="67">
          <cell r="D67" t="str">
            <v>A-PC Процедура координации, включая процедуру квалификации подрядчика</v>
          </cell>
        </row>
        <row r="68">
          <cell r="D68" t="str">
            <v>A-PK Планирование объема производства</v>
          </cell>
        </row>
        <row r="69">
          <cell r="D69" t="str">
            <v>A-PP Организационная структура</v>
          </cell>
        </row>
        <row r="70">
          <cell r="D70" t="str">
            <v>A-PQ План контроля качества проекта,Генеральный план валидации</v>
          </cell>
        </row>
        <row r="71">
          <cell r="D71" t="str">
            <v>A-QA Акт приемки, протокол передачи</v>
          </cell>
        </row>
        <row r="72">
          <cell r="D72" t="str">
            <v>A-RB Заключение о выполненной работе</v>
          </cell>
        </row>
        <row r="73">
          <cell r="D73" t="str">
            <v>A-RF Отчет о несоотвествии техническим условиям</v>
          </cell>
        </row>
        <row r="74">
          <cell r="D74" t="str">
            <v>A-RN Затраты по проекту - дальнейшие расчеты</v>
          </cell>
        </row>
        <row r="75">
          <cell r="D75" t="str">
            <v>A-RP Отчет по ходу работ, Оотчет по проекту, перечень недостатков</v>
          </cell>
        </row>
        <row r="76">
          <cell r="D76" t="str">
            <v>A-SD Результаты изысканий и метеорологические данные на площадке строительства</v>
          </cell>
        </row>
        <row r="77">
          <cell r="D77" t="str">
            <v>A-SG Спецификация на общее проектирование, вкл.квалификационные требования</v>
          </cell>
        </row>
        <row r="78">
          <cell r="D78" t="str">
            <v>A-SK Спецификация на упаковку, перевозку и консервацию</v>
          </cell>
        </row>
        <row r="79">
          <cell r="D79" t="str">
            <v>A-SP Стандартные технические условия</v>
          </cell>
        </row>
        <row r="80">
          <cell r="D80" t="str">
            <v>A-SS Конкретная проектная спецификация</v>
          </cell>
        </row>
        <row r="81">
          <cell r="D81" t="str">
            <v>A-SZ Спецификации документации</v>
          </cell>
        </row>
        <row r="82">
          <cell r="D82" t="str">
            <v>A-TE График выпуска документации</v>
          </cell>
        </row>
        <row r="83">
          <cell r="D83" t="str">
            <v>A-TT Временной график</v>
          </cell>
        </row>
        <row r="84">
          <cell r="D84" t="str">
            <v>A-XX Лист технических данных поставщика</v>
          </cell>
        </row>
        <row r="85">
          <cell r="D85" t="str">
            <v>B Статическое оборудование и комплектные установки</v>
          </cell>
        </row>
        <row r="86">
          <cell r="D86" t="str">
            <v>B-CA Схема</v>
          </cell>
        </row>
        <row r="87">
          <cell r="D87" t="str">
            <v>B-CD Основы расчета ветровой и сейсмической нагрузки для оборудования</v>
          </cell>
        </row>
        <row r="88">
          <cell r="D88" t="str">
            <v>B-CE Проектные расчеты</v>
          </cell>
        </row>
        <row r="89">
          <cell r="D89" t="str">
            <v>B-CW Расчет нагрузки сосуда</v>
          </cell>
        </row>
        <row r="90">
          <cell r="D90" t="str">
            <v>B-DE Листки технических данных на механическое оборудование</v>
          </cell>
        </row>
        <row r="91">
          <cell r="D91" t="str">
            <v>B-GE Перечень вспомогательных деталей оборудования</v>
          </cell>
        </row>
        <row r="92">
          <cell r="D92" t="str">
            <v>B-LD Перечень чертежей. Перечень документов, Содержание</v>
          </cell>
        </row>
        <row r="93">
          <cell r="D93" t="str">
            <v>B-LE Перечень основного оборудования</v>
          </cell>
        </row>
        <row r="94">
          <cell r="D94" t="str">
            <v>B-LP Перечень частей/элементов</v>
          </cell>
        </row>
        <row r="95">
          <cell r="D95" t="str">
            <v>B-LQ План обеспечения качества</v>
          </cell>
        </row>
        <row r="96">
          <cell r="D96" t="str">
            <v>B-LT Перечень специальных инструментов</v>
          </cell>
        </row>
        <row r="97">
          <cell r="D97" t="str">
            <v>B-LV Перечень поставщиков</v>
          </cell>
        </row>
        <row r="98">
          <cell r="D98" t="str">
            <v>B-LY Перечень запчастей</v>
          </cell>
        </row>
        <row r="99">
          <cell r="D99" t="str">
            <v>B-MM Руководство по эксплуатации</v>
          </cell>
        </row>
        <row r="100">
          <cell r="D100" t="str">
            <v>B-OR Заявка на размещение заказа в главном календарном графике</v>
          </cell>
        </row>
        <row r="101">
          <cell r="D101" t="str">
            <v>B-PE Процедура, инструкция по эксплуатации, план сварки и инспекций</v>
          </cell>
        </row>
        <row r="102">
          <cell r="D102" t="str">
            <v>B-QA Акт приемки</v>
          </cell>
        </row>
        <row r="103">
          <cell r="D103" t="str">
            <v>B-RF Отчет о несоотвествии техническим условиям</v>
          </cell>
        </row>
        <row r="104">
          <cell r="D104" t="str">
            <v>B-RM Протокол по разъяснительному техническому совещанию</v>
          </cell>
        </row>
        <row r="105">
          <cell r="D105" t="str">
            <v>B-RT Протокол испытания</v>
          </cell>
        </row>
        <row r="106">
          <cell r="D106" t="str">
            <v>R-RW Акт замены материала</v>
          </cell>
        </row>
        <row r="107">
          <cell r="D107" t="str">
            <v>B-SD Проектная спецификация (механическое оборудование), титульный лист технической спецификации</v>
          </cell>
        </row>
        <row r="108">
          <cell r="D108" t="str">
            <v>B-SG Общая спецификация по проектированию</v>
          </cell>
        </row>
        <row r="109">
          <cell r="D109" t="str">
            <v>B-SP Стандартная спецификация</v>
          </cell>
        </row>
        <row r="110">
          <cell r="D110" t="str">
            <v>B-SS Специальная проектная спецификация</v>
          </cell>
        </row>
        <row r="111">
          <cell r="D111" t="str">
            <v>B-ST Условия поставки</v>
          </cell>
        </row>
        <row r="112">
          <cell r="D112" t="str">
            <v>B-SY Объем работы</v>
          </cell>
        </row>
        <row r="113">
          <cell r="D113" t="str">
            <v>B-TA Техническая оценка тендерного предложения</v>
          </cell>
        </row>
        <row r="114">
          <cell r="D114" t="str">
            <v>B-TT Временной график</v>
          </cell>
        </row>
        <row r="115">
          <cell r="D115" t="str">
            <v>B-TZ График планово-предупредительного ремонта</v>
          </cell>
        </row>
        <row r="116">
          <cell r="D116" t="str">
            <v>B-XX Лист технических данных поставщика</v>
          </cell>
        </row>
        <row r="117">
          <cell r="D117" t="str">
            <v>B-ZA Компоновочный чертеж. Чертеж расположения помещений с указанием классификации</v>
          </cell>
        </row>
        <row r="118">
          <cell r="D118" t="str">
            <v>B-ZC Чертеж поперечного сечения</v>
          </cell>
        </row>
        <row r="119">
          <cell r="D119" t="str">
            <v>B-ZE Чертеж компоновки, основной и детальный, план сварки и инспекций (см.также ВРЕ)</v>
          </cell>
        </row>
        <row r="120">
          <cell r="D120" t="str">
            <v>B-ZN Чертеж ориентации штуцеров</v>
          </cell>
        </row>
        <row r="121">
          <cell r="D121" t="str">
            <v>B-ZT Схема транспортировки</v>
          </cell>
        </row>
        <row r="122">
          <cell r="D122" t="str">
            <v>C Строительство</v>
          </cell>
        </row>
        <row r="123">
          <cell r="D123" t="str">
            <v>C-CA Общий расчет</v>
          </cell>
        </row>
        <row r="124">
          <cell r="D124" t="str">
            <v>C-CE Статический расчет</v>
          </cell>
        </row>
        <row r="125">
          <cell r="D125" t="str">
            <v>C-CS Таблица общестроительных данных</v>
          </cell>
        </row>
        <row r="126">
          <cell r="D126" t="str">
            <v>C-DC Перечень приложений</v>
          </cell>
        </row>
        <row r="127">
          <cell r="D127" t="str">
            <v>C-GJ Перечень анкерных болтов</v>
          </cell>
        </row>
        <row r="128">
          <cell r="D128" t="str">
            <v>C-LA Перечень чертежей. Перечень документов, Содержание</v>
          </cell>
        </row>
        <row r="129">
          <cell r="D129" t="str">
            <v>C-LD Перечень общестроительных частей</v>
          </cell>
        </row>
        <row r="130">
          <cell r="D130" t="str">
            <v>C-LP Перечень отгиба стержней</v>
          </cell>
        </row>
        <row r="131">
          <cell r="D131" t="str">
            <v>C-LR Перечень поставщиков</v>
          </cell>
        </row>
        <row r="132">
          <cell r="D132" t="str">
            <v>C-LV Руководство по эксплуатации</v>
          </cell>
        </row>
        <row r="133">
          <cell r="D133" t="str">
            <v>C-MM Заявка на размещение заказа в главном календарном графике</v>
          </cell>
        </row>
        <row r="134">
          <cell r="D134" t="str">
            <v>C-OR Процедуры, инструкции по общестроительным работам</v>
          </cell>
        </row>
        <row r="135">
          <cell r="D135" t="str">
            <v>C-PE Акт приемки</v>
          </cell>
        </row>
        <row r="136">
          <cell r="D136" t="str">
            <v>C-QA Отчет о несоотвествии техническим условиям</v>
          </cell>
        </row>
        <row r="137">
          <cell r="D137" t="str">
            <v>C-RF Акт замены материала</v>
          </cell>
        </row>
        <row r="138">
          <cell r="D138" t="str">
            <v>C-RW Технические требования на проектирование строительных конструкций и строительные работы, Приглашение к участию в тендере на выполнение общестроительных работ, Ведомость отделки помещений, Титульный лист технической спецификации</v>
          </cell>
        </row>
        <row r="139">
          <cell r="D139" t="str">
            <v xml:space="preserve">C-SD </v>
          </cell>
        </row>
        <row r="140">
          <cell r="D140" t="str">
            <v>C-SS Специальная проектная спецификация</v>
          </cell>
        </row>
        <row r="141">
          <cell r="D141" t="str">
            <v>C-SY Объем работы</v>
          </cell>
        </row>
        <row r="142">
          <cell r="D142" t="str">
            <v>C-TT Временной график</v>
          </cell>
        </row>
        <row r="143">
          <cell r="D143" t="str">
            <v>C-XX Лист технических данных поставщика</v>
          </cell>
        </row>
        <row r="144">
          <cell r="D144" t="str">
            <v>C-ZA Полевая схема расположения, схема общего расположения, общий генплан, план установки (вид сверху, разрез, включая строительный концептуальный проект)</v>
          </cell>
        </row>
        <row r="145">
          <cell r="D145" t="str">
            <v>C-ZB Общая схема расположения фундаментов, базовый проект, план существующих объектов, план фундаментов</v>
          </cell>
        </row>
        <row r="146">
          <cell r="D146" t="str">
            <v>C-ZC Кабельная траншея</v>
          </cell>
        </row>
        <row r="147">
          <cell r="D147" t="str">
            <v>C-ZD Чертеж  армирования</v>
          </cell>
        </row>
        <row r="148">
          <cell r="D148" t="str">
            <v>C-ZE Чертеж канализационной системы</v>
          </cell>
        </row>
        <row r="149">
          <cell r="D149" t="str">
            <v xml:space="preserve">C-ZF Чертеж опалубок </v>
          </cell>
        </row>
        <row r="150">
          <cell r="D150" t="str">
            <v>C-ZG Архитектурный чертеж</v>
          </cell>
        </row>
        <row r="151">
          <cell r="D151" t="str">
            <v>C-ZH Чертеж отделки зданий</v>
          </cell>
        </row>
        <row r="152">
          <cell r="D152" t="str">
            <v>C-ZJ Чертеж специальной строительной конструкции/бетонных конструкций</v>
          </cell>
        </row>
        <row r="153">
          <cell r="D153" t="str">
            <v>C-ZK Чертеж трубопроводной эстакады и армирования конструкций</v>
          </cell>
        </row>
        <row r="154">
          <cell r="D154" t="str">
            <v>C-ZR Чертежи дорог и мощения</v>
          </cell>
        </row>
        <row r="155">
          <cell r="D155" t="str">
            <v>C-ZS Чертеж опалубок и бетонных конструкций</v>
          </cell>
        </row>
        <row r="156">
          <cell r="D156" t="str">
            <v>C-ZT Чертеж  армированияетонных конструкций</v>
          </cell>
        </row>
        <row r="157">
          <cell r="D157" t="str">
            <v>D Информационные технологии</v>
          </cell>
        </row>
        <row r="158">
          <cell r="D158" t="str">
            <v>D-CA Схема</v>
          </cell>
        </row>
        <row r="159">
          <cell r="D159" t="str">
            <v>D-CC Калькуляция затрат</v>
          </cell>
        </row>
        <row r="160">
          <cell r="D160" t="str">
            <v>D-CS Договор о сервисном обслуживании</v>
          </cell>
        </row>
        <row r="161">
          <cell r="D161" t="str">
            <v>D-DC Описание изменения</v>
          </cell>
        </row>
        <row r="162">
          <cell r="D162" t="str">
            <v>D-DP Описание продуктов</v>
          </cell>
        </row>
        <row r="163">
          <cell r="D163" t="str">
            <v>D-Fl Блок-схема потоков информации</v>
          </cell>
        </row>
        <row r="164">
          <cell r="D164" t="str">
            <v>D-FP Блок-схема программы</v>
          </cell>
        </row>
        <row r="165">
          <cell r="D165" t="str">
            <v>D-FW Схема документооборота</v>
          </cell>
        </row>
        <row r="166">
          <cell r="D166" t="str">
            <v>D-GE Перечень приложений</v>
          </cell>
        </row>
        <row r="167">
          <cell r="D167" t="str">
            <v>D-LC Перечень программного обеспечения</v>
          </cell>
        </row>
        <row r="168">
          <cell r="D168" t="str">
            <v>D-LD Перечень чертежей, Перечень документов, Перечень содержания</v>
          </cell>
        </row>
        <row r="169">
          <cell r="D169" t="str">
            <v>D-LP Перечень систем обработки данных</v>
          </cell>
        </row>
        <row r="170">
          <cell r="D170" t="str">
            <v>D-LV Перечень поставщиков</v>
          </cell>
        </row>
        <row r="171">
          <cell r="D171" t="str">
            <v>D-MM Руководство по эксплуатации</v>
          </cell>
        </row>
        <row r="172">
          <cell r="D172" t="str">
            <v>D-MU Руководство пользователя</v>
          </cell>
        </row>
        <row r="173">
          <cell r="D173" t="str">
            <v>D-NC Сопроводительная записка</v>
          </cell>
        </row>
        <row r="174">
          <cell r="D174" t="str">
            <v>D-OR Заявка на размещение заказа в главном календарном графике</v>
          </cell>
        </row>
        <row r="175">
          <cell r="D175" t="str">
            <v>D-PE Процедура, инструкция по эксплуатации</v>
          </cell>
        </row>
        <row r="176">
          <cell r="D176" t="str">
            <v>D-PI Руководство по монтажу</v>
          </cell>
        </row>
        <row r="177">
          <cell r="D177" t="str">
            <v>D-PP План проекта</v>
          </cell>
        </row>
        <row r="178">
          <cell r="D178" t="str">
            <v>D-QA Акт приемки</v>
          </cell>
        </row>
        <row r="179">
          <cell r="D179" t="str">
            <v>D-RA Приемо-сдаточный акт</v>
          </cell>
        </row>
        <row r="180">
          <cell r="D180" t="str">
            <v>D-RC Отчет по затратам</v>
          </cell>
        </row>
        <row r="181">
          <cell r="D181" t="str">
            <v>D-RF Отчет о несоотвествии техническим условиям</v>
          </cell>
        </row>
        <row r="182">
          <cell r="D182" t="str">
            <v>D-RP Отчет о ходе реализации проекта</v>
          </cell>
        </row>
        <row r="183">
          <cell r="D183" t="str">
            <v>D-RR отчет об исследовании</v>
          </cell>
        </row>
        <row r="184">
          <cell r="D184" t="str">
            <v xml:space="preserve">D-RS Акт обслуживания </v>
          </cell>
        </row>
        <row r="185">
          <cell r="D185" t="str">
            <v>D-RT Журнал испытаний и проверок</v>
          </cell>
        </row>
        <row r="186">
          <cell r="D186" t="str">
            <v>D-SC Техническое задание</v>
          </cell>
        </row>
        <row r="187">
          <cell r="D187" t="str">
            <v>D-SD Проектная спецификация</v>
          </cell>
        </row>
        <row r="188">
          <cell r="D188" t="str">
            <v>D-SR Подробное техническое задание</v>
          </cell>
        </row>
        <row r="189">
          <cell r="D189" t="str">
            <v>D-TR График проведения ислледования</v>
          </cell>
        </row>
        <row r="190">
          <cell r="D190" t="str">
            <v>D-SS Спецификация системы</v>
          </cell>
        </row>
        <row r="191">
          <cell r="D191" t="str">
            <v>D-ST Концепция обучения</v>
          </cell>
        </row>
        <row r="192">
          <cell r="D192" t="str">
            <v>D-TT Временной график</v>
          </cell>
        </row>
        <row r="193">
          <cell r="D193" t="str">
            <v>D-XX Лист технических данных поставщика</v>
          </cell>
        </row>
        <row r="194">
          <cell r="D194" t="str">
            <v>D-ZD Лист технических данных поставщика</v>
          </cell>
        </row>
        <row r="195">
          <cell r="D195" t="str">
            <v>D-ZP Структурная схема программы</v>
          </cell>
        </row>
        <row r="196">
          <cell r="D196" t="str">
            <v>E Электрооборудование</v>
          </cell>
        </row>
        <row r="197">
          <cell r="D197" t="str">
            <v>E-CA Схема</v>
          </cell>
        </row>
        <row r="198">
          <cell r="D198" t="str">
            <v>E-CE Проектный расчет</v>
          </cell>
        </row>
        <row r="199">
          <cell r="D199" t="str">
            <v>E-DE Лист технических данных оборудования</v>
          </cell>
        </row>
        <row r="200">
          <cell r="D200" t="str">
            <v>E-GE Перечень вспомогательных деталей оборудования и систем</v>
          </cell>
        </row>
        <row r="201">
          <cell r="D201" t="str">
            <v>E-LA Перечень сигналов / аварийных сигналов</v>
          </cell>
        </row>
        <row r="202">
          <cell r="D202" t="str">
            <v>E-LB Перечень материалов / материалов насыпью</v>
          </cell>
        </row>
        <row r="203">
          <cell r="D203" t="str">
            <v>E-LC Кабельный журнал</v>
          </cell>
        </row>
        <row r="204">
          <cell r="D204" t="str">
            <v>E-LD Перечень чертежей, Перечень документов, Перечень содержания</v>
          </cell>
        </row>
        <row r="205">
          <cell r="D205" t="str">
            <v>E-LE Перечень электрооборудования</v>
          </cell>
        </row>
        <row r="206">
          <cell r="D206" t="str">
            <v>E-LG Перечень взрывозащищенного оборудования</v>
          </cell>
        </row>
        <row r="207">
          <cell r="D207" t="str">
            <v>E-LH Перечень электроспутников</v>
          </cell>
        </row>
        <row r="208">
          <cell r="D208" t="str">
            <v>E-LL Перечень потребителей электроэнергии, перечень потребителей для вспомогательного оборудования</v>
          </cell>
        </row>
        <row r="209">
          <cell r="D209" t="str">
            <v>E-LM Перечень моторов</v>
          </cell>
        </row>
        <row r="210">
          <cell r="D210" t="str">
            <v>E-LP Список запасных частей (электрооборудование)</v>
          </cell>
        </row>
        <row r="211">
          <cell r="D211" t="str">
            <v>E-LR Перечень устройств дистанционного управления</v>
          </cell>
        </row>
        <row r="212">
          <cell r="D212" t="str">
            <v>E-LS Перечень специальных инструментов</v>
          </cell>
        </row>
        <row r="213">
          <cell r="D213" t="str">
            <v>E-LT Перечень терминалов</v>
          </cell>
        </row>
        <row r="214">
          <cell r="D214" t="str">
            <v>E-LV Перечень поставщиков</v>
          </cell>
        </row>
        <row r="215">
          <cell r="D215" t="str">
            <v>E-LY Перечень запчастей</v>
          </cell>
        </row>
        <row r="216">
          <cell r="D216" t="str">
            <v>E-ME Руководство по эксплуатации, электрооборудование</v>
          </cell>
        </row>
        <row r="217">
          <cell r="D217" t="str">
            <v>E-OR Заявка на размещение заказа в главном календарном графике</v>
          </cell>
        </row>
        <row r="218">
          <cell r="D218" t="str">
            <v>E-QA Акты приемки</v>
          </cell>
        </row>
        <row r="219">
          <cell r="D219" t="str">
            <v>E-QD Условия поставки</v>
          </cell>
        </row>
        <row r="220">
          <cell r="D220" t="str">
            <v>E-QP Процедура, инструкция по эксплуатации</v>
          </cell>
        </row>
        <row r="221">
          <cell r="D221" t="str">
            <v>E-RF Отчет об отказе</v>
          </cell>
        </row>
        <row r="222">
          <cell r="D222" t="str">
            <v>E-RT Протокол испытания</v>
          </cell>
        </row>
        <row r="223">
          <cell r="D223" t="str">
            <v>E-SP Специальная проектная спецификация</v>
          </cell>
        </row>
        <row r="224">
          <cell r="D224" t="str">
            <v>E-S Стандартная спецификация</v>
          </cell>
        </row>
        <row r="225">
          <cell r="D225" t="str">
            <v>E-ST Условия поставки</v>
          </cell>
        </row>
        <row r="226">
          <cell r="D226" t="str">
            <v>E-TT Временной график</v>
          </cell>
        </row>
        <row r="227">
          <cell r="D227" t="str">
            <v>E-XX Лист технических данных поставщика</v>
          </cell>
        </row>
        <row r="228">
          <cell r="D228" t="str">
            <v>E-ZA План расположения и компоновка силового оборудования, план кабельных трасс</v>
          </cell>
        </row>
        <row r="229">
          <cell r="D229" t="str">
            <v>E-ZB Требования к строительным/стальным конструкциям</v>
          </cell>
        </row>
        <row r="230">
          <cell r="D230" t="str">
            <v>E-ZC План расположения и компоновка заземления и молниезащиты</v>
          </cell>
        </row>
        <row r="231">
          <cell r="D231" t="str">
            <v>E-ZD План расположения и компоновка освещения и выводов розеток</v>
          </cell>
        </row>
        <row r="232">
          <cell r="D232" t="str">
            <v>E-ZE План расположения и компоновка систем электрообогрева</v>
          </cell>
        </row>
        <row r="233">
          <cell r="D233" t="str">
            <v>E-ZF План расположения и компоновка системы пожарной сигнализации и телекоммуникации</v>
          </cell>
        </row>
        <row r="234">
          <cell r="D234" t="str">
            <v>E-ZG План расположения и компоновка системы катодной защиты</v>
          </cell>
        </row>
        <row r="235">
          <cell r="D235" t="str">
            <v>E-ZH Габаритный и сборочный чертеж</v>
          </cell>
        </row>
        <row r="236">
          <cell r="D236" t="str">
            <v>E-Zl Однолинейная схема</v>
          </cell>
        </row>
        <row r="237">
          <cell r="D237" t="str">
            <v>E-ZK Электрические схемы и схемы межсоединений</v>
          </cell>
        </row>
        <row r="238">
          <cell r="D238" t="str">
            <v>E-ZL Стандартная электрическая схема</v>
          </cell>
        </row>
        <row r="239">
          <cell r="D239" t="str">
            <v>E-ZS Схема расположения системы.система пожарной сигнализации и телекоммуникации</v>
          </cell>
        </row>
        <row r="240">
          <cell r="D240" t="str">
            <v>E-ZV Функциональная схема системы логики и управления</v>
          </cell>
        </row>
        <row r="241">
          <cell r="D241" t="str">
            <v>E-ZW Чертеж компоновки щита управления и монтажная схема</v>
          </cell>
        </row>
        <row r="242">
          <cell r="D242" t="str">
            <v>H ОВКВ (обогрев, вентиляция, кондиционирование воздуха)</v>
          </cell>
        </row>
        <row r="243">
          <cell r="D243" t="str">
            <v>H-CE Таблица расчетов</v>
          </cell>
        </row>
        <row r="244">
          <cell r="D244" t="str">
            <v>H-CN Техническая часть контракта</v>
          </cell>
        </row>
        <row r="245">
          <cell r="D245" t="str">
            <v>H-DE Спецификация на основное оборудование</v>
          </cell>
        </row>
        <row r="246">
          <cell r="D246" t="str">
            <v>H-DU Перечень потребителей электроэнергии</v>
          </cell>
        </row>
        <row r="247">
          <cell r="D247" t="str">
            <v>H-FD Принципиальная схема притока воздуха</v>
          </cell>
        </row>
        <row r="248">
          <cell r="D248" t="str">
            <v>H-FF Однолинейная схема, типовые схемы</v>
          </cell>
        </row>
        <row r="249">
          <cell r="D249" t="str">
            <v>H-Kl Смета расходов</v>
          </cell>
        </row>
        <row r="250">
          <cell r="D250" t="str">
            <v>H-LD Перечень документов</v>
          </cell>
        </row>
        <row r="251">
          <cell r="D251" t="str">
            <v>H-LG Перечень точек привязки, перечень контрольных точек, перечень приводов</v>
          </cell>
        </row>
        <row r="252">
          <cell r="D252" t="str">
            <v>H-LL Перечень оборудования</v>
          </cell>
        </row>
        <row r="253">
          <cell r="D253" t="str">
            <v>H-LR Перечень пунктов обмена сред</v>
          </cell>
        </row>
        <row r="254">
          <cell r="D254" t="str">
            <v>H-LU Перечень потребляемых сред</v>
          </cell>
        </row>
        <row r="255">
          <cell r="D255" t="str">
            <v>H-LV Перечень предпочтительных поставщиков</v>
          </cell>
        </row>
        <row r="256">
          <cell r="D256" t="str">
            <v>H-MD Инструкция по эксплуатации, Описание системы, Утвержденные требования использования</v>
          </cell>
        </row>
        <row r="257">
          <cell r="D257" t="str">
            <v>H-SD Техническая часть перечня помещений</v>
          </cell>
        </row>
        <row r="258">
          <cell r="D258" t="str">
            <v>H-SG Концепция систем измерения и контроля</v>
          </cell>
        </row>
        <row r="259">
          <cell r="D259" t="str">
            <v>H-SY Спецификация, перечень объемов</v>
          </cell>
        </row>
        <row r="260">
          <cell r="D260" t="str">
            <v>H-TE Требование обеспечения документацией</v>
          </cell>
        </row>
        <row r="261">
          <cell r="D261" t="str">
            <v>H-TT Временной график для строительства</v>
          </cell>
        </row>
        <row r="262">
          <cell r="D262" t="str">
            <v>H-ZA План зонирования приточно-вытяжной установки, план объекта с указанием точек забора - точек выброса</v>
          </cell>
        </row>
        <row r="263">
          <cell r="D263" t="str">
            <v>H-ZD Проект конфигурации приточно-вытяжной установки</v>
          </cell>
        </row>
        <row r="264">
          <cell r="D264" t="str">
            <v>H-ZP Блочное расположение приточно-вытяжной установки и основные трассы воздуховодов, план основных проемов и нагрузок, план расположения основного воздуховода/трубопроводов приточно-вытяжной установки, секции и критические точки</v>
          </cell>
        </row>
        <row r="265">
          <cell r="D265" t="str">
            <v>H-ZQ План зонирования по давлению</v>
          </cell>
        </row>
        <row r="266">
          <cell r="D266" t="str">
            <v>H-ZU План шумоизлучения</v>
          </cell>
        </row>
        <row r="267">
          <cell r="D267" t="str">
            <v>J КИП</v>
          </cell>
        </row>
        <row r="268">
          <cell r="D268" t="str">
            <v>J-CA Схема</v>
          </cell>
        </row>
        <row r="269">
          <cell r="D269" t="str">
            <v>J-CE Расчет погрешности контура измерения</v>
          </cell>
        </row>
        <row r="270">
          <cell r="D270" t="str">
            <v>J-CF Расчет измерительных диафрагм</v>
          </cell>
        </row>
        <row r="271">
          <cell r="D271" t="str">
            <v>J-CK Расчет КИП, тепло/энергоносителей, испытания на месте установки и эксплуатационные испытания</v>
          </cell>
        </row>
        <row r="272">
          <cell r="D272" t="str">
            <v>J-CV Расчетная таблица регулирующей арматуры</v>
          </cell>
        </row>
        <row r="273">
          <cell r="D273" t="str">
            <v>J-CX Сертификаты на взрывозащиту, расчет искробезопасных контуров</v>
          </cell>
        </row>
        <row r="274">
          <cell r="D274" t="str">
            <v>J-DB Лист техданных щитовых измерительных приборов</v>
          </cell>
        </row>
        <row r="275">
          <cell r="D275" t="str">
            <v>J-DC Листок техданных по конфигурации</v>
          </cell>
        </row>
        <row r="276">
          <cell r="D276" t="str">
            <v>J-DD Листок техданных на прибор измерения плотности</v>
          </cell>
        </row>
        <row r="277">
          <cell r="D277" t="str">
            <v>J-DF Листок техданных на прибор измерения расхода</v>
          </cell>
        </row>
        <row r="278">
          <cell r="D278" t="str">
            <v>J-DG Листок техданных на  детектор газа, дыма, инфракрасного излучения</v>
          </cell>
        </row>
        <row r="279">
          <cell r="D279" t="str">
            <v>J-DL Листок техданных на прибор измерения уровня</v>
          </cell>
        </row>
        <row r="280">
          <cell r="D280" t="str">
            <v>J-DM Листок техданных на монтажный материал</v>
          </cell>
        </row>
        <row r="281">
          <cell r="D281" t="str">
            <v>J-DP Листок техданных на прибор измерения давления</v>
          </cell>
        </row>
        <row r="282">
          <cell r="D282" t="str">
            <v>J-DQ Листок техданных на анализатор</v>
          </cell>
        </row>
        <row r="283">
          <cell r="D283" t="str">
            <v>J-DT Листок техданных на прибор измерения температуры</v>
          </cell>
        </row>
        <row r="284">
          <cell r="D284" t="str">
            <v>J-DV Листок техданных на регулирующие и переключающие клапаны</v>
          </cell>
        </row>
        <row r="285">
          <cell r="D285" t="str">
            <v>J-DX Листок техданных на специальные приборы</v>
          </cell>
        </row>
        <row r="286">
          <cell r="D286" t="str">
            <v>J-DY Листок техданных на соленоидный клапан</v>
          </cell>
        </row>
        <row r="287">
          <cell r="D287" t="str">
            <v>J-DZ Листок техданных на преобразователь сигналов</v>
          </cell>
        </row>
        <row r="288">
          <cell r="D288" t="str">
            <v>J-GA Перечень реквизитов</v>
          </cell>
        </row>
        <row r="289">
          <cell r="D289" t="str">
            <v>J-GE Перечень вспомогательных деталей</v>
          </cell>
        </row>
        <row r="290">
          <cell r="D290" t="str">
            <v>J-LA Перечень аварийных сигналов</v>
          </cell>
        </row>
        <row r="291">
          <cell r="D291" t="str">
            <v>J-LB основная спецификация на точки измерения</v>
          </cell>
        </row>
        <row r="292">
          <cell r="D292" t="str">
            <v>J-LC Кабельный журнал, перечень трубопроводов</v>
          </cell>
        </row>
        <row r="293">
          <cell r="D293" t="str">
            <v>J-LD Перечень чертежей, Перечень документов, Перечень содержания</v>
          </cell>
        </row>
        <row r="294">
          <cell r="D294" t="str">
            <v xml:space="preserve">J-LE Перечень передачи сигналов MSR/ETA </v>
          </cell>
        </row>
        <row r="295">
          <cell r="D295" t="str">
            <v>J-LF Перечень терминалов и консолей ПЭВМ</v>
          </cell>
        </row>
        <row r="296">
          <cell r="D296" t="str">
            <v>J-LG Список индексов контрольных точек</v>
          </cell>
        </row>
        <row r="297">
          <cell r="D297" t="str">
            <v>J-LH Перечень сигнало ввода/вывода с/в РСУ</v>
          </cell>
        </row>
        <row r="298">
          <cell r="D298" t="str">
            <v>J-LJ Перечень контрольно-измерительных приборов</v>
          </cell>
        </row>
        <row r="299">
          <cell r="D299" t="str">
            <v>J-LK Перечень координат</v>
          </cell>
        </row>
        <row r="300">
          <cell r="D300" t="str">
            <v>J-LL Перечень колодок с зажимами и соединительных коробок</v>
          </cell>
        </row>
        <row r="301">
          <cell r="D301" t="str">
            <v>J-LM Перечень монтажных материалов насыпью</v>
          </cell>
        </row>
        <row r="302">
          <cell r="D302" t="str">
            <v>J-LN Перечень паспортных табличек</v>
          </cell>
        </row>
        <row r="303">
          <cell r="D303" t="str">
            <v>J-LO Конфигурация групп для обзора в РСУ</v>
          </cell>
        </row>
        <row r="304">
          <cell r="D304" t="str">
            <v>J-LP Перечень деталей</v>
          </cell>
        </row>
        <row r="305">
          <cell r="D305" t="str">
            <v>J-LR Перечень регулирующей арматуры для холодильной установки</v>
          </cell>
        </row>
        <row r="306">
          <cell r="D306" t="str">
            <v>J-LS Документация по программному обеспечению</v>
          </cell>
        </row>
        <row r="307">
          <cell r="D307" t="str">
            <v>J-LT Перечень монтажа</v>
          </cell>
        </row>
        <row r="308">
          <cell r="D308" t="str">
            <v>J-LV Перечень поставщиков</v>
          </cell>
        </row>
        <row r="309">
          <cell r="D309" t="str">
            <v>J-LW Указатель окончательной документации</v>
          </cell>
        </row>
        <row r="310">
          <cell r="D310" t="str">
            <v>J-LX Перечень типовых схем контуров с взрывозащитой</v>
          </cell>
        </row>
        <row r="311">
          <cell r="D311" t="str">
            <v>J-LY Перечень запчастей</v>
          </cell>
        </row>
        <row r="312">
          <cell r="D312" t="str">
            <v>J-LZ Перечень потребителей тепло/энергоресурсов</v>
          </cell>
        </row>
        <row r="313">
          <cell r="D313" t="str">
            <v>J-MM Руководство по эксплуатации</v>
          </cell>
        </row>
        <row r="314">
          <cell r="D314" t="str">
            <v>J-MS Руководство по эксплуатации поставщика</v>
          </cell>
        </row>
        <row r="315">
          <cell r="D315" t="str">
            <v>J-OR Заявка на размещение заказа в главном календарном графике</v>
          </cell>
        </row>
        <row r="316">
          <cell r="D316" t="str">
            <v>J-PE Процедура, инструкция по эксплуатации</v>
          </cell>
        </row>
        <row r="317">
          <cell r="D317" t="str">
            <v>J-QA Акт приемки</v>
          </cell>
        </row>
        <row r="318">
          <cell r="D318" t="str">
            <v>J-RF Отчет о несоотвествии техническим условиям</v>
          </cell>
        </row>
        <row r="319">
          <cell r="D319" t="str">
            <v>J-RL Журнал учета</v>
          </cell>
        </row>
        <row r="320">
          <cell r="D320" t="str">
            <v>J-RT Протокол испытания</v>
          </cell>
        </row>
        <row r="321">
          <cell r="D321" t="str">
            <v>J-RW Акт замены материала</v>
          </cell>
        </row>
        <row r="322">
          <cell r="D322" t="str">
            <v>J-SD Спецификация на контрольно-измерительный прибор</v>
          </cell>
        </row>
        <row r="323">
          <cell r="D323" t="str">
            <v>J-SF Спецификация на щиты, приборные стойки, шкафы</v>
          </cell>
        </row>
        <row r="324">
          <cell r="D324" t="str">
            <v>J-SG Рабочее задание, основные требования</v>
          </cell>
        </row>
        <row r="325">
          <cell r="D325" t="str">
            <v>J-SH Спецификация на различные позиции</v>
          </cell>
        </row>
        <row r="326">
          <cell r="D326" t="str">
            <v>J-SJ Описание связанных контуров управления</v>
          </cell>
        </row>
        <row r="327">
          <cell r="D327" t="str">
            <v>J-SK Спецификация на кабели</v>
          </cell>
        </row>
        <row r="328">
          <cell r="D328" t="str">
            <v>J-SL График монтажных работ</v>
          </cell>
        </row>
        <row r="329">
          <cell r="D329" t="str">
            <v>J-SM Спецификация на монтаж КИП</v>
          </cell>
        </row>
        <row r="330">
          <cell r="D330" t="str">
            <v>J-SO Спецификация на материалы насыпью</v>
          </cell>
        </row>
        <row r="331">
          <cell r="D331" t="str">
            <v>J-SP Рабочее задание на КИП</v>
          </cell>
        </row>
        <row r="332">
          <cell r="D332" t="str">
            <v>J-SQ Спецификация по обеспечению контроля качества</v>
          </cell>
        </row>
        <row r="333">
          <cell r="D333" t="str">
            <v>J-SS Спецификация систем измерения, управления</v>
          </cell>
        </row>
        <row r="334">
          <cell r="D334" t="str">
            <v>J-ST Условия поставки</v>
          </cell>
        </row>
        <row r="335">
          <cell r="D335" t="str">
            <v>J-SY Общее описание</v>
          </cell>
        </row>
        <row r="336">
          <cell r="D336" t="str">
            <v>J-TJ Временной график для инспекций</v>
          </cell>
        </row>
        <row r="337">
          <cell r="D337" t="str">
            <v>J-TT Временной график</v>
          </cell>
        </row>
        <row r="338">
          <cell r="D338" t="str">
            <v>J-TZ Временной график для обслуживани</v>
          </cell>
        </row>
        <row r="339">
          <cell r="D339" t="str">
            <v>J-XX Лист технических данных поставщика</v>
          </cell>
        </row>
        <row r="340">
          <cell r="D340" t="str">
            <v xml:space="preserve">J-ZA План расположения полевых КИП, соединительных коробок,  подачи воздуха и кабельных лотков </v>
          </cell>
        </row>
        <row r="341">
          <cell r="D341" t="str">
            <v>J-ZB Схема кабельных соединений</v>
          </cell>
        </row>
        <row r="342">
          <cell r="D342" t="str">
            <v>J-ZC Механическая конструкция шкафов</v>
          </cell>
        </row>
        <row r="343">
          <cell r="D343" t="str">
            <v>J-ZD Проект компоновки панели управления</v>
          </cell>
        </row>
        <row r="344">
          <cell r="D344" t="str">
            <v>J-ZE Развернутая многоступенчатая схема</v>
          </cell>
        </row>
        <row r="345">
          <cell r="D345" t="str">
            <v>J-ZF Логическая схема, схема последовательности операций, список программ</v>
          </cell>
        </row>
        <row r="346">
          <cell r="D346" t="str">
            <v>J-ZG Детальный чертеж консолей / Опор</v>
          </cell>
        </row>
        <row r="347">
          <cell r="D347" t="str">
            <v>J-ZH Подключения</v>
          </cell>
        </row>
        <row r="348">
          <cell r="D348" t="str">
            <v>J-ZJ Полевые соединительные коробки</v>
          </cell>
        </row>
        <row r="349">
          <cell r="D349" t="str">
            <v>J-7K Схема клеммовых соединений</v>
          </cell>
        </row>
        <row r="350">
          <cell r="D350" t="str">
            <v>J-ZL Контурные схемы</v>
          </cell>
        </row>
        <row r="351">
          <cell r="D351" t="str">
            <v>J-ZM Детальные чертежи щитов, приборных стойек, шкафов</v>
          </cell>
        </row>
        <row r="352">
          <cell r="D352" t="str">
            <v>J-ZO Разбивочный план операторной, вспомогательных помещений</v>
          </cell>
        </row>
        <row r="353">
          <cell r="D353" t="str">
            <v>J-ZR Чертеж с размерами</v>
          </cell>
        </row>
        <row r="354">
          <cell r="D354" t="str">
            <v>J-ZS Принципиальная технологическая схема для отображения на дисплее РСУ</v>
          </cell>
        </row>
        <row r="355">
          <cell r="D355" t="str">
            <v>J-ZT Схема соединений воздушного коллектора</v>
          </cell>
        </row>
        <row r="356">
          <cell r="D356" t="str">
            <v>J-ZU Схема соединений заземления / экранирования</v>
          </cell>
        </row>
        <row r="357">
          <cell r="D357" t="str">
            <v>J-ZV Монтажная схема внутренних соединений панелей и шкафов</v>
          </cell>
        </row>
        <row r="358">
          <cell r="D358" t="str">
            <v>J-ZW Монтажная схема</v>
          </cell>
        </row>
        <row r="359">
          <cell r="D359" t="str">
            <v>J-ZX Эскиз</v>
          </cell>
        </row>
        <row r="360">
          <cell r="D360" t="str">
            <v>J-ZY Процедура калибровки</v>
          </cell>
        </row>
        <row r="361">
          <cell r="D361" t="str">
            <v>K Коммерция и снабжение</v>
          </cell>
        </row>
        <row r="362">
          <cell r="D362" t="str">
            <v>K-AB Подтверждение заказа</v>
          </cell>
        </row>
        <row r="363">
          <cell r="D363" t="str">
            <v>K-BA закупка, запрос</v>
          </cell>
        </row>
        <row r="364">
          <cell r="D364" t="str">
            <v>K-BB Закупка, заказ</v>
          </cell>
        </row>
        <row r="365">
          <cell r="D365" t="str">
            <v>K-CN Протокол коммерческого размещения заказа</v>
          </cell>
        </row>
        <row r="366">
          <cell r="D366" t="str">
            <v>K-GE Перечень приложений</v>
          </cell>
        </row>
        <row r="367">
          <cell r="D367" t="str">
            <v>K-LB Перечень закупок</v>
          </cell>
        </row>
        <row r="368">
          <cell r="D368" t="str">
            <v>K-LV Перечень поставщиков</v>
          </cell>
        </row>
        <row r="369">
          <cell r="D369" t="str">
            <v>K-PC Процедура координации</v>
          </cell>
        </row>
        <row r="370">
          <cell r="D370" t="str">
            <v>K-PE Инструкция о выполнении работы</v>
          </cell>
        </row>
        <row r="371">
          <cell r="D371" t="str">
            <v>K-QA Акт приемки</v>
          </cell>
        </row>
        <row r="372">
          <cell r="D372" t="str">
            <v>K-RB Отчет</v>
          </cell>
        </row>
        <row r="373">
          <cell r="D373" t="str">
            <v>K-RF Отчет о несоотвествии техническим условиям</v>
          </cell>
        </row>
        <row r="374">
          <cell r="D374" t="str">
            <v>K-RW Акт замены материала</v>
          </cell>
        </row>
        <row r="375">
          <cell r="D375" t="str">
            <v>K-SK Вспомогательные позиции для упаковки/маркировки/отгрузки</v>
          </cell>
        </row>
        <row r="376">
          <cell r="D376" t="str">
            <v>K-TB График инспекций</v>
          </cell>
        </row>
        <row r="377">
          <cell r="D377" t="str">
            <v>K-XX Лист технических данных поставщика</v>
          </cell>
        </row>
        <row r="378">
          <cell r="D378" t="str">
            <v>L Проектирование установки и трубопроводов</v>
          </cell>
        </row>
        <row r="379">
          <cell r="D379" t="str">
            <v>L-CE Технические рассчеты</v>
          </cell>
        </row>
        <row r="380">
          <cell r="D380" t="str">
            <v>L-GE Перечень доп. позиций к проекту установки и трубопроводов</v>
          </cell>
        </row>
        <row r="381">
          <cell r="D381" t="str">
            <v>L-GM Перечень доп. позиций к материалам насыпью</v>
          </cell>
        </row>
        <row r="382">
          <cell r="D382" t="str">
            <v>L-LB Перечень границ установки</v>
          </cell>
        </row>
        <row r="383">
          <cell r="D383" t="str">
            <v>L-LD Перечень чертежей, Перечень документов, Перечень содержания</v>
          </cell>
        </row>
        <row r="384">
          <cell r="D384" t="str">
            <v>L-LL Перечень трубопроводов</v>
          </cell>
        </row>
        <row r="385">
          <cell r="D385" t="str">
            <v>L-LM Материалы. Перечень материалов насыпью</v>
          </cell>
        </row>
        <row r="386">
          <cell r="D386" t="str">
            <v>L-LN Маркировочные ярлыки для клапанов и приборов</v>
          </cell>
        </row>
        <row r="387">
          <cell r="D387" t="str">
            <v>L-LP Перечень запчастей</v>
          </cell>
        </row>
        <row r="388">
          <cell r="D388" t="str">
            <v>L-LT Перечень статических нагрузок</v>
          </cell>
        </row>
        <row r="389">
          <cell r="D389" t="str">
            <v>L-PA Процедура, инструкция по эксплуатации</v>
          </cell>
        </row>
        <row r="390">
          <cell r="D390" t="str">
            <v>L-PB Основные расчеты для проектирования трубопроводов</v>
          </cell>
        </row>
        <row r="391">
          <cell r="D391" t="str">
            <v>L-QA Акт приемки</v>
          </cell>
        </row>
        <row r="392">
          <cell r="D392" t="str">
            <v>L-RF Отчет о несоотвествии техническим условиям</v>
          </cell>
        </row>
        <row r="393">
          <cell r="D393" t="str">
            <v xml:space="preserve">L-SG Общая спецификация </v>
          </cell>
        </row>
        <row r="394">
          <cell r="D394" t="str">
            <v>L-XF Изометрические чертежи (IDF файлы)</v>
          </cell>
        </row>
        <row r="395">
          <cell r="D395" t="str">
            <v>L-XX Лист технических данных поставщика</v>
          </cell>
        </row>
        <row r="396">
          <cell r="D396" t="str">
            <v>L-ZA Разводка трубопроводов, компоновочный чертеж</v>
          </cell>
        </row>
        <row r="397">
          <cell r="D397" t="str">
            <v>L-ZB Анализ трубопроводов</v>
          </cell>
        </row>
        <row r="398">
          <cell r="D398" t="str">
            <v>L-ZC Чертежи холодильной камеры (все типы)</v>
          </cell>
        </row>
        <row r="399">
          <cell r="D399" t="str">
            <v>L-ZD Детали</v>
          </cell>
        </row>
        <row r="400">
          <cell r="D400" t="str">
            <v>L-ZF Опора</v>
          </cell>
        </row>
        <row r="401">
          <cell r="D401" t="str">
            <v>L-ZL Изометрические чертежи (PDF), MicroStation-DGN-файлы для отображения изометрики PDF</v>
          </cell>
        </row>
        <row r="402">
          <cell r="D402" t="str">
            <v>L-ZN Чертеж расположения штуцеров</v>
          </cell>
        </row>
        <row r="403">
          <cell r="D403" t="str">
            <v>L-ZP План площадки</v>
          </cell>
        </row>
        <row r="404">
          <cell r="D404" t="str">
            <v>L-ZR План расположения наземных трубопроводов</v>
          </cell>
        </row>
        <row r="405">
          <cell r="D405" t="str">
            <v>L-ZT Схема транспортировки</v>
          </cell>
        </row>
        <row r="406">
          <cell r="D406" t="str">
            <v>L-ZU Схема расположения подземных трубопроводов</v>
          </cell>
        </row>
        <row r="407">
          <cell r="D407" t="str">
            <v xml:space="preserve">L-XF IDF-Files (файлы промежуточных данных) </v>
          </cell>
        </row>
        <row r="408">
          <cell r="D408" t="str">
            <v>M Аппараты</v>
          </cell>
        </row>
        <row r="409">
          <cell r="D409" t="str">
            <v>M-CA Схема</v>
          </cell>
        </row>
        <row r="410">
          <cell r="D410" t="str">
            <v>M-CE Расчет</v>
          </cell>
        </row>
        <row r="411">
          <cell r="D411" t="str">
            <v>M-DE Лист техданных на механизмы</v>
          </cell>
        </row>
        <row r="412">
          <cell r="D412" t="str">
            <v>M-DG Спецификация на смазочные материалы</v>
          </cell>
        </row>
        <row r="413">
          <cell r="D413" t="str">
            <v>M-GE Перечень вспомогательных деталей механизмов</v>
          </cell>
        </row>
        <row r="414">
          <cell r="D414" t="str">
            <v>M-LD Перечень чертежей, Перечень документов, Перечень содержания</v>
          </cell>
        </row>
        <row r="415">
          <cell r="D415" t="str">
            <v>M-LE Перечень оборудования</v>
          </cell>
        </row>
        <row r="416">
          <cell r="D416" t="str">
            <v>M-LP Список запасных частей</v>
          </cell>
        </row>
        <row r="417">
          <cell r="D417" t="str">
            <v>M-LQ План обеспечения качества</v>
          </cell>
        </row>
        <row r="418">
          <cell r="D418" t="str">
            <v>M-LT Перечень специальных инструментов</v>
          </cell>
        </row>
        <row r="419">
          <cell r="D419" t="str">
            <v>M-LV Перечень поставщиков</v>
          </cell>
        </row>
        <row r="420">
          <cell r="D420" t="str">
            <v>M-LY Перечень запчастей</v>
          </cell>
        </row>
        <row r="421">
          <cell r="D421" t="str">
            <v>M-MM Руководство по эксплуатации</v>
          </cell>
        </row>
        <row r="422">
          <cell r="D422" t="str">
            <v>M-OR Заявка на размещение заказа в главном календарном графике</v>
          </cell>
        </row>
        <row r="423">
          <cell r="D423" t="str">
            <v>M-PE Процедура, инструкция по эксплуатации</v>
          </cell>
        </row>
        <row r="424">
          <cell r="D424" t="str">
            <v>M-QA Акт приемки</v>
          </cell>
        </row>
        <row r="425">
          <cell r="D425" t="str">
            <v>M-RF Отчет о несоотвествии техническим условиям</v>
          </cell>
        </row>
        <row r="426">
          <cell r="D426" t="str">
            <v>M-RM Протокол разъяснительного технического совещания</v>
          </cell>
        </row>
        <row r="427">
          <cell r="D427" t="str">
            <v>M-RT Протокол испытания</v>
          </cell>
        </row>
        <row r="428">
          <cell r="D428" t="str">
            <v>MRW Акт замены материала</v>
          </cell>
        </row>
        <row r="429">
          <cell r="D429" t="str">
            <v>M-SD Спецификация на оборудование</v>
          </cell>
        </row>
        <row r="430">
          <cell r="D430" t="str">
            <v>M-SG Общая спецификация по проектированию</v>
          </cell>
        </row>
        <row r="431">
          <cell r="D431" t="str">
            <v>M-SP Стандартная спецификация</v>
          </cell>
        </row>
        <row r="432">
          <cell r="D432" t="str">
            <v>M-SS Специальная проектная спецификация</v>
          </cell>
        </row>
        <row r="433">
          <cell r="D433" t="str">
            <v>M-ST Условие поставки</v>
          </cell>
        </row>
        <row r="434">
          <cell r="D434" t="str">
            <v>M-SY Объем работы</v>
          </cell>
        </row>
        <row r="435">
          <cell r="D435" t="str">
            <v>M-TA Техническая оценка тендерного предложения</v>
          </cell>
        </row>
        <row r="436">
          <cell r="D436" t="str">
            <v>M-TT Временной график</v>
          </cell>
        </row>
        <row r="437">
          <cell r="D437" t="str">
            <v>M-TZ График планово-предупредительного ремонта</v>
          </cell>
        </row>
        <row r="438">
          <cell r="D438" t="str">
            <v>M-XX Лист технических данных поставщика</v>
          </cell>
        </row>
        <row r="439">
          <cell r="D439" t="str">
            <v>M-ZA Схема расположения/компоновки</v>
          </cell>
        </row>
        <row r="440">
          <cell r="D440" t="str">
            <v>M-ZC Чертеж поперечного сечения</v>
          </cell>
        </row>
        <row r="441">
          <cell r="D441" t="str">
            <v>M-ZE Чертеж оборудования</v>
          </cell>
        </row>
        <row r="442">
          <cell r="D442" t="str">
            <v>M-ZT Схема транспортировки</v>
          </cell>
        </row>
        <row r="443">
          <cell r="D443" t="str">
            <v>N Стальные конструкции</v>
          </cell>
        </row>
        <row r="444">
          <cell r="D444" t="str">
            <v>N-CA Схема</v>
          </cell>
        </row>
        <row r="445">
          <cell r="D445" t="str">
            <v>N-CE Расчет</v>
          </cell>
        </row>
        <row r="446">
          <cell r="D446" t="str">
            <v>N-CS Статический расчет</v>
          </cell>
        </row>
        <row r="447">
          <cell r="D447" t="str">
            <v>N-DE Лист техданных на грузоподъемное оборудование</v>
          </cell>
        </row>
        <row r="448">
          <cell r="D448" t="str">
            <v>N-GJ Перечень вспомогательных деталей механизмов</v>
          </cell>
        </row>
        <row r="449">
          <cell r="D449" t="str">
            <v>N-LB Перечень грузоподъемного оборудования</v>
          </cell>
        </row>
        <row r="450">
          <cell r="D450" t="str">
            <v>N-LD Перечень чертежей, Перечень документов, Перечень содержания</v>
          </cell>
        </row>
        <row r="451">
          <cell r="D451" t="str">
            <v>N-LE Перечень конструкций</v>
          </cell>
        </row>
        <row r="452">
          <cell r="D452" t="str">
            <v>N-LP Список запасныъх частей</v>
          </cell>
        </row>
        <row r="453">
          <cell r="D453" t="str">
            <v>N-LV Перечень поставщиков</v>
          </cell>
        </row>
        <row r="454">
          <cell r="D454" t="str">
            <v>N-MM Руководство по эксплуатации</v>
          </cell>
        </row>
        <row r="455">
          <cell r="D455" t="str">
            <v>N-OR Заявка на размещение заказа в главном календарном графике</v>
          </cell>
        </row>
        <row r="456">
          <cell r="D456" t="str">
            <v>N-PE Процедура, инструкция по эксплуатации</v>
          </cell>
        </row>
        <row r="457">
          <cell r="D457" t="str">
            <v>N-QA Акт приемки</v>
          </cell>
        </row>
        <row r="458">
          <cell r="D458" t="str">
            <v>N-RF Отчет о несоотвествии техническим условиям</v>
          </cell>
        </row>
        <row r="459">
          <cell r="D459" t="str">
            <v>N-RW Акт замены материала</v>
          </cell>
        </row>
        <row r="460">
          <cell r="D460" t="str">
            <v>N-SD Проектная спеецификация</v>
          </cell>
        </row>
        <row r="461">
          <cell r="D461" t="str">
            <v>N-SP Стандартная спецификация</v>
          </cell>
        </row>
        <row r="462">
          <cell r="D462" t="str">
            <v>N-SS Специальная проектная спецификация</v>
          </cell>
        </row>
        <row r="463">
          <cell r="D463" t="str">
            <v>N-ST Условие поставки</v>
          </cell>
        </row>
        <row r="464">
          <cell r="D464" t="str">
            <v>N-SY Объем работы</v>
          </cell>
        </row>
        <row r="465">
          <cell r="D465" t="str">
            <v>N-TT Временной график</v>
          </cell>
        </row>
        <row r="466">
          <cell r="D466" t="str">
            <v>N-XX Лист технических данных поставщика</v>
          </cell>
        </row>
        <row r="467">
          <cell r="D467" t="str">
            <v>N-ZA Общий генплан</v>
          </cell>
        </row>
        <row r="468">
          <cell r="D468" t="str">
            <v>N-ZB Схема расположения застройки участка</v>
          </cell>
        </row>
        <row r="469">
          <cell r="D469" t="str">
            <v>N-ZC Схема расположения зданий со стальным каркасом</v>
          </cell>
        </row>
        <row r="470">
          <cell r="D470" t="str">
            <v>N-ZD Схема расположения трубопроводных эстакад</v>
          </cell>
        </row>
        <row r="471">
          <cell r="D471" t="str">
            <v>N-ZE Схема расположения трубопроводных опор</v>
          </cell>
        </row>
        <row r="472">
          <cell r="D472" t="str">
            <v>N-ZF Схема расположения платформ, лестниц</v>
          </cell>
        </row>
        <row r="473">
          <cell r="D473" t="str">
            <v>N-ZG Схема расположения  платформ обслуживания сосудов, не зависящих от ориентации штуцеров</v>
          </cell>
        </row>
        <row r="474">
          <cell r="D474" t="str">
            <v>N-ZH Схема расположения  листовой обшивки, обогрева и вентиляции зданий со стальным каркасом</v>
          </cell>
        </row>
        <row r="475">
          <cell r="D475" t="str">
            <v xml:space="preserve">N-ZJ Рабочий чертеж опор и подвески сосудов </v>
          </cell>
        </row>
        <row r="476">
          <cell r="D476" t="str">
            <v>N-ZK Схема расположения холодильной камеры</v>
          </cell>
        </row>
        <row r="477">
          <cell r="D477" t="str">
            <v>N-ZL Схема расположения трубопроводных опор</v>
          </cell>
        </row>
        <row r="478">
          <cell r="D478" t="str">
            <v>N-ZP Рабочий чертеж застройки участка</v>
          </cell>
        </row>
        <row r="479">
          <cell r="D479" t="str">
            <v>N-ZQ Рабочий чертеж зданий со стальным каркасом</v>
          </cell>
        </row>
        <row r="480">
          <cell r="D480" t="str">
            <v>N-ZR Рабочий чертеж трубопроводных эстакад</v>
          </cell>
        </row>
        <row r="481">
          <cell r="D481" t="str">
            <v>N-ZS Рабочий чертеж трубопроводных опор</v>
          </cell>
        </row>
        <row r="482">
          <cell r="D482" t="str">
            <v>N-ZT Рабочий чертеж платформ, лестниц</v>
          </cell>
        </row>
        <row r="483">
          <cell r="D483" t="str">
            <v>N-ZV Рабочий чертеж холодильной камеры</v>
          </cell>
        </row>
        <row r="484">
          <cell r="D484" t="str">
            <v>N-ZW Холодильная камера. Рабочий чертеж теплоизолированного кожуха</v>
          </cell>
        </row>
        <row r="485">
          <cell r="D485" t="str">
            <v>N-ZX Рабочий чертеж кранов и грузоподъемных механизмов</v>
          </cell>
        </row>
        <row r="486">
          <cell r="D486" t="str">
            <v>N-ZY Рабочий чертеж платформ обслуживания сосудов, включая ориентацию штуцеров</v>
          </cell>
        </row>
        <row r="487">
          <cell r="D487" t="str">
            <v>N-ZZ Рабочий чертеж листовой обшивки, обогрева и вентиляции зданий со стальным каркасом</v>
          </cell>
        </row>
        <row r="488">
          <cell r="D488" t="str">
            <v>P Проектирование техпроцесса, проектирование систем, ПНР</v>
          </cell>
        </row>
        <row r="489">
          <cell r="D489" t="str">
            <v>P-CA Схема</v>
          </cell>
        </row>
        <row r="490">
          <cell r="D490" t="str">
            <v>P-CE Расчеты, материальный баланс, технологические данные</v>
          </cell>
        </row>
        <row r="491">
          <cell r="D491" t="str">
            <v>P-CP Расчет перепадов давления</v>
          </cell>
        </row>
        <row r="492">
          <cell r="D492" t="str">
            <v>P-CS Расчет ограничительных диафрагм</v>
          </cell>
        </row>
        <row r="493">
          <cell r="D493" t="str">
            <v>P-CV Расчет регулирующих клапанов</v>
          </cell>
        </row>
        <row r="494">
          <cell r="D494" t="str">
            <v>P-DA Лист техданнх внутрикорпусных устройств</v>
          </cell>
        </row>
        <row r="495">
          <cell r="D495" t="str">
            <v>P-DE Лист техданных на оборудование</v>
          </cell>
        </row>
        <row r="496">
          <cell r="D496" t="str">
            <v>P-DP Таблица технологических данных</v>
          </cell>
        </row>
        <row r="497">
          <cell r="D497" t="str">
            <v>P-DR Спецификация требований пользователя</v>
          </cell>
        </row>
        <row r="498">
          <cell r="D498" t="str">
            <v>P-DS Лист техданных на вещества</v>
          </cell>
        </row>
        <row r="499">
          <cell r="D499" t="str">
            <v>P-DU Тепло/энергоресурсы и потребление</v>
          </cell>
        </row>
        <row r="500">
          <cell r="D500" t="str">
            <v>P-DV Лист техданных на регулирующие и переключающие клапаны</v>
          </cell>
        </row>
        <row r="501">
          <cell r="D501" t="str">
            <v>P-DZ Таблица технологических данных запчастей</v>
          </cell>
        </row>
        <row r="502">
          <cell r="D502" t="str">
            <v>P-FA Типовые чертежи, указатель чертежей, обозначения и сокращения для принципиальных технологических схем</v>
          </cell>
        </row>
        <row r="503">
          <cell r="D503" t="str">
            <v>P-FB Типовые чертежи, указатель чертежей, обозначения и сокращения для схем разводки трубопроводов и КИП</v>
          </cell>
        </row>
        <row r="504">
          <cell r="D504" t="str">
            <v>P-FD Блок-схема</v>
          </cell>
        </row>
        <row r="505">
          <cell r="D505" t="str">
            <v>P-FE Технологическая схема и схема материального баланса</v>
          </cell>
        </row>
        <row r="506">
          <cell r="D506" t="str">
            <v xml:space="preserve">P-FF Принципиальная технологическая схема </v>
          </cell>
        </row>
        <row r="507">
          <cell r="D507" t="str">
            <v>P-FL Перечень ревизий принципиальной технологической схемы</v>
          </cell>
        </row>
        <row r="508">
          <cell r="D508" t="str">
            <v>P-FP Схема разводки трубопроводов и КИП</v>
          </cell>
        </row>
        <row r="509">
          <cell r="D509" t="str">
            <v>P-FQ Принципиальная технологическая схема для отображения в РСУ</v>
          </cell>
        </row>
        <row r="510">
          <cell r="D510" t="str">
            <v>P-FU Схемы разводки трубопроводов и КИП для инженерных сетей</v>
          </cell>
        </row>
        <row r="511">
          <cell r="D511" t="str">
            <v>P-FV Принципиальная технологическая схема (поставщик)</v>
          </cell>
        </row>
        <row r="512">
          <cell r="D512" t="str">
            <v>P-FW Схемы разводки трубопроводов и КИП (поставщик)</v>
          </cell>
        </row>
        <row r="513">
          <cell r="D513" t="str">
            <v>P-LB Основные технические требования к контрольным точкам</v>
          </cell>
        </row>
        <row r="514">
          <cell r="D514" t="str">
            <v>PLC Перечень позиций системы сигнализации и аварийного отключения</v>
          </cell>
        </row>
        <row r="515">
          <cell r="D515" t="str">
            <v>P-LD Перечень чертежей, Перечень документов, Перечень содержания</v>
          </cell>
        </row>
        <row r="516">
          <cell r="D516" t="str">
            <v>P-LE Перечень трубопроводов</v>
          </cell>
        </row>
        <row r="517">
          <cell r="D517" t="str">
            <v>P-LG Список индексов контрольных точек</v>
          </cell>
        </row>
        <row r="518">
          <cell r="D518" t="str">
            <v>P-LH Перечень шаровых клапанов дроссельного типа и отсечных задвижек</v>
          </cell>
        </row>
        <row r="519">
          <cell r="D519" t="str">
            <v>P-LJ Заданные уставки / описанные в документации эксплуатационные данные</v>
          </cell>
        </row>
        <row r="520">
          <cell r="D520" t="str">
            <v>P-LL Перечень оборудования</v>
          </cell>
        </row>
        <row r="521">
          <cell r="D521" t="str">
            <v>P-LM Перечень технологических сред</v>
          </cell>
        </row>
        <row r="522">
          <cell r="D522" t="str">
            <v>P-LP Документаци по применению устройств контроля технологического процесса</v>
          </cell>
        </row>
        <row r="523">
          <cell r="D523" t="str">
            <v>P-LQ Перечень групп и аварийных сигналов для РСУ</v>
          </cell>
        </row>
        <row r="524">
          <cell r="D524" t="str">
            <v>P-LR Перечень границ установки</v>
          </cell>
        </row>
        <row r="525">
          <cell r="D525" t="str">
            <v>P-LS Перечень гибких трубопроводов</v>
          </cell>
        </row>
        <row r="526">
          <cell r="D526" t="str">
            <v>P-LU Перечень потребления электроэнергии и тепло/энергосредств</v>
          </cell>
        </row>
        <row r="527">
          <cell r="D527" t="str">
            <v>P-LX Перечень соединений на границе проектирования поставщика</v>
          </cell>
        </row>
        <row r="528">
          <cell r="D528" t="str">
            <v>P-MA План анализов, разводка и монтаж точек отбора проб</v>
          </cell>
        </row>
        <row r="529">
          <cell r="D529" t="str">
            <v>P-MB Описание производственного процесса</v>
          </cell>
        </row>
        <row r="530">
          <cell r="D530" t="str">
            <v>P-MC Инструкции по эксплуатации</v>
          </cell>
        </row>
        <row r="531">
          <cell r="D531" t="str">
            <v>P-MD Описание установки</v>
          </cell>
        </row>
        <row r="532">
          <cell r="D532" t="str">
            <v>P-MF Описание основных функций</v>
          </cell>
        </row>
        <row r="533">
          <cell r="D533" t="str">
            <v>P-MG Основное описание экслуатации</v>
          </cell>
        </row>
        <row r="534">
          <cell r="D534" t="str">
            <v>P-MM Руководство по эксплуатации</v>
          </cell>
        </row>
        <row r="535">
          <cell r="D535" t="str">
            <v>P-PE Процедура, инструкция по эксплуатации</v>
          </cell>
        </row>
        <row r="536">
          <cell r="D536" t="str">
            <v>P-PQ План оценки качества / Сводный план</v>
          </cell>
        </row>
        <row r="537">
          <cell r="D537" t="str">
            <v>P-PV Стандартная система операций (SOP), План оценки надежности</v>
          </cell>
        </row>
        <row r="538">
          <cell r="D538" t="str">
            <v>P-QA Акт приемки</v>
          </cell>
        </row>
        <row r="539">
          <cell r="D539" t="str">
            <v>P-RA Протокол испытания</v>
          </cell>
        </row>
        <row r="540">
          <cell r="D540" t="str">
            <v>P-RB Окончательный отчет о прведении ПНР</v>
          </cell>
        </row>
        <row r="541">
          <cell r="D541" t="str">
            <v>P-RC Химические ихмерения для проектирования</v>
          </cell>
        </row>
        <row r="542">
          <cell r="D542" t="str">
            <v>P-RD Изучение нарушений нормального процесса эксплуатации</v>
          </cell>
        </row>
        <row r="543">
          <cell r="D543" t="str">
            <v>P-RE Отчет о научных исследованих и опытно-конструкторских разработках</v>
          </cell>
        </row>
        <row r="544">
          <cell r="D544" t="str">
            <v>P-RF Отчет о несоотвествии техническим условиям</v>
          </cell>
        </row>
        <row r="545">
          <cell r="D545" t="str">
            <v>P-Rl Химические ихмерения для ПНР и эксплуатационных испытаний</v>
          </cell>
        </row>
        <row r="546">
          <cell r="D546" t="str">
            <v>P-RK Листки техданных для калибровки средств измерения</v>
          </cell>
        </row>
        <row r="547">
          <cell r="D547" t="str">
            <v>P-RQ Итоговый отчет по проведению квалификации подрядчика/поставщика</v>
          </cell>
        </row>
        <row r="548">
          <cell r="D548" t="str">
            <v>P-RR Отчет по изучению технологии</v>
          </cell>
        </row>
        <row r="549">
          <cell r="D549" t="str">
            <v>P-RT Отчет по рассмотрению схем развязки трубопроводов и КИП</v>
          </cell>
        </row>
        <row r="550">
          <cell r="D550" t="str">
            <v>P-SC Спецификация устройств контроля технологического процесса</v>
          </cell>
        </row>
        <row r="551">
          <cell r="D551" t="str">
            <v>P-SE Спецификация выбросов и стоков</v>
          </cell>
        </row>
        <row r="552">
          <cell r="D552" t="str">
            <v>P-SG Концепция системы управления технологическим процессом</v>
          </cell>
        </row>
        <row r="553">
          <cell r="D553" t="str">
            <v>P-SH Спецификация тепло/энергосредств</v>
          </cell>
        </row>
        <row r="554">
          <cell r="D554" t="str">
            <v>P-SP Описание технологии</v>
          </cell>
        </row>
        <row r="555">
          <cell r="D555" t="str">
            <v>P-TA График работ по проектированию</v>
          </cell>
        </row>
        <row r="556">
          <cell r="D556" t="str">
            <v>P-Tl План предварительного пуска установки</v>
          </cell>
        </row>
        <row r="557">
          <cell r="D557" t="str">
            <v>P-TT Временной график</v>
          </cell>
        </row>
        <row r="558">
          <cell r="D558" t="str">
            <v>P-XX Лист технических данных поставщика</v>
          </cell>
        </row>
        <row r="559">
          <cell r="D559" t="str">
            <v>P-ZP Концептуальная схема расположения</v>
          </cell>
        </row>
        <row r="560">
          <cell r="D560" t="str">
            <v>P-ZQ Схема расположения основной панели управления</v>
          </cell>
        </row>
        <row r="561">
          <cell r="D561" t="str">
            <v xml:space="preserve">P-ZR Логические схемы и схемы последовательности </v>
          </cell>
        </row>
        <row r="562">
          <cell r="D562" t="str">
            <v>Q Управление качеством</v>
          </cell>
        </row>
        <row r="563">
          <cell r="D563" t="str">
            <v>Q-CA Схема</v>
          </cell>
        </row>
        <row r="564">
          <cell r="D564" t="str">
            <v>Q-LA Перечень вопросов для аудита</v>
          </cell>
        </row>
        <row r="565">
          <cell r="D565" t="str">
            <v>Q-LD Перечень документов, Перечень содержания</v>
          </cell>
        </row>
        <row r="566">
          <cell r="D566" t="str">
            <v>Q-PC Процедура координации документооборота по вопросам ОТБОС</v>
          </cell>
        </row>
        <row r="567">
          <cell r="D567" t="str">
            <v>Q-PE Инсрукция по эксплуатации</v>
          </cell>
        </row>
        <row r="568">
          <cell r="D568" t="str">
            <v>Q-PS Техника безопасности на стройплощадке</v>
          </cell>
        </row>
        <row r="569">
          <cell r="D569" t="str">
            <v>Q-RA Аудиторское заключение</v>
          </cell>
        </row>
        <row r="570">
          <cell r="D570" t="str">
            <v>Q-RF Отчет по корректирующим и профилактическим мероприятиям</v>
          </cell>
        </row>
        <row r="571">
          <cell r="D571" t="str">
            <v>Q-Rl Отчет о первоначальной инспекции поставщиков</v>
          </cell>
        </row>
        <row r="572">
          <cell r="D572" t="str">
            <v>Q-RQ Общий отчет по вопросам управления качеством</v>
          </cell>
        </row>
        <row r="573">
          <cell r="D573" t="str">
            <v>Q-TA План проверки</v>
          </cell>
        </row>
        <row r="574">
          <cell r="D574" t="str">
            <v>Q-XX Лист технических данных поставщика</v>
          </cell>
        </row>
        <row r="575">
          <cell r="D575" t="str">
            <v>R Материалы трубопроводов</v>
          </cell>
        </row>
        <row r="576">
          <cell r="D576" t="str">
            <v>R-CA Схема</v>
          </cell>
        </row>
        <row r="577">
          <cell r="D577" t="str">
            <v>R-CE Расчеты</v>
          </cell>
        </row>
        <row r="578">
          <cell r="D578" t="str">
            <v>R-GE Перечень вспомогательных материалов для трубопроводов</v>
          </cell>
        </row>
        <row r="579">
          <cell r="D579" t="str">
            <v>R-LA Перечень строительных материалов для окраски</v>
          </cell>
        </row>
        <row r="580">
          <cell r="D580" t="str">
            <v>R-LB Перечень строительных материалов для изоляции</v>
          </cell>
        </row>
        <row r="581">
          <cell r="D581" t="str">
            <v>R-LD Перечень чертежей, Перечень документов, Перечень содержания</v>
          </cell>
        </row>
        <row r="582">
          <cell r="D582" t="str">
            <v>R-LL Перечень трубопроводов</v>
          </cell>
        </row>
        <row r="583">
          <cell r="D583" t="str">
            <v>R-LM Общий перечень монтируемых трубопроводов</v>
          </cell>
        </row>
        <row r="584">
          <cell r="D584" t="str">
            <v>R-LN Перечень трубопроводной арматуры</v>
          </cell>
        </row>
        <row r="585">
          <cell r="D585" t="str">
            <v>R-LR Перечень строительных материалов на монтаж трубопроводов</v>
          </cell>
        </row>
        <row r="586">
          <cell r="D586" t="str">
            <v>R-LP Выборка материалов</v>
          </cell>
        </row>
        <row r="587">
          <cell r="D587" t="str">
            <v>R-LV Перечень поставщиков</v>
          </cell>
        </row>
        <row r="588">
          <cell r="D588" t="str">
            <v>R-LY Перечень запчастей</v>
          </cell>
        </row>
        <row r="589">
          <cell r="D589" t="str">
            <v>R-OR Заявка на размещение заказа в главном календарном графике</v>
          </cell>
        </row>
        <row r="590">
          <cell r="D590" t="str">
            <v xml:space="preserve">R-SG Общая спецификация </v>
          </cell>
        </row>
        <row r="591">
          <cell r="D591" t="str">
            <v>R-SP Стандартная спецификация</v>
          </cell>
        </row>
        <row r="592">
          <cell r="D592" t="str">
            <v>R-SS Специальная проектная спецификация</v>
          </cell>
        </row>
        <row r="593">
          <cell r="D593" t="str">
            <v>R-XX Лист технических данных поставщика</v>
          </cell>
        </row>
        <row r="594">
          <cell r="D594" t="str">
            <v>R-ZD Чертеж специальной части</v>
          </cell>
        </row>
        <row r="595">
          <cell r="D595" t="str">
            <v>R-ZE Чертеж трубопроводного материала</v>
          </cell>
        </row>
        <row r="596">
          <cell r="D596" t="str">
            <v>S Производственная безопасность, ООС</v>
          </cell>
        </row>
        <row r="597">
          <cell r="D597" t="str">
            <v>S-CA Схема</v>
          </cell>
        </row>
        <row r="598">
          <cell r="D598" t="str">
            <v>S-CE Расчет</v>
          </cell>
        </row>
        <row r="599">
          <cell r="D599" t="str">
            <v>S-CS Анализ рисков</v>
          </cell>
        </row>
        <row r="600">
          <cell r="D600" t="str">
            <v xml:space="preserve">S-DE Листок технических данных </v>
          </cell>
        </row>
        <row r="601">
          <cell r="D601" t="str">
            <v>S-GE Перечень приложений</v>
          </cell>
        </row>
        <row r="602">
          <cell r="D602" t="str">
            <v>S-LA Позиции, связанные с обеспечением безопасности</v>
          </cell>
        </row>
        <row r="603">
          <cell r="D603" t="str">
            <v>S-LD Перечень чертежей, Перечень документов, Перечень содержания</v>
          </cell>
        </row>
        <row r="604">
          <cell r="D604" t="str">
            <v>S-LE Перечень оборудования</v>
          </cell>
        </row>
        <row r="605">
          <cell r="D605" t="str">
            <v>S-LP Список запасных частей</v>
          </cell>
        </row>
        <row r="606">
          <cell r="D606" t="str">
            <v>S-LU Перечень мер по защите окружающей среды</v>
          </cell>
        </row>
        <row r="607">
          <cell r="D607" t="str">
            <v>S-LV Перечень поставщиков</v>
          </cell>
        </row>
        <row r="608">
          <cell r="D608" t="str">
            <v>S-LY Перечень запчастей</v>
          </cell>
        </row>
        <row r="609">
          <cell r="D609" t="str">
            <v>S-MM Руководство по эксплуатации</v>
          </cell>
        </row>
        <row r="610">
          <cell r="D610" t="str">
            <v>S-OR Заявка на размещение заказа в главном календарном графике</v>
          </cell>
        </row>
        <row r="611">
          <cell r="D611" t="str">
            <v>S-PC Порядок взаимодействия</v>
          </cell>
        </row>
        <row r="612">
          <cell r="D612" t="str">
            <v>S-PE Процедура, инструкция по эксплуатации</v>
          </cell>
        </row>
        <row r="613">
          <cell r="D613" t="str">
            <v>S-PQ Порядок обеспечения качества</v>
          </cell>
        </row>
        <row r="614">
          <cell r="D614" t="str">
            <v>S-QA Акт приемки</v>
          </cell>
        </row>
        <row r="615">
          <cell r="D615" t="str">
            <v>S-RF Отчет о несоотвествии техническим условиям</v>
          </cell>
        </row>
        <row r="616">
          <cell r="D616" t="str">
            <v>S-RS Отчет об уровне шума</v>
          </cell>
        </row>
        <row r="617">
          <cell r="D617" t="str">
            <v>S-RW Акт замены материала</v>
          </cell>
        </row>
        <row r="618">
          <cell r="D618" t="str">
            <v>S-SD Схематический чертеж</v>
          </cell>
        </row>
        <row r="619">
          <cell r="D619" t="str">
            <v>S-SG Спецификация</v>
          </cell>
        </row>
        <row r="620">
          <cell r="D620" t="str">
            <v>S-ST Условие поставки</v>
          </cell>
        </row>
        <row r="621">
          <cell r="D621" t="str">
            <v>S-TT Временной график</v>
          </cell>
        </row>
        <row r="622">
          <cell r="D622" t="str">
            <v>S-XX Лист технических данных поставщика</v>
          </cell>
        </row>
        <row r="623">
          <cell r="D623" t="str">
            <v>S-ZA Классификация зон, расположение датчиков</v>
          </cell>
        </row>
        <row r="624">
          <cell r="D624" t="str">
            <v>S-ZE Чертеж оборудования, обеспечивающего безопасность работ</v>
          </cell>
        </row>
        <row r="625">
          <cell r="D625" t="str">
            <v>S-ZF Чертеж противопожарной системы</v>
          </cell>
        </row>
        <row r="626">
          <cell r="D626" t="str">
            <v>S-ZU Общие схемы защиты от шума и защиты окружающей среды</v>
          </cell>
        </row>
        <row r="627">
          <cell r="D627" t="str">
            <v>T Материалы, тестирование, проверка</v>
          </cell>
        </row>
        <row r="628">
          <cell r="D628" t="str">
            <v>T-DA Листок технических данных на материалы</v>
          </cell>
        </row>
        <row r="629">
          <cell r="D629" t="str">
            <v>T-GE Перечень приложений</v>
          </cell>
        </row>
        <row r="630">
          <cell r="D630" t="str">
            <v>T-LD Перечень чертежей, Перечень документов, Перечень содержания</v>
          </cell>
        </row>
        <row r="631">
          <cell r="D631" t="str">
            <v>T-LV Перечень поставщиков</v>
          </cell>
        </row>
        <row r="632">
          <cell r="D632" t="str">
            <v>T-PE Процедуры, инструкции по эксплуатации</v>
          </cell>
        </row>
        <row r="633">
          <cell r="D633" t="str">
            <v>T-QA Акт приемки</v>
          </cell>
        </row>
        <row r="634">
          <cell r="D634" t="str">
            <v>T-Ql Протокол осмотра</v>
          </cell>
        </row>
        <row r="635">
          <cell r="D635" t="str">
            <v>T-RA Отчет о плане обеспечения качества</v>
          </cell>
        </row>
        <row r="636">
          <cell r="D636" t="str">
            <v>T-RB отчет о надзоре на месте производства работ</v>
          </cell>
        </row>
        <row r="637">
          <cell r="D637" t="str">
            <v>T-RF Отчет о несоотвествии техническим условиям</v>
          </cell>
        </row>
        <row r="638">
          <cell r="D638" t="str">
            <v>T-Rl Отчет о результатах инспекции и контроля сроков</v>
          </cell>
        </row>
        <row r="639">
          <cell r="D639" t="str">
            <v>T-RM Акт замены материала</v>
          </cell>
        </row>
        <row r="640">
          <cell r="D640" t="str">
            <v>T-RT Отчет о результатах исследования повреждений</v>
          </cell>
        </row>
        <row r="641">
          <cell r="D641" t="str">
            <v>T-SA Нормы строительства, испытаний и инспекций</v>
          </cell>
        </row>
        <row r="642">
          <cell r="D642" t="str">
            <v>T-SL Условия поставки технических данных в связи с проектом</v>
          </cell>
        </row>
        <row r="643">
          <cell r="D643" t="str">
            <v>T-SQ График контроля качества</v>
          </cell>
        </row>
        <row r="644">
          <cell r="D644" t="str">
            <v>T-SS Спецификация антикоррозионной защиты</v>
          </cell>
        </row>
        <row r="645">
          <cell r="D645" t="str">
            <v>T-SV Спецификации на изготовление и испытания</v>
          </cell>
        </row>
        <row r="646">
          <cell r="D646" t="str">
            <v>T-SW Спецификации на применение материалов</v>
          </cell>
        </row>
        <row r="647">
          <cell r="D647" t="str">
            <v>T-TB Графики контроля сроков и инспекций</v>
          </cell>
        </row>
        <row r="648">
          <cell r="D648" t="str">
            <v>T-XX Лист технических данных поставщика</v>
          </cell>
        </row>
        <row r="649">
          <cell r="D649" t="str">
            <v>W Строительное проектирование</v>
          </cell>
        </row>
        <row r="650">
          <cell r="D650" t="str">
            <v>W-CA Схема, анализ</v>
          </cell>
        </row>
        <row r="651">
          <cell r="D651" t="str">
            <v>W-CE Расчеты</v>
          </cell>
        </row>
        <row r="652">
          <cell r="D652" t="str">
            <v>W-CK Расчеты, сводные таблицы</v>
          </cell>
        </row>
        <row r="653">
          <cell r="D653" t="str">
            <v>W-DE Перечень оборудования для монтажа и изоляции</v>
          </cell>
        </row>
        <row r="654">
          <cell r="D654" t="str">
            <v>W-DW Лист технических требований к строительству</v>
          </cell>
        </row>
        <row r="655">
          <cell r="D655" t="str">
            <v>W-GJ Перечень приложений</v>
          </cell>
        </row>
        <row r="656">
          <cell r="D656" t="str">
            <v>W-LD Перечень чертежей, Перечень документов, Перечень содержания</v>
          </cell>
        </row>
        <row r="657">
          <cell r="D657" t="str">
            <v>W-LE Перечень специальных инструментов для монтажа</v>
          </cell>
        </row>
        <row r="658">
          <cell r="D658" t="str">
            <v>W-LM Ведомость изоляционных/покрасочных материалов</v>
          </cell>
        </row>
        <row r="659">
          <cell r="D659" t="str">
            <v>W-LT Список комплектующих комплектной позиции</v>
          </cell>
        </row>
        <row r="660">
          <cell r="D660" t="str">
            <v>W-LV Перечень поставщиков</v>
          </cell>
        </row>
        <row r="661">
          <cell r="D661" t="str">
            <v>W-LX Прайс лист/сравнение ценовых предложений</v>
          </cell>
        </row>
        <row r="662">
          <cell r="D662" t="str">
            <v>W-MM Руководство по эксплуатации</v>
          </cell>
        </row>
        <row r="663">
          <cell r="D663" t="str">
            <v>W-OR Заявка на размещение заказа в главном календарном графике</v>
          </cell>
        </row>
        <row r="664">
          <cell r="D664" t="str">
            <v>W-PE Процедуры, инструкция по эксплуатации</v>
          </cell>
        </row>
        <row r="665">
          <cell r="D665" t="str">
            <v>W-PW Процедура приемки</v>
          </cell>
        </row>
        <row r="666">
          <cell r="D666" t="str">
            <v>W-QA Акты приемки</v>
          </cell>
        </row>
        <row r="667">
          <cell r="D667" t="str">
            <v>W-RA Акты приемки монтажа и центровки оборудования</v>
          </cell>
        </row>
        <row r="668">
          <cell r="D668" t="str">
            <v>W- RF Отчет о несоотвествии техническим условиям</v>
          </cell>
        </row>
        <row r="669">
          <cell r="D669" t="str">
            <v>W-RR Измерение хода строительных работ и отчетность</v>
          </cell>
        </row>
        <row r="670">
          <cell r="D670" t="str">
            <v>W-RW Акт замены материала</v>
          </cell>
        </row>
        <row r="671">
          <cell r="D671" t="str">
            <v>W-SF Спецификация на формы отчетов по строительству</v>
          </cell>
        </row>
        <row r="672">
          <cell r="D672" t="str">
            <v>W-SH Спецификация на строительное руководство</v>
          </cell>
        </row>
        <row r="673">
          <cell r="D673" t="str">
            <v>W-SK Спецификация на отчеты о ходе работ по дисциплинам</v>
          </cell>
        </row>
        <row r="674">
          <cell r="D674" t="str">
            <v>W-SP Стандартная спецификация</v>
          </cell>
        </row>
        <row r="675">
          <cell r="D675" t="str">
            <v>W-SQ Спецификация на документацию и реализацию систем для проведения испытаний</v>
          </cell>
        </row>
        <row r="676">
          <cell r="D676" t="str">
            <v>W-SS Специальная проектная спецификация</v>
          </cell>
        </row>
        <row r="677">
          <cell r="D677" t="str">
            <v>W-SY Спецификация на строительные работы</v>
          </cell>
        </row>
        <row r="678">
          <cell r="D678" t="str">
            <v>W-TT Временные графики, графики планирования персонала</v>
          </cell>
        </row>
        <row r="679">
          <cell r="D679" t="str">
            <v>W-ZA Планы по временным площадочным сооружениям</v>
          </cell>
        </row>
        <row r="680">
          <cell r="D680" t="str">
            <v>W-ZB Анализ кранов, мобилизация кранов</v>
          </cell>
        </row>
        <row r="681">
          <cell r="D681" t="str">
            <v>A Гражданское строительство / ОВиВК</v>
          </cell>
        </row>
        <row r="682">
          <cell r="D682" t="str">
            <v>AA-BE Технический анализ тендерного предложения (оценка тендерного предложения)</v>
          </cell>
        </row>
        <row r="683">
          <cell r="D683" t="str">
            <v>AA-CD Отчет по динамическим расчетам и вибрации(бетонные конструкции)</v>
          </cell>
        </row>
        <row r="684">
          <cell r="D684" t="str">
            <v xml:space="preserve">AA-CS Отчет по расчету бетонной конструкции </v>
          </cell>
        </row>
        <row r="685">
          <cell r="D685" t="str">
            <v>AA-DA План свай</v>
          </cell>
        </row>
        <row r="686">
          <cell r="D686" t="str">
            <v xml:space="preserve">AA-DA План и детали обработки на огшнестойкость </v>
          </cell>
        </row>
        <row r="687">
          <cell r="D687" t="str">
            <v>AA-DC детали бетонных конструкций (подземных и надземных)</v>
          </cell>
        </row>
        <row r="688">
          <cell r="D688" t="str">
            <v>AA-DF Нагрузки на фундаменты</v>
          </cell>
        </row>
        <row r="689">
          <cell r="D689" t="str">
            <v>AA-DG План фундамента</v>
          </cell>
        </row>
        <row r="690">
          <cell r="D690" t="str">
            <v>AA-DU Фундаменты для железобетонных конструкций предварительные чертежи</v>
          </cell>
        </row>
        <row r="691">
          <cell r="D691" t="str">
            <v>AA-DU Отметки для железобетонных конструкций предварительные чертежи</v>
          </cell>
        </row>
        <row r="692">
          <cell r="D692" t="str">
            <v>AA-EM Методы измерения (для Строительных работ)</v>
          </cell>
        </row>
        <row r="693">
          <cell r="D693" t="str">
            <v>AA-LC Количество и прайс-листы</v>
          </cell>
        </row>
        <row r="694">
          <cell r="D694" t="str">
            <v>AA-LM Ведомость материалов</v>
          </cell>
        </row>
        <row r="695">
          <cell r="D695" t="str">
            <v>AA-MR Заявки на материалы для малогабаритного оборудования и бестарные материалы</v>
          </cell>
        </row>
        <row r="696">
          <cell r="D696" t="str">
            <v>AA-PQ План приемочного контроля строительной площадки (объекта)</v>
          </cell>
        </row>
        <row r="697">
          <cell r="D697" t="str">
            <v>AA-SC Ту на строительные работы, перечень кодов</v>
          </cell>
        </row>
        <row r="698">
          <cell r="D698" t="str">
            <v>AA-SG Общая ТУ на огнестойкость</v>
          </cell>
        </row>
        <row r="699">
          <cell r="D699" t="str">
            <v>AA-SG Общая ТУ на бетон, сооружения из сборного железобетона и т.д.</v>
          </cell>
        </row>
        <row r="700">
          <cell r="D700" t="str">
            <v>AA-SG Общая Ту на гражданское строительство</v>
          </cell>
        </row>
        <row r="701">
          <cell r="D701" t="str">
            <v>AA-SS Ту на поставку</v>
          </cell>
        </row>
        <row r="702">
          <cell r="D702" t="str">
            <v>AA-WR Заявка на выполнение работ (Гражданское строительство)</v>
          </cell>
        </row>
        <row r="703">
          <cell r="D703" t="str">
            <v>AI-CD Отчет по динамическим расчетам и вибрации(бетонные конструкции)</v>
          </cell>
        </row>
        <row r="704">
          <cell r="D704" t="str">
            <v xml:space="preserve">AI-CS Отчет по расчету бетонной конструкции </v>
          </cell>
        </row>
        <row r="705">
          <cell r="D705" t="str">
            <v>AI-DA Дополнительный</v>
          </cell>
        </row>
        <row r="706">
          <cell r="D706" t="str">
            <v>AI-DC Строительные чертежи металлоконструкций, с соединениями (от поставщика)</v>
          </cell>
        </row>
        <row r="707">
          <cell r="D707" t="str">
            <v>AI-DF Опорные плиты-распорные пластины-перечень болтовых соединений-типовые детали</v>
          </cell>
        </row>
        <row r="708">
          <cell r="D708" t="str">
            <v>AI-DG Однолинейная схема металлоконструкций</v>
          </cell>
        </row>
        <row r="709">
          <cell r="D709" t="str">
            <v xml:space="preserve">AI-DU Однолинейная схема с указанием размеров металлоконструкций </v>
          </cell>
        </row>
        <row r="710">
          <cell r="D710" t="str">
            <v>AI-MR Заявки на материалы</v>
          </cell>
        </row>
        <row r="711">
          <cell r="D711" t="str">
            <v>AI-SG Общая ТУ на металлоконструкции</v>
          </cell>
        </row>
        <row r="712">
          <cell r="D712" t="str">
            <v>AI-SS Спецификация на поставку</v>
          </cell>
        </row>
        <row r="713">
          <cell r="D713" t="str">
            <v>AI-VD Дополнительный</v>
          </cell>
        </row>
        <row r="714">
          <cell r="D714" t="str">
            <v>AQ-CH Проектировка подземных сетей</v>
          </cell>
        </row>
        <row r="715">
          <cell r="D715" t="str">
            <v>AQ-CS Дополнительный</v>
          </cell>
        </row>
        <row r="716">
          <cell r="D716" t="str">
            <v>AQ-DC Строительный чертеж подземных кострукций</v>
          </cell>
        </row>
        <row r="717">
          <cell r="D717" t="str">
            <v xml:space="preserve">AQ-DG Основные подземные конструкции без указания размеров  </v>
          </cell>
        </row>
        <row r="718">
          <cell r="D718" t="str">
            <v>AQ-DK Внутризаводская территория подземных систем и  водопроводной / канализационной системы</v>
          </cell>
        </row>
        <row r="719">
          <cell r="D719" t="str">
            <v>AQ-DU Однолинейная схема подземных конструкций с указанием размеров</v>
          </cell>
        </row>
        <row r="720">
          <cell r="D720" t="str">
            <v>AQ-SG Общая ТУ для подземных и надземных канализационных труб</v>
          </cell>
        </row>
        <row r="721">
          <cell r="D721" t="str">
            <v>AW-DA Строительный чертеж конструкции (план, разрез, отметка)</v>
          </cell>
        </row>
        <row r="722">
          <cell r="D722" t="str">
            <v>AW-DG Строительный чертеж основной конструкции</v>
          </cell>
        </row>
        <row r="723">
          <cell r="D723" t="str">
            <v>AW-SG Общая ТУ на  отделочные работы</v>
          </cell>
        </row>
        <row r="724">
          <cell r="D724" t="str">
            <v>AX-CG Геотехнический расчет</v>
          </cell>
        </row>
        <row r="725">
          <cell r="D725" t="str">
            <v>AX-DA План  дорог, строительной площадки и  дорожных покрытий - монтажный чертеж</v>
          </cell>
        </row>
        <row r="726">
          <cell r="D726" t="str">
            <v>AX-DC Строительный чертеж дорог, строительной площадки и дорожных покрытий</v>
          </cell>
        </row>
        <row r="727">
          <cell r="D727" t="str">
            <v xml:space="preserve">AX-DC Земляные работы и  улучшение почвы - строительный чертеж  </v>
          </cell>
        </row>
        <row r="728">
          <cell r="D728" t="str">
            <v>AX-DG Общий план - Ситуационный план -Карты землевладений, существующая карта с высотными отметками</v>
          </cell>
        </row>
        <row r="729">
          <cell r="D729" t="str">
            <v>AX-DK Точка геотехнической диагностики</v>
          </cell>
        </row>
        <row r="730">
          <cell r="D730" t="str">
            <v>AX-DU Разрешения на строительство</v>
          </cell>
        </row>
        <row r="731">
          <cell r="D731" t="str">
            <v>AX-SG ТУ на подготовку  строительной площадки</v>
          </cell>
        </row>
        <row r="732">
          <cell r="D732" t="str">
            <v>AZ-CC отчет по проектированию ОВиКВ</v>
          </cell>
        </row>
        <row r="733">
          <cell r="D733" t="str">
            <v>AZ-CZ Отчет о проектирвке ОВиКВ от Поставщика / Субподрядчика</v>
          </cell>
        </row>
        <row r="734">
          <cell r="D734" t="str">
            <v>AZ-DC Строиельные чертежи системы ОВиКВ</v>
          </cell>
        </row>
        <row r="735">
          <cell r="D735" t="str">
            <v>AZ-DG Концептуальные изображения системы ОВиКВ</v>
          </cell>
        </row>
        <row r="736">
          <cell r="D736" t="str">
            <v>AZ-DM Монтажно-технологичские схемы КИПиА ОВиКВ и схемы КИПиА</v>
          </cell>
        </row>
        <row r="737">
          <cell r="D737" t="str">
            <v>AZ-DN Схема электропроводки ОВиКВ/ чертеж</v>
          </cell>
        </row>
        <row r="738">
          <cell r="D738" t="str">
            <v>AZ-DP Технологическая схема ОвиКВ</v>
          </cell>
        </row>
        <row r="739">
          <cell r="D739" t="str">
            <v xml:space="preserve">AZ-DU Однолинейная схема с указанием размеров каналов ОВиКВ </v>
          </cell>
        </row>
        <row r="740">
          <cell r="D740" t="str">
            <v xml:space="preserve">AZ-FP Опросные листы технологических данных систем ОВиКВ </v>
          </cell>
        </row>
        <row r="741">
          <cell r="D741" t="str">
            <v>AZ-FP Таблица расходных средств для ОВиКВ</v>
          </cell>
        </row>
        <row r="742">
          <cell r="D742" t="str">
            <v>AZ-LC Перечни оборудования/материалов для строительных работ по ОВиКВ</v>
          </cell>
        </row>
        <row r="743">
          <cell r="D743" t="str">
            <v>AZ-SE ТУ на материалы ОВиКВ</v>
          </cell>
        </row>
        <row r="744">
          <cell r="D744" t="str">
            <v>AZ-SG Ту на систему ОВиКВ</v>
          </cell>
        </row>
        <row r="745">
          <cell r="D745" t="str">
            <v>AZ-WR Заявка на выполнение работ (ОВиКВ)</v>
          </cell>
        </row>
        <row r="746">
          <cell r="D746" t="str">
            <v>C Конструкция оборудования – страционарное оборудование</v>
          </cell>
        </row>
        <row r="747">
          <cell r="D747" t="str">
            <v>C&amp;-BE Технический анализ тендерного предложения (оценка тендерного предложения)</v>
          </cell>
        </row>
        <row r="748">
          <cell r="D748" t="str">
            <v>C&amp;-CM отчеты по механическим расчетам</v>
          </cell>
        </row>
        <row r="749">
          <cell r="D749" t="str">
            <v>C&amp;-DX Технический чертеж оборудования (автоклавы, колонны, реакторы, сосуды работающие под давлением и под атмосферным давлением, дымовые трубы, Кожухо-трубные теплообменники и  теплообменники типа "трба в трубе")</v>
          </cell>
        </row>
        <row r="750">
          <cell r="D750" t="str">
            <v xml:space="preserve">C&amp;-LP Сводки и таблицы с техническими характеристиками  </v>
          </cell>
        </row>
        <row r="751">
          <cell r="D751" t="str">
            <v>C&amp;-MR Заявки на материалы</v>
          </cell>
        </row>
        <row r="752">
          <cell r="D752" t="str">
            <v>C&amp;-SE ТУ на позиции (механическая ТУ) (дымовые трубы, колонны, сушилки, фильтры, циклоны, рассеиватели тумана, реакторы, набивка,футеровка, теплообменники (пластинчатые, воздушные, электрические), сосуды, работающие под давлением, сосуды, работающие под атмосферным давлением, Парк резервуаров АНИ, распылители, мешалки, глушители, воронкообразные бункеры, сферы, силосы, не металлические сосуды)</v>
          </cell>
        </row>
        <row r="753">
          <cell r="D753" t="str">
            <v>C&amp;-SS Ту на поставку</v>
          </cell>
        </row>
        <row r="754">
          <cell r="D754" t="str">
            <v>CC-BE Технический анализ тендерного предложения (оценка тендерного предложения)</v>
          </cell>
        </row>
        <row r="755">
          <cell r="D755" t="str">
            <v>CC-DX Технический чертеж оборудования (автоклавы, колонны, реакторы, сосуды работающие под давлением и под атмосферным давлением, дымовые трубы, кожухо-трубные теплообменники и теплообменники типа "труба в трубе")</v>
          </cell>
        </row>
        <row r="756">
          <cell r="D756" t="str">
            <v>CC-MR Заявки на материалы</v>
          </cell>
        </row>
        <row r="757">
          <cell r="D757" t="str">
            <v>CC-SS Спецификация на поставку</v>
          </cell>
        </row>
        <row r="758">
          <cell r="D758" t="str">
            <v>CC-VD Дополнительный</v>
          </cell>
        </row>
        <row r="759">
          <cell r="D759" t="str">
            <v>CD-BE Технический анализ тендерного предложения (оценка тендерного предложения)</v>
          </cell>
        </row>
        <row r="760">
          <cell r="D760" t="str">
            <v>CD-DX Технический чертеж оборудования (автоклавы, колонны, реакторы, сосуды работающие под давлением и под атмосферным давлением, дымовые трубы, кожухо-трубные теплообменники и теплообменники типа "труба в трубе")</v>
          </cell>
        </row>
        <row r="761">
          <cell r="D761" t="str">
            <v>CD-MR Заявки на материалы</v>
          </cell>
        </row>
        <row r="762">
          <cell r="D762" t="str">
            <v>CD-SE Спецификации на позиции оборудования</v>
          </cell>
        </row>
        <row r="763">
          <cell r="D763" t="str">
            <v>CD-SS Спецификация на поставку</v>
          </cell>
        </row>
        <row r="764">
          <cell r="D764" t="str">
            <v>CD-VD Дополнительный</v>
          </cell>
        </row>
        <row r="765">
          <cell r="D765" t="str">
            <v>CE-BE Технический анализ тендерного предложения (оценка тендерного предложения)</v>
          </cell>
        </row>
        <row r="766">
          <cell r="D766" t="str">
            <v>CE-DX Технический чертеж оборудования (автоклавы, колонны, реакторы, сосуды работающие под давлением и под атмосферным давлением, дымовые трубы, кожухо-трубные теплообменники и теплообменники типа "труба в трубе")</v>
          </cell>
        </row>
        <row r="767">
          <cell r="D767" t="str">
            <v>CE-MR Заявки на материалы</v>
          </cell>
        </row>
        <row r="768">
          <cell r="D768" t="str">
            <v>CE-SE Спецификации на позиции оборудования</v>
          </cell>
        </row>
        <row r="769">
          <cell r="D769" t="str">
            <v>CE-SS Спецификация на поставку</v>
          </cell>
        </row>
        <row r="770">
          <cell r="D770" t="str">
            <v>CE-VD Дополнительный</v>
          </cell>
        </row>
        <row r="771">
          <cell r="D771" t="str">
            <v>CF-BE Технический анализ тендерного предложения (оценка тендерного предложения)</v>
          </cell>
        </row>
        <row r="772">
          <cell r="D772" t="str">
            <v>CF-SE Спецификации на позиции оборудования</v>
          </cell>
        </row>
        <row r="773">
          <cell r="D773" t="str">
            <v>CF-SS Спецификация на поставку</v>
          </cell>
        </row>
        <row r="774">
          <cell r="D774" t="str">
            <v>CF-VD Дополнительный</v>
          </cell>
        </row>
        <row r="775">
          <cell r="D775" t="str">
            <v>CR-BE Технический анализ тендерного предложения (оценка тендерного предложения)</v>
          </cell>
        </row>
        <row r="776">
          <cell r="D776" t="str">
            <v>CR-DX Технический чертеж оборудования (автоклавы, колонны, реакторы, сосуды работающие под давлением и под атмосферным давлением, дымовые трубы, кожухо-трубные теплообменники и теплообменники типа "труба в трубе")</v>
          </cell>
        </row>
        <row r="777">
          <cell r="D777" t="str">
            <v>CR-MR Material Requisitions</v>
          </cell>
        </row>
        <row r="778">
          <cell r="D778" t="str">
            <v>CR-SS Supply specification</v>
          </cell>
        </row>
        <row r="779">
          <cell r="D779" t="str">
            <v>CR-VD Supplementary</v>
          </cell>
        </row>
        <row r="780">
          <cell r="D780" t="str">
            <v>CZ-LM Ведомость материалов</v>
          </cell>
        </row>
        <row r="781">
          <cell r="D781" t="str">
            <v>CZ-SG Общие ТУ на оборудорвание, работающее под давлением и  под атмосферным давлением</v>
          </cell>
        </row>
        <row r="782">
          <cell r="D782" t="str">
            <v xml:space="preserve">D Пуско-наладочные работы </v>
          </cell>
        </row>
        <row r="783">
          <cell r="D783" t="str">
            <v xml:space="preserve">DZ-DP Блок-схема предпусковых работ </v>
          </cell>
        </row>
        <row r="784">
          <cell r="D784" t="str">
            <v>DZ-LD Дополнительный</v>
          </cell>
        </row>
        <row r="785">
          <cell r="D785" t="str">
            <v>DZ-LE Перечень оборудования</v>
          </cell>
        </row>
        <row r="786">
          <cell r="D786" t="str">
            <v>DZ-LL Перечень технологических  линий</v>
          </cell>
        </row>
        <row r="787">
          <cell r="D787" t="str">
            <v>DZ-LN Дополнительный</v>
          </cell>
        </row>
        <row r="788">
          <cell r="D788" t="str">
            <v>DZ-LP Расходные средства для предпусковых работ</v>
          </cell>
        </row>
        <row r="789">
          <cell r="D789" t="str">
            <v>DZ-LP Реагенты / катализатор для пуско-наладочных работ и ввода в эксплуатацию</v>
          </cell>
        </row>
        <row r="790">
          <cell r="D790" t="str">
            <v>DZ-LS Дополнительный</v>
          </cell>
        </row>
        <row r="791">
          <cell r="D791" t="str">
            <v xml:space="preserve">DZ-MP руководство по эксплуатации по предпусковым работам / пуско-наладке / сдаче объекта </v>
          </cell>
        </row>
        <row r="792">
          <cell r="D792" t="str">
            <v xml:space="preserve">DZ-PC Процедура координации пусконаладочных работ и ввода в эксплуатацию </v>
          </cell>
        </row>
        <row r="793">
          <cell r="D793" t="str">
            <v xml:space="preserve">DZ-PG Ведомость предпусковых и пуско-наладочных работ </v>
          </cell>
        </row>
        <row r="794">
          <cell r="D794" t="str">
            <v>DZ-PL План пуско-наладочных работ и ввода оборудования в эксплуатацию (включая аспекты ОВиКВ)</v>
          </cell>
        </row>
        <row r="795">
          <cell r="D795" t="str">
            <v>DZ-PQ Процедуры по пусконаладке.</v>
          </cell>
        </row>
        <row r="796">
          <cell r="D796" t="str">
            <v xml:space="preserve">DZ-PQ Ввод в эксплуатацию и  процеры передачи </v>
          </cell>
        </row>
        <row r="797">
          <cell r="D797" t="str">
            <v>DZ-PQ Методика эксплуатационных испытаний</v>
          </cell>
        </row>
        <row r="798">
          <cell r="D798" t="str">
            <v>DZ-RC Официальные отчеты по пуско-наладочным работам и вводу в эксплуатацию.</v>
          </cell>
        </row>
        <row r="799">
          <cell r="D799" t="str">
            <v xml:space="preserve">DZ-SC Ту на пусконаладочные работы и ввод в эксплуатацию </v>
          </cell>
        </row>
        <row r="800">
          <cell r="D800" t="str">
            <v>DZ-SD Определение стандартной системы</v>
          </cell>
        </row>
        <row r="801">
          <cell r="D801" t="str">
            <v>G Конструкция оборудования – динамическое оборудование</v>
          </cell>
        </row>
        <row r="802">
          <cell r="D802" t="str">
            <v>G&amp;BE Технический анализ тендерного предложения (оценка тендерного предложения)</v>
          </cell>
        </row>
        <row r="803">
          <cell r="D803" t="str">
            <v>G&amp;LM Ведомость материалов</v>
          </cell>
        </row>
        <row r="804">
          <cell r="D804" t="str">
            <v>G&amp;MR Заявки на материалы</v>
          </cell>
        </row>
        <row r="805">
          <cell r="D805" t="str">
            <v>G&amp;SE Ту на позиции оборудования (насосы, компрессоры, винтовые транспортеры, подъемники, сетчатые фильтры, экструзионные прессы, холодильные установки и т.д.)</v>
          </cell>
        </row>
        <row r="806">
          <cell r="D806" t="str">
            <v>G&amp;SS Ту на поставку</v>
          </cell>
        </row>
        <row r="807">
          <cell r="D807" t="str">
            <v>GG-BE Технический анализ тендерного предложения (оценка тендерного предложения)</v>
          </cell>
        </row>
        <row r="808">
          <cell r="D808" t="str">
            <v>GG-MR Заявки на материалы</v>
          </cell>
        </row>
        <row r="809">
          <cell r="D809" t="str">
            <v>GG-SE Спецификации на позиции оборудования</v>
          </cell>
        </row>
        <row r="810">
          <cell r="D810" t="str">
            <v>GG-SS Спецификация на поставку</v>
          </cell>
        </row>
        <row r="811">
          <cell r="D811" t="str">
            <v>GG-VD Дополнительный</v>
          </cell>
        </row>
        <row r="812">
          <cell r="D812" t="str">
            <v>GH-DC Дополнительный</v>
          </cell>
        </row>
        <row r="813">
          <cell r="D813" t="str">
            <v>GH-DF Дополнительный</v>
          </cell>
        </row>
        <row r="814">
          <cell r="D814" t="str">
            <v>GH-DM Монтажно-технологические схемы (P&amp;ID)</v>
          </cell>
        </row>
        <row r="815">
          <cell r="D815" t="str">
            <v>GH-DN Дополнительный</v>
          </cell>
        </row>
        <row r="816">
          <cell r="D816" t="str">
            <v>GH-DP Дополнительный</v>
          </cell>
        </row>
        <row r="817">
          <cell r="D817" t="str">
            <v>GH-DT Дополнительный</v>
          </cell>
        </row>
        <row r="818">
          <cell r="D818" t="str">
            <v xml:space="preserve">GH-FP Опросные листы проектных технологических данных систем ОВКВ </v>
          </cell>
        </row>
        <row r="819">
          <cell r="D819" t="str">
            <v>GH-LC Количества и прайс-листы</v>
          </cell>
        </row>
        <row r="820">
          <cell r="D820" t="str">
            <v>GH-MR Заявки на материалы</v>
          </cell>
        </row>
        <row r="821">
          <cell r="D821" t="str">
            <v>GH-SG Спецификация на систему ОВКВ</v>
          </cell>
        </row>
        <row r="822">
          <cell r="D822" t="str">
            <v>GH-SS Спецификация на поставку</v>
          </cell>
        </row>
        <row r="823">
          <cell r="D823" t="str">
            <v>GH-WR Заявка на выполнение работ</v>
          </cell>
        </row>
        <row r="824">
          <cell r="D824" t="str">
            <v>GJ-BE Технический анализ тендерного предложения (оценка тендерного предложения)</v>
          </cell>
        </row>
        <row r="825">
          <cell r="D825" t="str">
            <v>GJ-MR Заявки на материалы</v>
          </cell>
        </row>
        <row r="826">
          <cell r="D826" t="str">
            <v>GJ-SE Спецификации на позиции оборудования</v>
          </cell>
        </row>
        <row r="827">
          <cell r="D827" t="str">
            <v>GJ-SS Спецификация на поставку</v>
          </cell>
        </row>
        <row r="828">
          <cell r="D828" t="str">
            <v>GJ-VD Дополнительный</v>
          </cell>
        </row>
        <row r="829">
          <cell r="D829" t="str">
            <v>GP-BE Технический анализ тендерного предложения (оценка тендерного предложения)</v>
          </cell>
        </row>
        <row r="830">
          <cell r="D830" t="str">
            <v>GP-MR Заявки на материалы</v>
          </cell>
        </row>
        <row r="831">
          <cell r="D831" t="str">
            <v>GP-SE Спецификации на позиции оборудования</v>
          </cell>
        </row>
        <row r="832">
          <cell r="D832" t="str">
            <v>GP-SS Спецификация на поставку</v>
          </cell>
        </row>
        <row r="833">
          <cell r="D833" t="str">
            <v>GP-VD Дополнительный</v>
          </cell>
        </row>
        <row r="834">
          <cell r="D834" t="str">
            <v>GT-BE Технический анализ тендерного предложения (оценка тендерного предложения)</v>
          </cell>
        </row>
        <row r="835">
          <cell r="D835" t="str">
            <v>GT-MR Заявки на материалы</v>
          </cell>
        </row>
        <row r="836">
          <cell r="D836" t="str">
            <v>GT-SE Спецификации на позиции оборудования</v>
          </cell>
        </row>
        <row r="837">
          <cell r="D837" t="str">
            <v>GT-SS Спецификация на поставку</v>
          </cell>
        </row>
        <row r="838">
          <cell r="D838" t="str">
            <v>GT-VD Дополнительный</v>
          </cell>
        </row>
        <row r="839">
          <cell r="D839" t="str">
            <v>GY-BE Технический анализ тендерного предложения (оценка тендерного предложения)</v>
          </cell>
        </row>
        <row r="840">
          <cell r="D840" t="str">
            <v>GY-MR Заявки на материалы</v>
          </cell>
        </row>
        <row r="841">
          <cell r="D841" t="str">
            <v>GY-SE Спецификации на позиции оборудования</v>
          </cell>
        </row>
        <row r="842">
          <cell r="D842" t="str">
            <v>GY-SS Спецификация на поставку</v>
          </cell>
        </row>
        <row r="843">
          <cell r="D843" t="str">
            <v>GY-VD Дополнительный</v>
          </cell>
        </row>
        <row r="844">
          <cell r="D844" t="str">
            <v>GZ-LT Таблицы подачи смазки</v>
          </cell>
        </row>
        <row r="845">
          <cell r="D845" t="str">
            <v>GZ-SG Ощая ТУ на поставку машинного оборудования (насосов, компрессоров и т.д.)</v>
          </cell>
        </row>
        <row r="846">
          <cell r="D846" t="str">
            <v>GZ-SG Ту на монтажные работы машинного оборудования наплощадке of assembly works at site of machinery</v>
          </cell>
        </row>
        <row r="847">
          <cell r="D847" t="str">
            <v>I Информационные технологии и технологии связи</v>
          </cell>
        </row>
        <row r="848">
          <cell r="D848" t="str">
            <v>IZ-PL Проект плана информационного обеспечения (или план автоматизации проекта)</v>
          </cell>
        </row>
        <row r="849">
          <cell r="D849" t="str">
            <v>K КИПиА / Телекоммуникации</v>
          </cell>
        </row>
        <row r="850">
          <cell r="D850" t="str">
            <v>KK-BE Технический анализ тендерного предложения (оценка тендерного предложения)</v>
          </cell>
        </row>
        <row r="851">
          <cell r="D851" t="str">
            <v>KK-BE Технический анализ тендерного предложения (оценка тендерного предложения)</v>
          </cell>
        </row>
        <row r="852">
          <cell r="D852" t="str">
            <v xml:space="preserve">KK-CI Рассчеты по искробезопасной установке </v>
          </cell>
        </row>
        <row r="853">
          <cell r="D853" t="str">
            <v>KK-CK Размеры диафрагменных расходомеров</v>
          </cell>
        </row>
        <row r="854">
          <cell r="D854" t="str">
            <v>KK-CN Рассчет уровень шума клапанов</v>
          </cell>
        </row>
        <row r="855">
          <cell r="D855" t="str">
            <v>KK-CS Функции автоматической системы безопасности - проектный отчет</v>
          </cell>
        </row>
        <row r="856">
          <cell r="D856" t="str">
            <v>KK-CV Размер регулирующего клапана</v>
          </cell>
        </row>
        <row r="857">
          <cell r="D857" t="str">
            <v xml:space="preserve">KK-DC Опоры и металлические рамы КИПиА </v>
          </cell>
        </row>
        <row r="858">
          <cell r="D858" t="str">
            <v xml:space="preserve">KK-DD Логические схемы и блок-схема </v>
          </cell>
        </row>
        <row r="859">
          <cell r="D859" t="str">
            <v>KK-DD Схемы электроснабжения</v>
          </cell>
        </row>
        <row r="860">
          <cell r="D860" t="str">
            <v>KK-DE План КИПиА</v>
          </cell>
        </row>
        <row r="861">
          <cell r="D861" t="str">
            <v>KK-DE План расположения системы измерительных приборов</v>
          </cell>
        </row>
        <row r="862">
          <cell r="D862" t="str">
            <v>KK-DG Планы и сечения разводки кабелей КИПиА</v>
          </cell>
        </row>
        <row r="863">
          <cell r="D863" t="str">
            <v>KK-DK Кабельная трасса подземного электрического кабеля и кабеля КИПиА</v>
          </cell>
        </row>
        <row r="864">
          <cell r="D864" t="str">
            <v>KK-DQ Планы расположения аппаратной</v>
          </cell>
        </row>
        <row r="865">
          <cell r="D865" t="str">
            <v>KK-DR Электрические соединения между панелями/шкафами</v>
          </cell>
        </row>
        <row r="866">
          <cell r="D866" t="str">
            <v>KK-DS Схематическое изображение графических дисплеев РСУ</v>
          </cell>
        </row>
        <row r="867">
          <cell r="D867" t="str">
            <v>KK-DS Контурные схемы ОВиКВ</v>
          </cell>
        </row>
        <row r="868">
          <cell r="D868" t="str">
            <v>KK-DT Монтажные схемы КИПиА</v>
          </cell>
        </row>
        <row r="869">
          <cell r="D869" t="str">
            <v>KK-EM Методы измерения (для Строительных работ)</v>
          </cell>
        </row>
        <row r="870">
          <cell r="D870" t="str">
            <v>KK-LC Количество и прайс-листы</v>
          </cell>
        </row>
        <row r="871">
          <cell r="D871" t="str">
            <v>KK-LI Габаритные размеры КИПиА</v>
          </cell>
        </row>
        <row r="872">
          <cell r="D872" t="str">
            <v xml:space="preserve">KK-LK Таблица полевых пневматических подключений </v>
          </cell>
        </row>
        <row r="873">
          <cell r="D873" t="str">
            <v>KK-LK Таблица подключения кабеля КИПиА</v>
          </cell>
        </row>
        <row r="874">
          <cell r="D874" t="str">
            <v>KK-LM Ведомость материалов</v>
          </cell>
        </row>
        <row r="875">
          <cell r="D875" t="str">
            <v>KK-LM Ведомость материалов</v>
          </cell>
        </row>
        <row r="876">
          <cell r="D876" t="str">
            <v>KK-LN Дополнительный</v>
          </cell>
        </row>
        <row r="877">
          <cell r="D877" t="str">
            <v>KK-LP Конфигурация системы управления</v>
          </cell>
        </row>
        <row r="878">
          <cell r="D878" t="str">
            <v>KK-LS Перечени КИПиА</v>
          </cell>
        </row>
        <row r="879">
          <cell r="D879" t="str">
            <v>KK-MR Заявки на материалы для малогабаритного оборудования и бестарные материалы</v>
          </cell>
        </row>
        <row r="880">
          <cell r="D880" t="str">
            <v>KK-MR Заявки на материалы для малогабаритного оборудования и бестарные материалы</v>
          </cell>
        </row>
        <row r="881">
          <cell r="D881" t="str">
            <v>KK-PQ План приемочного контроля строительной площадки (объекта)</v>
          </cell>
        </row>
        <row r="882">
          <cell r="D882" t="str">
            <v>KK-SC Ту на строительные работы, перечень кодов</v>
          </cell>
        </row>
        <row r="883">
          <cell r="D883" t="str">
            <v>KK-SE Ту позиций оборудования, специальные ТУ для блочного оборудования</v>
          </cell>
        </row>
        <row r="884">
          <cell r="D884" t="str">
            <v>KK-SG Основные принципы управления установкой</v>
          </cell>
        </row>
        <row r="885">
          <cell r="D885" t="str">
            <v>KK-SG Общая Ту на КИПиА</v>
          </cell>
        </row>
        <row r="886">
          <cell r="D886" t="str">
            <v>KK-SG Общая Ту для контрольно-измерительных систем</v>
          </cell>
        </row>
        <row r="887">
          <cell r="D887" t="str">
            <v xml:space="preserve">KK-SG Ту на КИПиА для поставки блочного оборудования  </v>
          </cell>
        </row>
        <row r="888">
          <cell r="D888" t="str">
            <v>KK-SG Общая ТУ на системы связи s</v>
          </cell>
        </row>
        <row r="889">
          <cell r="D889" t="str">
            <v>KK-SS Ту на поставку</v>
          </cell>
        </row>
        <row r="890">
          <cell r="D890" t="str">
            <v>KK-SS Ту на поставку</v>
          </cell>
        </row>
        <row r="891">
          <cell r="D891" t="str">
            <v>KK-VD Дополнительный</v>
          </cell>
        </row>
        <row r="892">
          <cell r="D892" t="str">
            <v>KK-WR Заявка на выполнение работ</v>
          </cell>
        </row>
        <row r="893">
          <cell r="D893" t="str">
            <v>L Строительные работы</v>
          </cell>
        </row>
        <row r="894">
          <cell r="D894" t="str">
            <v>LZ-BE Технический анализ тендерного предложения (оценка тендерного предложения)</v>
          </cell>
        </row>
        <row r="895">
          <cell r="D895" t="str">
            <v>LZ-DG Дополнительный</v>
          </cell>
        </row>
        <row r="896">
          <cell r="D896" t="str">
            <v>LZ-LD Дополнительный</v>
          </cell>
        </row>
        <row r="897">
          <cell r="D897" t="str">
            <v>LZ-PC Процедура координации работ на строительной площадке</v>
          </cell>
        </row>
        <row r="898">
          <cell r="D898" t="str">
            <v>LZ-PE Методы работы (для внешнего распределения)</v>
          </cell>
        </row>
        <row r="899">
          <cell r="D899" t="str">
            <v>LZ-PF План котроля монтажных работ</v>
          </cell>
        </row>
        <row r="900">
          <cell r="D900" t="str">
            <v>LZ-PF План подготовительных абот</v>
          </cell>
        </row>
        <row r="901">
          <cell r="D901" t="str">
            <v>LZ-PF Проект производства работ</v>
          </cell>
        </row>
        <row r="902">
          <cell r="D902" t="str">
            <v>LZ-PG График строительных работ</v>
          </cell>
        </row>
        <row r="903">
          <cell r="D903" t="str">
            <v>LZ-PL План по контролю качества на строительной площадке</v>
          </cell>
        </row>
        <row r="904">
          <cell r="D904" t="str">
            <v xml:space="preserve">LZ-PL Детальный план сроительства, исследования по подъемным операциям оснастки/тяжелых грузов, план элементов обустройства площадки </v>
          </cell>
        </row>
        <row r="905">
          <cell r="D905" t="str">
            <v xml:space="preserve">LZ-PL План по ОТБОС, план управления операциями по предотвращению ущерба </v>
          </cell>
        </row>
        <row r="906">
          <cell r="D906" t="str">
            <v>LZ-PM Методология проведения работ (если применяется)</v>
          </cell>
        </row>
        <row r="907">
          <cell r="D907" t="str">
            <v>LZ-PQ Методики приёмочного контроля строительной площадки</v>
          </cell>
        </row>
        <row r="908">
          <cell r="D908" t="str">
            <v>LZ-RC Отчет об испытаниях</v>
          </cell>
        </row>
        <row r="909">
          <cell r="D909" t="str">
            <v>LZ-RF Отчет на строительной площадке</v>
          </cell>
        </row>
        <row r="910">
          <cell r="D910" t="str">
            <v>LZ-RN Отчет о несоответствии</v>
          </cell>
        </row>
        <row r="911">
          <cell r="D911" t="str">
            <v>LZ-RP Контроль за выполнением работ- отчёт</v>
          </cell>
        </row>
        <row r="912">
          <cell r="D912" t="str">
            <v>LZ-RP Отчет о контроле затрат</v>
          </cell>
        </row>
        <row r="913">
          <cell r="D913" t="str">
            <v>LZ-RT Отчет по технологичности строительства.</v>
          </cell>
        </row>
        <row r="914">
          <cell r="D914" t="str">
            <v>LZ-RY Технологичность строительства</v>
          </cell>
        </row>
        <row r="915">
          <cell r="D915" t="str">
            <v>LZ-SG Общие ТУ по работам, выполняющимся на площадке</v>
          </cell>
        </row>
        <row r="916">
          <cell r="D916" t="str">
            <v>LZ-WS Объем работ (Требования к контракту для строительных работ)</v>
          </cell>
        </row>
        <row r="917">
          <cell r="D917" t="str">
            <v xml:space="preserve">M Управление проектом </v>
          </cell>
        </row>
        <row r="918">
          <cell r="D918" t="str">
            <v>MZ-PC Процедура координирования проекта (с Компанией)</v>
          </cell>
        </row>
        <row r="919">
          <cell r="D919" t="str">
            <v>MZ-PC Процедуры координации (взаимоотношения между сторонами, с субподрядчиками)</v>
          </cell>
        </row>
        <row r="920">
          <cell r="D920" t="str">
            <v>MZ-PL Схема организационной структуры проекта (OBS)</v>
          </cell>
        </row>
        <row r="921">
          <cell r="D921" t="str">
            <v>MZ-PL План реализации проекта (PEP)</v>
          </cell>
        </row>
        <row r="922">
          <cell r="D922" t="str">
            <v>N Электрическая часть</v>
          </cell>
        </row>
        <row r="923">
          <cell r="D923" t="str">
            <v>NN-BE Технический анализ тендерного предложения (оценка тендерного предложения)</v>
          </cell>
        </row>
        <row r="924">
          <cell r="D924" t="str">
            <v>NN-CX Расчеты по электрооборудованию</v>
          </cell>
        </row>
        <row r="925">
          <cell r="D925" t="str">
            <v>NN-DA Осветительная установка</v>
          </cell>
        </row>
        <row r="926">
          <cell r="D926" t="str">
            <v>NN-DA Энергоснабжение технологической установки (источник двигательной энергии)</v>
          </cell>
        </row>
        <row r="927">
          <cell r="D927" t="str">
            <v>NN-DA Свет оповещения о воздушной тревоге</v>
          </cell>
        </row>
        <row r="928">
          <cell r="D928" t="str">
            <v xml:space="preserve">NN-DA Подстанция...генеральный план и расположение основных компонентов </v>
          </cell>
        </row>
        <row r="929">
          <cell r="D929" t="str">
            <v>NN-DA Трансформаторные подстанции</v>
          </cell>
        </row>
        <row r="930">
          <cell r="D930" t="str">
            <v>NN-DB Принципиальные электрические схемы, графические (блочные) схемы</v>
          </cell>
        </row>
        <row r="931">
          <cell r="D931" t="str">
            <v xml:space="preserve">NN-DC Чертеж для  вводнйх данных по гражданскому строительству  </v>
          </cell>
        </row>
        <row r="932">
          <cell r="D932" t="str">
            <v>NN-DE Расположение электродвигателей</v>
          </cell>
        </row>
        <row r="933">
          <cell r="D933" t="str">
            <v>NN-DG Трасса кабеля</v>
          </cell>
        </row>
        <row r="934">
          <cell r="D934" t="str">
            <v>NN-DH Классификация опасных зон</v>
          </cell>
        </row>
        <row r="935">
          <cell r="D935" t="str">
            <v>NN-DK Система заземления и освещения</v>
          </cell>
        </row>
        <row r="936">
          <cell r="D936" t="str">
            <v>NN-DN Однолинейные и трехлинейные электрические схемы</v>
          </cell>
        </row>
        <row r="937">
          <cell r="D937" t="str">
            <v>NN-DR Клеммная колодка коммутатора  эл. / КИПиА</v>
          </cell>
        </row>
        <row r="938">
          <cell r="D938" t="str">
            <v>NN-DR Электрические соединения</v>
          </cell>
        </row>
        <row r="939">
          <cell r="D939" t="str">
            <v xml:space="preserve">NN-DW Типовые монтажные чертежи </v>
          </cell>
        </row>
        <row r="940">
          <cell r="D940" t="str">
            <v>NN-EM Методы измерения (для Строительных работ)</v>
          </cell>
        </row>
        <row r="941">
          <cell r="D941" t="str">
            <v>NN-LC Количество и прайс-листы</v>
          </cell>
        </row>
        <row r="942">
          <cell r="D942" t="str">
            <v>NN-LD Дополнительный</v>
          </cell>
        </row>
        <row r="943">
          <cell r="D943" t="str">
            <v>NN-LK Кабельный журнал (включая кабели КИПиА)</v>
          </cell>
        </row>
        <row r="944">
          <cell r="D944" t="str">
            <v>NN-LM Ведомость материалов</v>
          </cell>
        </row>
        <row r="945">
          <cell r="D945" t="str">
            <v>NN-LN Перечень потребителей электроэнергии  (Замечание: Код SH используется в  Базовом проекте)</v>
          </cell>
        </row>
        <row r="946">
          <cell r="D946" t="str">
            <v>NN-MR Заявки на материалы для малогабаритного оборудования и бестарные материалы</v>
          </cell>
        </row>
        <row r="947">
          <cell r="D947" t="str">
            <v>NN-PQ План приемочного контроля строительной площадки (объекта)</v>
          </cell>
        </row>
        <row r="948">
          <cell r="D948" t="str">
            <v>NN-SC Ту на строительные работы, перечень кодов</v>
          </cell>
        </row>
        <row r="949">
          <cell r="D949" t="str">
            <v>NN-SE ТУ на позиции</v>
          </cell>
        </row>
        <row r="950">
          <cell r="D950" t="str">
            <v>NN-SE Спцуиальная Ту для блочных установок</v>
          </cell>
        </row>
        <row r="951">
          <cell r="D951" t="str">
            <v>NN-SG Общая Ту на электродвигатели</v>
          </cell>
        </row>
        <row r="952">
          <cell r="D952" t="str">
            <v>NN-SG Общая ТУ на проектировку электрооборудования</v>
          </cell>
        </row>
        <row r="953">
          <cell r="D953" t="str">
            <v>NN-SG Выбор оборудования для опасных зон</v>
          </cell>
        </row>
        <row r="954">
          <cell r="D954" t="str">
            <v xml:space="preserve">NN-SG Общие Ту для электрических систем  </v>
          </cell>
        </row>
        <row r="955">
          <cell r="D955" t="str">
            <v xml:space="preserve">NN-SG Ту на требования к электрооборудованию для блочных установок </v>
          </cell>
        </row>
        <row r="956">
          <cell r="D956" t="str">
            <v>NN-SS Ту на поставку</v>
          </cell>
        </row>
        <row r="957">
          <cell r="D957" t="str">
            <v>NN-VD Дополнительный</v>
          </cell>
        </row>
        <row r="958">
          <cell r="D958" t="str">
            <v>NN-WR Заявка на выполнение работ</v>
          </cell>
        </row>
        <row r="959">
          <cell r="D959" t="str">
            <v xml:space="preserve">P Контроль исполнения проекта </v>
          </cell>
        </row>
        <row r="960">
          <cell r="D960" t="str">
            <v>PZ-PC Порядок и процесс контроля осуществления проекта</v>
          </cell>
        </row>
        <row r="961">
          <cell r="D961" t="str">
            <v>PZ-PC Изменения / Процедуры управления контрактами</v>
          </cell>
        </row>
        <row r="962">
          <cell r="D962" t="str">
            <v>PZ-PG План-график проектных работ (PSS)</v>
          </cell>
        </row>
        <row r="963">
          <cell r="D963" t="str">
            <v>PZ-PG Основной календарно-сетевой график проекта (PMS)</v>
          </cell>
        </row>
        <row r="964">
          <cell r="D964" t="str">
            <v>PZ-PG План-график работ по управлению проектом (PCS)</v>
          </cell>
        </row>
        <row r="965">
          <cell r="D965" t="str">
            <v>PZ-PW Структура декомпозиции работ</v>
          </cell>
        </row>
        <row r="966">
          <cell r="D966" t="str">
            <v>PZ-RP Недельный / ежемесячный отчет о ходе работ</v>
          </cell>
        </row>
        <row r="967">
          <cell r="D967" t="str">
            <v>Q Качество</v>
          </cell>
        </row>
        <row r="968">
          <cell r="D968" t="str">
            <v>QZ-AC План корректирующих мероприятий</v>
          </cell>
        </row>
        <row r="969">
          <cell r="D969" t="str">
            <v>QZ-AP План профилактических мероприятий</v>
          </cell>
        </row>
        <row r="970">
          <cell r="D970" t="str">
            <v>QZ-PL План контроля качества проекта</v>
          </cell>
        </row>
        <row r="971">
          <cell r="D971" t="str">
            <v>QZ-PL Программа проведения аудиторской проверки</v>
          </cell>
        </row>
        <row r="972">
          <cell r="D972" t="str">
            <v>QZ-RA Отчет о проверке</v>
          </cell>
        </row>
        <row r="973">
          <cell r="D973" t="str">
            <v>QZ-RN Отчет о несоответствии</v>
          </cell>
        </row>
        <row r="974">
          <cell r="D974" t="str">
            <v>QZ-RT Анализ системы управления</v>
          </cell>
        </row>
        <row r="975">
          <cell r="D975" t="str">
            <v>S Проектные требования по ОТБОС</v>
          </cell>
        </row>
        <row r="976">
          <cell r="D976" t="str">
            <v>SK-DA Общая ТУ системы обнаружения и сигнализации очагов пожара и загазованности</v>
          </cell>
        </row>
        <row r="977">
          <cell r="D977" t="str">
            <v>SK-DG Дополнительный</v>
          </cell>
        </row>
        <row r="978">
          <cell r="D978" t="str">
            <v>SK-FP Общая ТУ системы обнаружения и сигнализации очагов пожара и загазованности</v>
          </cell>
        </row>
        <row r="979">
          <cell r="D979" t="str">
            <v>SK-SG Общая спецификация по обнаружению пожара и загазованности</v>
          </cell>
        </row>
        <row r="980">
          <cell r="D980" t="str">
            <v>SS-BE Технический анализ тендерного предложения (оценка тендерного предложения)</v>
          </cell>
        </row>
        <row r="981">
          <cell r="D981" t="str">
            <v>SS-FP Опросные листы по противопожарному и защитному оборудованию</v>
          </cell>
        </row>
        <row r="982">
          <cell r="D982" t="str">
            <v>SS-LM Ведомость материалов</v>
          </cell>
        </row>
        <row r="983">
          <cell r="D983" t="str">
            <v>SS-MR Заявки на материалы для малогабаритного оборудования и бестарные материалы</v>
          </cell>
        </row>
        <row r="984">
          <cell r="D984" t="str">
            <v>SS-SE Ту на позиции  (если применяются)</v>
          </cell>
        </row>
        <row r="985">
          <cell r="D985" t="str">
            <v>SS-SS Ту на поставку</v>
          </cell>
        </row>
        <row r="986">
          <cell r="D986" t="str">
            <v>SS-VD Дополнительный</v>
          </cell>
        </row>
        <row r="987">
          <cell r="D987" t="str">
            <v>SX-CH Отчет по гидравлическим расчетам</v>
          </cell>
        </row>
        <row r="988">
          <cell r="D988" t="str">
            <v>SX-CN Схема распределения шумов</v>
          </cell>
        </row>
        <row r="989">
          <cell r="D989" t="str">
            <v xml:space="preserve">SX-DA План расположения противопожарного оборудования и обрудования безопасности </v>
          </cell>
        </row>
        <row r="990">
          <cell r="D990" t="str">
            <v>SX-DG Генеральный план пожарозащиты</v>
          </cell>
        </row>
        <row r="991">
          <cell r="D991" t="str">
            <v>SX-DH План расположения пожароопасной зоны</v>
          </cell>
        </row>
        <row r="992">
          <cell r="D992" t="str">
            <v>SZ-CH Отчет по гидравлическим рассчетам для систем пожаротушения</v>
          </cell>
        </row>
        <row r="993">
          <cell r="D993" t="str">
            <v>SZ-DG Дополнительный</v>
          </cell>
        </row>
        <row r="994">
          <cell r="D994" t="str">
            <v>SZ-DP Принципиальная схема технологического процесса</v>
          </cell>
        </row>
        <row r="995">
          <cell r="D995" t="str">
            <v>SZ-FP Шумоглушитель/противошумный экран - опросные листы</v>
          </cell>
        </row>
        <row r="996">
          <cell r="D996" t="str">
            <v>SZ-FP Опросные листы по ОВиКВ</v>
          </cell>
        </row>
        <row r="997">
          <cell r="D997" t="str">
            <v>SZ-LE Перечень оборудования</v>
          </cell>
        </row>
        <row r="998">
          <cell r="D998" t="str">
            <v>SZ-MS Инструкция по безопасности</v>
          </cell>
        </row>
        <row r="999">
          <cell r="D999" t="str">
            <v>SZ-PC Другие проектные процедуры по ОЗТОС</v>
          </cell>
        </row>
        <row r="1000">
          <cell r="D1000" t="str">
            <v>SZ-PL Планы проектировки ОЗТОС</v>
          </cell>
        </row>
        <row r="1001">
          <cell r="D1001" t="str">
            <v>SZ-RT Отчеты HAZOP</v>
          </cell>
        </row>
        <row r="1002">
          <cell r="D1002" t="str">
            <v>SZ-RT Отчеты по определению классов безопасности оборудования / отчеты о безопасности (если есть)</v>
          </cell>
        </row>
        <row r="1003">
          <cell r="D1003" t="str">
            <v>SZ-SG Опасные свойства веществ</v>
          </cell>
        </row>
        <row r="1004">
          <cell r="D1004" t="str">
            <v>SZ-SG Паспорта безопасности материала</v>
          </cell>
        </row>
        <row r="1005">
          <cell r="D1005" t="str">
            <v>SZ-SG Ту на огнестойкое покрытие</v>
          </cell>
        </row>
        <row r="1006">
          <cell r="D1006" t="str">
            <v>SZ-SG ТУ по уровню шума</v>
          </cell>
        </row>
        <row r="1007">
          <cell r="D1007" t="str">
            <v>SZ-SG Охрана здоровья, труда и окружающей среды - общая ТУ</v>
          </cell>
        </row>
        <row r="1008">
          <cell r="D1008" t="str">
            <v xml:space="preserve">SZ-SG Руководства для  безопасного размещения и строительства аппаратных  </v>
          </cell>
        </row>
        <row r="1009">
          <cell r="D1009" t="str">
            <v>SZ-SG Процедуры HAZOP / определения уровня безопасности (SIL )</v>
          </cell>
        </row>
        <row r="1010">
          <cell r="D1010" t="str">
            <v>V Детальное проектирование технологического процесса</v>
          </cell>
        </row>
        <row r="1011">
          <cell r="D1011" t="str">
            <v>V&amp;-FP Опросный лист на оборудование</v>
          </cell>
        </row>
        <row r="1012">
          <cell r="D1012" t="str">
            <v xml:space="preserve">V&amp;-FP особые позиции трубопровода и ловушек для пара - опросный лист </v>
          </cell>
        </row>
        <row r="1013">
          <cell r="D1013" t="str">
            <v xml:space="preserve">VB-FP Опросный лист на особые позиции трубопровода и паросепараторов  </v>
          </cell>
        </row>
        <row r="1014">
          <cell r="D1014" t="str">
            <v xml:space="preserve">VC-FP Опросный лист на особые позиции трубопровода и паросепараторов  </v>
          </cell>
        </row>
        <row r="1015">
          <cell r="D1015" t="str">
            <v xml:space="preserve">VD-FP Опросный лист на особые позиции трубопровода и паросепараторов  </v>
          </cell>
        </row>
        <row r="1016">
          <cell r="D1016" t="str">
            <v xml:space="preserve">VE-FP Опросный лист на особые позиции трубопровода и паросепараторов  </v>
          </cell>
        </row>
        <row r="1017">
          <cell r="D1017" t="str">
            <v xml:space="preserve">VF-FP Опросный лист на особые позиции трубопровода и паросепараторов  </v>
          </cell>
        </row>
        <row r="1018">
          <cell r="D1018" t="str">
            <v xml:space="preserve">VG-FP Опросный лист на особые позиции трубопровода и паросепараторов  </v>
          </cell>
        </row>
        <row r="1019">
          <cell r="D1019" t="str">
            <v xml:space="preserve">VH-FP Опросный лист на особые позиции трубопровода и паросепараторов  </v>
          </cell>
        </row>
        <row r="1020">
          <cell r="D1020" t="str">
            <v xml:space="preserve">VJ-FP Опросный лист на особые позиции трубопровода и паросепараторов  </v>
          </cell>
        </row>
        <row r="1021">
          <cell r="D1021" t="str">
            <v>VK-CB Предохранительный клапан и  предохранительные устройства - рассчеты</v>
          </cell>
        </row>
        <row r="1022">
          <cell r="D1022" t="str">
            <v>VK-CB Расчет эквивалентнойдлина / нагрузки для установки ПК / предохранительных устройств</v>
          </cell>
        </row>
        <row r="1023">
          <cell r="D1023" t="str">
            <v>VK-FP Предохранительный клапан и  предохранительные устройства - рассчеты</v>
          </cell>
        </row>
        <row r="1024">
          <cell r="D1024" t="str">
            <v>VK-FP Опросные листы по технологическому процессу, КИПиА, вертикальных труб</v>
          </cell>
        </row>
        <row r="1025">
          <cell r="D1025" t="str">
            <v xml:space="preserve">VN-LE Перечень оборудования и линий с электрообогревом </v>
          </cell>
        </row>
        <row r="1026">
          <cell r="D1026" t="str">
            <v>VN-LN Перечень источников и зон выбросов</v>
          </cell>
        </row>
        <row r="1027">
          <cell r="D1027" t="str">
            <v xml:space="preserve">VU-FP Катализатор / Химреагенты / Различные материалы - опросны лист </v>
          </cell>
        </row>
        <row r="1028">
          <cell r="D1028" t="str">
            <v xml:space="preserve">VR-FP Опросный лист на особые позиции трубопровода и паросепараторов  </v>
          </cell>
        </row>
        <row r="1029">
          <cell r="D1029" t="str">
            <v xml:space="preserve">VU-FP Опросные листы на катализаторы / химреагенты / различные материалы </v>
          </cell>
        </row>
        <row r="1030">
          <cell r="D1030" t="str">
            <v>VU-LP Сырье / Химреагенты / Катализатор - таблица потребления</v>
          </cell>
        </row>
        <row r="1031">
          <cell r="D1031" t="str">
            <v>VW-SG Спецификация  на покраску</v>
          </cell>
        </row>
        <row r="1032">
          <cell r="D1032" t="str">
            <v xml:space="preserve">VY-FP Опросный лист на особые позиции трубопровода и паросепараторов  </v>
          </cell>
        </row>
        <row r="1033">
          <cell r="D1033" t="str">
            <v>VZ-CP Тепловой баланс материалов</v>
          </cell>
        </row>
        <row r="1034">
          <cell r="D1034" t="str">
            <v>VZ-CP Различные расчёты процесса</v>
          </cell>
        </row>
        <row r="1035">
          <cell r="D1035" t="str">
            <v>VZ-DP Принципиальная схема технологического процесса</v>
          </cell>
        </row>
        <row r="1036">
          <cell r="D1036" t="str">
            <v>VZ-DP Блок-схема технологического процесса</v>
          </cell>
        </row>
        <row r="1037">
          <cell r="D1037" t="str">
            <v>VZ-DP Принципиальная схема технологического процесса по принятию мер предосторожности</v>
          </cell>
        </row>
        <row r="1038">
          <cell r="D1038" t="str">
            <v>VZ-DP Схема выбора материалов</v>
          </cell>
        </row>
        <row r="1039">
          <cell r="D1039" t="str">
            <v xml:space="preserve">VZ-FP Перечень технологических сред и требования к классам трубопровода  </v>
          </cell>
        </row>
        <row r="1040">
          <cell r="D1040" t="str">
            <v>VZ-LA Печень методов расчета</v>
          </cell>
        </row>
        <row r="1041">
          <cell r="D1041" t="str">
            <v>VZ-LE Перечень оборудования</v>
          </cell>
        </row>
        <row r="1042">
          <cell r="D1042" t="str">
            <v>VZ-LP Таблица потребления систем инж. обеспечения и сводка</v>
          </cell>
        </row>
        <row r="1043">
          <cell r="D1043" t="str">
            <v>VZ-LP Ав. сигнализация и уставка защиты на отключение- перечень</v>
          </cell>
        </row>
        <row r="1044">
          <cell r="D1044" t="str">
            <v>VZ-LP Перечень различных технологических процессов</v>
          </cell>
        </row>
        <row r="1045">
          <cell r="D1045" t="str">
            <v>VZ-LP Характеристики технологической жидкости на границах установки</v>
          </cell>
        </row>
        <row r="1046">
          <cell r="D1046" t="str">
            <v>VZ-LP Перечень опасных веществ</v>
          </cell>
        </row>
        <row r="1047">
          <cell r="D1047" t="str">
            <v>VZ-LS Перечень и характериситки выбросов (или стоков)</v>
          </cell>
        </row>
        <row r="1048">
          <cell r="D1048" t="str">
            <v>VZ-MA Расчетное руководство</v>
          </cell>
        </row>
        <row r="1049">
          <cell r="D1049" t="str">
            <v>VZ-MP Руководство по эксплуатации (если требуется)</v>
          </cell>
        </row>
        <row r="1050">
          <cell r="D1050" t="str">
            <v>VZ-MP Различная информация по эксплуатации</v>
          </cell>
        </row>
        <row r="1051">
          <cell r="D1051" t="str">
            <v>VZ-RC Отчет о коррозии</v>
          </cell>
        </row>
        <row r="1052">
          <cell r="D1052" t="str">
            <v>VZ-RT Дополнительный</v>
          </cell>
        </row>
        <row r="1053">
          <cell r="D1053" t="str">
            <v>VZ-SG Ту на покраску, циклы покраски</v>
          </cell>
        </row>
        <row r="1054">
          <cell r="D1054" t="str">
            <v>VZ-SG Описание технологического процесса</v>
          </cell>
        </row>
        <row r="1055">
          <cell r="D1055" t="str">
            <v>VZ-SG Описание систем КИПиА</v>
          </cell>
        </row>
        <row r="1056">
          <cell r="D1056" t="str">
            <v>VZ-SG Общие ТУ по коррозийной защите и  выбору матералов</v>
          </cell>
        </row>
        <row r="1057">
          <cell r="D1057" t="str">
            <v>VZ-SG основные принципы защиты от коррозии</v>
          </cell>
        </row>
        <row r="1058">
          <cell r="D1058" t="str">
            <v>VZ-SG Характеристики систем инженерного обеспечения и условия на площадке</v>
          </cell>
        </row>
        <row r="1059">
          <cell r="D1059" t="str">
            <v xml:space="preserve">VZ-SG Пояснительная записка по обеспечению безопасности технологического процесса </v>
          </cell>
        </row>
        <row r="1060">
          <cell r="D1060" t="str">
            <v>W Конструкция оборудования – системы инженерного обеспечения и лаборатория</v>
          </cell>
        </row>
        <row r="1061">
          <cell r="D1061" t="str">
            <v>W&amp;BE Технический анализ тендерного предложения (оценка тендерного предложения)</v>
          </cell>
        </row>
        <row r="1062">
          <cell r="D1062" t="str">
            <v>W&amp;FP Опросный лист оборудования систем инж. обеспечения</v>
          </cell>
        </row>
        <row r="1063">
          <cell r="D1063" t="str">
            <v>W&amp;MR Заявки на материалы</v>
          </cell>
        </row>
        <row r="1064">
          <cell r="D1064" t="str">
            <v>W&amp;SE Ту на позиции оборудования (блочное оборудование, пневмотранспорт, приспособления для затаривания в мешки, системы инженерного обеспечения,лаборатория)</v>
          </cell>
        </row>
        <row r="1065">
          <cell r="D1065" t="str">
            <v>W&amp;SS Ту на поставку</v>
          </cell>
        </row>
        <row r="1066">
          <cell r="D1066" t="str">
            <v>WB-BE Технический анализ тендерного предложения (оценка тендерного предложения)</v>
          </cell>
        </row>
        <row r="1067">
          <cell r="D1067" t="str">
            <v>WB-FP Опросный лист оборудования систем инженерного обеспечения</v>
          </cell>
        </row>
        <row r="1068">
          <cell r="D1068" t="str">
            <v>WB-MR Заявки на материалы</v>
          </cell>
        </row>
        <row r="1069">
          <cell r="D1069" t="str">
            <v>WB-SE Спецификации на позиции оборудования</v>
          </cell>
        </row>
        <row r="1070">
          <cell r="D1070" t="str">
            <v>WB-SS Спецификация на поставку</v>
          </cell>
        </row>
        <row r="1071">
          <cell r="D1071" t="str">
            <v>WB-VD Дополнительный</v>
          </cell>
        </row>
        <row r="1072">
          <cell r="D1072" t="str">
            <v>WD-BE Технический анализ тендерного предложения (оценка тендерного предложения)</v>
          </cell>
        </row>
        <row r="1073">
          <cell r="D1073" t="str">
            <v>WD-FP Опросный лист оборудования систем инженерного обеспечения</v>
          </cell>
        </row>
        <row r="1074">
          <cell r="D1074" t="str">
            <v>WD-SS Спецификация на поставку</v>
          </cell>
        </row>
        <row r="1075">
          <cell r="D1075" t="str">
            <v>WD-VD Дополнительный</v>
          </cell>
        </row>
        <row r="1076">
          <cell r="D1076" t="str">
            <v>WE-FP Опросный лист оборудования систем инженерного обеспечения</v>
          </cell>
        </row>
        <row r="1077">
          <cell r="D1077" t="str">
            <v>WG-FP Опросный лист оборудования систем инженерного обеспечения</v>
          </cell>
        </row>
        <row r="1078">
          <cell r="D1078" t="str">
            <v>WH-FP Опросный лист оборудования систем инженерного обеспечения</v>
          </cell>
        </row>
        <row r="1079">
          <cell r="D1079" t="str">
            <v>WK-FP Опросный лист оборудования систем инженерного обеспечения</v>
          </cell>
        </row>
        <row r="1080">
          <cell r="D1080" t="str">
            <v>WN-FP Опросный лист оборудования систем инженерного обеспечения</v>
          </cell>
        </row>
        <row r="1081">
          <cell r="D1081" t="str">
            <v>WP-FP Опросный лист оборудования систем инженерного обеспечения</v>
          </cell>
        </row>
        <row r="1082">
          <cell r="D1082" t="str">
            <v>WQ-FP Опросный лист лабораторного оборудования</v>
          </cell>
        </row>
        <row r="1083">
          <cell r="D1083" t="str">
            <v>WQ-MR Заявки на материалы</v>
          </cell>
        </row>
        <row r="1084">
          <cell r="D1084" t="str">
            <v>WQ-SS Спецификация на поставку</v>
          </cell>
        </row>
        <row r="1085">
          <cell r="D1085" t="str">
            <v>WU-FP Опросный лист на реагенты и катализаторы</v>
          </cell>
        </row>
        <row r="1086">
          <cell r="D1086" t="str">
            <v>WY-BE Технический анализ тендерного предложения (оценка тендерного предложения)</v>
          </cell>
        </row>
        <row r="1087">
          <cell r="D1087" t="str">
            <v>WY-FP Опросный лист оборудования систем инженерного обеспечения</v>
          </cell>
        </row>
        <row r="1088">
          <cell r="D1088" t="str">
            <v>WY-MR Заявки на материалы</v>
          </cell>
        </row>
        <row r="1089">
          <cell r="D1089" t="str">
            <v>WY-SE Спецификации на позиции оборудования</v>
          </cell>
        </row>
        <row r="1090">
          <cell r="D1090" t="str">
            <v>WY-SS Спецификация на поставку</v>
          </cell>
        </row>
        <row r="1091">
          <cell r="D1091" t="str">
            <v>WY-VD Дополнительный</v>
          </cell>
        </row>
        <row r="1092">
          <cell r="D1092" t="str">
            <v>WZ-CP Материально-тепловой баланс</v>
          </cell>
        </row>
        <row r="1093">
          <cell r="D1093" t="str">
            <v>WZ-DP Дополнительный</v>
          </cell>
        </row>
        <row r="1094">
          <cell r="D1094" t="str">
            <v>WZ-FP Опросный лист оборудования систем инженерного обеспечения</v>
          </cell>
        </row>
        <row r="1095">
          <cell r="D1095" t="str">
            <v>WZ-LM Ведомость материалов</v>
          </cell>
        </row>
        <row r="1096">
          <cell r="D1096" t="str">
            <v>WZ-LP Дополнительный</v>
          </cell>
        </row>
        <row r="1097">
          <cell r="D1097" t="str">
            <v>WZ-LS Дополнительный</v>
          </cell>
        </row>
        <row r="1098">
          <cell r="D1098" t="str">
            <v>WZ-MP Руководство по эксплуатации (если требуется)</v>
          </cell>
        </row>
        <row r="1099">
          <cell r="D1099" t="str">
            <v>WZ-SG Общие ТУ на поставку блочных установок</v>
          </cell>
        </row>
        <row r="1100">
          <cell r="D1100" t="str">
            <v>WZ-SG Ту на монтажные работы машинного оборудования наплощадке of assembly works at site of machinery</v>
          </cell>
        </row>
        <row r="1101">
          <cell r="D1101" t="str">
            <v xml:space="preserve">X Планы расположения и трубопровод </v>
          </cell>
        </row>
        <row r="1102">
          <cell r="D1102" t="str">
            <v>XH-LC Количество и прайс-листы</v>
          </cell>
        </row>
        <row r="1103">
          <cell r="D1103" t="str">
            <v>XH-LM Ведомость материалов</v>
          </cell>
        </row>
        <row r="1104">
          <cell r="D1104" t="str">
            <v>XH-LM Ведомость материалов трубопровода</v>
          </cell>
        </row>
        <row r="1105">
          <cell r="D1105" t="str">
            <v>XL-LC Сводные ведомости изоляционных материалов</v>
          </cell>
        </row>
        <row r="1106">
          <cell r="D1106" t="str">
            <v>XW-LC Сводная ведомость по окраске</v>
          </cell>
        </row>
        <row r="1107">
          <cell r="D1107" t="str">
            <v>XH-CL Расчет по анализу напряжений трубопровода - примечания</v>
          </cell>
        </row>
        <row r="1108">
          <cell r="D1108" t="str">
            <v>XH-CM Механические расчеты или отчет о проверке</v>
          </cell>
        </row>
        <row r="1109">
          <cell r="D1109" t="str">
            <v>XZ-DM Монтажно-технологические схемы (P&amp;ID)</v>
          </cell>
        </row>
        <row r="1110">
          <cell r="D1110" t="str">
            <v>XH-DL Изометрические схемы трубопровода</v>
          </cell>
        </row>
        <row r="1111">
          <cell r="D1111" t="str">
            <v>XH-LD Перечень изометрических схем трубопровода</v>
          </cell>
        </row>
        <row r="1112">
          <cell r="D1112" t="str">
            <v xml:space="preserve">XH-LD Перечень опор трубопровода, чертежей опор трубопровода и опросные листы </v>
          </cell>
        </row>
        <row r="1113">
          <cell r="D1113" t="str">
            <v>XH-LD Перечень опросных листов по обогреву манифольдов</v>
          </cell>
        </row>
        <row r="1114">
          <cell r="D1114" t="str">
            <v>XH-LE перечень специальных элементов трубопровода</v>
          </cell>
        </row>
        <row r="1115">
          <cell r="D1115" t="str">
            <v>XH-LL Перечень линий</v>
          </cell>
        </row>
        <row r="1116">
          <cell r="D1116" t="str">
            <v xml:space="preserve">XH-LL Перечень линий, подлежащих электрообогреву  </v>
          </cell>
        </row>
        <row r="1117">
          <cell r="D1117" t="str">
            <v>XH-LP Перечень опросных листов по обогреву манифольдов</v>
          </cell>
        </row>
        <row r="1118">
          <cell r="D1118" t="str">
            <v>XH-LP Сводная ведомость опор</v>
          </cell>
        </row>
        <row r="1119">
          <cell r="D1119" t="str">
            <v>XH-LP Другие ТУ на опоры</v>
          </cell>
        </row>
        <row r="1120">
          <cell r="D1120" t="str">
            <v>XH-LX ТУ компонентов трубопровода - отчеты</v>
          </cell>
        </row>
        <row r="1121">
          <cell r="D1121" t="str">
            <v>XH-MR Заявки на материалы для особых позиций и бестарных материалов</v>
          </cell>
        </row>
        <row r="1122">
          <cell r="D1122" t="str">
            <v>XZ-WR Выполнение работ (Механическ., Изоляция, Покраска)</v>
          </cell>
        </row>
        <row r="1123">
          <cell r="D1123" t="str">
            <v>XH-DA Монтажные чертежи трубопровода  - ситуационный план</v>
          </cell>
        </row>
        <row r="1124">
          <cell r="D1124" t="str">
            <v>XH-DA Монтажные чертежи трубопроводаs</v>
          </cell>
        </row>
        <row r="1125">
          <cell r="D1125" t="str">
            <v>XH-DA Прокладка трубопровода</v>
          </cell>
        </row>
        <row r="1126">
          <cell r="D1126" t="str">
            <v>XI-DU однолинейная схема (Вспом.) конструкции</v>
          </cell>
        </row>
        <row r="1127">
          <cell r="D1127" t="str">
            <v>XI-DU Однолинейная схема металлоконструкций</v>
          </cell>
        </row>
        <row r="1128">
          <cell r="D1128" t="str">
            <v>XX-DE План расположения оборудования (генплан установки)</v>
          </cell>
        </row>
        <row r="1129">
          <cell r="D1129" t="str">
            <v>XX-DG Общая схема (план площадки)</v>
          </cell>
        </row>
        <row r="1130">
          <cell r="D1130" t="str">
            <v>XX-DG Разрезы дорог</v>
          </cell>
        </row>
        <row r="1131">
          <cell r="D1131" t="str">
            <v>XH-DC Строительные чертежи опор трубопровода</v>
          </cell>
        </row>
        <row r="1132">
          <cell r="D1132" t="str">
            <v>XH-DC Опросный лист специальных элементов трубопровода</v>
          </cell>
        </row>
        <row r="1133">
          <cell r="D1133" t="str">
            <v>XH-BE Технический анализ тендерного предложения (оценка тендерного предложения)</v>
          </cell>
        </row>
        <row r="1134">
          <cell r="D1134" t="str">
            <v xml:space="preserve">XH-RF Форма замечаний после рассмотрения процедур по сварке </v>
          </cell>
        </row>
        <row r="1135">
          <cell r="D1135" t="str">
            <v>XZ-RM Отчет о технической оценке материалов</v>
          </cell>
        </row>
        <row r="1136">
          <cell r="D1136" t="str">
            <v>XH-SE ТУ на позиции</v>
          </cell>
        </row>
        <row r="1137">
          <cell r="D1137" t="str">
            <v>XH-SG Ту на опоры трубопровода</v>
          </cell>
        </row>
        <row r="1138">
          <cell r="D1138" t="str">
            <v xml:space="preserve">XH-SG Изготовление трубопровода и монтаж - общая ТУ  </v>
          </cell>
        </row>
        <row r="1139">
          <cell r="D1139" t="str">
            <v xml:space="preserve">XH-SG Общая ТУ на проверку под давлением трубопроводов  </v>
          </cell>
        </row>
        <row r="1140">
          <cell r="D1140" t="str">
            <v>XH-SL Ту на материалы трубопровода</v>
          </cell>
        </row>
        <row r="1141">
          <cell r="D1141" t="str">
            <v>XH-SL Технические условия проектирования типового монтажа трубопровода</v>
          </cell>
        </row>
        <row r="1142">
          <cell r="D1142" t="str">
            <v>XH-SS Ту на поставку</v>
          </cell>
        </row>
        <row r="1143">
          <cell r="D1143" t="str">
            <v>XH-ST ТУ на размеры компонентов трубопровода</v>
          </cell>
        </row>
        <row r="1144">
          <cell r="D1144" t="str">
            <v>XH-SW Ту на сварку трубопровода</v>
          </cell>
        </row>
        <row r="1145">
          <cell r="D1145" t="str">
            <v>XL-SG Общая ТУ по изоляции</v>
          </cell>
        </row>
        <row r="1146">
          <cell r="D1146" t="str">
            <v>XZ-SG План расположения и исходные данные проектирования трубопровода</v>
          </cell>
        </row>
        <row r="1147">
          <cell r="D1147" t="str">
            <v>XZ-SG ТУ положительной идентификации материала, прочие общие ТУ</v>
          </cell>
        </row>
        <row r="1148">
          <cell r="D1148" t="str">
            <v>XZ-SW Ту на сварку оборудования</v>
          </cell>
        </row>
        <row r="1149">
          <cell r="D1149" t="str">
            <v>XH-DA расположение линий у границ установки</v>
          </cell>
        </row>
        <row r="1150">
          <cell r="D1150" t="str">
            <v>XZ-EM Методы определения (для Строительных работ)</v>
          </cell>
        </row>
        <row r="1151">
          <cell r="D1151" t="str">
            <v>XZ-PQ План приемочного контроля строительной площадки (объекта)</v>
          </cell>
        </row>
        <row r="1152">
          <cell r="D1152" t="str">
            <v>XZ-SC Ту на строительные работы, перечень кодов</v>
          </cell>
        </row>
        <row r="1153">
          <cell r="D1153" t="str">
            <v>XZ-PR Внутренние проектные процедуры</v>
          </cell>
        </row>
        <row r="1154">
          <cell r="D1154" t="str">
            <v xml:space="preserve">Y Инженерно-техническое обеспечение проекта </v>
          </cell>
        </row>
        <row r="1155">
          <cell r="D1155" t="str">
            <v>YZ-SG Исходные даные для проектирования</v>
          </cell>
        </row>
        <row r="1156">
          <cell r="D1156" t="str">
            <v>YZ-LD Индексный указатель документа (перечень отчетных данных)</v>
          </cell>
        </row>
        <row r="1157">
          <cell r="D1157" t="str">
            <v>YZ-LD Таблица распределения документов по отделам проекта</v>
          </cell>
        </row>
        <row r="1158">
          <cell r="D1158" t="str">
            <v>YZ-LE Перечень оборудования</v>
          </cell>
        </row>
        <row r="1159">
          <cell r="D1159" t="str">
            <v>YZ-SR ТУ по инженерно-техническим службам</v>
          </cell>
        </row>
        <row r="1160">
          <cell r="D1160" t="str">
            <v>YZ-PC Система процедур координации (между техническими центрами)</v>
          </cell>
        </row>
        <row r="1161">
          <cell r="D1161" t="str">
            <v>YZ-PC Проектная документация по процедурам управления</v>
          </cell>
        </row>
        <row r="1162">
          <cell r="D1162" t="str">
            <v>Z Закупка / контроль и испытания / перевозки / координация МТС проекта / работы по субподрядам</v>
          </cell>
        </row>
        <row r="1163">
          <cell r="D1163" t="str">
            <v>ZZ-BP Условия закупки</v>
          </cell>
        </row>
        <row r="1164">
          <cell r="D1164" t="str">
            <v>ZZ-RC Отчет о проверке (включая  отчет прединспекционного совещания)</v>
          </cell>
        </row>
        <row r="1165">
          <cell r="D1165" t="str">
            <v>ZZ-RP Отчет о контроле выполнения поставок</v>
          </cell>
        </row>
        <row r="1166">
          <cell r="D1166" t="str">
            <v>ZZ-PC Порядок выполнения снабжения (контроль)</v>
          </cell>
        </row>
        <row r="1167">
          <cell r="D1167" t="str">
            <v>ZZ-WR Заявка на выполнение работ</v>
          </cell>
        </row>
        <row r="1168">
          <cell r="D1168" t="str">
            <v>ZZ-SG Ту на упаковку</v>
          </cell>
        </row>
        <row r="1169">
          <cell r="D1169" t="str">
            <v xml:space="preserve">ZZ-PC Процедуры поставки и транспортироки на площадку , тяжелого оборудования и оборудвоания завышенного габарита </v>
          </cell>
        </row>
        <row r="1170">
          <cell r="D1170" t="str">
            <v>ZZ-PL Способ транспортировки</v>
          </cell>
        </row>
        <row r="1171">
          <cell r="D1171" t="str">
            <v>ZZ-LR Перечень запасных частей на двухлетний период эксплуатации</v>
          </cell>
        </row>
        <row r="1172">
          <cell r="D1172" t="str">
            <v>ZZ-LV Перечень Поставщиков (редакция договорного перечня)</v>
          </cell>
        </row>
        <row r="1173">
          <cell r="D1173" t="str">
            <v>ZZ-PS Отчеты по материально-техническому обеспечению (график доставки и т.д.)</v>
          </cell>
        </row>
        <row r="1174">
          <cell r="D1174" t="str">
            <v>ZZ-PC Процедуры по материально-техническому снабжению</v>
          </cell>
        </row>
        <row r="1175">
          <cell r="D1175" t="str">
            <v>ZZ-PL План реализации материально-технического обеспечения (включая инспекторские проверки)</v>
          </cell>
        </row>
        <row r="1176">
          <cell r="D1176" t="str">
            <v>ZZ-LV Перечень субподрядчиков (редакция договорного перечня)</v>
          </cell>
        </row>
        <row r="1177">
          <cell r="D1177" t="str">
            <v>ZZ-BP Условия контракта</v>
          </cell>
        </row>
        <row r="1178">
          <cell r="D1178" t="str">
            <v>ZZ-PL План субподрядных работ</v>
          </cell>
        </row>
        <row r="1179">
          <cell r="D1179" t="str">
            <v>_ _-LD Перечень документов (указатель)</v>
          </cell>
        </row>
        <row r="1180">
          <cell r="D1180" t="str">
            <v>_ _-PM Методология проведения работ (если применяется)</v>
          </cell>
        </row>
        <row r="1181">
          <cell r="D1181" t="str">
            <v>_ _-RA Отчет о проверке</v>
          </cell>
        </row>
        <row r="1182">
          <cell r="D1182" t="str">
            <v>_ _-RA Аттестациия Поставщика/Субподрядчик а (для квалификационного отбора)</v>
          </cell>
        </row>
        <row r="1183">
          <cell r="D1183" t="str">
            <v>_ _-RN Отчет о несоответствии</v>
          </cell>
        </row>
        <row r="1184">
          <cell r="D1184" t="str">
            <v>_ _-RT Оценка риска (если применяется)</v>
          </cell>
        </row>
        <row r="1185">
          <cell r="D1185" t="str">
            <v>_ _-RT Технический отчет (если применяется)</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а13" displayName="Таблица13" ref="A1:BF46" totalsRowShown="0" headerRowDxfId="61" dataDxfId="59" headerRowBorderDxfId="60" tableBorderDxfId="58">
  <autoFilter ref="A1:BF46" xr:uid="{00000000-0009-0000-0100-000002000000}"/>
  <tableColumns count="58">
    <tableColumn id="1" xr3:uid="{00000000-0010-0000-0000-000001000000}" name="Столбец1" dataDxfId="57"/>
    <tableColumn id="2" xr3:uid="{00000000-0010-0000-0000-000002000000}" name="№" dataDxfId="56"/>
    <tableColumn id="3" xr3:uid="{00000000-0010-0000-0000-000003000000}" name="имя" dataDxfId="55"/>
    <tableColumn id="4" xr3:uid="{00000000-0010-0000-0000-000004000000}" name="объект" dataDxfId="54"/>
    <tableColumn id="5" xr3:uid="{00000000-0010-0000-0000-000005000000}" name="заказчик" dataDxfId="53"/>
    <tableColumn id="6" xr3:uid="{00000000-0010-0000-0000-000006000000}" name="ОГРН ИНН заказчика" dataDxfId="52"/>
    <tableColumn id="7" xr3:uid="{00000000-0010-0000-0000-000007000000}" name="адрес заказчика" dataDxfId="51"/>
    <tableColumn id="49" xr3:uid="{00000000-0010-0000-0000-000031000000}" name="ОГРН ИНН СРО закачик" dataDxfId="50">
      <calculatedColumnFormula>Исх!H31</calculatedColumnFormula>
    </tableColumn>
    <tableColumn id="8" xr3:uid="{00000000-0010-0000-0000-000008000000}" name="Лицо осщ. стр." dataDxfId="49"/>
    <tableColumn id="9" xr3:uid="{00000000-0010-0000-0000-000009000000}" name="ОГРН ИНН лица осщ. стр." dataDxfId="48"/>
    <tableColumn id="10" xr3:uid="{00000000-0010-0000-0000-00000A000000}" name="адрес лица осщ. стр." dataDxfId="47"/>
    <tableColumn id="50" xr3:uid="{00000000-0010-0000-0000-000032000000}" name="ОГРН ИНН СРО лица осщ. стр." dataDxfId="46"/>
    <tableColumn id="11" xr3:uid="{00000000-0010-0000-0000-00000B000000}" name="проектировщик" dataDxfId="45"/>
    <tableColumn id="12" xr3:uid="{00000000-0010-0000-0000-00000C000000}" name="ОГРН ИНН проектировщик" dataDxfId="44"/>
    <tableColumn id="13" xr3:uid="{00000000-0010-0000-0000-00000D000000}" name="адрес проектировщик" dataDxfId="43"/>
    <tableColumn id="51" xr3:uid="{00000000-0010-0000-0000-000033000000}" name="ОГРН ИНН СРО проектировщик" dataDxfId="42"/>
    <tableColumn id="17" xr3:uid="{00000000-0010-0000-0000-000011000000}" name="номер акта" dataDxfId="41"/>
    <tableColumn id="18" xr3:uid="{00000000-0010-0000-0000-000012000000}" name="дата акта" dataDxfId="40"/>
    <tableColumn id="19" xr3:uid="{00000000-0010-0000-0000-000013000000}" name="Должность с/к заказчика" dataDxfId="39"/>
    <tableColumn id="16" xr3:uid="{00000000-0010-0000-0000-000010000000}" name="Ф.И.О. с/к заказчика" dataDxfId="38" dataCellStyle="Обычный 5"/>
    <tableColumn id="14" xr3:uid="{00000000-0010-0000-0000-00000E000000}" name="Инд. номер с/к заказчик" dataDxfId="37" dataCellStyle="Обычный 5"/>
    <tableColumn id="20" xr3:uid="{00000000-0010-0000-0000-000014000000}" name="приказ п.з." dataDxfId="36"/>
    <tableColumn id="21" xr3:uid="{00000000-0010-0000-0000-000015000000}" name="представитель ЛОС" dataDxfId="35"/>
    <tableColumn id="52" xr3:uid="{00000000-0010-0000-0000-000034000000}" name="Ф.И.О. ЛОС" dataDxfId="34" dataCellStyle="Обычный 5"/>
    <tableColumn id="22" xr3:uid="{00000000-0010-0000-0000-000016000000}" name="приказ л.о.с." dataDxfId="33"/>
    <tableColumn id="53" xr3:uid="{00000000-0010-0000-0000-000035000000}" name="Должность с/к ЛОС" dataDxfId="32" dataCellStyle="Обычный 5"/>
    <tableColumn id="23" xr3:uid="{00000000-0010-0000-0000-000017000000}" name="ФИО с/к ЛОС2" dataDxfId="31"/>
    <tableColumn id="15" xr3:uid="{00000000-0010-0000-0000-00000F000000}" name="Инд. номер с/к ЛОС" dataDxfId="30" dataCellStyle="Обычный 5"/>
    <tableColumn id="24" xr3:uid="{00000000-0010-0000-0000-000018000000}" name="приказ с/к ЛОС" dataDxfId="29"/>
    <tableColumn id="25" xr3:uid="{00000000-0010-0000-0000-000019000000}" name="представитель проектировщика" dataDxfId="28"/>
    <tableColumn id="54" xr3:uid="{00000000-0010-0000-0000-000036000000}" name="Ф.И.О. проектировщика" dataDxfId="27" dataCellStyle="Обычный 5"/>
    <tableColumn id="26" xr3:uid="{00000000-0010-0000-0000-00001A000000}" name="приказ пр." dataDxfId="26"/>
    <tableColumn id="55" xr3:uid="{00000000-0010-0000-0000-000037000000}" name="должность производитель" dataDxfId="25" dataCellStyle="Обычный 5">
      <calculatedColumnFormula>AG1</calculatedColumnFormula>
    </tableColumn>
    <tableColumn id="56" xr3:uid="{00000000-0010-0000-0000-000038000000}" name="ФИО производитель" dataDxfId="24" dataCellStyle="Обычный 5"/>
    <tableColumn id="57" xr3:uid="{00000000-0010-0000-0000-000039000000}" name="Приказ производитель" dataDxfId="23" dataCellStyle="Обычный 5"/>
    <tableColumn id="27" xr3:uid="{00000000-0010-0000-0000-00001B000000}" name="Должность УКС" dataDxfId="22"/>
    <tableColumn id="28" xr3:uid="{00000000-0010-0000-0000-00001C000000}" name="ФИО УКС" dataDxfId="21"/>
    <tableColumn id="29" xr3:uid="{00000000-0010-0000-0000-00001D000000}" name="приказ УКС" dataDxfId="20"/>
    <tableColumn id="30" xr3:uid="{00000000-0010-0000-0000-00001E000000}" name="Должность т/н заказчика" dataDxfId="19"/>
    <tableColumn id="31" xr3:uid="{00000000-0010-0000-0000-00001F000000}" name="ФИО т/н заказчика" dataDxfId="18">
      <calculatedColumnFormula>Исх!E24</calculatedColumnFormula>
    </tableColumn>
    <tableColumn id="32" xr3:uid="{00000000-0010-0000-0000-000020000000}" name="приказ т/н заказчика" dataDxfId="17">
      <calculatedColumnFormula>Исх!F24</calculatedColumnFormula>
    </tableColumn>
    <tableColumn id="33" xr3:uid="{00000000-0010-0000-0000-000021000000}" name="иное лицо" dataDxfId="16"/>
    <tableColumn id="34" xr3:uid="{00000000-0010-0000-0000-000022000000}" name="наименование конструкции" dataDxfId="15"/>
    <tableColumn id="35" xr3:uid="{00000000-0010-0000-0000-000023000000}" name="3 наименование работ" dataDxfId="14"/>
    <tableColumn id="36" xr3:uid="{00000000-0010-0000-0000-000024000000}" name="шифр проекта" dataDxfId="13"/>
    <tableColumn id="37" xr3:uid="{00000000-0010-0000-0000-000025000000}" name="создатель проекта" dataDxfId="12"/>
    <tableColumn id="38" xr3:uid="{00000000-0010-0000-0000-000026000000}" name="материалы и паспорта" dataDxfId="11"/>
    <tableColumn id="39" xr3:uid="{00000000-0010-0000-0000-000027000000}" name="скрытые работы" dataDxfId="10"/>
    <tableColumn id="40" xr3:uid="{00000000-0010-0000-0000-000028000000}" name="подтверждающий документ" dataDxfId="9"/>
    <tableColumn id="41" xr3:uid="{00000000-0010-0000-0000-000029000000}" name="геодезическая схема" dataDxfId="8"/>
    <tableColumn id="42" xr3:uid="{00000000-0010-0000-0000-00002A000000}" name="результат испытания" dataDxfId="7"/>
    <tableColumn id="43" xr3:uid="{00000000-0010-0000-0000-00002B000000}" name="документ испытания" dataDxfId="6"/>
    <tableColumn id="44" xr3:uid="{00000000-0010-0000-0000-00002C000000}" name="дата начала работ" dataDxfId="5"/>
    <tableColumn id="45" xr3:uid="{00000000-0010-0000-0000-00002D000000}" name="дата окончания " dataDxfId="4"/>
    <tableColumn id="46" xr3:uid="{00000000-0010-0000-0000-00002E000000}" name="нормативка" dataDxfId="3"/>
    <tableColumn id="47" xr3:uid="{00000000-0010-0000-0000-00002F000000}" name="след. работы" dataDxfId="2"/>
    <tableColumn id="48" xr3:uid="{00000000-0010-0000-0000-000030000000}" name="приложения" dataDxfId="1"/>
    <tableColumn id="58" xr3:uid="{00000000-0010-0000-0000-00003A000000}" name="Столбец2" dataDxfId="0"/>
  </tableColumns>
  <tableStyleInfo name="TableStyleLight15"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115"/>
  <sheetViews>
    <sheetView topLeftCell="A319" zoomScale="85" zoomScaleNormal="85" workbookViewId="0">
      <selection activeCell="F12" sqref="F12:J12"/>
    </sheetView>
  </sheetViews>
  <sheetFormatPr defaultRowHeight="15" x14ac:dyDescent="0.25"/>
  <cols>
    <col min="1" max="1" width="1.85546875" style="51" customWidth="1"/>
    <col min="2" max="3" width="12.140625" style="51" customWidth="1"/>
    <col min="4" max="4" width="14.85546875" style="51" customWidth="1"/>
    <col min="5" max="5" width="12.140625" style="51" customWidth="1"/>
    <col min="6" max="8" width="23.5703125" style="51" customWidth="1"/>
    <col min="9" max="256" width="9.140625" style="51"/>
    <col min="257" max="257" width="1.85546875" style="51" customWidth="1"/>
    <col min="258" max="259" width="12.140625" style="51" customWidth="1"/>
    <col min="260" max="260" width="14.85546875" style="51" customWidth="1"/>
    <col min="261" max="261" width="12.140625" style="51" customWidth="1"/>
    <col min="262" max="264" width="23.5703125" style="51" customWidth="1"/>
    <col min="265" max="512" width="9.140625" style="51"/>
    <col min="513" max="513" width="1.85546875" style="51" customWidth="1"/>
    <col min="514" max="515" width="12.140625" style="51" customWidth="1"/>
    <col min="516" max="516" width="14.85546875" style="51" customWidth="1"/>
    <col min="517" max="517" width="12.140625" style="51" customWidth="1"/>
    <col min="518" max="520" width="23.5703125" style="51" customWidth="1"/>
    <col min="521" max="768" width="9.140625" style="51"/>
    <col min="769" max="769" width="1.85546875" style="51" customWidth="1"/>
    <col min="770" max="771" width="12.140625" style="51" customWidth="1"/>
    <col min="772" max="772" width="14.85546875" style="51" customWidth="1"/>
    <col min="773" max="773" width="12.140625" style="51" customWidth="1"/>
    <col min="774" max="776" width="23.5703125" style="51" customWidth="1"/>
    <col min="777" max="1024" width="9.140625" style="51"/>
    <col min="1025" max="1025" width="1.85546875" style="51" customWidth="1"/>
    <col min="1026" max="1027" width="12.140625" style="51" customWidth="1"/>
    <col min="1028" max="1028" width="14.85546875" style="51" customWidth="1"/>
    <col min="1029" max="1029" width="12.140625" style="51" customWidth="1"/>
    <col min="1030" max="1032" width="23.5703125" style="51" customWidth="1"/>
    <col min="1033" max="1280" width="9.140625" style="51"/>
    <col min="1281" max="1281" width="1.85546875" style="51" customWidth="1"/>
    <col min="1282" max="1283" width="12.140625" style="51" customWidth="1"/>
    <col min="1284" max="1284" width="14.85546875" style="51" customWidth="1"/>
    <col min="1285" max="1285" width="12.140625" style="51" customWidth="1"/>
    <col min="1286" max="1288" width="23.5703125" style="51" customWidth="1"/>
    <col min="1289" max="1536" width="9.140625" style="51"/>
    <col min="1537" max="1537" width="1.85546875" style="51" customWidth="1"/>
    <col min="1538" max="1539" width="12.140625" style="51" customWidth="1"/>
    <col min="1540" max="1540" width="14.85546875" style="51" customWidth="1"/>
    <col min="1541" max="1541" width="12.140625" style="51" customWidth="1"/>
    <col min="1542" max="1544" width="23.5703125" style="51" customWidth="1"/>
    <col min="1545" max="1792" width="9.140625" style="51"/>
    <col min="1793" max="1793" width="1.85546875" style="51" customWidth="1"/>
    <col min="1794" max="1795" width="12.140625" style="51" customWidth="1"/>
    <col min="1796" max="1796" width="14.85546875" style="51" customWidth="1"/>
    <col min="1797" max="1797" width="12.140625" style="51" customWidth="1"/>
    <col min="1798" max="1800" width="23.5703125" style="51" customWidth="1"/>
    <col min="1801" max="2048" width="9.140625" style="51"/>
    <col min="2049" max="2049" width="1.85546875" style="51" customWidth="1"/>
    <col min="2050" max="2051" width="12.140625" style="51" customWidth="1"/>
    <col min="2052" max="2052" width="14.85546875" style="51" customWidth="1"/>
    <col min="2053" max="2053" width="12.140625" style="51" customWidth="1"/>
    <col min="2054" max="2056" width="23.5703125" style="51" customWidth="1"/>
    <col min="2057" max="2304" width="9.140625" style="51"/>
    <col min="2305" max="2305" width="1.85546875" style="51" customWidth="1"/>
    <col min="2306" max="2307" width="12.140625" style="51" customWidth="1"/>
    <col min="2308" max="2308" width="14.85546875" style="51" customWidth="1"/>
    <col min="2309" max="2309" width="12.140625" style="51" customWidth="1"/>
    <col min="2310" max="2312" width="23.5703125" style="51" customWidth="1"/>
    <col min="2313" max="2560" width="9.140625" style="51"/>
    <col min="2561" max="2561" width="1.85546875" style="51" customWidth="1"/>
    <col min="2562" max="2563" width="12.140625" style="51" customWidth="1"/>
    <col min="2564" max="2564" width="14.85546875" style="51" customWidth="1"/>
    <col min="2565" max="2565" width="12.140625" style="51" customWidth="1"/>
    <col min="2566" max="2568" width="23.5703125" style="51" customWidth="1"/>
    <col min="2569" max="2816" width="9.140625" style="51"/>
    <col min="2817" max="2817" width="1.85546875" style="51" customWidth="1"/>
    <col min="2818" max="2819" width="12.140625" style="51" customWidth="1"/>
    <col min="2820" max="2820" width="14.85546875" style="51" customWidth="1"/>
    <col min="2821" max="2821" width="12.140625" style="51" customWidth="1"/>
    <col min="2822" max="2824" width="23.5703125" style="51" customWidth="1"/>
    <col min="2825" max="3072" width="9.140625" style="51"/>
    <col min="3073" max="3073" width="1.85546875" style="51" customWidth="1"/>
    <col min="3074" max="3075" width="12.140625" style="51" customWidth="1"/>
    <col min="3076" max="3076" width="14.85546875" style="51" customWidth="1"/>
    <col min="3077" max="3077" width="12.140625" style="51" customWidth="1"/>
    <col min="3078" max="3080" width="23.5703125" style="51" customWidth="1"/>
    <col min="3081" max="3328" width="9.140625" style="51"/>
    <col min="3329" max="3329" width="1.85546875" style="51" customWidth="1"/>
    <col min="3330" max="3331" width="12.140625" style="51" customWidth="1"/>
    <col min="3332" max="3332" width="14.85546875" style="51" customWidth="1"/>
    <col min="3333" max="3333" width="12.140625" style="51" customWidth="1"/>
    <col min="3334" max="3336" width="23.5703125" style="51" customWidth="1"/>
    <col min="3337" max="3584" width="9.140625" style="51"/>
    <col min="3585" max="3585" width="1.85546875" style="51" customWidth="1"/>
    <col min="3586" max="3587" width="12.140625" style="51" customWidth="1"/>
    <col min="3588" max="3588" width="14.85546875" style="51" customWidth="1"/>
    <col min="3589" max="3589" width="12.140625" style="51" customWidth="1"/>
    <col min="3590" max="3592" width="23.5703125" style="51" customWidth="1"/>
    <col min="3593" max="3840" width="9.140625" style="51"/>
    <col min="3841" max="3841" width="1.85546875" style="51" customWidth="1"/>
    <col min="3842" max="3843" width="12.140625" style="51" customWidth="1"/>
    <col min="3844" max="3844" width="14.85546875" style="51" customWidth="1"/>
    <col min="3845" max="3845" width="12.140625" style="51" customWidth="1"/>
    <col min="3846" max="3848" width="23.5703125" style="51" customWidth="1"/>
    <col min="3849" max="4096" width="9.140625" style="51"/>
    <col min="4097" max="4097" width="1.85546875" style="51" customWidth="1"/>
    <col min="4098" max="4099" width="12.140625" style="51" customWidth="1"/>
    <col min="4100" max="4100" width="14.85546875" style="51" customWidth="1"/>
    <col min="4101" max="4101" width="12.140625" style="51" customWidth="1"/>
    <col min="4102" max="4104" width="23.5703125" style="51" customWidth="1"/>
    <col min="4105" max="4352" width="9.140625" style="51"/>
    <col min="4353" max="4353" width="1.85546875" style="51" customWidth="1"/>
    <col min="4354" max="4355" width="12.140625" style="51" customWidth="1"/>
    <col min="4356" max="4356" width="14.85546875" style="51" customWidth="1"/>
    <col min="4357" max="4357" width="12.140625" style="51" customWidth="1"/>
    <col min="4358" max="4360" width="23.5703125" style="51" customWidth="1"/>
    <col min="4361" max="4608" width="9.140625" style="51"/>
    <col min="4609" max="4609" width="1.85546875" style="51" customWidth="1"/>
    <col min="4610" max="4611" width="12.140625" style="51" customWidth="1"/>
    <col min="4612" max="4612" width="14.85546875" style="51" customWidth="1"/>
    <col min="4613" max="4613" width="12.140625" style="51" customWidth="1"/>
    <col min="4614" max="4616" width="23.5703125" style="51" customWidth="1"/>
    <col min="4617" max="4864" width="9.140625" style="51"/>
    <col min="4865" max="4865" width="1.85546875" style="51" customWidth="1"/>
    <col min="4866" max="4867" width="12.140625" style="51" customWidth="1"/>
    <col min="4868" max="4868" width="14.85546875" style="51" customWidth="1"/>
    <col min="4869" max="4869" width="12.140625" style="51" customWidth="1"/>
    <col min="4870" max="4872" width="23.5703125" style="51" customWidth="1"/>
    <col min="4873" max="5120" width="9.140625" style="51"/>
    <col min="5121" max="5121" width="1.85546875" style="51" customWidth="1"/>
    <col min="5122" max="5123" width="12.140625" style="51" customWidth="1"/>
    <col min="5124" max="5124" width="14.85546875" style="51" customWidth="1"/>
    <col min="5125" max="5125" width="12.140625" style="51" customWidth="1"/>
    <col min="5126" max="5128" width="23.5703125" style="51" customWidth="1"/>
    <col min="5129" max="5376" width="9.140625" style="51"/>
    <col min="5377" max="5377" width="1.85546875" style="51" customWidth="1"/>
    <col min="5378" max="5379" width="12.140625" style="51" customWidth="1"/>
    <col min="5380" max="5380" width="14.85546875" style="51" customWidth="1"/>
    <col min="5381" max="5381" width="12.140625" style="51" customWidth="1"/>
    <col min="5382" max="5384" width="23.5703125" style="51" customWidth="1"/>
    <col min="5385" max="5632" width="9.140625" style="51"/>
    <col min="5633" max="5633" width="1.85546875" style="51" customWidth="1"/>
    <col min="5634" max="5635" width="12.140625" style="51" customWidth="1"/>
    <col min="5636" max="5636" width="14.85546875" style="51" customWidth="1"/>
    <col min="5637" max="5637" width="12.140625" style="51" customWidth="1"/>
    <col min="5638" max="5640" width="23.5703125" style="51" customWidth="1"/>
    <col min="5641" max="5888" width="9.140625" style="51"/>
    <col min="5889" max="5889" width="1.85546875" style="51" customWidth="1"/>
    <col min="5890" max="5891" width="12.140625" style="51" customWidth="1"/>
    <col min="5892" max="5892" width="14.85546875" style="51" customWidth="1"/>
    <col min="5893" max="5893" width="12.140625" style="51" customWidth="1"/>
    <col min="5894" max="5896" width="23.5703125" style="51" customWidth="1"/>
    <col min="5897" max="6144" width="9.140625" style="51"/>
    <col min="6145" max="6145" width="1.85546875" style="51" customWidth="1"/>
    <col min="6146" max="6147" width="12.140625" style="51" customWidth="1"/>
    <col min="6148" max="6148" width="14.85546875" style="51" customWidth="1"/>
    <col min="6149" max="6149" width="12.140625" style="51" customWidth="1"/>
    <col min="6150" max="6152" width="23.5703125" style="51" customWidth="1"/>
    <col min="6153" max="6400" width="9.140625" style="51"/>
    <col min="6401" max="6401" width="1.85546875" style="51" customWidth="1"/>
    <col min="6402" max="6403" width="12.140625" style="51" customWidth="1"/>
    <col min="6404" max="6404" width="14.85546875" style="51" customWidth="1"/>
    <col min="6405" max="6405" width="12.140625" style="51" customWidth="1"/>
    <col min="6406" max="6408" width="23.5703125" style="51" customWidth="1"/>
    <col min="6409" max="6656" width="9.140625" style="51"/>
    <col min="6657" max="6657" width="1.85546875" style="51" customWidth="1"/>
    <col min="6658" max="6659" width="12.140625" style="51" customWidth="1"/>
    <col min="6660" max="6660" width="14.85546875" style="51" customWidth="1"/>
    <col min="6661" max="6661" width="12.140625" style="51" customWidth="1"/>
    <col min="6662" max="6664" width="23.5703125" style="51" customWidth="1"/>
    <col min="6665" max="6912" width="9.140625" style="51"/>
    <col min="6913" max="6913" width="1.85546875" style="51" customWidth="1"/>
    <col min="6914" max="6915" width="12.140625" style="51" customWidth="1"/>
    <col min="6916" max="6916" width="14.85546875" style="51" customWidth="1"/>
    <col min="6917" max="6917" width="12.140625" style="51" customWidth="1"/>
    <col min="6918" max="6920" width="23.5703125" style="51" customWidth="1"/>
    <col min="6921" max="7168" width="9.140625" style="51"/>
    <col min="7169" max="7169" width="1.85546875" style="51" customWidth="1"/>
    <col min="7170" max="7171" width="12.140625" style="51" customWidth="1"/>
    <col min="7172" max="7172" width="14.85546875" style="51" customWidth="1"/>
    <col min="7173" max="7173" width="12.140625" style="51" customWidth="1"/>
    <col min="7174" max="7176" width="23.5703125" style="51" customWidth="1"/>
    <col min="7177" max="7424" width="9.140625" style="51"/>
    <col min="7425" max="7425" width="1.85546875" style="51" customWidth="1"/>
    <col min="7426" max="7427" width="12.140625" style="51" customWidth="1"/>
    <col min="7428" max="7428" width="14.85546875" style="51" customWidth="1"/>
    <col min="7429" max="7429" width="12.140625" style="51" customWidth="1"/>
    <col min="7430" max="7432" width="23.5703125" style="51" customWidth="1"/>
    <col min="7433" max="7680" width="9.140625" style="51"/>
    <col min="7681" max="7681" width="1.85546875" style="51" customWidth="1"/>
    <col min="7682" max="7683" width="12.140625" style="51" customWidth="1"/>
    <col min="7684" max="7684" width="14.85546875" style="51" customWidth="1"/>
    <col min="7685" max="7685" width="12.140625" style="51" customWidth="1"/>
    <col min="7686" max="7688" width="23.5703125" style="51" customWidth="1"/>
    <col min="7689" max="7936" width="9.140625" style="51"/>
    <col min="7937" max="7937" width="1.85546875" style="51" customWidth="1"/>
    <col min="7938" max="7939" width="12.140625" style="51" customWidth="1"/>
    <col min="7940" max="7940" width="14.85546875" style="51" customWidth="1"/>
    <col min="7941" max="7941" width="12.140625" style="51" customWidth="1"/>
    <col min="7942" max="7944" width="23.5703125" style="51" customWidth="1"/>
    <col min="7945" max="8192" width="9.140625" style="51"/>
    <col min="8193" max="8193" width="1.85546875" style="51" customWidth="1"/>
    <col min="8194" max="8195" width="12.140625" style="51" customWidth="1"/>
    <col min="8196" max="8196" width="14.85546875" style="51" customWidth="1"/>
    <col min="8197" max="8197" width="12.140625" style="51" customWidth="1"/>
    <col min="8198" max="8200" width="23.5703125" style="51" customWidth="1"/>
    <col min="8201" max="8448" width="9.140625" style="51"/>
    <col min="8449" max="8449" width="1.85546875" style="51" customWidth="1"/>
    <col min="8450" max="8451" width="12.140625" style="51" customWidth="1"/>
    <col min="8452" max="8452" width="14.85546875" style="51" customWidth="1"/>
    <col min="8453" max="8453" width="12.140625" style="51" customWidth="1"/>
    <col min="8454" max="8456" width="23.5703125" style="51" customWidth="1"/>
    <col min="8457" max="8704" width="9.140625" style="51"/>
    <col min="8705" max="8705" width="1.85546875" style="51" customWidth="1"/>
    <col min="8706" max="8707" width="12.140625" style="51" customWidth="1"/>
    <col min="8708" max="8708" width="14.85546875" style="51" customWidth="1"/>
    <col min="8709" max="8709" width="12.140625" style="51" customWidth="1"/>
    <col min="8710" max="8712" width="23.5703125" style="51" customWidth="1"/>
    <col min="8713" max="8960" width="9.140625" style="51"/>
    <col min="8961" max="8961" width="1.85546875" style="51" customWidth="1"/>
    <col min="8962" max="8963" width="12.140625" style="51" customWidth="1"/>
    <col min="8964" max="8964" width="14.85546875" style="51" customWidth="1"/>
    <col min="8965" max="8965" width="12.140625" style="51" customWidth="1"/>
    <col min="8966" max="8968" width="23.5703125" style="51" customWidth="1"/>
    <col min="8969" max="9216" width="9.140625" style="51"/>
    <col min="9217" max="9217" width="1.85546875" style="51" customWidth="1"/>
    <col min="9218" max="9219" width="12.140625" style="51" customWidth="1"/>
    <col min="9220" max="9220" width="14.85546875" style="51" customWidth="1"/>
    <col min="9221" max="9221" width="12.140625" style="51" customWidth="1"/>
    <col min="9222" max="9224" width="23.5703125" style="51" customWidth="1"/>
    <col min="9225" max="9472" width="9.140625" style="51"/>
    <col min="9473" max="9473" width="1.85546875" style="51" customWidth="1"/>
    <col min="9474" max="9475" width="12.140625" style="51" customWidth="1"/>
    <col min="9476" max="9476" width="14.85546875" style="51" customWidth="1"/>
    <col min="9477" max="9477" width="12.140625" style="51" customWidth="1"/>
    <col min="9478" max="9480" width="23.5703125" style="51" customWidth="1"/>
    <col min="9481" max="9728" width="9.140625" style="51"/>
    <col min="9729" max="9729" width="1.85546875" style="51" customWidth="1"/>
    <col min="9730" max="9731" width="12.140625" style="51" customWidth="1"/>
    <col min="9732" max="9732" width="14.85546875" style="51" customWidth="1"/>
    <col min="9733" max="9733" width="12.140625" style="51" customWidth="1"/>
    <col min="9734" max="9736" width="23.5703125" style="51" customWidth="1"/>
    <col min="9737" max="9984" width="9.140625" style="51"/>
    <col min="9985" max="9985" width="1.85546875" style="51" customWidth="1"/>
    <col min="9986" max="9987" width="12.140625" style="51" customWidth="1"/>
    <col min="9988" max="9988" width="14.85546875" style="51" customWidth="1"/>
    <col min="9989" max="9989" width="12.140625" style="51" customWidth="1"/>
    <col min="9990" max="9992" width="23.5703125" style="51" customWidth="1"/>
    <col min="9993" max="10240" width="9.140625" style="51"/>
    <col min="10241" max="10241" width="1.85546875" style="51" customWidth="1"/>
    <col min="10242" max="10243" width="12.140625" style="51" customWidth="1"/>
    <col min="10244" max="10244" width="14.85546875" style="51" customWidth="1"/>
    <col min="10245" max="10245" width="12.140625" style="51" customWidth="1"/>
    <col min="10246" max="10248" width="23.5703125" style="51" customWidth="1"/>
    <col min="10249" max="10496" width="9.140625" style="51"/>
    <col min="10497" max="10497" width="1.85546875" style="51" customWidth="1"/>
    <col min="10498" max="10499" width="12.140625" style="51" customWidth="1"/>
    <col min="10500" max="10500" width="14.85546875" style="51" customWidth="1"/>
    <col min="10501" max="10501" width="12.140625" style="51" customWidth="1"/>
    <col min="10502" max="10504" width="23.5703125" style="51" customWidth="1"/>
    <col min="10505" max="10752" width="9.140625" style="51"/>
    <col min="10753" max="10753" width="1.85546875" style="51" customWidth="1"/>
    <col min="10754" max="10755" width="12.140625" style="51" customWidth="1"/>
    <col min="10756" max="10756" width="14.85546875" style="51" customWidth="1"/>
    <col min="10757" max="10757" width="12.140625" style="51" customWidth="1"/>
    <col min="10758" max="10760" width="23.5703125" style="51" customWidth="1"/>
    <col min="10761" max="11008" width="9.140625" style="51"/>
    <col min="11009" max="11009" width="1.85546875" style="51" customWidth="1"/>
    <col min="11010" max="11011" width="12.140625" style="51" customWidth="1"/>
    <col min="11012" max="11012" width="14.85546875" style="51" customWidth="1"/>
    <col min="11013" max="11013" width="12.140625" style="51" customWidth="1"/>
    <col min="11014" max="11016" width="23.5703125" style="51" customWidth="1"/>
    <col min="11017" max="11264" width="9.140625" style="51"/>
    <col min="11265" max="11265" width="1.85546875" style="51" customWidth="1"/>
    <col min="11266" max="11267" width="12.140625" style="51" customWidth="1"/>
    <col min="11268" max="11268" width="14.85546875" style="51" customWidth="1"/>
    <col min="11269" max="11269" width="12.140625" style="51" customWidth="1"/>
    <col min="11270" max="11272" width="23.5703125" style="51" customWidth="1"/>
    <col min="11273" max="11520" width="9.140625" style="51"/>
    <col min="11521" max="11521" width="1.85546875" style="51" customWidth="1"/>
    <col min="11522" max="11523" width="12.140625" style="51" customWidth="1"/>
    <col min="11524" max="11524" width="14.85546875" style="51" customWidth="1"/>
    <col min="11525" max="11525" width="12.140625" style="51" customWidth="1"/>
    <col min="11526" max="11528" width="23.5703125" style="51" customWidth="1"/>
    <col min="11529" max="11776" width="9.140625" style="51"/>
    <col min="11777" max="11777" width="1.85546875" style="51" customWidth="1"/>
    <col min="11778" max="11779" width="12.140625" style="51" customWidth="1"/>
    <col min="11780" max="11780" width="14.85546875" style="51" customWidth="1"/>
    <col min="11781" max="11781" width="12.140625" style="51" customWidth="1"/>
    <col min="11782" max="11784" width="23.5703125" style="51" customWidth="1"/>
    <col min="11785" max="12032" width="9.140625" style="51"/>
    <col min="12033" max="12033" width="1.85546875" style="51" customWidth="1"/>
    <col min="12034" max="12035" width="12.140625" style="51" customWidth="1"/>
    <col min="12036" max="12036" width="14.85546875" style="51" customWidth="1"/>
    <col min="12037" max="12037" width="12.140625" style="51" customWidth="1"/>
    <col min="12038" max="12040" width="23.5703125" style="51" customWidth="1"/>
    <col min="12041" max="12288" width="9.140625" style="51"/>
    <col min="12289" max="12289" width="1.85546875" style="51" customWidth="1"/>
    <col min="12290" max="12291" width="12.140625" style="51" customWidth="1"/>
    <col min="12292" max="12292" width="14.85546875" style="51" customWidth="1"/>
    <col min="12293" max="12293" width="12.140625" style="51" customWidth="1"/>
    <col min="12294" max="12296" width="23.5703125" style="51" customWidth="1"/>
    <col min="12297" max="12544" width="9.140625" style="51"/>
    <col min="12545" max="12545" width="1.85546875" style="51" customWidth="1"/>
    <col min="12546" max="12547" width="12.140625" style="51" customWidth="1"/>
    <col min="12548" max="12548" width="14.85546875" style="51" customWidth="1"/>
    <col min="12549" max="12549" width="12.140625" style="51" customWidth="1"/>
    <col min="12550" max="12552" width="23.5703125" style="51" customWidth="1"/>
    <col min="12553" max="12800" width="9.140625" style="51"/>
    <col min="12801" max="12801" width="1.85546875" style="51" customWidth="1"/>
    <col min="12802" max="12803" width="12.140625" style="51" customWidth="1"/>
    <col min="12804" max="12804" width="14.85546875" style="51" customWidth="1"/>
    <col min="12805" max="12805" width="12.140625" style="51" customWidth="1"/>
    <col min="12806" max="12808" width="23.5703125" style="51" customWidth="1"/>
    <col min="12809" max="13056" width="9.140625" style="51"/>
    <col min="13057" max="13057" width="1.85546875" style="51" customWidth="1"/>
    <col min="13058" max="13059" width="12.140625" style="51" customWidth="1"/>
    <col min="13060" max="13060" width="14.85546875" style="51" customWidth="1"/>
    <col min="13061" max="13061" width="12.140625" style="51" customWidth="1"/>
    <col min="13062" max="13064" width="23.5703125" style="51" customWidth="1"/>
    <col min="13065" max="13312" width="9.140625" style="51"/>
    <col min="13313" max="13313" width="1.85546875" style="51" customWidth="1"/>
    <col min="13314" max="13315" width="12.140625" style="51" customWidth="1"/>
    <col min="13316" max="13316" width="14.85546875" style="51" customWidth="1"/>
    <col min="13317" max="13317" width="12.140625" style="51" customWidth="1"/>
    <col min="13318" max="13320" width="23.5703125" style="51" customWidth="1"/>
    <col min="13321" max="13568" width="9.140625" style="51"/>
    <col min="13569" max="13569" width="1.85546875" style="51" customWidth="1"/>
    <col min="13570" max="13571" width="12.140625" style="51" customWidth="1"/>
    <col min="13572" max="13572" width="14.85546875" style="51" customWidth="1"/>
    <col min="13573" max="13573" width="12.140625" style="51" customWidth="1"/>
    <col min="13574" max="13576" width="23.5703125" style="51" customWidth="1"/>
    <col min="13577" max="13824" width="9.140625" style="51"/>
    <col min="13825" max="13825" width="1.85546875" style="51" customWidth="1"/>
    <col min="13826" max="13827" width="12.140625" style="51" customWidth="1"/>
    <col min="13828" max="13828" width="14.85546875" style="51" customWidth="1"/>
    <col min="13829" max="13829" width="12.140625" style="51" customWidth="1"/>
    <col min="13830" max="13832" width="23.5703125" style="51" customWidth="1"/>
    <col min="13833" max="14080" width="9.140625" style="51"/>
    <col min="14081" max="14081" width="1.85546875" style="51" customWidth="1"/>
    <col min="14082" max="14083" width="12.140625" style="51" customWidth="1"/>
    <col min="14084" max="14084" width="14.85546875" style="51" customWidth="1"/>
    <col min="14085" max="14085" width="12.140625" style="51" customWidth="1"/>
    <col min="14086" max="14088" width="23.5703125" style="51" customWidth="1"/>
    <col min="14089" max="14336" width="9.140625" style="51"/>
    <col min="14337" max="14337" width="1.85546875" style="51" customWidth="1"/>
    <col min="14338" max="14339" width="12.140625" style="51" customWidth="1"/>
    <col min="14340" max="14340" width="14.85546875" style="51" customWidth="1"/>
    <col min="14341" max="14341" width="12.140625" style="51" customWidth="1"/>
    <col min="14342" max="14344" width="23.5703125" style="51" customWidth="1"/>
    <col min="14345" max="14592" width="9.140625" style="51"/>
    <col min="14593" max="14593" width="1.85546875" style="51" customWidth="1"/>
    <col min="14594" max="14595" width="12.140625" style="51" customWidth="1"/>
    <col min="14596" max="14596" width="14.85546875" style="51" customWidth="1"/>
    <col min="14597" max="14597" width="12.140625" style="51" customWidth="1"/>
    <col min="14598" max="14600" width="23.5703125" style="51" customWidth="1"/>
    <col min="14601" max="14848" width="9.140625" style="51"/>
    <col min="14849" max="14849" width="1.85546875" style="51" customWidth="1"/>
    <col min="14850" max="14851" width="12.140625" style="51" customWidth="1"/>
    <col min="14852" max="14852" width="14.85546875" style="51" customWidth="1"/>
    <col min="14853" max="14853" width="12.140625" style="51" customWidth="1"/>
    <col min="14854" max="14856" width="23.5703125" style="51" customWidth="1"/>
    <col min="14857" max="15104" width="9.140625" style="51"/>
    <col min="15105" max="15105" width="1.85546875" style="51" customWidth="1"/>
    <col min="15106" max="15107" width="12.140625" style="51" customWidth="1"/>
    <col min="15108" max="15108" width="14.85546875" style="51" customWidth="1"/>
    <col min="15109" max="15109" width="12.140625" style="51" customWidth="1"/>
    <col min="15110" max="15112" width="23.5703125" style="51" customWidth="1"/>
    <col min="15113" max="15360" width="9.140625" style="51"/>
    <col min="15361" max="15361" width="1.85546875" style="51" customWidth="1"/>
    <col min="15362" max="15363" width="12.140625" style="51" customWidth="1"/>
    <col min="15364" max="15364" width="14.85546875" style="51" customWidth="1"/>
    <col min="15365" max="15365" width="12.140625" style="51" customWidth="1"/>
    <col min="15366" max="15368" width="23.5703125" style="51" customWidth="1"/>
    <col min="15369" max="15616" width="9.140625" style="51"/>
    <col min="15617" max="15617" width="1.85546875" style="51" customWidth="1"/>
    <col min="15618" max="15619" width="12.140625" style="51" customWidth="1"/>
    <col min="15620" max="15620" width="14.85546875" style="51" customWidth="1"/>
    <col min="15621" max="15621" width="12.140625" style="51" customWidth="1"/>
    <col min="15622" max="15624" width="23.5703125" style="51" customWidth="1"/>
    <col min="15625" max="15872" width="9.140625" style="51"/>
    <col min="15873" max="15873" width="1.85546875" style="51" customWidth="1"/>
    <col min="15874" max="15875" width="12.140625" style="51" customWidth="1"/>
    <col min="15876" max="15876" width="14.85546875" style="51" customWidth="1"/>
    <col min="15877" max="15877" width="12.140625" style="51" customWidth="1"/>
    <col min="15878" max="15880" width="23.5703125" style="51" customWidth="1"/>
    <col min="15881" max="16128" width="9.140625" style="51"/>
    <col min="16129" max="16129" width="1.85546875" style="51" customWidth="1"/>
    <col min="16130" max="16131" width="12.140625" style="51" customWidth="1"/>
    <col min="16132" max="16132" width="14.85546875" style="51" customWidth="1"/>
    <col min="16133" max="16133" width="12.140625" style="51" customWidth="1"/>
    <col min="16134" max="16136" width="23.5703125" style="51" customWidth="1"/>
    <col min="16137" max="16384" width="9.140625" style="51"/>
  </cols>
  <sheetData>
    <row r="1" spans="2:11" x14ac:dyDescent="0.25">
      <c r="B1" s="50" t="s">
        <v>104</v>
      </c>
    </row>
    <row r="2" spans="2:11" x14ac:dyDescent="0.25">
      <c r="B2" s="52" t="s">
        <v>105</v>
      </c>
      <c r="C2" s="52" t="s">
        <v>106</v>
      </c>
      <c r="D2" s="52" t="s">
        <v>107</v>
      </c>
      <c r="E2" s="52" t="s">
        <v>108</v>
      </c>
      <c r="F2" s="53" t="s">
        <v>109</v>
      </c>
      <c r="G2" s="53" t="s">
        <v>110</v>
      </c>
      <c r="H2" s="53" t="s">
        <v>111</v>
      </c>
      <c r="J2" s="54"/>
      <c r="K2" s="51" t="s">
        <v>112</v>
      </c>
    </row>
    <row r="3" spans="2:11" x14ac:dyDescent="0.25">
      <c r="B3" s="55">
        <v>43707</v>
      </c>
      <c r="C3" s="210" t="s">
        <v>123</v>
      </c>
      <c r="D3" s="57" t="s">
        <v>114</v>
      </c>
      <c r="E3" s="57">
        <v>1</v>
      </c>
      <c r="F3" s="57" t="str">
        <f t="shared" ref="F3:F66" si="0">CONCATENATE(C3," °С; ",D3,"; ",E3," м/с")</f>
        <v>+10 °С; облачно; 1 м/с</v>
      </c>
      <c r="G3" s="57" t="str">
        <f t="shared" ref="G3:G66" si="1">CONCATENATE(C3," °С ",E3," м/с")</f>
        <v>+10 °С 1 м/с</v>
      </c>
      <c r="H3" s="57" t="str">
        <f t="shared" ref="H3:H66" si="2">CONCATENATE(C3," °С")</f>
        <v>+10 °С</v>
      </c>
      <c r="J3" s="58"/>
      <c r="K3" s="51" t="s">
        <v>115</v>
      </c>
    </row>
    <row r="4" spans="2:11" x14ac:dyDescent="0.25">
      <c r="B4" s="55">
        <v>43708</v>
      </c>
      <c r="C4" s="210" t="s">
        <v>123</v>
      </c>
      <c r="D4" s="57" t="s">
        <v>114</v>
      </c>
      <c r="E4" s="57">
        <v>1</v>
      </c>
      <c r="F4" s="57" t="str">
        <f t="shared" si="0"/>
        <v>+10 °С; облачно; 1 м/с</v>
      </c>
      <c r="G4" s="57" t="str">
        <f t="shared" si="1"/>
        <v>+10 °С 1 м/с</v>
      </c>
      <c r="H4" s="57" t="str">
        <f t="shared" si="2"/>
        <v>+10 °С</v>
      </c>
    </row>
    <row r="5" spans="2:11" x14ac:dyDescent="0.25">
      <c r="B5" s="55">
        <v>43709</v>
      </c>
      <c r="C5" s="56" t="s">
        <v>113</v>
      </c>
      <c r="D5" s="57" t="s">
        <v>114</v>
      </c>
      <c r="E5" s="57">
        <v>1</v>
      </c>
      <c r="F5" s="57" t="str">
        <f t="shared" si="0"/>
        <v>+14 °С; облачно; 1 м/с</v>
      </c>
      <c r="G5" s="57" t="str">
        <f t="shared" si="1"/>
        <v>+14 °С 1 м/с</v>
      </c>
      <c r="H5" s="57" t="str">
        <f t="shared" si="2"/>
        <v>+14 °С</v>
      </c>
    </row>
    <row r="6" spans="2:11" x14ac:dyDescent="0.25">
      <c r="B6" s="55">
        <v>43710</v>
      </c>
      <c r="C6" s="56" t="s">
        <v>116</v>
      </c>
      <c r="D6" s="57" t="s">
        <v>114</v>
      </c>
      <c r="E6" s="57">
        <v>1</v>
      </c>
      <c r="F6" s="57" t="str">
        <f t="shared" si="0"/>
        <v>+17 °С; облачно; 1 м/с</v>
      </c>
      <c r="G6" s="57" t="str">
        <f t="shared" si="1"/>
        <v>+17 °С 1 м/с</v>
      </c>
      <c r="H6" s="57" t="str">
        <f t="shared" si="2"/>
        <v>+17 °С</v>
      </c>
    </row>
    <row r="7" spans="2:11" x14ac:dyDescent="0.25">
      <c r="B7" s="55">
        <v>43711</v>
      </c>
      <c r="C7" s="56" t="s">
        <v>117</v>
      </c>
      <c r="D7" s="57" t="s">
        <v>118</v>
      </c>
      <c r="E7" s="57">
        <v>5</v>
      </c>
      <c r="F7" s="57" t="str">
        <f t="shared" si="0"/>
        <v>+24 °С; ясно; 5 м/с</v>
      </c>
      <c r="G7" s="57" t="str">
        <f t="shared" si="1"/>
        <v>+24 °С 5 м/с</v>
      </c>
      <c r="H7" s="57" t="str">
        <f t="shared" si="2"/>
        <v>+24 °С</v>
      </c>
    </row>
    <row r="8" spans="2:11" x14ac:dyDescent="0.25">
      <c r="B8" s="55">
        <v>43712</v>
      </c>
      <c r="C8" s="56" t="s">
        <v>119</v>
      </c>
      <c r="D8" s="57" t="s">
        <v>118</v>
      </c>
      <c r="E8" s="57">
        <v>6</v>
      </c>
      <c r="F8" s="57" t="str">
        <f t="shared" si="0"/>
        <v>+23 °С; ясно; 6 м/с</v>
      </c>
      <c r="G8" s="57" t="str">
        <f t="shared" si="1"/>
        <v>+23 °С 6 м/с</v>
      </c>
      <c r="H8" s="57" t="str">
        <f t="shared" si="2"/>
        <v>+23 °С</v>
      </c>
    </row>
    <row r="9" spans="2:11" x14ac:dyDescent="0.25">
      <c r="B9" s="55">
        <v>43713</v>
      </c>
      <c r="C9" s="56" t="s">
        <v>120</v>
      </c>
      <c r="D9" s="57" t="s">
        <v>114</v>
      </c>
      <c r="E9" s="57">
        <v>2</v>
      </c>
      <c r="F9" s="57" t="str">
        <f t="shared" si="0"/>
        <v>+15 °С; облачно; 2 м/с</v>
      </c>
      <c r="G9" s="57" t="str">
        <f t="shared" si="1"/>
        <v>+15 °С 2 м/с</v>
      </c>
      <c r="H9" s="57" t="str">
        <f t="shared" si="2"/>
        <v>+15 °С</v>
      </c>
    </row>
    <row r="10" spans="2:11" x14ac:dyDescent="0.25">
      <c r="B10" s="55">
        <v>43714</v>
      </c>
      <c r="C10" s="56" t="s">
        <v>120</v>
      </c>
      <c r="D10" s="57" t="s">
        <v>114</v>
      </c>
      <c r="E10" s="57">
        <v>3</v>
      </c>
      <c r="F10" s="57" t="str">
        <f t="shared" si="0"/>
        <v>+15 °С; облачно; 3 м/с</v>
      </c>
      <c r="G10" s="57" t="str">
        <f t="shared" si="1"/>
        <v>+15 °С 3 м/с</v>
      </c>
      <c r="H10" s="57" t="str">
        <f t="shared" si="2"/>
        <v>+15 °С</v>
      </c>
    </row>
    <row r="11" spans="2:11" x14ac:dyDescent="0.25">
      <c r="B11" s="55">
        <v>43715</v>
      </c>
      <c r="C11" s="56" t="s">
        <v>120</v>
      </c>
      <c r="D11" s="57" t="s">
        <v>114</v>
      </c>
      <c r="E11" s="57">
        <v>5</v>
      </c>
      <c r="F11" s="57" t="str">
        <f t="shared" si="0"/>
        <v>+15 °С; облачно; 5 м/с</v>
      </c>
      <c r="G11" s="57" t="str">
        <f t="shared" si="1"/>
        <v>+15 °С 5 м/с</v>
      </c>
      <c r="H11" s="57" t="str">
        <f t="shared" si="2"/>
        <v>+15 °С</v>
      </c>
    </row>
    <row r="12" spans="2:11" x14ac:dyDescent="0.25">
      <c r="B12" s="55">
        <v>43716</v>
      </c>
      <c r="C12" s="56" t="s">
        <v>121</v>
      </c>
      <c r="D12" s="57" t="s">
        <v>114</v>
      </c>
      <c r="E12" s="57">
        <v>2</v>
      </c>
      <c r="F12" s="57" t="str">
        <f t="shared" si="0"/>
        <v>+13 °С; облачно; 2 м/с</v>
      </c>
      <c r="G12" s="57" t="str">
        <f t="shared" si="1"/>
        <v>+13 °С 2 м/с</v>
      </c>
      <c r="H12" s="57" t="str">
        <f t="shared" si="2"/>
        <v>+13 °С</v>
      </c>
    </row>
    <row r="13" spans="2:11" x14ac:dyDescent="0.25">
      <c r="B13" s="55">
        <v>43717</v>
      </c>
      <c r="C13" s="56" t="s">
        <v>121</v>
      </c>
      <c r="D13" s="57" t="s">
        <v>118</v>
      </c>
      <c r="E13" s="57">
        <v>3</v>
      </c>
      <c r="F13" s="57" t="str">
        <f t="shared" si="0"/>
        <v>+13 °С; ясно; 3 м/с</v>
      </c>
      <c r="G13" s="57" t="str">
        <f t="shared" si="1"/>
        <v>+13 °С 3 м/с</v>
      </c>
      <c r="H13" s="57" t="str">
        <f t="shared" si="2"/>
        <v>+13 °С</v>
      </c>
    </row>
    <row r="14" spans="2:11" x14ac:dyDescent="0.25">
      <c r="B14" s="55">
        <v>43718</v>
      </c>
      <c r="C14" s="56" t="s">
        <v>122</v>
      </c>
      <c r="D14" s="57" t="s">
        <v>114</v>
      </c>
      <c r="E14" s="57">
        <v>4</v>
      </c>
      <c r="F14" s="57" t="str">
        <f t="shared" si="0"/>
        <v>+12 °С; облачно; 4 м/с</v>
      </c>
      <c r="G14" s="57" t="str">
        <f t="shared" si="1"/>
        <v>+12 °С 4 м/с</v>
      </c>
      <c r="H14" s="57" t="str">
        <f t="shared" si="2"/>
        <v>+12 °С</v>
      </c>
    </row>
    <row r="15" spans="2:11" x14ac:dyDescent="0.25">
      <c r="B15" s="55">
        <v>43719</v>
      </c>
      <c r="C15" s="56" t="s">
        <v>123</v>
      </c>
      <c r="D15" s="57" t="s">
        <v>114</v>
      </c>
      <c r="E15" s="57">
        <v>3</v>
      </c>
      <c r="F15" s="57" t="str">
        <f t="shared" si="0"/>
        <v>+10 °С; облачно; 3 м/с</v>
      </c>
      <c r="G15" s="57" t="str">
        <f t="shared" si="1"/>
        <v>+10 °С 3 м/с</v>
      </c>
      <c r="H15" s="57" t="str">
        <f t="shared" si="2"/>
        <v>+10 °С</v>
      </c>
    </row>
    <row r="16" spans="2:11" x14ac:dyDescent="0.25">
      <c r="B16" s="55">
        <v>43720</v>
      </c>
      <c r="C16" s="56" t="s">
        <v>124</v>
      </c>
      <c r="D16" s="57" t="s">
        <v>114</v>
      </c>
      <c r="E16" s="57">
        <v>3</v>
      </c>
      <c r="F16" s="57" t="str">
        <f t="shared" si="0"/>
        <v>+11 °С; облачно; 3 м/с</v>
      </c>
      <c r="G16" s="57" t="str">
        <f t="shared" si="1"/>
        <v>+11 °С 3 м/с</v>
      </c>
      <c r="H16" s="57" t="str">
        <f t="shared" si="2"/>
        <v>+11 °С</v>
      </c>
    </row>
    <row r="17" spans="2:8" x14ac:dyDescent="0.25">
      <c r="B17" s="55">
        <v>43721</v>
      </c>
      <c r="C17" s="56" t="s">
        <v>120</v>
      </c>
      <c r="D17" s="57" t="s">
        <v>114</v>
      </c>
      <c r="E17" s="57">
        <v>4</v>
      </c>
      <c r="F17" s="57" t="str">
        <f t="shared" si="0"/>
        <v>+15 °С; облачно; 4 м/с</v>
      </c>
      <c r="G17" s="57" t="str">
        <f t="shared" si="1"/>
        <v>+15 °С 4 м/с</v>
      </c>
      <c r="H17" s="57" t="str">
        <f t="shared" si="2"/>
        <v>+15 °С</v>
      </c>
    </row>
    <row r="18" spans="2:8" x14ac:dyDescent="0.25">
      <c r="B18" s="55">
        <v>43722</v>
      </c>
      <c r="C18" s="56" t="s">
        <v>120</v>
      </c>
      <c r="D18" s="57" t="s">
        <v>114</v>
      </c>
      <c r="E18" s="57">
        <v>3</v>
      </c>
      <c r="F18" s="57" t="str">
        <f t="shared" si="0"/>
        <v>+15 °С; облачно; 3 м/с</v>
      </c>
      <c r="G18" s="57" t="str">
        <f t="shared" si="1"/>
        <v>+15 °С 3 м/с</v>
      </c>
      <c r="H18" s="57" t="str">
        <f t="shared" si="2"/>
        <v>+15 °С</v>
      </c>
    </row>
    <row r="19" spans="2:8" x14ac:dyDescent="0.25">
      <c r="B19" s="55">
        <v>43723</v>
      </c>
      <c r="C19" s="56" t="s">
        <v>120</v>
      </c>
      <c r="D19" s="57" t="s">
        <v>118</v>
      </c>
      <c r="E19" s="57">
        <v>4</v>
      </c>
      <c r="F19" s="57" t="str">
        <f t="shared" si="0"/>
        <v>+15 °С; ясно; 4 м/с</v>
      </c>
      <c r="G19" s="57" t="str">
        <f t="shared" si="1"/>
        <v>+15 °С 4 м/с</v>
      </c>
      <c r="H19" s="57" t="str">
        <f t="shared" si="2"/>
        <v>+15 °С</v>
      </c>
    </row>
    <row r="20" spans="2:8" x14ac:dyDescent="0.25">
      <c r="B20" s="55">
        <v>43724</v>
      </c>
      <c r="C20" s="56" t="s">
        <v>116</v>
      </c>
      <c r="D20" s="57" t="s">
        <v>114</v>
      </c>
      <c r="E20" s="57">
        <v>3</v>
      </c>
      <c r="F20" s="57" t="str">
        <f t="shared" si="0"/>
        <v>+17 °С; облачно; 3 м/с</v>
      </c>
      <c r="G20" s="57" t="str">
        <f t="shared" si="1"/>
        <v>+17 °С 3 м/с</v>
      </c>
      <c r="H20" s="57" t="str">
        <f t="shared" si="2"/>
        <v>+17 °С</v>
      </c>
    </row>
    <row r="21" spans="2:8" x14ac:dyDescent="0.25">
      <c r="B21" s="55">
        <v>43725</v>
      </c>
      <c r="C21" s="56" t="s">
        <v>125</v>
      </c>
      <c r="D21" s="57" t="s">
        <v>114</v>
      </c>
      <c r="E21" s="57">
        <v>6</v>
      </c>
      <c r="F21" s="57" t="str">
        <f t="shared" si="0"/>
        <v>+20 °С; облачно; 6 м/с</v>
      </c>
      <c r="G21" s="57" t="str">
        <f t="shared" si="1"/>
        <v>+20 °С 6 м/с</v>
      </c>
      <c r="H21" s="57" t="str">
        <f t="shared" si="2"/>
        <v>+20 °С</v>
      </c>
    </row>
    <row r="22" spans="2:8" x14ac:dyDescent="0.25">
      <c r="B22" s="55">
        <v>43726</v>
      </c>
      <c r="C22" s="56" t="s">
        <v>126</v>
      </c>
      <c r="D22" s="57" t="s">
        <v>118</v>
      </c>
      <c r="E22" s="57">
        <v>3</v>
      </c>
      <c r="F22" s="57" t="str">
        <f t="shared" si="0"/>
        <v>+16 °С; ясно; 3 м/с</v>
      </c>
      <c r="G22" s="57" t="str">
        <f t="shared" si="1"/>
        <v>+16 °С 3 м/с</v>
      </c>
      <c r="H22" s="57" t="str">
        <f t="shared" si="2"/>
        <v>+16 °С</v>
      </c>
    </row>
    <row r="23" spans="2:8" x14ac:dyDescent="0.25">
      <c r="B23" s="55">
        <v>43727</v>
      </c>
      <c r="C23" s="56" t="s">
        <v>116</v>
      </c>
      <c r="D23" s="57" t="s">
        <v>118</v>
      </c>
      <c r="E23" s="57">
        <v>3</v>
      </c>
      <c r="F23" s="57" t="str">
        <f t="shared" si="0"/>
        <v>+17 °С; ясно; 3 м/с</v>
      </c>
      <c r="G23" s="57" t="str">
        <f t="shared" si="1"/>
        <v>+17 °С 3 м/с</v>
      </c>
      <c r="H23" s="57" t="str">
        <f t="shared" si="2"/>
        <v>+17 °С</v>
      </c>
    </row>
    <row r="24" spans="2:8" x14ac:dyDescent="0.25">
      <c r="B24" s="55">
        <v>43728</v>
      </c>
      <c r="C24" s="56" t="s">
        <v>113</v>
      </c>
      <c r="D24" s="57" t="s">
        <v>114</v>
      </c>
      <c r="E24" s="57">
        <v>2</v>
      </c>
      <c r="F24" s="57" t="str">
        <f t="shared" si="0"/>
        <v>+14 °С; облачно; 2 м/с</v>
      </c>
      <c r="G24" s="57" t="str">
        <f t="shared" si="1"/>
        <v>+14 °С 2 м/с</v>
      </c>
      <c r="H24" s="57" t="str">
        <f t="shared" si="2"/>
        <v>+14 °С</v>
      </c>
    </row>
    <row r="25" spans="2:8" x14ac:dyDescent="0.25">
      <c r="B25" s="55">
        <v>43729</v>
      </c>
      <c r="C25" s="56" t="s">
        <v>126</v>
      </c>
      <c r="D25" s="57" t="s">
        <v>118</v>
      </c>
      <c r="E25" s="57">
        <v>2</v>
      </c>
      <c r="F25" s="57" t="str">
        <f t="shared" si="0"/>
        <v>+16 °С; ясно; 2 м/с</v>
      </c>
      <c r="G25" s="57" t="str">
        <f t="shared" si="1"/>
        <v>+16 °С 2 м/с</v>
      </c>
      <c r="H25" s="57" t="str">
        <f t="shared" si="2"/>
        <v>+16 °С</v>
      </c>
    </row>
    <row r="26" spans="2:8" x14ac:dyDescent="0.25">
      <c r="B26" s="55">
        <v>43730</v>
      </c>
      <c r="C26" s="56" t="s">
        <v>126</v>
      </c>
      <c r="D26" s="57" t="s">
        <v>118</v>
      </c>
      <c r="E26" s="57">
        <v>2</v>
      </c>
      <c r="F26" s="57" t="str">
        <f t="shared" si="0"/>
        <v>+16 °С; ясно; 2 м/с</v>
      </c>
      <c r="G26" s="57" t="str">
        <f t="shared" si="1"/>
        <v>+16 °С 2 м/с</v>
      </c>
      <c r="H26" s="57" t="str">
        <f t="shared" si="2"/>
        <v>+16 °С</v>
      </c>
    </row>
    <row r="27" spans="2:8" x14ac:dyDescent="0.25">
      <c r="B27" s="55">
        <v>43731</v>
      </c>
      <c r="C27" s="56" t="s">
        <v>120</v>
      </c>
      <c r="D27" s="57" t="s">
        <v>118</v>
      </c>
      <c r="E27" s="57">
        <v>1</v>
      </c>
      <c r="F27" s="57" t="str">
        <f t="shared" si="0"/>
        <v>+15 °С; ясно; 1 м/с</v>
      </c>
      <c r="G27" s="57" t="str">
        <f t="shared" si="1"/>
        <v>+15 °С 1 м/с</v>
      </c>
      <c r="H27" s="57" t="str">
        <f t="shared" si="2"/>
        <v>+15 °С</v>
      </c>
    </row>
    <row r="28" spans="2:8" x14ac:dyDescent="0.25">
      <c r="B28" s="55">
        <v>43732</v>
      </c>
      <c r="C28" s="56" t="s">
        <v>124</v>
      </c>
      <c r="D28" s="57" t="s">
        <v>114</v>
      </c>
      <c r="E28" s="57">
        <v>4</v>
      </c>
      <c r="F28" s="57" t="str">
        <f t="shared" si="0"/>
        <v>+11 °С; облачно; 4 м/с</v>
      </c>
      <c r="G28" s="57" t="str">
        <f t="shared" si="1"/>
        <v>+11 °С 4 м/с</v>
      </c>
      <c r="H28" s="57" t="str">
        <f t="shared" si="2"/>
        <v>+11 °С</v>
      </c>
    </row>
    <row r="29" spans="2:8" x14ac:dyDescent="0.25">
      <c r="B29" s="55">
        <v>43733</v>
      </c>
      <c r="C29" s="56" t="s">
        <v>121</v>
      </c>
      <c r="D29" s="57" t="s">
        <v>114</v>
      </c>
      <c r="E29" s="57">
        <v>1</v>
      </c>
      <c r="F29" s="57" t="str">
        <f t="shared" si="0"/>
        <v>+13 °С; облачно; 1 м/с</v>
      </c>
      <c r="G29" s="57" t="str">
        <f t="shared" si="1"/>
        <v>+13 °С 1 м/с</v>
      </c>
      <c r="H29" s="57" t="str">
        <f t="shared" si="2"/>
        <v>+13 °С</v>
      </c>
    </row>
    <row r="30" spans="2:8" x14ac:dyDescent="0.25">
      <c r="B30" s="55">
        <v>43734</v>
      </c>
      <c r="C30" s="56" t="s">
        <v>120</v>
      </c>
      <c r="D30" s="57" t="s">
        <v>114</v>
      </c>
      <c r="E30" s="57">
        <v>2</v>
      </c>
      <c r="F30" s="57" t="str">
        <f t="shared" si="0"/>
        <v>+15 °С; облачно; 2 м/с</v>
      </c>
      <c r="G30" s="57" t="str">
        <f t="shared" si="1"/>
        <v>+15 °С 2 м/с</v>
      </c>
      <c r="H30" s="57" t="str">
        <f t="shared" si="2"/>
        <v>+15 °С</v>
      </c>
    </row>
    <row r="31" spans="2:8" x14ac:dyDescent="0.25">
      <c r="B31" s="55">
        <v>43735</v>
      </c>
      <c r="C31" s="56" t="s">
        <v>120</v>
      </c>
      <c r="D31" s="57" t="s">
        <v>118</v>
      </c>
      <c r="E31" s="57">
        <v>2</v>
      </c>
      <c r="F31" s="57" t="str">
        <f t="shared" si="0"/>
        <v>+15 °С; ясно; 2 м/с</v>
      </c>
      <c r="G31" s="57" t="str">
        <f t="shared" si="1"/>
        <v>+15 °С 2 м/с</v>
      </c>
      <c r="H31" s="57" t="str">
        <f t="shared" si="2"/>
        <v>+15 °С</v>
      </c>
    </row>
    <row r="32" spans="2:8" x14ac:dyDescent="0.25">
      <c r="B32" s="55">
        <v>43736</v>
      </c>
      <c r="C32" s="56" t="s">
        <v>122</v>
      </c>
      <c r="D32" s="57" t="s">
        <v>114</v>
      </c>
      <c r="E32" s="57">
        <v>3</v>
      </c>
      <c r="F32" s="57" t="str">
        <f t="shared" si="0"/>
        <v>+12 °С; облачно; 3 м/с</v>
      </c>
      <c r="G32" s="57" t="str">
        <f t="shared" si="1"/>
        <v>+12 °С 3 м/с</v>
      </c>
      <c r="H32" s="57" t="str">
        <f t="shared" si="2"/>
        <v>+12 °С</v>
      </c>
    </row>
    <row r="33" spans="2:8" x14ac:dyDescent="0.25">
      <c r="B33" s="55">
        <v>43737</v>
      </c>
      <c r="C33" s="56" t="s">
        <v>127</v>
      </c>
      <c r="D33" s="57" t="s">
        <v>118</v>
      </c>
      <c r="E33" s="57">
        <v>4</v>
      </c>
      <c r="F33" s="57" t="str">
        <f t="shared" si="0"/>
        <v>+9 °С; ясно; 4 м/с</v>
      </c>
      <c r="G33" s="57" t="str">
        <f t="shared" si="1"/>
        <v>+9 °С 4 м/с</v>
      </c>
      <c r="H33" s="57" t="str">
        <f t="shared" si="2"/>
        <v>+9 °С</v>
      </c>
    </row>
    <row r="34" spans="2:8" x14ac:dyDescent="0.25">
      <c r="B34" s="55">
        <v>43738</v>
      </c>
      <c r="C34" s="56" t="s">
        <v>128</v>
      </c>
      <c r="D34" s="57" t="s">
        <v>118</v>
      </c>
      <c r="E34" s="57">
        <v>4</v>
      </c>
      <c r="F34" s="57" t="str">
        <f t="shared" si="0"/>
        <v>+6 °С; ясно; 4 м/с</v>
      </c>
      <c r="G34" s="57" t="str">
        <f t="shared" si="1"/>
        <v>+6 °С 4 м/с</v>
      </c>
      <c r="H34" s="57" t="str">
        <f t="shared" si="2"/>
        <v>+6 °С</v>
      </c>
    </row>
    <row r="35" spans="2:8" x14ac:dyDescent="0.25">
      <c r="B35" s="55">
        <v>43739</v>
      </c>
      <c r="C35" s="56" t="s">
        <v>128</v>
      </c>
      <c r="D35" s="57" t="s">
        <v>118</v>
      </c>
      <c r="E35" s="57">
        <v>2</v>
      </c>
      <c r="F35" s="57" t="str">
        <f t="shared" si="0"/>
        <v>+6 °С; ясно; 2 м/с</v>
      </c>
      <c r="G35" s="57" t="str">
        <f t="shared" si="1"/>
        <v>+6 °С 2 м/с</v>
      </c>
      <c r="H35" s="57" t="str">
        <f t="shared" si="2"/>
        <v>+6 °С</v>
      </c>
    </row>
    <row r="36" spans="2:8" x14ac:dyDescent="0.25">
      <c r="B36" s="55">
        <v>43740</v>
      </c>
      <c r="C36" s="56" t="s">
        <v>127</v>
      </c>
      <c r="D36" s="57" t="s">
        <v>118</v>
      </c>
      <c r="E36" s="57">
        <v>4</v>
      </c>
      <c r="F36" s="57" t="str">
        <f t="shared" si="0"/>
        <v>+9 °С; ясно; 4 м/с</v>
      </c>
      <c r="G36" s="57" t="str">
        <f t="shared" si="1"/>
        <v>+9 °С 4 м/с</v>
      </c>
      <c r="H36" s="57" t="str">
        <f t="shared" si="2"/>
        <v>+9 °С</v>
      </c>
    </row>
    <row r="37" spans="2:8" x14ac:dyDescent="0.25">
      <c r="B37" s="55">
        <v>43741</v>
      </c>
      <c r="C37" s="56" t="s">
        <v>129</v>
      </c>
      <c r="D37" s="57" t="s">
        <v>114</v>
      </c>
      <c r="E37" s="57">
        <v>2</v>
      </c>
      <c r="F37" s="57" t="str">
        <f t="shared" si="0"/>
        <v>+8 °С; облачно; 2 м/с</v>
      </c>
      <c r="G37" s="57" t="str">
        <f t="shared" si="1"/>
        <v>+8 °С 2 м/с</v>
      </c>
      <c r="H37" s="57" t="str">
        <f t="shared" si="2"/>
        <v>+8 °С</v>
      </c>
    </row>
    <row r="38" spans="2:8" x14ac:dyDescent="0.25">
      <c r="B38" s="55">
        <v>43742</v>
      </c>
      <c r="C38" s="56" t="s">
        <v>129</v>
      </c>
      <c r="D38" s="57" t="s">
        <v>114</v>
      </c>
      <c r="E38" s="57">
        <v>3</v>
      </c>
      <c r="F38" s="57" t="str">
        <f t="shared" si="0"/>
        <v>+8 °С; облачно; 3 м/с</v>
      </c>
      <c r="G38" s="57" t="str">
        <f t="shared" si="1"/>
        <v>+8 °С 3 м/с</v>
      </c>
      <c r="H38" s="57" t="str">
        <f t="shared" si="2"/>
        <v>+8 °С</v>
      </c>
    </row>
    <row r="39" spans="2:8" x14ac:dyDescent="0.25">
      <c r="B39" s="55">
        <v>43743</v>
      </c>
      <c r="C39" s="56" t="s">
        <v>128</v>
      </c>
      <c r="D39" s="57" t="s">
        <v>118</v>
      </c>
      <c r="E39" s="57">
        <v>2</v>
      </c>
      <c r="F39" s="57" t="str">
        <f t="shared" si="0"/>
        <v>+6 °С; ясно; 2 м/с</v>
      </c>
      <c r="G39" s="57" t="str">
        <f t="shared" si="1"/>
        <v>+6 °С 2 м/с</v>
      </c>
      <c r="H39" s="57" t="str">
        <f t="shared" si="2"/>
        <v>+6 °С</v>
      </c>
    </row>
    <row r="40" spans="2:8" x14ac:dyDescent="0.25">
      <c r="B40" s="55">
        <v>43744</v>
      </c>
      <c r="C40" s="56" t="s">
        <v>130</v>
      </c>
      <c r="D40" s="57" t="s">
        <v>118</v>
      </c>
      <c r="E40" s="57">
        <v>2</v>
      </c>
      <c r="F40" s="57" t="str">
        <f t="shared" si="0"/>
        <v>+7 °С; ясно; 2 м/с</v>
      </c>
      <c r="G40" s="57" t="str">
        <f t="shared" si="1"/>
        <v>+7 °С 2 м/с</v>
      </c>
      <c r="H40" s="57" t="str">
        <f t="shared" si="2"/>
        <v>+7 °С</v>
      </c>
    </row>
    <row r="41" spans="2:8" x14ac:dyDescent="0.25">
      <c r="B41" s="55">
        <v>43745</v>
      </c>
      <c r="C41" s="56" t="s">
        <v>131</v>
      </c>
      <c r="D41" s="57" t="s">
        <v>114</v>
      </c>
      <c r="E41" s="57">
        <v>1</v>
      </c>
      <c r="F41" s="57" t="str">
        <f t="shared" si="0"/>
        <v>+4 °С; облачно; 1 м/с</v>
      </c>
      <c r="G41" s="57" t="str">
        <f t="shared" si="1"/>
        <v>+4 °С 1 м/с</v>
      </c>
      <c r="H41" s="57" t="str">
        <f t="shared" si="2"/>
        <v>+4 °С</v>
      </c>
    </row>
    <row r="42" spans="2:8" x14ac:dyDescent="0.25">
      <c r="B42" s="55">
        <v>43746</v>
      </c>
      <c r="C42" s="56" t="s">
        <v>131</v>
      </c>
      <c r="D42" s="57" t="s">
        <v>114</v>
      </c>
      <c r="E42" s="57">
        <v>2</v>
      </c>
      <c r="F42" s="57" t="str">
        <f t="shared" si="0"/>
        <v>+4 °С; облачно; 2 м/с</v>
      </c>
      <c r="G42" s="57" t="str">
        <f t="shared" si="1"/>
        <v>+4 °С 2 м/с</v>
      </c>
      <c r="H42" s="57" t="str">
        <f t="shared" si="2"/>
        <v>+4 °С</v>
      </c>
    </row>
    <row r="43" spans="2:8" x14ac:dyDescent="0.25">
      <c r="B43" s="55">
        <v>43747</v>
      </c>
      <c r="C43" s="56" t="s">
        <v>132</v>
      </c>
      <c r="D43" s="57" t="s">
        <v>114</v>
      </c>
      <c r="E43" s="57">
        <v>2</v>
      </c>
      <c r="F43" s="57" t="str">
        <f t="shared" si="0"/>
        <v>+5 °С; облачно; 2 м/с</v>
      </c>
      <c r="G43" s="57" t="str">
        <f t="shared" si="1"/>
        <v>+5 °С 2 м/с</v>
      </c>
      <c r="H43" s="57" t="str">
        <f t="shared" si="2"/>
        <v>+5 °С</v>
      </c>
    </row>
    <row r="44" spans="2:8" x14ac:dyDescent="0.25">
      <c r="B44" s="55">
        <v>43748</v>
      </c>
      <c r="C44" s="56" t="s">
        <v>133</v>
      </c>
      <c r="D44" s="57" t="s">
        <v>114</v>
      </c>
      <c r="E44" s="57">
        <v>1</v>
      </c>
      <c r="F44" s="57" t="str">
        <f t="shared" si="0"/>
        <v>+3 °С; облачно; 1 м/с</v>
      </c>
      <c r="G44" s="57" t="str">
        <f t="shared" si="1"/>
        <v>+3 °С 1 м/с</v>
      </c>
      <c r="H44" s="57" t="str">
        <f t="shared" si="2"/>
        <v>+3 °С</v>
      </c>
    </row>
    <row r="45" spans="2:8" x14ac:dyDescent="0.25">
      <c r="B45" s="55">
        <v>43749</v>
      </c>
      <c r="C45" s="56" t="s">
        <v>134</v>
      </c>
      <c r="D45" s="57" t="s">
        <v>114</v>
      </c>
      <c r="E45" s="57">
        <v>3</v>
      </c>
      <c r="F45" s="57" t="str">
        <f t="shared" si="0"/>
        <v>+2 °С; облачно; 3 м/с</v>
      </c>
      <c r="G45" s="57" t="str">
        <f t="shared" si="1"/>
        <v>+2 °С 3 м/с</v>
      </c>
      <c r="H45" s="57" t="str">
        <f t="shared" si="2"/>
        <v>+2 °С</v>
      </c>
    </row>
    <row r="46" spans="2:8" x14ac:dyDescent="0.25">
      <c r="B46" s="55">
        <v>43750</v>
      </c>
      <c r="C46" s="56" t="s">
        <v>135</v>
      </c>
      <c r="D46" s="57" t="s">
        <v>114</v>
      </c>
      <c r="E46" s="57">
        <v>2</v>
      </c>
      <c r="F46" s="57" t="str">
        <f t="shared" si="0"/>
        <v>+1 °С; облачно; 2 м/с</v>
      </c>
      <c r="G46" s="57" t="str">
        <f t="shared" si="1"/>
        <v>+1 °С 2 м/с</v>
      </c>
      <c r="H46" s="57" t="str">
        <f t="shared" si="2"/>
        <v>+1 °С</v>
      </c>
    </row>
    <row r="47" spans="2:8" x14ac:dyDescent="0.25">
      <c r="B47" s="55">
        <v>43751</v>
      </c>
      <c r="C47" s="56" t="s">
        <v>135</v>
      </c>
      <c r="D47" s="57" t="s">
        <v>114</v>
      </c>
      <c r="E47" s="57">
        <v>1</v>
      </c>
      <c r="F47" s="57" t="str">
        <f t="shared" si="0"/>
        <v>+1 °С; облачно; 1 м/с</v>
      </c>
      <c r="G47" s="57" t="str">
        <f t="shared" si="1"/>
        <v>+1 °С 1 м/с</v>
      </c>
      <c r="H47" s="57" t="str">
        <f t="shared" si="2"/>
        <v>+1 °С</v>
      </c>
    </row>
    <row r="48" spans="2:8" x14ac:dyDescent="0.25">
      <c r="B48" s="55">
        <v>43752</v>
      </c>
      <c r="C48" s="56" t="s">
        <v>136</v>
      </c>
      <c r="D48" s="57" t="s">
        <v>114</v>
      </c>
      <c r="E48" s="57">
        <v>2</v>
      </c>
      <c r="F48" s="57" t="str">
        <f t="shared" si="0"/>
        <v>-1 °С; облачно; 2 м/с</v>
      </c>
      <c r="G48" s="57" t="str">
        <f t="shared" si="1"/>
        <v>-1 °С 2 м/с</v>
      </c>
      <c r="H48" s="57" t="str">
        <f t="shared" si="2"/>
        <v>-1 °С</v>
      </c>
    </row>
    <row r="49" spans="2:8" x14ac:dyDescent="0.25">
      <c r="B49" s="55">
        <v>43753</v>
      </c>
      <c r="C49" s="56" t="s">
        <v>137</v>
      </c>
      <c r="D49" s="57" t="s">
        <v>114</v>
      </c>
      <c r="E49" s="57">
        <v>1</v>
      </c>
      <c r="F49" s="57" t="str">
        <f t="shared" si="0"/>
        <v>0 °С; облачно; 1 м/с</v>
      </c>
      <c r="G49" s="57" t="str">
        <f t="shared" si="1"/>
        <v>0 °С 1 м/с</v>
      </c>
      <c r="H49" s="57" t="str">
        <f t="shared" si="2"/>
        <v>0 °С</v>
      </c>
    </row>
    <row r="50" spans="2:8" x14ac:dyDescent="0.25">
      <c r="B50" s="55">
        <v>43754</v>
      </c>
      <c r="C50" s="56" t="s">
        <v>137</v>
      </c>
      <c r="D50" s="57" t="s">
        <v>114</v>
      </c>
      <c r="E50" s="57">
        <v>4</v>
      </c>
      <c r="F50" s="57" t="str">
        <f t="shared" si="0"/>
        <v>0 °С; облачно; 4 м/с</v>
      </c>
      <c r="G50" s="57" t="str">
        <f t="shared" si="1"/>
        <v>0 °С 4 м/с</v>
      </c>
      <c r="H50" s="57" t="str">
        <f t="shared" si="2"/>
        <v>0 °С</v>
      </c>
    </row>
    <row r="51" spans="2:8" x14ac:dyDescent="0.25">
      <c r="B51" s="55">
        <v>43755</v>
      </c>
      <c r="C51" s="56" t="s">
        <v>137</v>
      </c>
      <c r="D51" s="57" t="s">
        <v>114</v>
      </c>
      <c r="E51" s="57">
        <v>5</v>
      </c>
      <c r="F51" s="57" t="str">
        <f t="shared" si="0"/>
        <v>0 °С; облачно; 5 м/с</v>
      </c>
      <c r="G51" s="57" t="str">
        <f t="shared" si="1"/>
        <v>0 °С 5 м/с</v>
      </c>
      <c r="H51" s="57" t="str">
        <f t="shared" si="2"/>
        <v>0 °С</v>
      </c>
    </row>
    <row r="52" spans="2:8" x14ac:dyDescent="0.25">
      <c r="B52" s="55">
        <v>43756</v>
      </c>
      <c r="C52" s="56" t="s">
        <v>135</v>
      </c>
      <c r="D52" s="57" t="s">
        <v>114</v>
      </c>
      <c r="E52" s="57">
        <v>2</v>
      </c>
      <c r="F52" s="57" t="str">
        <f t="shared" si="0"/>
        <v>+1 °С; облачно; 2 м/с</v>
      </c>
      <c r="G52" s="57" t="str">
        <f t="shared" si="1"/>
        <v>+1 °С 2 м/с</v>
      </c>
      <c r="H52" s="57" t="str">
        <f t="shared" si="2"/>
        <v>+1 °С</v>
      </c>
    </row>
    <row r="53" spans="2:8" x14ac:dyDescent="0.25">
      <c r="B53" s="55">
        <v>43757</v>
      </c>
      <c r="C53" s="56" t="s">
        <v>136</v>
      </c>
      <c r="D53" s="57" t="s">
        <v>114</v>
      </c>
      <c r="E53" s="57">
        <v>2</v>
      </c>
      <c r="F53" s="57" t="str">
        <f t="shared" si="0"/>
        <v>-1 °С; облачно; 2 м/с</v>
      </c>
      <c r="G53" s="57" t="str">
        <f t="shared" si="1"/>
        <v>-1 °С 2 м/с</v>
      </c>
      <c r="H53" s="57" t="str">
        <f t="shared" si="2"/>
        <v>-1 °С</v>
      </c>
    </row>
    <row r="54" spans="2:8" x14ac:dyDescent="0.25">
      <c r="B54" s="55">
        <v>43758</v>
      </c>
      <c r="C54" s="56" t="s">
        <v>136</v>
      </c>
      <c r="D54" s="57" t="s">
        <v>114</v>
      </c>
      <c r="E54" s="57">
        <v>1</v>
      </c>
      <c r="F54" s="57" t="str">
        <f t="shared" si="0"/>
        <v>-1 °С; облачно; 1 м/с</v>
      </c>
      <c r="G54" s="57" t="str">
        <f t="shared" si="1"/>
        <v>-1 °С 1 м/с</v>
      </c>
      <c r="H54" s="57" t="str">
        <f t="shared" si="2"/>
        <v>-1 °С</v>
      </c>
    </row>
    <row r="55" spans="2:8" x14ac:dyDescent="0.25">
      <c r="B55" s="55">
        <v>43759</v>
      </c>
      <c r="C55" s="56" t="s">
        <v>138</v>
      </c>
      <c r="D55" s="57" t="s">
        <v>114</v>
      </c>
      <c r="E55" s="57">
        <v>1</v>
      </c>
      <c r="F55" s="57" t="str">
        <f t="shared" si="0"/>
        <v>-2 °С; облачно; 1 м/с</v>
      </c>
      <c r="G55" s="57" t="str">
        <f t="shared" si="1"/>
        <v>-2 °С 1 м/с</v>
      </c>
      <c r="H55" s="57" t="str">
        <f t="shared" si="2"/>
        <v>-2 °С</v>
      </c>
    </row>
    <row r="56" spans="2:8" x14ac:dyDescent="0.25">
      <c r="B56" s="55">
        <v>43760</v>
      </c>
      <c r="C56" s="56" t="s">
        <v>138</v>
      </c>
      <c r="D56" s="57" t="s">
        <v>114</v>
      </c>
      <c r="E56" s="57">
        <v>1</v>
      </c>
      <c r="F56" s="57" t="str">
        <f t="shared" si="0"/>
        <v>-2 °С; облачно; 1 м/с</v>
      </c>
      <c r="G56" s="57" t="str">
        <f t="shared" si="1"/>
        <v>-2 °С 1 м/с</v>
      </c>
      <c r="H56" s="57" t="str">
        <f t="shared" si="2"/>
        <v>-2 °С</v>
      </c>
    </row>
    <row r="57" spans="2:8" x14ac:dyDescent="0.25">
      <c r="B57" s="55">
        <v>43761</v>
      </c>
      <c r="C57" s="56" t="s">
        <v>138</v>
      </c>
      <c r="D57" s="57" t="s">
        <v>114</v>
      </c>
      <c r="E57" s="57">
        <v>4</v>
      </c>
      <c r="F57" s="57" t="str">
        <f t="shared" si="0"/>
        <v>-2 °С; облачно; 4 м/с</v>
      </c>
      <c r="G57" s="57" t="str">
        <f t="shared" si="1"/>
        <v>-2 °С 4 м/с</v>
      </c>
      <c r="H57" s="57" t="str">
        <f t="shared" si="2"/>
        <v>-2 °С</v>
      </c>
    </row>
    <row r="58" spans="2:8" x14ac:dyDescent="0.25">
      <c r="B58" s="55">
        <v>43762</v>
      </c>
      <c r="C58" s="56" t="s">
        <v>133</v>
      </c>
      <c r="D58" s="57" t="s">
        <v>114</v>
      </c>
      <c r="E58" s="57">
        <v>4</v>
      </c>
      <c r="F58" s="57" t="str">
        <f t="shared" si="0"/>
        <v>+3 °С; облачно; 4 м/с</v>
      </c>
      <c r="G58" s="57" t="str">
        <f t="shared" si="1"/>
        <v>+3 °С 4 м/с</v>
      </c>
      <c r="H58" s="57" t="str">
        <f t="shared" si="2"/>
        <v>+3 °С</v>
      </c>
    </row>
    <row r="59" spans="2:8" x14ac:dyDescent="0.25">
      <c r="B59" s="55">
        <v>43763</v>
      </c>
      <c r="C59" s="56" t="s">
        <v>136</v>
      </c>
      <c r="D59" s="57" t="s">
        <v>118</v>
      </c>
      <c r="E59" s="57">
        <v>2</v>
      </c>
      <c r="F59" s="57" t="str">
        <f t="shared" si="0"/>
        <v>-1 °С; ясно; 2 м/с</v>
      </c>
      <c r="G59" s="57" t="str">
        <f t="shared" si="1"/>
        <v>-1 °С 2 м/с</v>
      </c>
      <c r="H59" s="57" t="str">
        <f t="shared" si="2"/>
        <v>-1 °С</v>
      </c>
    </row>
    <row r="60" spans="2:8" x14ac:dyDescent="0.25">
      <c r="B60" s="55">
        <v>43764</v>
      </c>
      <c r="C60" s="56" t="s">
        <v>135</v>
      </c>
      <c r="D60" s="57" t="s">
        <v>114</v>
      </c>
      <c r="E60" s="57">
        <v>3</v>
      </c>
      <c r="F60" s="57" t="str">
        <f t="shared" si="0"/>
        <v>+1 °С; облачно; 3 м/с</v>
      </c>
      <c r="G60" s="57" t="str">
        <f t="shared" si="1"/>
        <v>+1 °С 3 м/с</v>
      </c>
      <c r="H60" s="57" t="str">
        <f t="shared" si="2"/>
        <v>+1 °С</v>
      </c>
    </row>
    <row r="61" spans="2:8" x14ac:dyDescent="0.25">
      <c r="B61" s="55">
        <v>43765</v>
      </c>
      <c r="C61" s="56" t="s">
        <v>137</v>
      </c>
      <c r="D61" s="57" t="s">
        <v>114</v>
      </c>
      <c r="E61" s="57">
        <v>2</v>
      </c>
      <c r="F61" s="57" t="str">
        <f t="shared" si="0"/>
        <v>0 °С; облачно; 2 м/с</v>
      </c>
      <c r="G61" s="57" t="str">
        <f t="shared" si="1"/>
        <v>0 °С 2 м/с</v>
      </c>
      <c r="H61" s="57" t="str">
        <f t="shared" si="2"/>
        <v>0 °С</v>
      </c>
    </row>
    <row r="62" spans="2:8" x14ac:dyDescent="0.25">
      <c r="B62" s="55">
        <v>43766</v>
      </c>
      <c r="C62" s="56" t="s">
        <v>137</v>
      </c>
      <c r="D62" s="57" t="s">
        <v>118</v>
      </c>
      <c r="E62" s="57">
        <v>3</v>
      </c>
      <c r="F62" s="57" t="str">
        <f t="shared" si="0"/>
        <v>0 °С; ясно; 3 м/с</v>
      </c>
      <c r="G62" s="57" t="str">
        <f t="shared" si="1"/>
        <v>0 °С 3 м/с</v>
      </c>
      <c r="H62" s="57" t="str">
        <f t="shared" si="2"/>
        <v>0 °С</v>
      </c>
    </row>
    <row r="63" spans="2:8" x14ac:dyDescent="0.25">
      <c r="B63" s="55">
        <v>43767</v>
      </c>
      <c r="C63" s="56" t="s">
        <v>138</v>
      </c>
      <c r="D63" s="57" t="s">
        <v>114</v>
      </c>
      <c r="E63" s="57">
        <v>3</v>
      </c>
      <c r="F63" s="57" t="str">
        <f t="shared" si="0"/>
        <v>-2 °С; облачно; 3 м/с</v>
      </c>
      <c r="G63" s="57" t="str">
        <f t="shared" si="1"/>
        <v>-2 °С 3 м/с</v>
      </c>
      <c r="H63" s="57" t="str">
        <f t="shared" si="2"/>
        <v>-2 °С</v>
      </c>
    </row>
    <row r="64" spans="2:8" x14ac:dyDescent="0.25">
      <c r="B64" s="55">
        <v>43768</v>
      </c>
      <c r="C64" s="56" t="s">
        <v>138</v>
      </c>
      <c r="D64" s="57" t="s">
        <v>114</v>
      </c>
      <c r="E64" s="57">
        <v>3</v>
      </c>
      <c r="F64" s="57" t="str">
        <f t="shared" si="0"/>
        <v>-2 °С; облачно; 3 м/с</v>
      </c>
      <c r="G64" s="57" t="str">
        <f t="shared" si="1"/>
        <v>-2 °С 3 м/с</v>
      </c>
      <c r="H64" s="57" t="str">
        <f t="shared" si="2"/>
        <v>-2 °С</v>
      </c>
    </row>
    <row r="65" spans="2:8" x14ac:dyDescent="0.25">
      <c r="B65" s="55">
        <v>43769</v>
      </c>
      <c r="C65" s="56" t="s">
        <v>139</v>
      </c>
      <c r="D65" s="57" t="s">
        <v>114</v>
      </c>
      <c r="E65" s="57">
        <v>3</v>
      </c>
      <c r="F65" s="57" t="str">
        <f t="shared" si="0"/>
        <v>-4 °С; облачно; 3 м/с</v>
      </c>
      <c r="G65" s="57" t="str">
        <f t="shared" si="1"/>
        <v>-4 °С 3 м/с</v>
      </c>
      <c r="H65" s="57" t="str">
        <f t="shared" si="2"/>
        <v>-4 °С</v>
      </c>
    </row>
    <row r="66" spans="2:8" x14ac:dyDescent="0.25">
      <c r="B66" s="55">
        <v>43770</v>
      </c>
      <c r="C66" s="56">
        <v>-5</v>
      </c>
      <c r="D66" s="57" t="s">
        <v>114</v>
      </c>
      <c r="E66" s="57">
        <v>4</v>
      </c>
      <c r="F66" s="57" t="str">
        <f t="shared" si="0"/>
        <v>-5 °С; облачно; 4 м/с</v>
      </c>
      <c r="G66" s="57" t="str">
        <f t="shared" si="1"/>
        <v>-5 °С 4 м/с</v>
      </c>
      <c r="H66" s="57" t="str">
        <f t="shared" si="2"/>
        <v>-5 °С</v>
      </c>
    </row>
    <row r="67" spans="2:8" x14ac:dyDescent="0.25">
      <c r="B67" s="55">
        <v>43771</v>
      </c>
      <c r="C67" s="56">
        <v>-11</v>
      </c>
      <c r="D67" s="57" t="s">
        <v>114</v>
      </c>
      <c r="E67" s="57">
        <v>2</v>
      </c>
      <c r="F67" s="57" t="str">
        <f t="shared" ref="F67:F130" si="3">CONCATENATE(C67," °С; ",D67,"; ",E67," м/с")</f>
        <v>-11 °С; облачно; 2 м/с</v>
      </c>
      <c r="G67" s="57" t="str">
        <f t="shared" ref="G67:G130" si="4">CONCATENATE(C67," °С ",E67," м/с")</f>
        <v>-11 °С 2 м/с</v>
      </c>
      <c r="H67" s="57" t="str">
        <f t="shared" ref="H67:H130" si="5">CONCATENATE(C67," °С")</f>
        <v>-11 °С</v>
      </c>
    </row>
    <row r="68" spans="2:8" x14ac:dyDescent="0.25">
      <c r="B68" s="55">
        <v>43772</v>
      </c>
      <c r="C68" s="56">
        <v>-10</v>
      </c>
      <c r="D68" s="57" t="s">
        <v>118</v>
      </c>
      <c r="E68" s="57">
        <v>2</v>
      </c>
      <c r="F68" s="57" t="str">
        <f t="shared" si="3"/>
        <v>-10 °С; ясно; 2 м/с</v>
      </c>
      <c r="G68" s="57" t="str">
        <f t="shared" si="4"/>
        <v>-10 °С 2 м/с</v>
      </c>
      <c r="H68" s="57" t="str">
        <f t="shared" si="5"/>
        <v>-10 °С</v>
      </c>
    </row>
    <row r="69" spans="2:8" x14ac:dyDescent="0.25">
      <c r="B69" s="55">
        <v>43773</v>
      </c>
      <c r="C69" s="56">
        <v>-12</v>
      </c>
      <c r="D69" s="57" t="s">
        <v>118</v>
      </c>
      <c r="E69" s="57">
        <v>2</v>
      </c>
      <c r="F69" s="57" t="str">
        <f t="shared" si="3"/>
        <v>-12 °С; ясно; 2 м/с</v>
      </c>
      <c r="G69" s="57" t="str">
        <f t="shared" si="4"/>
        <v>-12 °С 2 м/с</v>
      </c>
      <c r="H69" s="57" t="str">
        <f t="shared" si="5"/>
        <v>-12 °С</v>
      </c>
    </row>
    <row r="70" spans="2:8" x14ac:dyDescent="0.25">
      <c r="B70" s="55">
        <v>43774</v>
      </c>
      <c r="C70" s="56">
        <v>-13</v>
      </c>
      <c r="D70" s="57" t="s">
        <v>114</v>
      </c>
      <c r="E70" s="57">
        <v>2</v>
      </c>
      <c r="F70" s="57" t="str">
        <f t="shared" si="3"/>
        <v>-13 °С; облачно; 2 м/с</v>
      </c>
      <c r="G70" s="57" t="str">
        <f t="shared" si="4"/>
        <v>-13 °С 2 м/с</v>
      </c>
      <c r="H70" s="57" t="str">
        <f t="shared" si="5"/>
        <v>-13 °С</v>
      </c>
    </row>
    <row r="71" spans="2:8" x14ac:dyDescent="0.25">
      <c r="B71" s="55">
        <v>43775</v>
      </c>
      <c r="C71" s="56">
        <v>-9</v>
      </c>
      <c r="D71" s="57" t="s">
        <v>118</v>
      </c>
      <c r="E71" s="57">
        <v>1</v>
      </c>
      <c r="F71" s="57" t="str">
        <f t="shared" si="3"/>
        <v>-9 °С; ясно; 1 м/с</v>
      </c>
      <c r="G71" s="57" t="str">
        <f t="shared" si="4"/>
        <v>-9 °С 1 м/с</v>
      </c>
      <c r="H71" s="57" t="str">
        <f t="shared" si="5"/>
        <v>-9 °С</v>
      </c>
    </row>
    <row r="72" spans="2:8" x14ac:dyDescent="0.25">
      <c r="B72" s="55">
        <v>43776</v>
      </c>
      <c r="C72" s="56">
        <v>-13</v>
      </c>
      <c r="D72" s="57" t="s">
        <v>118</v>
      </c>
      <c r="E72" s="57">
        <v>3</v>
      </c>
      <c r="F72" s="57" t="str">
        <f t="shared" si="3"/>
        <v>-13 °С; ясно; 3 м/с</v>
      </c>
      <c r="G72" s="57" t="str">
        <f t="shared" si="4"/>
        <v>-13 °С 3 м/с</v>
      </c>
      <c r="H72" s="57" t="str">
        <f t="shared" si="5"/>
        <v>-13 °С</v>
      </c>
    </row>
    <row r="73" spans="2:8" x14ac:dyDescent="0.25">
      <c r="B73" s="55">
        <v>43777</v>
      </c>
      <c r="C73" s="56">
        <v>-18</v>
      </c>
      <c r="D73" s="57" t="s">
        <v>118</v>
      </c>
      <c r="E73" s="57">
        <v>2</v>
      </c>
      <c r="F73" s="57" t="str">
        <f t="shared" si="3"/>
        <v>-18 °С; ясно; 2 м/с</v>
      </c>
      <c r="G73" s="57" t="str">
        <f t="shared" si="4"/>
        <v>-18 °С 2 м/с</v>
      </c>
      <c r="H73" s="57" t="str">
        <f t="shared" si="5"/>
        <v>-18 °С</v>
      </c>
    </row>
    <row r="74" spans="2:8" x14ac:dyDescent="0.25">
      <c r="B74" s="55">
        <v>43778</v>
      </c>
      <c r="C74" s="56">
        <v>-19</v>
      </c>
      <c r="D74" s="57" t="s">
        <v>118</v>
      </c>
      <c r="E74" s="57">
        <v>2</v>
      </c>
      <c r="F74" s="57" t="str">
        <f t="shared" si="3"/>
        <v>-19 °С; ясно; 2 м/с</v>
      </c>
      <c r="G74" s="57" t="str">
        <f t="shared" si="4"/>
        <v>-19 °С 2 м/с</v>
      </c>
      <c r="H74" s="57" t="str">
        <f t="shared" si="5"/>
        <v>-19 °С</v>
      </c>
    </row>
    <row r="75" spans="2:8" x14ac:dyDescent="0.25">
      <c r="B75" s="55">
        <v>43779</v>
      </c>
      <c r="C75" s="56">
        <v>-12</v>
      </c>
      <c r="D75" s="57" t="s">
        <v>114</v>
      </c>
      <c r="E75" s="57">
        <v>5</v>
      </c>
      <c r="F75" s="57" t="str">
        <f t="shared" si="3"/>
        <v>-12 °С; облачно; 5 м/с</v>
      </c>
      <c r="G75" s="57" t="str">
        <f t="shared" si="4"/>
        <v>-12 °С 5 м/с</v>
      </c>
      <c r="H75" s="57" t="str">
        <f t="shared" si="5"/>
        <v>-12 °С</v>
      </c>
    </row>
    <row r="76" spans="2:8" x14ac:dyDescent="0.25">
      <c r="B76" s="55">
        <v>43780</v>
      </c>
      <c r="C76" s="56">
        <v>-5</v>
      </c>
      <c r="D76" s="57" t="s">
        <v>114</v>
      </c>
      <c r="E76" s="57">
        <v>6</v>
      </c>
      <c r="F76" s="57" t="str">
        <f t="shared" si="3"/>
        <v>-5 °С; облачно; 6 м/с</v>
      </c>
      <c r="G76" s="57" t="str">
        <f t="shared" si="4"/>
        <v>-5 °С 6 м/с</v>
      </c>
      <c r="H76" s="57" t="str">
        <f t="shared" si="5"/>
        <v>-5 °С</v>
      </c>
    </row>
    <row r="77" spans="2:8" x14ac:dyDescent="0.25">
      <c r="B77" s="55">
        <v>43781</v>
      </c>
      <c r="C77" s="56">
        <v>-20</v>
      </c>
      <c r="D77" s="57" t="s">
        <v>118</v>
      </c>
      <c r="E77" s="57">
        <v>2</v>
      </c>
      <c r="F77" s="57" t="str">
        <f t="shared" si="3"/>
        <v>-20 °С; ясно; 2 м/с</v>
      </c>
      <c r="G77" s="57" t="str">
        <f t="shared" si="4"/>
        <v>-20 °С 2 м/с</v>
      </c>
      <c r="H77" s="57" t="str">
        <f t="shared" si="5"/>
        <v>-20 °С</v>
      </c>
    </row>
    <row r="78" spans="2:8" x14ac:dyDescent="0.25">
      <c r="B78" s="55">
        <v>43782</v>
      </c>
      <c r="C78" s="56">
        <v>-23</v>
      </c>
      <c r="D78" s="57" t="s">
        <v>118</v>
      </c>
      <c r="E78" s="57">
        <v>1</v>
      </c>
      <c r="F78" s="57" t="str">
        <f t="shared" si="3"/>
        <v>-23 °С; ясно; 1 м/с</v>
      </c>
      <c r="G78" s="57" t="str">
        <f t="shared" si="4"/>
        <v>-23 °С 1 м/с</v>
      </c>
      <c r="H78" s="57" t="str">
        <f t="shared" si="5"/>
        <v>-23 °С</v>
      </c>
    </row>
    <row r="79" spans="2:8" x14ac:dyDescent="0.25">
      <c r="B79" s="55">
        <v>43783</v>
      </c>
      <c r="C79" s="56">
        <v>-26</v>
      </c>
      <c r="D79" s="57" t="s">
        <v>118</v>
      </c>
      <c r="E79" s="57">
        <v>3</v>
      </c>
      <c r="F79" s="57" t="str">
        <f t="shared" si="3"/>
        <v>-26 °С; ясно; 3 м/с</v>
      </c>
      <c r="G79" s="57" t="str">
        <f t="shared" si="4"/>
        <v>-26 °С 3 м/с</v>
      </c>
      <c r="H79" s="57" t="str">
        <f t="shared" si="5"/>
        <v>-26 °С</v>
      </c>
    </row>
    <row r="80" spans="2:8" x14ac:dyDescent="0.25">
      <c r="B80" s="55">
        <v>43784</v>
      </c>
      <c r="C80" s="56">
        <v>-24</v>
      </c>
      <c r="D80" s="57" t="s">
        <v>118</v>
      </c>
      <c r="E80" s="57">
        <v>2</v>
      </c>
      <c r="F80" s="57" t="str">
        <f t="shared" si="3"/>
        <v>-24 °С; ясно; 2 м/с</v>
      </c>
      <c r="G80" s="57" t="str">
        <f t="shared" si="4"/>
        <v>-24 °С 2 м/с</v>
      </c>
      <c r="H80" s="57" t="str">
        <f t="shared" si="5"/>
        <v>-24 °С</v>
      </c>
    </row>
    <row r="81" spans="2:8" x14ac:dyDescent="0.25">
      <c r="B81" s="55">
        <v>43785</v>
      </c>
      <c r="C81" s="56">
        <v>-27</v>
      </c>
      <c r="D81" s="57" t="s">
        <v>118</v>
      </c>
      <c r="E81" s="57">
        <v>1</v>
      </c>
      <c r="F81" s="57" t="str">
        <f t="shared" si="3"/>
        <v>-27 °С; ясно; 1 м/с</v>
      </c>
      <c r="G81" s="57" t="str">
        <f t="shared" si="4"/>
        <v>-27 °С 1 м/с</v>
      </c>
      <c r="H81" s="57" t="str">
        <f t="shared" si="5"/>
        <v>-27 °С</v>
      </c>
    </row>
    <row r="82" spans="2:8" x14ac:dyDescent="0.25">
      <c r="B82" s="55">
        <v>43786</v>
      </c>
      <c r="C82" s="56">
        <v>-29</v>
      </c>
      <c r="D82" s="57" t="s">
        <v>118</v>
      </c>
      <c r="E82" s="57">
        <v>3</v>
      </c>
      <c r="F82" s="57" t="str">
        <f t="shared" si="3"/>
        <v>-29 °С; ясно; 3 м/с</v>
      </c>
      <c r="G82" s="57" t="str">
        <f t="shared" si="4"/>
        <v>-29 °С 3 м/с</v>
      </c>
      <c r="H82" s="57" t="str">
        <f t="shared" si="5"/>
        <v>-29 °С</v>
      </c>
    </row>
    <row r="83" spans="2:8" x14ac:dyDescent="0.25">
      <c r="B83" s="55">
        <v>43787</v>
      </c>
      <c r="C83" s="56">
        <v>-30</v>
      </c>
      <c r="D83" s="57" t="s">
        <v>118</v>
      </c>
      <c r="E83" s="57">
        <v>1</v>
      </c>
      <c r="F83" s="57" t="str">
        <f t="shared" si="3"/>
        <v>-30 °С; ясно; 1 м/с</v>
      </c>
      <c r="G83" s="57" t="str">
        <f t="shared" si="4"/>
        <v>-30 °С 1 м/с</v>
      </c>
      <c r="H83" s="57" t="str">
        <f t="shared" si="5"/>
        <v>-30 °С</v>
      </c>
    </row>
    <row r="84" spans="2:8" x14ac:dyDescent="0.25">
      <c r="B84" s="55">
        <v>43788</v>
      </c>
      <c r="C84" s="56">
        <v>-28</v>
      </c>
      <c r="D84" s="57" t="s">
        <v>118</v>
      </c>
      <c r="E84" s="57">
        <v>0</v>
      </c>
      <c r="F84" s="57" t="str">
        <f t="shared" si="3"/>
        <v>-28 °С; ясно; 0 м/с</v>
      </c>
      <c r="G84" s="57" t="str">
        <f t="shared" si="4"/>
        <v>-28 °С 0 м/с</v>
      </c>
      <c r="H84" s="57" t="str">
        <f t="shared" si="5"/>
        <v>-28 °С</v>
      </c>
    </row>
    <row r="85" spans="2:8" x14ac:dyDescent="0.25">
      <c r="B85" s="55">
        <v>43789</v>
      </c>
      <c r="C85" s="56">
        <v>-22</v>
      </c>
      <c r="D85" s="57" t="s">
        <v>118</v>
      </c>
      <c r="E85" s="57">
        <v>4</v>
      </c>
      <c r="F85" s="57" t="str">
        <f t="shared" si="3"/>
        <v>-22 °С; ясно; 4 м/с</v>
      </c>
      <c r="G85" s="57" t="str">
        <f t="shared" si="4"/>
        <v>-22 °С 4 м/с</v>
      </c>
      <c r="H85" s="57" t="str">
        <f t="shared" si="5"/>
        <v>-22 °С</v>
      </c>
    </row>
    <row r="86" spans="2:8" x14ac:dyDescent="0.25">
      <c r="B86" s="55">
        <v>43790</v>
      </c>
      <c r="C86" s="56">
        <v>-12</v>
      </c>
      <c r="D86" s="57" t="s">
        <v>118</v>
      </c>
      <c r="E86" s="57">
        <v>5</v>
      </c>
      <c r="F86" s="57" t="str">
        <f t="shared" si="3"/>
        <v>-12 °С; ясно; 5 м/с</v>
      </c>
      <c r="G86" s="57" t="str">
        <f t="shared" si="4"/>
        <v>-12 °С 5 м/с</v>
      </c>
      <c r="H86" s="57" t="str">
        <f t="shared" si="5"/>
        <v>-12 °С</v>
      </c>
    </row>
    <row r="87" spans="2:8" x14ac:dyDescent="0.25">
      <c r="B87" s="55">
        <v>43791</v>
      </c>
      <c r="C87" s="56">
        <v>-6</v>
      </c>
      <c r="D87" s="57" t="s">
        <v>114</v>
      </c>
      <c r="E87" s="57">
        <v>4</v>
      </c>
      <c r="F87" s="57" t="str">
        <f t="shared" si="3"/>
        <v>-6 °С; облачно; 4 м/с</v>
      </c>
      <c r="G87" s="57" t="str">
        <f t="shared" si="4"/>
        <v>-6 °С 4 м/с</v>
      </c>
      <c r="H87" s="57" t="str">
        <f t="shared" si="5"/>
        <v>-6 °С</v>
      </c>
    </row>
    <row r="88" spans="2:8" x14ac:dyDescent="0.25">
      <c r="B88" s="55">
        <v>43792</v>
      </c>
      <c r="C88" s="56">
        <v>-6</v>
      </c>
      <c r="D88" s="57" t="s">
        <v>114</v>
      </c>
      <c r="E88" s="57">
        <v>2</v>
      </c>
      <c r="F88" s="57" t="str">
        <f t="shared" si="3"/>
        <v>-6 °С; облачно; 2 м/с</v>
      </c>
      <c r="G88" s="57" t="str">
        <f t="shared" si="4"/>
        <v>-6 °С 2 м/с</v>
      </c>
      <c r="H88" s="57" t="str">
        <f t="shared" si="5"/>
        <v>-6 °С</v>
      </c>
    </row>
    <row r="89" spans="2:8" x14ac:dyDescent="0.25">
      <c r="B89" s="55">
        <v>43793</v>
      </c>
      <c r="C89" s="56">
        <v>-4</v>
      </c>
      <c r="D89" s="57" t="s">
        <v>114</v>
      </c>
      <c r="E89" s="57">
        <v>3</v>
      </c>
      <c r="F89" s="57" t="str">
        <f t="shared" si="3"/>
        <v>-4 °С; облачно; 3 м/с</v>
      </c>
      <c r="G89" s="57" t="str">
        <f t="shared" si="4"/>
        <v>-4 °С 3 м/с</v>
      </c>
      <c r="H89" s="57" t="str">
        <f t="shared" si="5"/>
        <v>-4 °С</v>
      </c>
    </row>
    <row r="90" spans="2:8" x14ac:dyDescent="0.25">
      <c r="B90" s="55">
        <v>43794</v>
      </c>
      <c r="C90" s="56">
        <v>-7</v>
      </c>
      <c r="D90" s="57" t="s">
        <v>114</v>
      </c>
      <c r="E90" s="57">
        <v>3</v>
      </c>
      <c r="F90" s="57" t="str">
        <f t="shared" si="3"/>
        <v>-7 °С; облачно; 3 м/с</v>
      </c>
      <c r="G90" s="57" t="str">
        <f t="shared" si="4"/>
        <v>-7 °С 3 м/с</v>
      </c>
      <c r="H90" s="57" t="str">
        <f t="shared" si="5"/>
        <v>-7 °С</v>
      </c>
    </row>
    <row r="91" spans="2:8" x14ac:dyDescent="0.25">
      <c r="B91" s="55">
        <v>43795</v>
      </c>
      <c r="C91" s="56" t="s">
        <v>140</v>
      </c>
      <c r="D91" s="57" t="s">
        <v>114</v>
      </c>
      <c r="E91" s="57">
        <v>3</v>
      </c>
      <c r="F91" s="57" t="str">
        <f t="shared" si="3"/>
        <v>-12 °С; облачно; 3 м/с</v>
      </c>
      <c r="G91" s="57" t="str">
        <f t="shared" si="4"/>
        <v>-12 °С 3 м/с</v>
      </c>
      <c r="H91" s="57" t="str">
        <f t="shared" si="5"/>
        <v>-12 °С</v>
      </c>
    </row>
    <row r="92" spans="2:8" x14ac:dyDescent="0.25">
      <c r="B92" s="55">
        <v>43796</v>
      </c>
      <c r="C92" s="56" t="s">
        <v>140</v>
      </c>
      <c r="D92" s="57" t="s">
        <v>114</v>
      </c>
      <c r="E92" s="57">
        <v>3</v>
      </c>
      <c r="F92" s="57" t="str">
        <f t="shared" si="3"/>
        <v>-12 °С; облачно; 3 м/с</v>
      </c>
      <c r="G92" s="57" t="str">
        <f t="shared" si="4"/>
        <v>-12 °С 3 м/с</v>
      </c>
      <c r="H92" s="57" t="str">
        <f t="shared" si="5"/>
        <v>-12 °С</v>
      </c>
    </row>
    <row r="93" spans="2:8" x14ac:dyDescent="0.25">
      <c r="B93" s="55">
        <v>43797</v>
      </c>
      <c r="C93" s="56" t="s">
        <v>141</v>
      </c>
      <c r="D93" s="57" t="s">
        <v>118</v>
      </c>
      <c r="E93" s="57">
        <v>3</v>
      </c>
      <c r="F93" s="57" t="str">
        <f t="shared" si="3"/>
        <v>-20 °С; ясно; 3 м/с</v>
      </c>
      <c r="G93" s="57" t="str">
        <f t="shared" si="4"/>
        <v>-20 °С 3 м/с</v>
      </c>
      <c r="H93" s="57" t="str">
        <f t="shared" si="5"/>
        <v>-20 °С</v>
      </c>
    </row>
    <row r="94" spans="2:8" x14ac:dyDescent="0.25">
      <c r="B94" s="55">
        <v>43798</v>
      </c>
      <c r="C94" s="56" t="s">
        <v>142</v>
      </c>
      <c r="D94" s="57" t="s">
        <v>114</v>
      </c>
      <c r="E94" s="57">
        <v>5</v>
      </c>
      <c r="F94" s="57" t="str">
        <f t="shared" si="3"/>
        <v>-15 °С; облачно; 5 м/с</v>
      </c>
      <c r="G94" s="57" t="str">
        <f t="shared" si="4"/>
        <v>-15 °С 5 м/с</v>
      </c>
      <c r="H94" s="57" t="str">
        <f t="shared" si="5"/>
        <v>-15 °С</v>
      </c>
    </row>
    <row r="95" spans="2:8" x14ac:dyDescent="0.25">
      <c r="B95" s="55">
        <v>43799</v>
      </c>
      <c r="C95" s="56" t="s">
        <v>141</v>
      </c>
      <c r="D95" s="57" t="s">
        <v>118</v>
      </c>
      <c r="E95" s="57">
        <v>2</v>
      </c>
      <c r="F95" s="57" t="str">
        <f t="shared" si="3"/>
        <v>-20 °С; ясно; 2 м/с</v>
      </c>
      <c r="G95" s="57" t="str">
        <f t="shared" si="4"/>
        <v>-20 °С 2 м/с</v>
      </c>
      <c r="H95" s="57" t="str">
        <f t="shared" si="5"/>
        <v>-20 °С</v>
      </c>
    </row>
    <row r="96" spans="2:8" x14ac:dyDescent="0.25">
      <c r="B96" s="55">
        <v>43800</v>
      </c>
      <c r="C96" s="57">
        <v>-8</v>
      </c>
      <c r="D96" s="57" t="s">
        <v>118</v>
      </c>
      <c r="E96" s="57">
        <v>3</v>
      </c>
      <c r="F96" s="57" t="str">
        <f t="shared" si="3"/>
        <v>-8 °С; ясно; 3 м/с</v>
      </c>
      <c r="G96" s="57" t="str">
        <f t="shared" si="4"/>
        <v>-8 °С 3 м/с</v>
      </c>
      <c r="H96" s="57" t="str">
        <f t="shared" si="5"/>
        <v>-8 °С</v>
      </c>
    </row>
    <row r="97" spans="2:8" x14ac:dyDescent="0.25">
      <c r="B97" s="55">
        <v>43801</v>
      </c>
      <c r="C97" s="57">
        <v>-8</v>
      </c>
      <c r="D97" s="57" t="s">
        <v>118</v>
      </c>
      <c r="E97" s="57">
        <v>3</v>
      </c>
      <c r="F97" s="57" t="str">
        <f t="shared" si="3"/>
        <v>-8 °С; ясно; 3 м/с</v>
      </c>
      <c r="G97" s="57" t="str">
        <f t="shared" si="4"/>
        <v>-8 °С 3 м/с</v>
      </c>
      <c r="H97" s="57" t="str">
        <f t="shared" si="5"/>
        <v>-8 °С</v>
      </c>
    </row>
    <row r="98" spans="2:8" x14ac:dyDescent="0.25">
      <c r="B98" s="55">
        <v>43802</v>
      </c>
      <c r="C98" s="57">
        <v>-6</v>
      </c>
      <c r="D98" s="57" t="s">
        <v>114</v>
      </c>
      <c r="E98" s="57">
        <v>2</v>
      </c>
      <c r="F98" s="57" t="str">
        <f t="shared" si="3"/>
        <v>-6 °С; облачно; 2 м/с</v>
      </c>
      <c r="G98" s="57" t="str">
        <f t="shared" si="4"/>
        <v>-6 °С 2 м/с</v>
      </c>
      <c r="H98" s="57" t="str">
        <f t="shared" si="5"/>
        <v>-6 °С</v>
      </c>
    </row>
    <row r="99" spans="2:8" x14ac:dyDescent="0.25">
      <c r="B99" s="55">
        <v>43803</v>
      </c>
      <c r="C99" s="57">
        <v>-10</v>
      </c>
      <c r="D99" s="57" t="s">
        <v>114</v>
      </c>
      <c r="E99" s="57">
        <v>2</v>
      </c>
      <c r="F99" s="57" t="str">
        <f t="shared" si="3"/>
        <v>-10 °С; облачно; 2 м/с</v>
      </c>
      <c r="G99" s="57" t="str">
        <f t="shared" si="4"/>
        <v>-10 °С 2 м/с</v>
      </c>
      <c r="H99" s="57" t="str">
        <f t="shared" si="5"/>
        <v>-10 °С</v>
      </c>
    </row>
    <row r="100" spans="2:8" x14ac:dyDescent="0.25">
      <c r="B100" s="55">
        <v>43804</v>
      </c>
      <c r="C100" s="57">
        <v>-6</v>
      </c>
      <c r="D100" s="190" t="s">
        <v>143</v>
      </c>
      <c r="E100" s="57">
        <v>1</v>
      </c>
      <c r="F100" s="57" t="str">
        <f t="shared" si="3"/>
        <v>-6 °С; пасмурно; 1 м/с</v>
      </c>
      <c r="G100" s="57" t="str">
        <f t="shared" si="4"/>
        <v>-6 °С 1 м/с</v>
      </c>
      <c r="H100" s="57" t="str">
        <f t="shared" si="5"/>
        <v>-6 °С</v>
      </c>
    </row>
    <row r="101" spans="2:8" x14ac:dyDescent="0.25">
      <c r="B101" s="55">
        <v>43805</v>
      </c>
      <c r="C101" s="57">
        <v>-12</v>
      </c>
      <c r="D101" s="57" t="s">
        <v>118</v>
      </c>
      <c r="E101" s="57">
        <v>4</v>
      </c>
      <c r="F101" s="57" t="str">
        <f t="shared" si="3"/>
        <v>-12 °С; ясно; 4 м/с</v>
      </c>
      <c r="G101" s="57" t="str">
        <f t="shared" si="4"/>
        <v>-12 °С 4 м/с</v>
      </c>
      <c r="H101" s="57" t="str">
        <f t="shared" si="5"/>
        <v>-12 °С</v>
      </c>
    </row>
    <row r="102" spans="2:8" x14ac:dyDescent="0.25">
      <c r="B102" s="55">
        <v>43806</v>
      </c>
      <c r="C102" s="57">
        <v>0</v>
      </c>
      <c r="D102" s="190" t="s">
        <v>143</v>
      </c>
      <c r="E102" s="57">
        <v>3</v>
      </c>
      <c r="F102" s="57" t="str">
        <f t="shared" si="3"/>
        <v>0 °С; пасмурно; 3 м/с</v>
      </c>
      <c r="G102" s="57" t="str">
        <f t="shared" si="4"/>
        <v>0 °С 3 м/с</v>
      </c>
      <c r="H102" s="57" t="str">
        <f t="shared" si="5"/>
        <v>0 °С</v>
      </c>
    </row>
    <row r="103" spans="2:8" x14ac:dyDescent="0.25">
      <c r="B103" s="55">
        <v>43807</v>
      </c>
      <c r="C103" s="57">
        <v>-2</v>
      </c>
      <c r="D103" s="190" t="s">
        <v>143</v>
      </c>
      <c r="E103" s="57">
        <v>1</v>
      </c>
      <c r="F103" s="57" t="str">
        <f t="shared" si="3"/>
        <v>-2 °С; пасмурно; 1 м/с</v>
      </c>
      <c r="G103" s="57" t="str">
        <f t="shared" si="4"/>
        <v>-2 °С 1 м/с</v>
      </c>
      <c r="H103" s="57" t="str">
        <f t="shared" si="5"/>
        <v>-2 °С</v>
      </c>
    </row>
    <row r="104" spans="2:8" x14ac:dyDescent="0.25">
      <c r="B104" s="55">
        <v>43808</v>
      </c>
      <c r="C104" s="57">
        <v>-2</v>
      </c>
      <c r="D104" s="190" t="s">
        <v>143</v>
      </c>
      <c r="E104" s="57">
        <v>5</v>
      </c>
      <c r="F104" s="57" t="str">
        <f t="shared" si="3"/>
        <v>-2 °С; пасмурно; 5 м/с</v>
      </c>
      <c r="G104" s="57" t="str">
        <f t="shared" si="4"/>
        <v>-2 °С 5 м/с</v>
      </c>
      <c r="H104" s="57" t="str">
        <f t="shared" si="5"/>
        <v>-2 °С</v>
      </c>
    </row>
    <row r="105" spans="2:8" x14ac:dyDescent="0.25">
      <c r="B105" s="55">
        <v>43809</v>
      </c>
      <c r="C105" s="57">
        <v>-1</v>
      </c>
      <c r="D105" s="190" t="s">
        <v>143</v>
      </c>
      <c r="E105" s="57">
        <v>3</v>
      </c>
      <c r="F105" s="57" t="str">
        <f t="shared" si="3"/>
        <v>-1 °С; пасмурно; 3 м/с</v>
      </c>
      <c r="G105" s="57" t="str">
        <f t="shared" si="4"/>
        <v>-1 °С 3 м/с</v>
      </c>
      <c r="H105" s="57" t="str">
        <f t="shared" si="5"/>
        <v>-1 °С</v>
      </c>
    </row>
    <row r="106" spans="2:8" x14ac:dyDescent="0.25">
      <c r="B106" s="55">
        <v>43810</v>
      </c>
      <c r="C106" s="57">
        <v>-2</v>
      </c>
      <c r="D106" s="190" t="s">
        <v>143</v>
      </c>
      <c r="E106" s="57">
        <v>3</v>
      </c>
      <c r="F106" s="57" t="str">
        <f t="shared" si="3"/>
        <v>-2 °С; пасмурно; 3 м/с</v>
      </c>
      <c r="G106" s="57" t="str">
        <f t="shared" si="4"/>
        <v>-2 °С 3 м/с</v>
      </c>
      <c r="H106" s="57" t="str">
        <f t="shared" si="5"/>
        <v>-2 °С</v>
      </c>
    </row>
    <row r="107" spans="2:8" x14ac:dyDescent="0.25">
      <c r="B107" s="55">
        <v>43811</v>
      </c>
      <c r="C107" s="57">
        <v>-4</v>
      </c>
      <c r="D107" s="57" t="s">
        <v>114</v>
      </c>
      <c r="E107" s="57">
        <v>3</v>
      </c>
      <c r="F107" s="57" t="str">
        <f t="shared" si="3"/>
        <v>-4 °С; облачно; 3 м/с</v>
      </c>
      <c r="G107" s="57" t="str">
        <f t="shared" si="4"/>
        <v>-4 °С 3 м/с</v>
      </c>
      <c r="H107" s="57" t="str">
        <f t="shared" si="5"/>
        <v>-4 °С</v>
      </c>
    </row>
    <row r="108" spans="2:8" x14ac:dyDescent="0.25">
      <c r="B108" s="55">
        <v>43812</v>
      </c>
      <c r="C108" s="57">
        <v>-10</v>
      </c>
      <c r="D108" s="57" t="s">
        <v>114</v>
      </c>
      <c r="E108" s="57">
        <v>1</v>
      </c>
      <c r="F108" s="57" t="str">
        <f t="shared" si="3"/>
        <v>-10 °С; облачно; 1 м/с</v>
      </c>
      <c r="G108" s="57" t="str">
        <f t="shared" si="4"/>
        <v>-10 °С 1 м/с</v>
      </c>
      <c r="H108" s="57" t="str">
        <f t="shared" si="5"/>
        <v>-10 °С</v>
      </c>
    </row>
    <row r="109" spans="2:8" x14ac:dyDescent="0.25">
      <c r="B109" s="55">
        <v>43813</v>
      </c>
      <c r="C109" s="57">
        <v>-9</v>
      </c>
      <c r="D109" s="190" t="s">
        <v>143</v>
      </c>
      <c r="E109" s="57">
        <v>1</v>
      </c>
      <c r="F109" s="57" t="str">
        <f t="shared" si="3"/>
        <v>-9 °С; пасмурно; 1 м/с</v>
      </c>
      <c r="G109" s="57" t="str">
        <f t="shared" si="4"/>
        <v>-9 °С 1 м/с</v>
      </c>
      <c r="H109" s="57" t="str">
        <f t="shared" si="5"/>
        <v>-9 °С</v>
      </c>
    </row>
    <row r="110" spans="2:8" x14ac:dyDescent="0.25">
      <c r="B110" s="55">
        <v>43814</v>
      </c>
      <c r="C110" s="57">
        <v>-8</v>
      </c>
      <c r="D110" s="57" t="s">
        <v>114</v>
      </c>
      <c r="E110" s="57">
        <v>1</v>
      </c>
      <c r="F110" s="57" t="str">
        <f t="shared" si="3"/>
        <v>-8 °С; облачно; 1 м/с</v>
      </c>
      <c r="G110" s="57" t="str">
        <f t="shared" si="4"/>
        <v>-8 °С 1 м/с</v>
      </c>
      <c r="H110" s="57" t="str">
        <f t="shared" si="5"/>
        <v>-8 °С</v>
      </c>
    </row>
    <row r="111" spans="2:8" x14ac:dyDescent="0.25">
      <c r="B111" s="55">
        <v>43815</v>
      </c>
      <c r="C111" s="57">
        <v>-11</v>
      </c>
      <c r="D111" s="57" t="s">
        <v>114</v>
      </c>
      <c r="E111" s="57">
        <v>1</v>
      </c>
      <c r="F111" s="57" t="str">
        <f t="shared" si="3"/>
        <v>-11 °С; облачно; 1 м/с</v>
      </c>
      <c r="G111" s="57" t="str">
        <f t="shared" si="4"/>
        <v>-11 °С 1 м/с</v>
      </c>
      <c r="H111" s="57" t="str">
        <f t="shared" si="5"/>
        <v>-11 °С</v>
      </c>
    </row>
    <row r="112" spans="2:8" x14ac:dyDescent="0.25">
      <c r="B112" s="55">
        <v>43816</v>
      </c>
      <c r="C112" s="57">
        <v>-10</v>
      </c>
      <c r="D112" s="190" t="s">
        <v>143</v>
      </c>
      <c r="E112" s="57">
        <v>2</v>
      </c>
      <c r="F112" s="57" t="str">
        <f t="shared" si="3"/>
        <v>-10 °С; пасмурно; 2 м/с</v>
      </c>
      <c r="G112" s="57" t="str">
        <f t="shared" si="4"/>
        <v>-10 °С 2 м/с</v>
      </c>
      <c r="H112" s="57" t="str">
        <f t="shared" si="5"/>
        <v>-10 °С</v>
      </c>
    </row>
    <row r="113" spans="2:8" x14ac:dyDescent="0.25">
      <c r="B113" s="55">
        <v>43817</v>
      </c>
      <c r="C113" s="57">
        <v>-9</v>
      </c>
      <c r="D113" s="57" t="s">
        <v>118</v>
      </c>
      <c r="E113" s="57">
        <v>2</v>
      </c>
      <c r="F113" s="57" t="str">
        <f t="shared" si="3"/>
        <v>-9 °С; ясно; 2 м/с</v>
      </c>
      <c r="G113" s="57" t="str">
        <f t="shared" si="4"/>
        <v>-9 °С 2 м/с</v>
      </c>
      <c r="H113" s="57" t="str">
        <f t="shared" si="5"/>
        <v>-9 °С</v>
      </c>
    </row>
    <row r="114" spans="2:8" x14ac:dyDescent="0.25">
      <c r="B114" s="55">
        <v>43818</v>
      </c>
      <c r="C114" s="57">
        <v>-18</v>
      </c>
      <c r="D114" s="57" t="s">
        <v>118</v>
      </c>
      <c r="E114" s="57">
        <v>1</v>
      </c>
      <c r="F114" s="57" t="str">
        <f t="shared" si="3"/>
        <v>-18 °С; ясно; 1 м/с</v>
      </c>
      <c r="G114" s="57" t="str">
        <f t="shared" si="4"/>
        <v>-18 °С 1 м/с</v>
      </c>
      <c r="H114" s="57" t="str">
        <f t="shared" si="5"/>
        <v>-18 °С</v>
      </c>
    </row>
    <row r="115" spans="2:8" x14ac:dyDescent="0.25">
      <c r="B115" s="55">
        <v>43819</v>
      </c>
      <c r="C115" s="57">
        <v>-17</v>
      </c>
      <c r="D115" s="190" t="s">
        <v>143</v>
      </c>
      <c r="E115" s="211" t="s">
        <v>276</v>
      </c>
      <c r="F115" s="57" t="str">
        <f t="shared" si="3"/>
        <v>-17 °С; пасмурно; ш м/с</v>
      </c>
      <c r="G115" s="57" t="str">
        <f t="shared" si="4"/>
        <v>-17 °С ш м/с</v>
      </c>
      <c r="H115" s="57" t="str">
        <f t="shared" si="5"/>
        <v>-17 °С</v>
      </c>
    </row>
    <row r="116" spans="2:8" x14ac:dyDescent="0.25">
      <c r="B116" s="55">
        <v>43820</v>
      </c>
      <c r="C116" s="57">
        <v>-13</v>
      </c>
      <c r="D116" s="57" t="s">
        <v>118</v>
      </c>
      <c r="E116" s="57">
        <v>2</v>
      </c>
      <c r="F116" s="57" t="str">
        <f t="shared" si="3"/>
        <v>-13 °С; ясно; 2 м/с</v>
      </c>
      <c r="G116" s="57" t="str">
        <f t="shared" si="4"/>
        <v>-13 °С 2 м/с</v>
      </c>
      <c r="H116" s="57" t="str">
        <f t="shared" si="5"/>
        <v>-13 °С</v>
      </c>
    </row>
    <row r="117" spans="2:8" x14ac:dyDescent="0.25">
      <c r="B117" s="55">
        <v>43821</v>
      </c>
      <c r="C117" s="57">
        <v>-13</v>
      </c>
      <c r="D117" s="57" t="s">
        <v>118</v>
      </c>
      <c r="E117" s="57">
        <v>1</v>
      </c>
      <c r="F117" s="57" t="str">
        <f t="shared" si="3"/>
        <v>-13 °С; ясно; 1 м/с</v>
      </c>
      <c r="G117" s="57" t="str">
        <f t="shared" si="4"/>
        <v>-13 °С 1 м/с</v>
      </c>
      <c r="H117" s="57" t="str">
        <f t="shared" si="5"/>
        <v>-13 °С</v>
      </c>
    </row>
    <row r="118" spans="2:8" x14ac:dyDescent="0.25">
      <c r="B118" s="55">
        <v>43822</v>
      </c>
      <c r="C118" s="57">
        <v>-11</v>
      </c>
      <c r="D118" s="190" t="s">
        <v>143</v>
      </c>
      <c r="E118" s="57">
        <v>4</v>
      </c>
      <c r="F118" s="57" t="str">
        <f t="shared" si="3"/>
        <v>-11 °С; пасмурно; 4 м/с</v>
      </c>
      <c r="G118" s="57" t="str">
        <f t="shared" si="4"/>
        <v>-11 °С 4 м/с</v>
      </c>
      <c r="H118" s="57" t="str">
        <f t="shared" si="5"/>
        <v>-11 °С</v>
      </c>
    </row>
    <row r="119" spans="2:8" x14ac:dyDescent="0.25">
      <c r="B119" s="55">
        <v>43823</v>
      </c>
      <c r="C119" s="57">
        <v>-16</v>
      </c>
      <c r="D119" s="57" t="s">
        <v>118</v>
      </c>
      <c r="E119" s="211" t="s">
        <v>276</v>
      </c>
      <c r="F119" s="57" t="str">
        <f t="shared" si="3"/>
        <v>-16 °С; ясно; ш м/с</v>
      </c>
      <c r="G119" s="57" t="str">
        <f t="shared" si="4"/>
        <v>-16 °С ш м/с</v>
      </c>
      <c r="H119" s="57" t="str">
        <f t="shared" si="5"/>
        <v>-16 °С</v>
      </c>
    </row>
    <row r="120" spans="2:8" x14ac:dyDescent="0.25">
      <c r="B120" s="55">
        <v>43824</v>
      </c>
      <c r="C120" s="57">
        <v>-22</v>
      </c>
      <c r="D120" s="57" t="s">
        <v>118</v>
      </c>
      <c r="E120" s="57">
        <v>1</v>
      </c>
      <c r="F120" s="57" t="str">
        <f t="shared" si="3"/>
        <v>-22 °С; ясно; 1 м/с</v>
      </c>
      <c r="G120" s="57" t="str">
        <f t="shared" si="4"/>
        <v>-22 °С 1 м/с</v>
      </c>
      <c r="H120" s="57" t="str">
        <f t="shared" si="5"/>
        <v>-22 °С</v>
      </c>
    </row>
    <row r="121" spans="2:8" x14ac:dyDescent="0.25">
      <c r="B121" s="55">
        <v>43825</v>
      </c>
      <c r="C121" s="57">
        <v>-27</v>
      </c>
      <c r="D121" s="57" t="s">
        <v>118</v>
      </c>
      <c r="E121" s="211" t="s">
        <v>276</v>
      </c>
      <c r="F121" s="57" t="str">
        <f t="shared" si="3"/>
        <v>-27 °С; ясно; ш м/с</v>
      </c>
      <c r="G121" s="57" t="str">
        <f t="shared" si="4"/>
        <v>-27 °С ш м/с</v>
      </c>
      <c r="H121" s="57" t="str">
        <f t="shared" si="5"/>
        <v>-27 °С</v>
      </c>
    </row>
    <row r="122" spans="2:8" x14ac:dyDescent="0.25">
      <c r="B122" s="55">
        <v>43826</v>
      </c>
      <c r="C122" s="57">
        <v>-26</v>
      </c>
      <c r="D122" s="57" t="s">
        <v>118</v>
      </c>
      <c r="E122" s="57">
        <v>1</v>
      </c>
      <c r="F122" s="57" t="str">
        <f t="shared" si="3"/>
        <v>-26 °С; ясно; 1 м/с</v>
      </c>
      <c r="G122" s="57" t="str">
        <f t="shared" si="4"/>
        <v>-26 °С 1 м/с</v>
      </c>
      <c r="H122" s="57" t="str">
        <f t="shared" si="5"/>
        <v>-26 °С</v>
      </c>
    </row>
    <row r="123" spans="2:8" x14ac:dyDescent="0.25">
      <c r="B123" s="55">
        <v>43827</v>
      </c>
      <c r="C123" s="57">
        <v>-16</v>
      </c>
      <c r="D123" s="190" t="s">
        <v>143</v>
      </c>
      <c r="E123" s="57">
        <v>3</v>
      </c>
      <c r="F123" s="57" t="str">
        <f t="shared" si="3"/>
        <v>-16 °С; пасмурно; 3 м/с</v>
      </c>
      <c r="G123" s="57" t="str">
        <f t="shared" si="4"/>
        <v>-16 °С 3 м/с</v>
      </c>
      <c r="H123" s="57" t="str">
        <f t="shared" si="5"/>
        <v>-16 °С</v>
      </c>
    </row>
    <row r="124" spans="2:8" x14ac:dyDescent="0.25">
      <c r="B124" s="55">
        <v>43828</v>
      </c>
      <c r="C124" s="57">
        <v>-24</v>
      </c>
      <c r="D124" s="57" t="s">
        <v>118</v>
      </c>
      <c r="E124" s="57">
        <v>1</v>
      </c>
      <c r="F124" s="57" t="str">
        <f t="shared" si="3"/>
        <v>-24 °С; ясно; 1 м/с</v>
      </c>
      <c r="G124" s="57" t="str">
        <f t="shared" si="4"/>
        <v>-24 °С 1 м/с</v>
      </c>
      <c r="H124" s="57" t="str">
        <f t="shared" si="5"/>
        <v>-24 °С</v>
      </c>
    </row>
    <row r="125" spans="2:8" x14ac:dyDescent="0.25">
      <c r="B125" s="55">
        <v>43829</v>
      </c>
      <c r="C125" s="57">
        <v>-22</v>
      </c>
      <c r="D125" s="57" t="s">
        <v>118</v>
      </c>
      <c r="E125" s="57">
        <v>1</v>
      </c>
      <c r="F125" s="57" t="str">
        <f t="shared" si="3"/>
        <v>-22 °С; ясно; 1 м/с</v>
      </c>
      <c r="G125" s="57" t="str">
        <f t="shared" si="4"/>
        <v>-22 °С 1 м/с</v>
      </c>
      <c r="H125" s="57" t="str">
        <f t="shared" si="5"/>
        <v>-22 °С</v>
      </c>
    </row>
    <row r="126" spans="2:8" x14ac:dyDescent="0.25">
      <c r="B126" s="55">
        <v>43830</v>
      </c>
      <c r="C126" s="57">
        <v>-19</v>
      </c>
      <c r="D126" s="57" t="s">
        <v>118</v>
      </c>
      <c r="E126" s="57">
        <v>2</v>
      </c>
      <c r="F126" s="57" t="str">
        <f t="shared" si="3"/>
        <v>-19 °С; ясно; 2 м/с</v>
      </c>
      <c r="G126" s="57" t="str">
        <f t="shared" si="4"/>
        <v>-19 °С 2 м/с</v>
      </c>
      <c r="H126" s="57" t="str">
        <f t="shared" si="5"/>
        <v>-19 °С</v>
      </c>
    </row>
    <row r="127" spans="2:8" x14ac:dyDescent="0.25">
      <c r="B127" s="55">
        <v>43831</v>
      </c>
      <c r="C127" s="57">
        <v>-11</v>
      </c>
      <c r="D127" s="190" t="s">
        <v>143</v>
      </c>
      <c r="E127" s="57">
        <v>2</v>
      </c>
      <c r="F127" s="57" t="str">
        <f t="shared" si="3"/>
        <v>-11 °С; пасмурно; 2 м/с</v>
      </c>
      <c r="G127" s="57" t="str">
        <f t="shared" si="4"/>
        <v>-11 °С 2 м/с</v>
      </c>
      <c r="H127" s="57" t="str">
        <f t="shared" si="5"/>
        <v>-11 °С</v>
      </c>
    </row>
    <row r="128" spans="2:8" x14ac:dyDescent="0.25">
      <c r="B128" s="55">
        <v>43832</v>
      </c>
      <c r="C128" s="57">
        <v>-12</v>
      </c>
      <c r="D128" s="57" t="s">
        <v>118</v>
      </c>
      <c r="E128" s="57">
        <v>2</v>
      </c>
      <c r="F128" s="57" t="str">
        <f t="shared" si="3"/>
        <v>-12 °С; ясно; 2 м/с</v>
      </c>
      <c r="G128" s="57" t="str">
        <f t="shared" si="4"/>
        <v>-12 °С 2 м/с</v>
      </c>
      <c r="H128" s="57" t="str">
        <f t="shared" si="5"/>
        <v>-12 °С</v>
      </c>
    </row>
    <row r="129" spans="2:8" x14ac:dyDescent="0.25">
      <c r="B129" s="55">
        <v>43833</v>
      </c>
      <c r="C129" s="57">
        <v>-13</v>
      </c>
      <c r="D129" s="190" t="s">
        <v>143</v>
      </c>
      <c r="E129" s="57">
        <v>2</v>
      </c>
      <c r="F129" s="57" t="str">
        <f t="shared" si="3"/>
        <v>-13 °С; пасмурно; 2 м/с</v>
      </c>
      <c r="G129" s="57" t="str">
        <f t="shared" si="4"/>
        <v>-13 °С 2 м/с</v>
      </c>
      <c r="H129" s="57" t="str">
        <f t="shared" si="5"/>
        <v>-13 °С</v>
      </c>
    </row>
    <row r="130" spans="2:8" x14ac:dyDescent="0.25">
      <c r="B130" s="55">
        <v>43834</v>
      </c>
      <c r="C130" s="57">
        <v>-7</v>
      </c>
      <c r="D130" s="190" t="s">
        <v>143</v>
      </c>
      <c r="E130" s="57">
        <v>3</v>
      </c>
      <c r="F130" s="57" t="str">
        <f t="shared" si="3"/>
        <v>-7 °С; пасмурно; 3 м/с</v>
      </c>
      <c r="G130" s="57" t="str">
        <f t="shared" si="4"/>
        <v>-7 °С 3 м/с</v>
      </c>
      <c r="H130" s="57" t="str">
        <f t="shared" si="5"/>
        <v>-7 °С</v>
      </c>
    </row>
    <row r="131" spans="2:8" x14ac:dyDescent="0.25">
      <c r="B131" s="55">
        <v>43835</v>
      </c>
      <c r="C131" s="57">
        <v>-3</v>
      </c>
      <c r="D131" s="190" t="s">
        <v>143</v>
      </c>
      <c r="E131" s="57">
        <v>3</v>
      </c>
      <c r="F131" s="57" t="str">
        <f t="shared" ref="F131:F194" si="6">CONCATENATE(C131," °С; ",D131,"; ",E131," м/с")</f>
        <v>-3 °С; пасмурно; 3 м/с</v>
      </c>
      <c r="G131" s="57" t="str">
        <f t="shared" ref="G131:G194" si="7">CONCATENATE(C131," °С ",E131," м/с")</f>
        <v>-3 °С 3 м/с</v>
      </c>
      <c r="H131" s="57" t="str">
        <f t="shared" ref="H131:H194" si="8">CONCATENATE(C131," °С")</f>
        <v>-3 °С</v>
      </c>
    </row>
    <row r="132" spans="2:8" x14ac:dyDescent="0.25">
      <c r="B132" s="55">
        <v>43836</v>
      </c>
      <c r="C132" s="57">
        <v>-3</v>
      </c>
      <c r="D132" s="190" t="s">
        <v>143</v>
      </c>
      <c r="E132" s="57">
        <v>3</v>
      </c>
      <c r="F132" s="57" t="str">
        <f t="shared" si="6"/>
        <v>-3 °С; пасмурно; 3 м/с</v>
      </c>
      <c r="G132" s="57" t="str">
        <f t="shared" si="7"/>
        <v>-3 °С 3 м/с</v>
      </c>
      <c r="H132" s="57" t="str">
        <f t="shared" si="8"/>
        <v>-3 °С</v>
      </c>
    </row>
    <row r="133" spans="2:8" x14ac:dyDescent="0.25">
      <c r="B133" s="55">
        <v>43837</v>
      </c>
      <c r="C133" s="57">
        <v>-10</v>
      </c>
      <c r="D133" s="57" t="s">
        <v>118</v>
      </c>
      <c r="E133" s="57">
        <v>2</v>
      </c>
      <c r="F133" s="57" t="str">
        <f t="shared" si="6"/>
        <v>-10 °С; ясно; 2 м/с</v>
      </c>
      <c r="G133" s="57" t="str">
        <f t="shared" si="7"/>
        <v>-10 °С 2 м/с</v>
      </c>
      <c r="H133" s="57" t="str">
        <f t="shared" si="8"/>
        <v>-10 °С</v>
      </c>
    </row>
    <row r="134" spans="2:8" x14ac:dyDescent="0.25">
      <c r="B134" s="55">
        <v>43838</v>
      </c>
      <c r="C134" s="57">
        <v>-17</v>
      </c>
      <c r="D134" s="57" t="s">
        <v>118</v>
      </c>
      <c r="E134" s="57">
        <v>1</v>
      </c>
      <c r="F134" s="57" t="str">
        <f t="shared" si="6"/>
        <v>-17 °С; ясно; 1 м/с</v>
      </c>
      <c r="G134" s="57" t="str">
        <f t="shared" si="7"/>
        <v>-17 °С 1 м/с</v>
      </c>
      <c r="H134" s="57" t="str">
        <f t="shared" si="8"/>
        <v>-17 °С</v>
      </c>
    </row>
    <row r="135" spans="2:8" x14ac:dyDescent="0.25">
      <c r="B135" s="55">
        <v>43839</v>
      </c>
      <c r="C135" s="57">
        <v>-13</v>
      </c>
      <c r="D135" s="57" t="s">
        <v>118</v>
      </c>
      <c r="E135" s="57">
        <v>2</v>
      </c>
      <c r="F135" s="57" t="str">
        <f t="shared" si="6"/>
        <v>-13 °С; ясно; 2 м/с</v>
      </c>
      <c r="G135" s="57" t="str">
        <f t="shared" si="7"/>
        <v>-13 °С 2 м/с</v>
      </c>
      <c r="H135" s="57" t="str">
        <f t="shared" si="8"/>
        <v>-13 °С</v>
      </c>
    </row>
    <row r="136" spans="2:8" x14ac:dyDescent="0.25">
      <c r="B136" s="55">
        <v>43840</v>
      </c>
      <c r="C136" s="57">
        <v>-10</v>
      </c>
      <c r="D136" s="190" t="s">
        <v>143</v>
      </c>
      <c r="E136" s="57">
        <v>4</v>
      </c>
      <c r="F136" s="57" t="str">
        <f t="shared" si="6"/>
        <v>-10 °С; пасмурно; 4 м/с</v>
      </c>
      <c r="G136" s="57" t="str">
        <f t="shared" si="7"/>
        <v>-10 °С 4 м/с</v>
      </c>
      <c r="H136" s="57" t="str">
        <f t="shared" si="8"/>
        <v>-10 °С</v>
      </c>
    </row>
    <row r="137" spans="2:8" x14ac:dyDescent="0.25">
      <c r="B137" s="55">
        <v>43841</v>
      </c>
      <c r="C137" s="57">
        <v>-6</v>
      </c>
      <c r="D137" s="190" t="s">
        <v>143</v>
      </c>
      <c r="E137" s="57">
        <v>4</v>
      </c>
      <c r="F137" s="57" t="str">
        <f t="shared" si="6"/>
        <v>-6 °С; пасмурно; 4 м/с</v>
      </c>
      <c r="G137" s="57" t="str">
        <f t="shared" si="7"/>
        <v>-6 °С 4 м/с</v>
      </c>
      <c r="H137" s="57" t="str">
        <f t="shared" si="8"/>
        <v>-6 °С</v>
      </c>
    </row>
    <row r="138" spans="2:8" x14ac:dyDescent="0.25">
      <c r="B138" s="55">
        <v>43842</v>
      </c>
      <c r="C138" s="57">
        <v>-10</v>
      </c>
      <c r="D138" s="190" t="s">
        <v>143</v>
      </c>
      <c r="E138" s="57">
        <v>1</v>
      </c>
      <c r="F138" s="57" t="str">
        <f t="shared" si="6"/>
        <v>-10 °С; пасмурно; 1 м/с</v>
      </c>
      <c r="G138" s="57" t="str">
        <f t="shared" si="7"/>
        <v>-10 °С 1 м/с</v>
      </c>
      <c r="H138" s="57" t="str">
        <f t="shared" si="8"/>
        <v>-10 °С</v>
      </c>
    </row>
    <row r="139" spans="2:8" x14ac:dyDescent="0.25">
      <c r="B139" s="55">
        <v>43843</v>
      </c>
      <c r="C139" s="57">
        <v>-8</v>
      </c>
      <c r="D139" s="190" t="s">
        <v>143</v>
      </c>
      <c r="E139" s="57">
        <v>5</v>
      </c>
      <c r="F139" s="57" t="str">
        <f t="shared" si="6"/>
        <v>-8 °С; пасмурно; 5 м/с</v>
      </c>
      <c r="G139" s="57" t="str">
        <f t="shared" si="7"/>
        <v>-8 °С 5 м/с</v>
      </c>
      <c r="H139" s="57" t="str">
        <f t="shared" si="8"/>
        <v>-8 °С</v>
      </c>
    </row>
    <row r="140" spans="2:8" x14ac:dyDescent="0.25">
      <c r="B140" s="55">
        <v>43844</v>
      </c>
      <c r="C140" s="57">
        <v>-4</v>
      </c>
      <c r="D140" s="190" t="s">
        <v>143</v>
      </c>
      <c r="E140" s="57">
        <v>3</v>
      </c>
      <c r="F140" s="57" t="str">
        <f t="shared" si="6"/>
        <v>-4 °С; пасмурно; 3 м/с</v>
      </c>
      <c r="G140" s="57" t="str">
        <f t="shared" si="7"/>
        <v>-4 °С 3 м/с</v>
      </c>
      <c r="H140" s="57" t="str">
        <f t="shared" si="8"/>
        <v>-4 °С</v>
      </c>
    </row>
    <row r="141" spans="2:8" x14ac:dyDescent="0.25">
      <c r="B141" s="55">
        <v>43845</v>
      </c>
      <c r="C141" s="57">
        <v>-12</v>
      </c>
      <c r="D141" s="57" t="s">
        <v>118</v>
      </c>
      <c r="E141" s="57">
        <v>2</v>
      </c>
      <c r="F141" s="57" t="str">
        <f t="shared" si="6"/>
        <v>-12 °С; ясно; 2 м/с</v>
      </c>
      <c r="G141" s="57" t="str">
        <f t="shared" si="7"/>
        <v>-12 °С 2 м/с</v>
      </c>
      <c r="H141" s="57" t="str">
        <f t="shared" si="8"/>
        <v>-12 °С</v>
      </c>
    </row>
    <row r="142" spans="2:8" x14ac:dyDescent="0.25">
      <c r="B142" s="55">
        <v>43846</v>
      </c>
      <c r="C142" s="57">
        <v>-8</v>
      </c>
      <c r="D142" s="190" t="s">
        <v>143</v>
      </c>
      <c r="E142" s="57">
        <v>4</v>
      </c>
      <c r="F142" s="57" t="str">
        <f t="shared" si="6"/>
        <v>-8 °С; пасмурно; 4 м/с</v>
      </c>
      <c r="G142" s="57" t="str">
        <f t="shared" si="7"/>
        <v>-8 °С 4 м/с</v>
      </c>
      <c r="H142" s="57" t="str">
        <f t="shared" si="8"/>
        <v>-8 °С</v>
      </c>
    </row>
    <row r="143" spans="2:8" x14ac:dyDescent="0.25">
      <c r="B143" s="55">
        <v>43847</v>
      </c>
      <c r="C143" s="57">
        <v>-7</v>
      </c>
      <c r="D143" s="190" t="s">
        <v>143</v>
      </c>
      <c r="E143" s="57">
        <v>5</v>
      </c>
      <c r="F143" s="57" t="str">
        <f t="shared" si="6"/>
        <v>-7 °С; пасмурно; 5 м/с</v>
      </c>
      <c r="G143" s="57" t="str">
        <f t="shared" si="7"/>
        <v>-7 °С 5 м/с</v>
      </c>
      <c r="H143" s="57" t="str">
        <f t="shared" si="8"/>
        <v>-7 °С</v>
      </c>
    </row>
    <row r="144" spans="2:8" x14ac:dyDescent="0.25">
      <c r="B144" s="55">
        <v>43848</v>
      </c>
      <c r="C144" s="57">
        <v>-12</v>
      </c>
      <c r="D144" s="190" t="s">
        <v>143</v>
      </c>
      <c r="E144" s="57">
        <v>3</v>
      </c>
      <c r="F144" s="57" t="str">
        <f t="shared" si="6"/>
        <v>-12 °С; пасмурно; 3 м/с</v>
      </c>
      <c r="G144" s="57" t="str">
        <f t="shared" si="7"/>
        <v>-12 °С 3 м/с</v>
      </c>
      <c r="H144" s="57" t="str">
        <f t="shared" si="8"/>
        <v>-12 °С</v>
      </c>
    </row>
    <row r="145" spans="2:8" x14ac:dyDescent="0.25">
      <c r="B145" s="55">
        <v>43849</v>
      </c>
      <c r="C145" s="57">
        <v>-17</v>
      </c>
      <c r="D145" s="59" t="s">
        <v>118</v>
      </c>
      <c r="E145" s="57">
        <v>3</v>
      </c>
      <c r="F145" s="57" t="str">
        <f t="shared" si="6"/>
        <v>-17 °С; ясно; 3 м/с</v>
      </c>
      <c r="G145" s="57" t="str">
        <f t="shared" si="7"/>
        <v>-17 °С 3 м/с</v>
      </c>
      <c r="H145" s="57" t="str">
        <f t="shared" si="8"/>
        <v>-17 °С</v>
      </c>
    </row>
    <row r="146" spans="2:8" x14ac:dyDescent="0.25">
      <c r="B146" s="55">
        <v>43850</v>
      </c>
      <c r="C146" s="57">
        <v>-12</v>
      </c>
      <c r="D146" s="190" t="s">
        <v>114</v>
      </c>
      <c r="E146" s="57">
        <v>3</v>
      </c>
      <c r="F146" s="57" t="str">
        <f t="shared" si="6"/>
        <v>-12 °С; облачно; 3 м/с</v>
      </c>
      <c r="G146" s="57" t="str">
        <f t="shared" si="7"/>
        <v>-12 °С 3 м/с</v>
      </c>
      <c r="H146" s="57" t="str">
        <f t="shared" si="8"/>
        <v>-12 °С</v>
      </c>
    </row>
    <row r="147" spans="2:8" x14ac:dyDescent="0.25">
      <c r="B147" s="55">
        <v>43851</v>
      </c>
      <c r="C147" s="57">
        <v>-17</v>
      </c>
      <c r="D147" s="59" t="s">
        <v>118</v>
      </c>
      <c r="E147" s="57">
        <v>2</v>
      </c>
      <c r="F147" s="57" t="str">
        <f t="shared" si="6"/>
        <v>-17 °С; ясно; 2 м/с</v>
      </c>
      <c r="G147" s="57" t="str">
        <f t="shared" si="7"/>
        <v>-17 °С 2 м/с</v>
      </c>
      <c r="H147" s="57" t="str">
        <f t="shared" si="8"/>
        <v>-17 °С</v>
      </c>
    </row>
    <row r="148" spans="2:8" x14ac:dyDescent="0.25">
      <c r="B148" s="55">
        <v>43852</v>
      </c>
      <c r="C148" s="57">
        <v>-13</v>
      </c>
      <c r="D148" s="190" t="s">
        <v>143</v>
      </c>
      <c r="E148" s="57">
        <v>3</v>
      </c>
      <c r="F148" s="57" t="str">
        <f t="shared" si="6"/>
        <v>-13 °С; пасмурно; 3 м/с</v>
      </c>
      <c r="G148" s="57" t="str">
        <f t="shared" si="7"/>
        <v>-13 °С 3 м/с</v>
      </c>
      <c r="H148" s="57" t="str">
        <f t="shared" si="8"/>
        <v>-13 °С</v>
      </c>
    </row>
    <row r="149" spans="2:8" x14ac:dyDescent="0.25">
      <c r="B149" s="55">
        <v>43853</v>
      </c>
      <c r="C149" s="57">
        <v>-4</v>
      </c>
      <c r="D149" s="190" t="s">
        <v>114</v>
      </c>
      <c r="E149" s="57">
        <v>4</v>
      </c>
      <c r="F149" s="57" t="str">
        <f t="shared" si="6"/>
        <v>-4 °С; облачно; 4 м/с</v>
      </c>
      <c r="G149" s="57" t="str">
        <f t="shared" si="7"/>
        <v>-4 °С 4 м/с</v>
      </c>
      <c r="H149" s="57" t="str">
        <f t="shared" si="8"/>
        <v>-4 °С</v>
      </c>
    </row>
    <row r="150" spans="2:8" x14ac:dyDescent="0.25">
      <c r="B150" s="55">
        <v>43854</v>
      </c>
      <c r="C150" s="57">
        <v>-5</v>
      </c>
      <c r="D150" s="190" t="s">
        <v>143</v>
      </c>
      <c r="E150" s="57">
        <v>2</v>
      </c>
      <c r="F150" s="57" t="str">
        <f t="shared" si="6"/>
        <v>-5 °С; пасмурно; 2 м/с</v>
      </c>
      <c r="G150" s="57" t="str">
        <f t="shared" si="7"/>
        <v>-5 °С 2 м/с</v>
      </c>
      <c r="H150" s="57" t="str">
        <f t="shared" si="8"/>
        <v>-5 °С</v>
      </c>
    </row>
    <row r="151" spans="2:8" x14ac:dyDescent="0.25">
      <c r="B151" s="55">
        <v>43855</v>
      </c>
      <c r="C151" s="57">
        <v>-9</v>
      </c>
      <c r="D151" s="190" t="s">
        <v>143</v>
      </c>
      <c r="E151" s="57">
        <v>2</v>
      </c>
      <c r="F151" s="57" t="str">
        <f t="shared" si="6"/>
        <v>-9 °С; пасмурно; 2 м/с</v>
      </c>
      <c r="G151" s="57" t="str">
        <f t="shared" si="7"/>
        <v>-9 °С 2 м/с</v>
      </c>
      <c r="H151" s="57" t="str">
        <f t="shared" si="8"/>
        <v>-9 °С</v>
      </c>
    </row>
    <row r="152" spans="2:8" x14ac:dyDescent="0.25">
      <c r="B152" s="55">
        <v>43856</v>
      </c>
      <c r="C152" s="57">
        <v>-17</v>
      </c>
      <c r="D152" s="190" t="s">
        <v>114</v>
      </c>
      <c r="E152" s="57">
        <v>2</v>
      </c>
      <c r="F152" s="57" t="str">
        <f t="shared" si="6"/>
        <v>-17 °С; облачно; 2 м/с</v>
      </c>
      <c r="G152" s="57" t="str">
        <f t="shared" si="7"/>
        <v>-17 °С 2 м/с</v>
      </c>
      <c r="H152" s="57" t="str">
        <f t="shared" si="8"/>
        <v>-17 °С</v>
      </c>
    </row>
    <row r="153" spans="2:8" x14ac:dyDescent="0.25">
      <c r="B153" s="55">
        <v>43857</v>
      </c>
      <c r="C153" s="57">
        <v>-10</v>
      </c>
      <c r="D153" s="190" t="s">
        <v>143</v>
      </c>
      <c r="E153" s="57">
        <v>2</v>
      </c>
      <c r="F153" s="57" t="str">
        <f t="shared" si="6"/>
        <v>-10 °С; пасмурно; 2 м/с</v>
      </c>
      <c r="G153" s="57" t="str">
        <f t="shared" si="7"/>
        <v>-10 °С 2 м/с</v>
      </c>
      <c r="H153" s="57" t="str">
        <f t="shared" si="8"/>
        <v>-10 °С</v>
      </c>
    </row>
    <row r="154" spans="2:8" x14ac:dyDescent="0.25">
      <c r="B154" s="55">
        <v>43858</v>
      </c>
      <c r="C154" s="57">
        <v>-21</v>
      </c>
      <c r="D154" s="59" t="s">
        <v>118</v>
      </c>
      <c r="E154" s="57">
        <v>3</v>
      </c>
      <c r="F154" s="57" t="str">
        <f t="shared" si="6"/>
        <v>-21 °С; ясно; 3 м/с</v>
      </c>
      <c r="G154" s="57" t="str">
        <f t="shared" si="7"/>
        <v>-21 °С 3 м/с</v>
      </c>
      <c r="H154" s="57" t="str">
        <f t="shared" si="8"/>
        <v>-21 °С</v>
      </c>
    </row>
    <row r="155" spans="2:8" x14ac:dyDescent="0.25">
      <c r="B155" s="55">
        <v>43859</v>
      </c>
      <c r="C155" s="57">
        <v>-22</v>
      </c>
      <c r="D155" s="59" t="s">
        <v>118</v>
      </c>
      <c r="E155" s="57">
        <v>3</v>
      </c>
      <c r="F155" s="57" t="str">
        <f t="shared" si="6"/>
        <v>-22 °С; ясно; 3 м/с</v>
      </c>
      <c r="G155" s="57" t="str">
        <f t="shared" si="7"/>
        <v>-22 °С 3 м/с</v>
      </c>
      <c r="H155" s="57" t="str">
        <f t="shared" si="8"/>
        <v>-22 °С</v>
      </c>
    </row>
    <row r="156" spans="2:8" x14ac:dyDescent="0.25">
      <c r="B156" s="55">
        <v>43860</v>
      </c>
      <c r="C156" s="57">
        <v>-21</v>
      </c>
      <c r="D156" s="59" t="s">
        <v>118</v>
      </c>
      <c r="E156" s="211" t="s">
        <v>276</v>
      </c>
      <c r="F156" s="57" t="str">
        <f t="shared" si="6"/>
        <v>-21 °С; ясно; ш м/с</v>
      </c>
      <c r="G156" s="57" t="str">
        <f t="shared" si="7"/>
        <v>-21 °С ш м/с</v>
      </c>
      <c r="H156" s="57" t="str">
        <f t="shared" si="8"/>
        <v>-21 °С</v>
      </c>
    </row>
    <row r="157" spans="2:8" x14ac:dyDescent="0.25">
      <c r="B157" s="55">
        <v>43861</v>
      </c>
      <c r="C157" s="57">
        <v>-18</v>
      </c>
      <c r="D157" s="190" t="s">
        <v>143</v>
      </c>
      <c r="E157" s="57">
        <v>3</v>
      </c>
      <c r="F157" s="57" t="str">
        <f t="shared" si="6"/>
        <v>-18 °С; пасмурно; 3 м/с</v>
      </c>
      <c r="G157" s="57" t="str">
        <f t="shared" si="7"/>
        <v>-18 °С 3 м/с</v>
      </c>
      <c r="H157" s="57" t="str">
        <f t="shared" si="8"/>
        <v>-18 °С</v>
      </c>
    </row>
    <row r="158" spans="2:8" x14ac:dyDescent="0.25">
      <c r="B158" s="55">
        <v>43862</v>
      </c>
      <c r="C158" s="57">
        <v>-10</v>
      </c>
      <c r="D158" s="190" t="s">
        <v>143</v>
      </c>
      <c r="E158" s="57">
        <v>3</v>
      </c>
      <c r="F158" s="57" t="str">
        <f t="shared" si="6"/>
        <v>-10 °С; пасмурно; 3 м/с</v>
      </c>
      <c r="G158" s="57" t="str">
        <f t="shared" si="7"/>
        <v>-10 °С 3 м/с</v>
      </c>
      <c r="H158" s="57" t="str">
        <f t="shared" si="8"/>
        <v>-10 °С</v>
      </c>
    </row>
    <row r="159" spans="2:8" x14ac:dyDescent="0.25">
      <c r="B159" s="55">
        <v>43863</v>
      </c>
      <c r="C159" s="57">
        <v>-12</v>
      </c>
      <c r="D159" s="190" t="s">
        <v>143</v>
      </c>
      <c r="E159" s="57">
        <v>3</v>
      </c>
      <c r="F159" s="57" t="str">
        <f t="shared" si="6"/>
        <v>-12 °С; пасмурно; 3 м/с</v>
      </c>
      <c r="G159" s="57" t="str">
        <f t="shared" si="7"/>
        <v>-12 °С 3 м/с</v>
      </c>
      <c r="H159" s="57" t="str">
        <f t="shared" si="8"/>
        <v>-12 °С</v>
      </c>
    </row>
    <row r="160" spans="2:8" x14ac:dyDescent="0.25">
      <c r="B160" s="55">
        <v>43864</v>
      </c>
      <c r="C160" s="57">
        <v>-11</v>
      </c>
      <c r="D160" s="190" t="s">
        <v>143</v>
      </c>
      <c r="E160" s="57">
        <v>1</v>
      </c>
      <c r="F160" s="57" t="str">
        <f t="shared" si="6"/>
        <v>-11 °С; пасмурно; 1 м/с</v>
      </c>
      <c r="G160" s="57" t="str">
        <f t="shared" si="7"/>
        <v>-11 °С 1 м/с</v>
      </c>
      <c r="H160" s="57" t="str">
        <f t="shared" si="8"/>
        <v>-11 °С</v>
      </c>
    </row>
    <row r="161" spans="2:8" x14ac:dyDescent="0.25">
      <c r="B161" s="55">
        <v>43865</v>
      </c>
      <c r="C161" s="57">
        <v>-8</v>
      </c>
      <c r="D161" s="190" t="s">
        <v>143</v>
      </c>
      <c r="E161" s="57">
        <v>5</v>
      </c>
      <c r="F161" s="57" t="str">
        <f t="shared" si="6"/>
        <v>-8 °С; пасмурно; 5 м/с</v>
      </c>
      <c r="G161" s="57" t="str">
        <f t="shared" si="7"/>
        <v>-8 °С 5 м/с</v>
      </c>
      <c r="H161" s="57" t="str">
        <f t="shared" si="8"/>
        <v>-8 °С</v>
      </c>
    </row>
    <row r="162" spans="2:8" x14ac:dyDescent="0.25">
      <c r="B162" s="55">
        <v>43866</v>
      </c>
      <c r="C162" s="57">
        <v>2</v>
      </c>
      <c r="D162" s="190" t="s">
        <v>143</v>
      </c>
      <c r="E162" s="57">
        <v>5</v>
      </c>
      <c r="F162" s="57" t="str">
        <f t="shared" si="6"/>
        <v>2 °С; пасмурно; 5 м/с</v>
      </c>
      <c r="G162" s="57" t="str">
        <f t="shared" si="7"/>
        <v>2 °С 5 м/с</v>
      </c>
      <c r="H162" s="57" t="str">
        <f t="shared" si="8"/>
        <v>2 °С</v>
      </c>
    </row>
    <row r="163" spans="2:8" x14ac:dyDescent="0.25">
      <c r="B163" s="55">
        <v>43867</v>
      </c>
      <c r="C163" s="57">
        <v>-3</v>
      </c>
      <c r="D163" s="190" t="s">
        <v>143</v>
      </c>
      <c r="E163" s="57">
        <v>3</v>
      </c>
      <c r="F163" s="57" t="str">
        <f t="shared" si="6"/>
        <v>-3 °С; пасмурно; 3 м/с</v>
      </c>
      <c r="G163" s="57" t="str">
        <f t="shared" si="7"/>
        <v>-3 °С 3 м/с</v>
      </c>
      <c r="H163" s="57" t="str">
        <f t="shared" si="8"/>
        <v>-3 °С</v>
      </c>
    </row>
    <row r="164" spans="2:8" x14ac:dyDescent="0.25">
      <c r="B164" s="55">
        <v>43868</v>
      </c>
      <c r="C164" s="57">
        <v>-9</v>
      </c>
      <c r="D164" s="190" t="s">
        <v>143</v>
      </c>
      <c r="E164" s="57">
        <v>4</v>
      </c>
      <c r="F164" s="57" t="str">
        <f t="shared" si="6"/>
        <v>-9 °С; пасмурно; 4 м/с</v>
      </c>
      <c r="G164" s="57" t="str">
        <f t="shared" si="7"/>
        <v>-9 °С 4 м/с</v>
      </c>
      <c r="H164" s="57" t="str">
        <f t="shared" si="8"/>
        <v>-9 °С</v>
      </c>
    </row>
    <row r="165" spans="2:8" x14ac:dyDescent="0.25">
      <c r="B165" s="55">
        <v>43869</v>
      </c>
      <c r="C165" s="57">
        <v>-12</v>
      </c>
      <c r="D165" s="190" t="s">
        <v>143</v>
      </c>
      <c r="E165" s="57">
        <v>2</v>
      </c>
      <c r="F165" s="57" t="str">
        <f t="shared" si="6"/>
        <v>-12 °С; пасмурно; 2 м/с</v>
      </c>
      <c r="G165" s="57" t="str">
        <f t="shared" si="7"/>
        <v>-12 °С 2 м/с</v>
      </c>
      <c r="H165" s="57" t="str">
        <f t="shared" si="8"/>
        <v>-12 °С</v>
      </c>
    </row>
    <row r="166" spans="2:8" x14ac:dyDescent="0.25">
      <c r="B166" s="55">
        <v>43870</v>
      </c>
      <c r="C166" s="57">
        <v>-16</v>
      </c>
      <c r="D166" s="59" t="s">
        <v>118</v>
      </c>
      <c r="E166" s="57">
        <v>3</v>
      </c>
      <c r="F166" s="57" t="str">
        <f t="shared" si="6"/>
        <v>-16 °С; ясно; 3 м/с</v>
      </c>
      <c r="G166" s="57" t="str">
        <f t="shared" si="7"/>
        <v>-16 °С 3 м/с</v>
      </c>
      <c r="H166" s="57" t="str">
        <f t="shared" si="8"/>
        <v>-16 °С</v>
      </c>
    </row>
    <row r="167" spans="2:8" x14ac:dyDescent="0.25">
      <c r="B167" s="55">
        <v>43871</v>
      </c>
      <c r="C167" s="57">
        <v>-13</v>
      </c>
      <c r="D167" s="190" t="s">
        <v>114</v>
      </c>
      <c r="E167" s="57">
        <v>4</v>
      </c>
      <c r="F167" s="57" t="str">
        <f t="shared" si="6"/>
        <v>-13 °С; облачно; 4 м/с</v>
      </c>
      <c r="G167" s="57" t="str">
        <f t="shared" si="7"/>
        <v>-13 °С 4 м/с</v>
      </c>
      <c r="H167" s="57" t="str">
        <f t="shared" si="8"/>
        <v>-13 °С</v>
      </c>
    </row>
    <row r="168" spans="2:8" x14ac:dyDescent="0.25">
      <c r="B168" s="55">
        <v>43872</v>
      </c>
      <c r="C168" s="57">
        <v>-9</v>
      </c>
      <c r="D168" s="190" t="s">
        <v>143</v>
      </c>
      <c r="E168" s="57">
        <v>3</v>
      </c>
      <c r="F168" s="57" t="str">
        <f t="shared" si="6"/>
        <v>-9 °С; пасмурно; 3 м/с</v>
      </c>
      <c r="G168" s="57" t="str">
        <f t="shared" si="7"/>
        <v>-9 °С 3 м/с</v>
      </c>
      <c r="H168" s="57" t="str">
        <f t="shared" si="8"/>
        <v>-9 °С</v>
      </c>
    </row>
    <row r="169" spans="2:8" x14ac:dyDescent="0.25">
      <c r="B169" s="55">
        <v>43873</v>
      </c>
      <c r="C169" s="57">
        <v>-8</v>
      </c>
      <c r="D169" s="190" t="s">
        <v>114</v>
      </c>
      <c r="E169" s="57">
        <v>3</v>
      </c>
      <c r="F169" s="57" t="str">
        <f t="shared" si="6"/>
        <v>-8 °С; облачно; 3 м/с</v>
      </c>
      <c r="G169" s="57" t="str">
        <f t="shared" si="7"/>
        <v>-8 °С 3 м/с</v>
      </c>
      <c r="H169" s="57" t="str">
        <f t="shared" si="8"/>
        <v>-8 °С</v>
      </c>
    </row>
    <row r="170" spans="2:8" x14ac:dyDescent="0.25">
      <c r="B170" s="55">
        <v>43874</v>
      </c>
      <c r="C170" s="57">
        <v>-7</v>
      </c>
      <c r="D170" s="59" t="s">
        <v>118</v>
      </c>
      <c r="E170" s="57">
        <v>4</v>
      </c>
      <c r="F170" s="57" t="str">
        <f t="shared" si="6"/>
        <v>-7 °С; ясно; 4 м/с</v>
      </c>
      <c r="G170" s="57" t="str">
        <f t="shared" si="7"/>
        <v>-7 °С 4 м/с</v>
      </c>
      <c r="H170" s="57" t="str">
        <f t="shared" si="8"/>
        <v>-7 °С</v>
      </c>
    </row>
    <row r="171" spans="2:8" x14ac:dyDescent="0.25">
      <c r="B171" s="55">
        <v>43875</v>
      </c>
      <c r="C171" s="57">
        <v>-10</v>
      </c>
      <c r="D171" s="59" t="s">
        <v>118</v>
      </c>
      <c r="E171" s="57">
        <v>5</v>
      </c>
      <c r="F171" s="57" t="str">
        <f t="shared" si="6"/>
        <v>-10 °С; ясно; 5 м/с</v>
      </c>
      <c r="G171" s="57" t="str">
        <f t="shared" si="7"/>
        <v>-10 °С 5 м/с</v>
      </c>
      <c r="H171" s="57" t="str">
        <f t="shared" si="8"/>
        <v>-10 °С</v>
      </c>
    </row>
    <row r="172" spans="2:8" x14ac:dyDescent="0.25">
      <c r="B172" s="55">
        <v>43876</v>
      </c>
      <c r="C172" s="57">
        <v>-8</v>
      </c>
      <c r="D172" s="190" t="s">
        <v>114</v>
      </c>
      <c r="E172" s="57">
        <v>3</v>
      </c>
      <c r="F172" s="57" t="str">
        <f t="shared" si="6"/>
        <v>-8 °С; облачно; 3 м/с</v>
      </c>
      <c r="G172" s="57" t="str">
        <f t="shared" si="7"/>
        <v>-8 °С 3 м/с</v>
      </c>
      <c r="H172" s="57" t="str">
        <f t="shared" si="8"/>
        <v>-8 °С</v>
      </c>
    </row>
    <row r="173" spans="2:8" x14ac:dyDescent="0.25">
      <c r="B173" s="55">
        <v>43877</v>
      </c>
      <c r="C173" s="57">
        <v>-4</v>
      </c>
      <c r="D173" s="59" t="s">
        <v>118</v>
      </c>
      <c r="E173" s="57">
        <v>3</v>
      </c>
      <c r="F173" s="57" t="str">
        <f t="shared" si="6"/>
        <v>-4 °С; ясно; 3 м/с</v>
      </c>
      <c r="G173" s="57" t="str">
        <f t="shared" si="7"/>
        <v>-4 °С 3 м/с</v>
      </c>
      <c r="H173" s="57" t="str">
        <f t="shared" si="8"/>
        <v>-4 °С</v>
      </c>
    </row>
    <row r="174" spans="2:8" x14ac:dyDescent="0.25">
      <c r="B174" s="55">
        <v>43878</v>
      </c>
      <c r="C174" s="57">
        <v>-3</v>
      </c>
      <c r="D174" s="190" t="s">
        <v>114</v>
      </c>
      <c r="E174" s="57">
        <v>1</v>
      </c>
      <c r="F174" s="57" t="str">
        <f t="shared" si="6"/>
        <v>-3 °С; облачно; 1 м/с</v>
      </c>
      <c r="G174" s="57" t="str">
        <f t="shared" si="7"/>
        <v>-3 °С 1 м/с</v>
      </c>
      <c r="H174" s="57" t="str">
        <f t="shared" si="8"/>
        <v>-3 °С</v>
      </c>
    </row>
    <row r="175" spans="2:8" x14ac:dyDescent="0.25">
      <c r="B175" s="55">
        <v>43879</v>
      </c>
      <c r="C175" s="57">
        <v>-7</v>
      </c>
      <c r="D175" s="190" t="s">
        <v>143</v>
      </c>
      <c r="E175" s="57">
        <v>4</v>
      </c>
      <c r="F175" s="57" t="str">
        <f t="shared" si="6"/>
        <v>-7 °С; пасмурно; 4 м/с</v>
      </c>
      <c r="G175" s="57" t="str">
        <f t="shared" si="7"/>
        <v>-7 °С 4 м/с</v>
      </c>
      <c r="H175" s="57" t="str">
        <f t="shared" si="8"/>
        <v>-7 °С</v>
      </c>
    </row>
    <row r="176" spans="2:8" x14ac:dyDescent="0.25">
      <c r="B176" s="55">
        <v>43880</v>
      </c>
      <c r="C176" s="57">
        <v>2</v>
      </c>
      <c r="D176" s="190" t="s">
        <v>143</v>
      </c>
      <c r="E176" s="57">
        <v>4</v>
      </c>
      <c r="F176" s="57" t="str">
        <f t="shared" si="6"/>
        <v>2 °С; пасмурно; 4 м/с</v>
      </c>
      <c r="G176" s="57" t="str">
        <f t="shared" si="7"/>
        <v>2 °С 4 м/с</v>
      </c>
      <c r="H176" s="57" t="str">
        <f t="shared" si="8"/>
        <v>2 °С</v>
      </c>
    </row>
    <row r="177" spans="2:8" x14ac:dyDescent="0.25">
      <c r="B177" s="55">
        <v>43881</v>
      </c>
      <c r="C177" s="57">
        <v>2</v>
      </c>
      <c r="D177" s="190" t="s">
        <v>143</v>
      </c>
      <c r="E177" s="57">
        <v>3</v>
      </c>
      <c r="F177" s="57" t="str">
        <f t="shared" si="6"/>
        <v>2 °С; пасмурно; 3 м/с</v>
      </c>
      <c r="G177" s="57" t="str">
        <f t="shared" si="7"/>
        <v>2 °С 3 м/с</v>
      </c>
      <c r="H177" s="57" t="str">
        <f t="shared" si="8"/>
        <v>2 °С</v>
      </c>
    </row>
    <row r="178" spans="2:8" x14ac:dyDescent="0.25">
      <c r="B178" s="55">
        <v>43882</v>
      </c>
      <c r="C178" s="57">
        <v>1</v>
      </c>
      <c r="D178" s="190" t="s">
        <v>143</v>
      </c>
      <c r="E178" s="57">
        <v>2</v>
      </c>
      <c r="F178" s="57" t="str">
        <f t="shared" si="6"/>
        <v>1 °С; пасмурно; 2 м/с</v>
      </c>
      <c r="G178" s="57" t="str">
        <f t="shared" si="7"/>
        <v>1 °С 2 м/с</v>
      </c>
      <c r="H178" s="57" t="str">
        <f t="shared" si="8"/>
        <v>1 °С</v>
      </c>
    </row>
    <row r="179" spans="2:8" x14ac:dyDescent="0.25">
      <c r="B179" s="55">
        <v>43883</v>
      </c>
      <c r="C179" s="57">
        <v>-5</v>
      </c>
      <c r="D179" s="59" t="s">
        <v>118</v>
      </c>
      <c r="E179" s="57">
        <v>2</v>
      </c>
      <c r="F179" s="57" t="str">
        <f t="shared" si="6"/>
        <v>-5 °С; ясно; 2 м/с</v>
      </c>
      <c r="G179" s="57" t="str">
        <f t="shared" si="7"/>
        <v>-5 °С 2 м/с</v>
      </c>
      <c r="H179" s="57" t="str">
        <f t="shared" si="8"/>
        <v>-5 °С</v>
      </c>
    </row>
    <row r="180" spans="2:8" x14ac:dyDescent="0.25">
      <c r="B180" s="55">
        <v>43884</v>
      </c>
      <c r="C180" s="57">
        <v>-3</v>
      </c>
      <c r="D180" s="59" t="s">
        <v>118</v>
      </c>
      <c r="E180" s="57">
        <v>3</v>
      </c>
      <c r="F180" s="57" t="str">
        <f t="shared" si="6"/>
        <v>-3 °С; ясно; 3 м/с</v>
      </c>
      <c r="G180" s="57" t="str">
        <f t="shared" si="7"/>
        <v>-3 °С 3 м/с</v>
      </c>
      <c r="H180" s="57" t="str">
        <f t="shared" si="8"/>
        <v>-3 °С</v>
      </c>
    </row>
    <row r="181" spans="2:8" x14ac:dyDescent="0.25">
      <c r="B181" s="55">
        <v>43885</v>
      </c>
      <c r="C181" s="57">
        <v>-3</v>
      </c>
      <c r="D181" s="59" t="s">
        <v>118</v>
      </c>
      <c r="E181" s="57">
        <v>4</v>
      </c>
      <c r="F181" s="57" t="str">
        <f t="shared" si="6"/>
        <v>-3 °С; ясно; 4 м/с</v>
      </c>
      <c r="G181" s="57" t="str">
        <f t="shared" si="7"/>
        <v>-3 °С 4 м/с</v>
      </c>
      <c r="H181" s="57" t="str">
        <f t="shared" si="8"/>
        <v>-3 °С</v>
      </c>
    </row>
    <row r="182" spans="2:8" x14ac:dyDescent="0.25">
      <c r="B182" s="55">
        <v>43886</v>
      </c>
      <c r="C182" s="57">
        <v>-6</v>
      </c>
      <c r="D182" s="190" t="s">
        <v>143</v>
      </c>
      <c r="E182" s="57">
        <v>5</v>
      </c>
      <c r="F182" s="57" t="str">
        <f t="shared" si="6"/>
        <v>-6 °С; пасмурно; 5 м/с</v>
      </c>
      <c r="G182" s="57" t="str">
        <f t="shared" si="7"/>
        <v>-6 °С 5 м/с</v>
      </c>
      <c r="H182" s="57" t="str">
        <f t="shared" si="8"/>
        <v>-6 °С</v>
      </c>
    </row>
    <row r="183" spans="2:8" x14ac:dyDescent="0.25">
      <c r="B183" s="55">
        <v>43887</v>
      </c>
      <c r="C183" s="57">
        <v>-5</v>
      </c>
      <c r="D183" s="190" t="s">
        <v>143</v>
      </c>
      <c r="E183" s="57">
        <v>4</v>
      </c>
      <c r="F183" s="57" t="str">
        <f t="shared" si="6"/>
        <v>-5 °С; пасмурно; 4 м/с</v>
      </c>
      <c r="G183" s="57" t="str">
        <f t="shared" si="7"/>
        <v>-5 °С 4 м/с</v>
      </c>
      <c r="H183" s="57" t="str">
        <f t="shared" si="8"/>
        <v>-5 °С</v>
      </c>
    </row>
    <row r="184" spans="2:8" x14ac:dyDescent="0.25">
      <c r="B184" s="55">
        <v>43888</v>
      </c>
      <c r="C184" s="57">
        <v>-4</v>
      </c>
      <c r="D184" s="190" t="s">
        <v>143</v>
      </c>
      <c r="E184" s="57">
        <v>2</v>
      </c>
      <c r="F184" s="57" t="str">
        <f t="shared" si="6"/>
        <v>-4 °С; пасмурно; 2 м/с</v>
      </c>
      <c r="G184" s="57" t="str">
        <f t="shared" si="7"/>
        <v>-4 °С 2 м/с</v>
      </c>
      <c r="H184" s="57" t="str">
        <f t="shared" si="8"/>
        <v>-4 °С</v>
      </c>
    </row>
    <row r="185" spans="2:8" x14ac:dyDescent="0.25">
      <c r="B185" s="55">
        <v>43889</v>
      </c>
      <c r="C185" s="57">
        <v>0</v>
      </c>
      <c r="D185" s="190" t="s">
        <v>114</v>
      </c>
      <c r="E185" s="57">
        <v>2</v>
      </c>
      <c r="F185" s="57" t="str">
        <f t="shared" si="6"/>
        <v>0 °С; облачно; 2 м/с</v>
      </c>
      <c r="G185" s="57" t="str">
        <f t="shared" si="7"/>
        <v>0 °С 2 м/с</v>
      </c>
      <c r="H185" s="57" t="str">
        <f t="shared" si="8"/>
        <v>0 °С</v>
      </c>
    </row>
    <row r="186" spans="2:8" x14ac:dyDescent="0.25">
      <c r="B186" s="55">
        <v>43890</v>
      </c>
      <c r="C186" s="57">
        <v>1</v>
      </c>
      <c r="D186" s="190" t="s">
        <v>143</v>
      </c>
      <c r="E186" s="57">
        <v>4</v>
      </c>
      <c r="F186" s="57" t="str">
        <f t="shared" si="6"/>
        <v>1 °С; пасмурно; 4 м/с</v>
      </c>
      <c r="G186" s="57" t="str">
        <f t="shared" si="7"/>
        <v>1 °С 4 м/с</v>
      </c>
      <c r="H186" s="57" t="str">
        <f t="shared" si="8"/>
        <v>1 °С</v>
      </c>
    </row>
    <row r="187" spans="2:8" x14ac:dyDescent="0.25">
      <c r="B187" s="55">
        <v>43891</v>
      </c>
      <c r="C187" s="57">
        <v>0</v>
      </c>
      <c r="D187" s="190" t="s">
        <v>143</v>
      </c>
      <c r="E187" s="57">
        <v>4</v>
      </c>
      <c r="F187" s="57" t="str">
        <f t="shared" si="6"/>
        <v>0 °С; пасмурно; 4 м/с</v>
      </c>
      <c r="G187" s="57" t="str">
        <f t="shared" si="7"/>
        <v>0 °С 4 м/с</v>
      </c>
      <c r="H187" s="57" t="str">
        <f t="shared" si="8"/>
        <v>0 °С</v>
      </c>
    </row>
    <row r="188" spans="2:8" x14ac:dyDescent="0.25">
      <c r="B188" s="55">
        <v>43892</v>
      </c>
      <c r="C188" s="57">
        <v>0</v>
      </c>
      <c r="D188" s="59" t="s">
        <v>118</v>
      </c>
      <c r="E188" s="57">
        <v>5</v>
      </c>
      <c r="F188" s="57" t="str">
        <f t="shared" si="6"/>
        <v>0 °С; ясно; 5 м/с</v>
      </c>
      <c r="G188" s="57" t="str">
        <f t="shared" si="7"/>
        <v>0 °С 5 м/с</v>
      </c>
      <c r="H188" s="57" t="str">
        <f t="shared" si="8"/>
        <v>0 °С</v>
      </c>
    </row>
    <row r="189" spans="2:8" x14ac:dyDescent="0.25">
      <c r="B189" s="55">
        <v>43893</v>
      </c>
      <c r="C189" s="57">
        <v>0</v>
      </c>
      <c r="D189" s="190" t="s">
        <v>143</v>
      </c>
      <c r="E189" s="57">
        <v>2</v>
      </c>
      <c r="F189" s="57" t="str">
        <f t="shared" si="6"/>
        <v>0 °С; пасмурно; 2 м/с</v>
      </c>
      <c r="G189" s="57" t="str">
        <f t="shared" si="7"/>
        <v>0 °С 2 м/с</v>
      </c>
      <c r="H189" s="57" t="str">
        <f t="shared" si="8"/>
        <v>0 °С</v>
      </c>
    </row>
    <row r="190" spans="2:8" x14ac:dyDescent="0.25">
      <c r="B190" s="55">
        <v>43894</v>
      </c>
      <c r="C190" s="57">
        <v>1</v>
      </c>
      <c r="D190" s="59" t="s">
        <v>118</v>
      </c>
      <c r="E190" s="57">
        <v>4</v>
      </c>
      <c r="F190" s="57" t="str">
        <f t="shared" si="6"/>
        <v>1 °С; ясно; 4 м/с</v>
      </c>
      <c r="G190" s="57" t="str">
        <f t="shared" si="7"/>
        <v>1 °С 4 м/с</v>
      </c>
      <c r="H190" s="57" t="str">
        <f t="shared" si="8"/>
        <v>1 °С</v>
      </c>
    </row>
    <row r="191" spans="2:8" x14ac:dyDescent="0.25">
      <c r="B191" s="55">
        <v>43895</v>
      </c>
      <c r="C191" s="57">
        <v>-8</v>
      </c>
      <c r="D191" s="190" t="s">
        <v>114</v>
      </c>
      <c r="E191" s="57">
        <v>5</v>
      </c>
      <c r="F191" s="57" t="str">
        <f t="shared" si="6"/>
        <v>-8 °С; облачно; 5 м/с</v>
      </c>
      <c r="G191" s="57" t="str">
        <f t="shared" si="7"/>
        <v>-8 °С 5 м/с</v>
      </c>
      <c r="H191" s="57" t="str">
        <f t="shared" si="8"/>
        <v>-8 °С</v>
      </c>
    </row>
    <row r="192" spans="2:8" x14ac:dyDescent="0.25">
      <c r="B192" s="55">
        <v>43896</v>
      </c>
      <c r="C192" s="57">
        <v>-11</v>
      </c>
      <c r="D192" s="59" t="s">
        <v>118</v>
      </c>
      <c r="E192" s="57">
        <v>3</v>
      </c>
      <c r="F192" s="57" t="str">
        <f t="shared" si="6"/>
        <v>-11 °С; ясно; 3 м/с</v>
      </c>
      <c r="G192" s="57" t="str">
        <f t="shared" si="7"/>
        <v>-11 °С 3 м/с</v>
      </c>
      <c r="H192" s="57" t="str">
        <f t="shared" si="8"/>
        <v>-11 °С</v>
      </c>
    </row>
    <row r="193" spans="2:8" x14ac:dyDescent="0.25">
      <c r="B193" s="55">
        <v>43897</v>
      </c>
      <c r="C193" s="57">
        <v>0</v>
      </c>
      <c r="D193" s="59" t="s">
        <v>118</v>
      </c>
      <c r="E193" s="57">
        <v>3</v>
      </c>
      <c r="F193" s="57" t="str">
        <f t="shared" si="6"/>
        <v>0 °С; ясно; 3 м/с</v>
      </c>
      <c r="G193" s="57" t="str">
        <f t="shared" si="7"/>
        <v>0 °С 3 м/с</v>
      </c>
      <c r="H193" s="57" t="str">
        <f t="shared" si="8"/>
        <v>0 °С</v>
      </c>
    </row>
    <row r="194" spans="2:8" x14ac:dyDescent="0.25">
      <c r="B194" s="55">
        <v>43898</v>
      </c>
      <c r="C194" s="57">
        <v>3</v>
      </c>
      <c r="D194" s="190" t="s">
        <v>114</v>
      </c>
      <c r="E194" s="57">
        <v>5</v>
      </c>
      <c r="F194" s="57" t="str">
        <f t="shared" si="6"/>
        <v>3 °С; облачно; 5 м/с</v>
      </c>
      <c r="G194" s="57" t="str">
        <f t="shared" si="7"/>
        <v>3 °С 5 м/с</v>
      </c>
      <c r="H194" s="57" t="str">
        <f t="shared" si="8"/>
        <v>3 °С</v>
      </c>
    </row>
    <row r="195" spans="2:8" x14ac:dyDescent="0.25">
      <c r="B195" s="55">
        <v>43899</v>
      </c>
      <c r="C195" s="57">
        <v>-1</v>
      </c>
      <c r="D195" s="190" t="s">
        <v>114</v>
      </c>
      <c r="E195" s="57">
        <v>4</v>
      </c>
      <c r="F195" s="57" t="str">
        <f t="shared" ref="F195:F258" si="9">CONCATENATE(C195," °С; ",D195,"; ",E195," м/с")</f>
        <v>-1 °С; облачно; 4 м/с</v>
      </c>
      <c r="G195" s="57" t="str">
        <f t="shared" ref="G195:G258" si="10">CONCATENATE(C195," °С ",E195," м/с")</f>
        <v>-1 °С 4 м/с</v>
      </c>
      <c r="H195" s="57" t="str">
        <f t="shared" ref="H195:H258" si="11">CONCATENATE(C195," °С")</f>
        <v>-1 °С</v>
      </c>
    </row>
    <row r="196" spans="2:8" x14ac:dyDescent="0.25">
      <c r="B196" s="55">
        <v>43900</v>
      </c>
      <c r="C196" s="57">
        <v>1</v>
      </c>
      <c r="D196" s="190" t="s">
        <v>114</v>
      </c>
      <c r="E196" s="57">
        <v>5</v>
      </c>
      <c r="F196" s="57" t="str">
        <f t="shared" si="9"/>
        <v>1 °С; облачно; 5 м/с</v>
      </c>
      <c r="G196" s="57" t="str">
        <f t="shared" si="10"/>
        <v>1 °С 5 м/с</v>
      </c>
      <c r="H196" s="57" t="str">
        <f t="shared" si="11"/>
        <v>1 °С</v>
      </c>
    </row>
    <row r="197" spans="2:8" x14ac:dyDescent="0.25">
      <c r="B197" s="55">
        <v>43901</v>
      </c>
      <c r="C197" s="57">
        <v>0</v>
      </c>
      <c r="D197" s="190" t="s">
        <v>143</v>
      </c>
      <c r="E197" s="57">
        <v>3</v>
      </c>
      <c r="F197" s="57" t="str">
        <f t="shared" si="9"/>
        <v>0 °С; пасмурно; 3 м/с</v>
      </c>
      <c r="G197" s="57" t="str">
        <f t="shared" si="10"/>
        <v>0 °С 3 м/с</v>
      </c>
      <c r="H197" s="57" t="str">
        <f t="shared" si="11"/>
        <v>0 °С</v>
      </c>
    </row>
    <row r="198" spans="2:8" x14ac:dyDescent="0.25">
      <c r="B198" s="55">
        <v>43902</v>
      </c>
      <c r="C198" s="57">
        <v>5</v>
      </c>
      <c r="D198" s="190" t="s">
        <v>114</v>
      </c>
      <c r="E198" s="57">
        <v>4</v>
      </c>
      <c r="F198" s="57" t="str">
        <f t="shared" si="9"/>
        <v>5 °С; облачно; 4 м/с</v>
      </c>
      <c r="G198" s="57" t="str">
        <f t="shared" si="10"/>
        <v>5 °С 4 м/с</v>
      </c>
      <c r="H198" s="57" t="str">
        <f t="shared" si="11"/>
        <v>5 °С</v>
      </c>
    </row>
    <row r="199" spans="2:8" x14ac:dyDescent="0.25">
      <c r="B199" s="55">
        <v>43903</v>
      </c>
      <c r="C199" s="57">
        <v>9</v>
      </c>
      <c r="D199" s="190" t="s">
        <v>114</v>
      </c>
      <c r="E199" s="57">
        <v>5</v>
      </c>
      <c r="F199" s="57" t="str">
        <f t="shared" si="9"/>
        <v>9 °С; облачно; 5 м/с</v>
      </c>
      <c r="G199" s="57" t="str">
        <f t="shared" si="10"/>
        <v>9 °С 5 м/с</v>
      </c>
      <c r="H199" s="57" t="str">
        <f t="shared" si="11"/>
        <v>9 °С</v>
      </c>
    </row>
    <row r="200" spans="2:8" x14ac:dyDescent="0.25">
      <c r="B200" s="55">
        <v>43904</v>
      </c>
      <c r="C200" s="57">
        <v>3</v>
      </c>
      <c r="D200" s="190" t="s">
        <v>143</v>
      </c>
      <c r="E200" s="57">
        <v>4</v>
      </c>
      <c r="F200" s="57" t="str">
        <f t="shared" si="9"/>
        <v>3 °С; пасмурно; 4 м/с</v>
      </c>
      <c r="G200" s="57" t="str">
        <f t="shared" si="10"/>
        <v>3 °С 4 м/с</v>
      </c>
      <c r="H200" s="57" t="str">
        <f t="shared" si="11"/>
        <v>3 °С</v>
      </c>
    </row>
    <row r="201" spans="2:8" x14ac:dyDescent="0.25">
      <c r="B201" s="55">
        <v>43905</v>
      </c>
      <c r="C201" s="57">
        <v>4</v>
      </c>
      <c r="D201" s="190" t="s">
        <v>143</v>
      </c>
      <c r="E201" s="57">
        <v>3</v>
      </c>
      <c r="F201" s="57" t="str">
        <f t="shared" si="9"/>
        <v>4 °С; пасмурно; 3 м/с</v>
      </c>
      <c r="G201" s="57" t="str">
        <f t="shared" si="10"/>
        <v>4 °С 3 м/с</v>
      </c>
      <c r="H201" s="57" t="str">
        <f t="shared" si="11"/>
        <v>4 °С</v>
      </c>
    </row>
    <row r="202" spans="2:8" x14ac:dyDescent="0.25">
      <c r="B202" s="55">
        <v>43906</v>
      </c>
      <c r="C202" s="57">
        <v>-6</v>
      </c>
      <c r="D202" s="190" t="s">
        <v>143</v>
      </c>
      <c r="E202" s="57">
        <v>4</v>
      </c>
      <c r="F202" s="57" t="str">
        <f t="shared" si="9"/>
        <v>-6 °С; пасмурно; 4 м/с</v>
      </c>
      <c r="G202" s="57" t="str">
        <f t="shared" si="10"/>
        <v>-6 °С 4 м/с</v>
      </c>
      <c r="H202" s="57" t="str">
        <f t="shared" si="11"/>
        <v>-6 °С</v>
      </c>
    </row>
    <row r="203" spans="2:8" x14ac:dyDescent="0.25">
      <c r="B203" s="55">
        <v>43907</v>
      </c>
      <c r="C203" s="57">
        <v>-2</v>
      </c>
      <c r="D203" s="190" t="s">
        <v>143</v>
      </c>
      <c r="E203" s="57">
        <v>3</v>
      </c>
      <c r="F203" s="57" t="str">
        <f t="shared" si="9"/>
        <v>-2 °С; пасмурно; 3 м/с</v>
      </c>
      <c r="G203" s="57" t="str">
        <f t="shared" si="10"/>
        <v>-2 °С 3 м/с</v>
      </c>
      <c r="H203" s="57" t="str">
        <f t="shared" si="11"/>
        <v>-2 °С</v>
      </c>
    </row>
    <row r="204" spans="2:8" x14ac:dyDescent="0.25">
      <c r="B204" s="55">
        <v>43908</v>
      </c>
      <c r="C204" s="57">
        <v>0</v>
      </c>
      <c r="D204" s="190" t="s">
        <v>114</v>
      </c>
      <c r="E204" s="57">
        <v>4</v>
      </c>
      <c r="F204" s="57" t="str">
        <f t="shared" si="9"/>
        <v>0 °С; облачно; 4 м/с</v>
      </c>
      <c r="G204" s="57" t="str">
        <f t="shared" si="10"/>
        <v>0 °С 4 м/с</v>
      </c>
      <c r="H204" s="57" t="str">
        <f t="shared" si="11"/>
        <v>0 °С</v>
      </c>
    </row>
    <row r="205" spans="2:8" x14ac:dyDescent="0.25">
      <c r="B205" s="55">
        <v>43909</v>
      </c>
      <c r="C205" s="57">
        <v>3</v>
      </c>
      <c r="D205" s="190" t="s">
        <v>114</v>
      </c>
      <c r="E205" s="57">
        <v>4</v>
      </c>
      <c r="F205" s="57" t="str">
        <f t="shared" si="9"/>
        <v>3 °С; облачно; 4 м/с</v>
      </c>
      <c r="G205" s="57" t="str">
        <f t="shared" si="10"/>
        <v>3 °С 4 м/с</v>
      </c>
      <c r="H205" s="57" t="str">
        <f t="shared" si="11"/>
        <v>3 °С</v>
      </c>
    </row>
    <row r="206" spans="2:8" x14ac:dyDescent="0.25">
      <c r="B206" s="55">
        <v>43910</v>
      </c>
      <c r="C206" s="57">
        <v>2</v>
      </c>
      <c r="D206" s="190" t="s">
        <v>143</v>
      </c>
      <c r="E206" s="57">
        <v>3</v>
      </c>
      <c r="F206" s="57" t="str">
        <f t="shared" si="9"/>
        <v>2 °С; пасмурно; 3 м/с</v>
      </c>
      <c r="G206" s="57" t="str">
        <f t="shared" si="10"/>
        <v>2 °С 3 м/с</v>
      </c>
      <c r="H206" s="57" t="str">
        <f t="shared" si="11"/>
        <v>2 °С</v>
      </c>
    </row>
    <row r="207" spans="2:8" x14ac:dyDescent="0.25">
      <c r="B207" s="55">
        <v>43911</v>
      </c>
      <c r="C207" s="57">
        <v>-3</v>
      </c>
      <c r="D207" s="190" t="s">
        <v>143</v>
      </c>
      <c r="E207" s="57">
        <v>3</v>
      </c>
      <c r="F207" s="57" t="str">
        <f t="shared" si="9"/>
        <v>-3 °С; пасмурно; 3 м/с</v>
      </c>
      <c r="G207" s="57" t="str">
        <f t="shared" si="10"/>
        <v>-3 °С 3 м/с</v>
      </c>
      <c r="H207" s="57" t="str">
        <f t="shared" si="11"/>
        <v>-3 °С</v>
      </c>
    </row>
    <row r="208" spans="2:8" x14ac:dyDescent="0.25">
      <c r="B208" s="55">
        <v>43912</v>
      </c>
      <c r="C208" s="57">
        <v>-7</v>
      </c>
      <c r="D208" s="190" t="s">
        <v>143</v>
      </c>
      <c r="E208" s="57">
        <v>3</v>
      </c>
      <c r="F208" s="57" t="str">
        <f t="shared" si="9"/>
        <v>-7 °С; пасмурно; 3 м/с</v>
      </c>
      <c r="G208" s="57" t="str">
        <f t="shared" si="10"/>
        <v>-7 °С 3 м/с</v>
      </c>
      <c r="H208" s="57" t="str">
        <f t="shared" si="11"/>
        <v>-7 °С</v>
      </c>
    </row>
    <row r="209" spans="2:8" x14ac:dyDescent="0.25">
      <c r="B209" s="55">
        <v>43913</v>
      </c>
      <c r="C209" s="57">
        <v>-4</v>
      </c>
      <c r="D209" s="190" t="s">
        <v>143</v>
      </c>
      <c r="E209" s="57">
        <v>2</v>
      </c>
      <c r="F209" s="57" t="str">
        <f t="shared" si="9"/>
        <v>-4 °С; пасмурно; 2 м/с</v>
      </c>
      <c r="G209" s="57" t="str">
        <f t="shared" si="10"/>
        <v>-4 °С 2 м/с</v>
      </c>
      <c r="H209" s="57" t="str">
        <f t="shared" si="11"/>
        <v>-4 °С</v>
      </c>
    </row>
    <row r="210" spans="2:8" x14ac:dyDescent="0.25">
      <c r="B210" s="55">
        <v>43914</v>
      </c>
      <c r="C210" s="57">
        <v>1</v>
      </c>
      <c r="D210" s="190" t="s">
        <v>143</v>
      </c>
      <c r="E210" s="57">
        <v>5</v>
      </c>
      <c r="F210" s="57" t="str">
        <f t="shared" si="9"/>
        <v>1 °С; пасмурно; 5 м/с</v>
      </c>
      <c r="G210" s="57" t="str">
        <f t="shared" si="10"/>
        <v>1 °С 5 м/с</v>
      </c>
      <c r="H210" s="57" t="str">
        <f t="shared" si="11"/>
        <v>1 °С</v>
      </c>
    </row>
    <row r="211" spans="2:8" x14ac:dyDescent="0.25">
      <c r="B211" s="55">
        <v>43915</v>
      </c>
      <c r="C211" s="57">
        <v>4</v>
      </c>
      <c r="D211" s="190" t="s">
        <v>114</v>
      </c>
      <c r="E211" s="57">
        <v>5</v>
      </c>
      <c r="F211" s="57" t="str">
        <f t="shared" si="9"/>
        <v>4 °С; облачно; 5 м/с</v>
      </c>
      <c r="G211" s="57" t="str">
        <f t="shared" si="10"/>
        <v>4 °С 5 м/с</v>
      </c>
      <c r="H211" s="57" t="str">
        <f t="shared" si="11"/>
        <v>4 °С</v>
      </c>
    </row>
    <row r="212" spans="2:8" x14ac:dyDescent="0.25">
      <c r="B212" s="55">
        <v>43916</v>
      </c>
      <c r="C212" s="57">
        <v>2</v>
      </c>
      <c r="D212" s="190" t="s">
        <v>143</v>
      </c>
      <c r="E212" s="57">
        <v>6</v>
      </c>
      <c r="F212" s="57" t="str">
        <f t="shared" si="9"/>
        <v>2 °С; пасмурно; 6 м/с</v>
      </c>
      <c r="G212" s="57" t="str">
        <f t="shared" si="10"/>
        <v>2 °С 6 м/с</v>
      </c>
      <c r="H212" s="57" t="str">
        <f t="shared" si="11"/>
        <v>2 °С</v>
      </c>
    </row>
    <row r="213" spans="2:8" x14ac:dyDescent="0.25">
      <c r="B213" s="55">
        <v>43917</v>
      </c>
      <c r="C213" s="57">
        <v>2</v>
      </c>
      <c r="D213" s="190" t="s">
        <v>143</v>
      </c>
      <c r="E213" s="57">
        <v>5</v>
      </c>
      <c r="F213" s="57" t="str">
        <f t="shared" si="9"/>
        <v>2 °С; пасмурно; 5 м/с</v>
      </c>
      <c r="G213" s="57" t="str">
        <f t="shared" si="10"/>
        <v>2 °С 5 м/с</v>
      </c>
      <c r="H213" s="57" t="str">
        <f t="shared" si="11"/>
        <v>2 °С</v>
      </c>
    </row>
    <row r="214" spans="2:8" x14ac:dyDescent="0.25">
      <c r="B214" s="55">
        <v>43918</v>
      </c>
      <c r="C214" s="57">
        <v>6</v>
      </c>
      <c r="D214" s="190" t="s">
        <v>114</v>
      </c>
      <c r="E214" s="57">
        <v>5</v>
      </c>
      <c r="F214" s="57" t="str">
        <f t="shared" si="9"/>
        <v>6 °С; облачно; 5 м/с</v>
      </c>
      <c r="G214" s="57" t="str">
        <f t="shared" si="10"/>
        <v>6 °С 5 м/с</v>
      </c>
      <c r="H214" s="57" t="str">
        <f t="shared" si="11"/>
        <v>6 °С</v>
      </c>
    </row>
    <row r="215" spans="2:8" x14ac:dyDescent="0.25">
      <c r="B215" s="55">
        <v>43919</v>
      </c>
      <c r="C215" s="57">
        <v>10</v>
      </c>
      <c r="D215" s="59" t="s">
        <v>118</v>
      </c>
      <c r="E215" s="57">
        <v>4</v>
      </c>
      <c r="F215" s="57" t="str">
        <f t="shared" si="9"/>
        <v>10 °С; ясно; 4 м/с</v>
      </c>
      <c r="G215" s="57" t="str">
        <f t="shared" si="10"/>
        <v>10 °С 4 м/с</v>
      </c>
      <c r="H215" s="57" t="str">
        <f t="shared" si="11"/>
        <v>10 °С</v>
      </c>
    </row>
    <row r="216" spans="2:8" x14ac:dyDescent="0.25">
      <c r="B216" s="55">
        <v>43920</v>
      </c>
      <c r="C216" s="57">
        <v>9</v>
      </c>
      <c r="D216" s="59" t="s">
        <v>118</v>
      </c>
      <c r="E216" s="57">
        <v>4</v>
      </c>
      <c r="F216" s="57" t="str">
        <f t="shared" si="9"/>
        <v>9 °С; ясно; 4 м/с</v>
      </c>
      <c r="G216" s="57" t="str">
        <f t="shared" si="10"/>
        <v>9 °С 4 м/с</v>
      </c>
      <c r="H216" s="57" t="str">
        <f t="shared" si="11"/>
        <v>9 °С</v>
      </c>
    </row>
    <row r="217" spans="2:8" x14ac:dyDescent="0.25">
      <c r="B217" s="55">
        <v>43921</v>
      </c>
      <c r="C217" s="57">
        <v>11</v>
      </c>
      <c r="D217" s="59" t="s">
        <v>118</v>
      </c>
      <c r="E217" s="57">
        <v>3</v>
      </c>
      <c r="F217" s="57" t="str">
        <f t="shared" si="9"/>
        <v>11 °С; ясно; 3 м/с</v>
      </c>
      <c r="G217" s="57" t="str">
        <f t="shared" si="10"/>
        <v>11 °С 3 м/с</v>
      </c>
      <c r="H217" s="57" t="str">
        <f t="shared" si="11"/>
        <v>11 °С</v>
      </c>
    </row>
    <row r="218" spans="2:8" x14ac:dyDescent="0.25">
      <c r="B218" s="55">
        <v>43922</v>
      </c>
      <c r="C218" s="57">
        <v>8</v>
      </c>
      <c r="D218" s="190" t="s">
        <v>114</v>
      </c>
      <c r="E218" s="57">
        <v>4</v>
      </c>
      <c r="F218" s="57" t="str">
        <f t="shared" si="9"/>
        <v>8 °С; облачно; 4 м/с</v>
      </c>
      <c r="G218" s="57" t="str">
        <f t="shared" si="10"/>
        <v>8 °С 4 м/с</v>
      </c>
      <c r="H218" s="57" t="str">
        <f t="shared" si="11"/>
        <v>8 °С</v>
      </c>
    </row>
    <row r="219" spans="2:8" x14ac:dyDescent="0.25">
      <c r="B219" s="55">
        <v>43923</v>
      </c>
      <c r="C219" s="57">
        <v>3</v>
      </c>
      <c r="D219" s="190" t="s">
        <v>143</v>
      </c>
      <c r="E219" s="57">
        <v>4</v>
      </c>
      <c r="F219" s="57" t="str">
        <f t="shared" si="9"/>
        <v>3 °С; пасмурно; 4 м/с</v>
      </c>
      <c r="G219" s="57" t="str">
        <f t="shared" si="10"/>
        <v>3 °С 4 м/с</v>
      </c>
      <c r="H219" s="57" t="str">
        <f t="shared" si="11"/>
        <v>3 °С</v>
      </c>
    </row>
    <row r="220" spans="2:8" x14ac:dyDescent="0.25">
      <c r="B220" s="55">
        <v>43924</v>
      </c>
      <c r="C220" s="57">
        <v>5</v>
      </c>
      <c r="D220" s="190" t="s">
        <v>143</v>
      </c>
      <c r="E220" s="57">
        <v>5</v>
      </c>
      <c r="F220" s="57" t="str">
        <f t="shared" si="9"/>
        <v>5 °С; пасмурно; 5 м/с</v>
      </c>
      <c r="G220" s="57" t="str">
        <f t="shared" si="10"/>
        <v>5 °С 5 м/с</v>
      </c>
      <c r="H220" s="57" t="str">
        <f t="shared" si="11"/>
        <v>5 °С</v>
      </c>
    </row>
    <row r="221" spans="2:8" x14ac:dyDescent="0.25">
      <c r="B221" s="55">
        <v>43925</v>
      </c>
      <c r="C221" s="57">
        <v>9</v>
      </c>
      <c r="D221" s="59" t="s">
        <v>118</v>
      </c>
      <c r="E221" s="211">
        <v>5</v>
      </c>
      <c r="F221" s="57" t="str">
        <f t="shared" si="9"/>
        <v>9 °С; ясно; 5 м/с</v>
      </c>
      <c r="G221" s="57" t="str">
        <f t="shared" si="10"/>
        <v>9 °С 5 м/с</v>
      </c>
      <c r="H221" s="57" t="str">
        <f t="shared" si="11"/>
        <v>9 °С</v>
      </c>
    </row>
    <row r="222" spans="2:8" x14ac:dyDescent="0.25">
      <c r="B222" s="55">
        <v>43926</v>
      </c>
      <c r="C222" s="57">
        <v>9</v>
      </c>
      <c r="D222" s="190" t="s">
        <v>143</v>
      </c>
      <c r="E222" s="57">
        <v>4</v>
      </c>
      <c r="F222" s="57" t="str">
        <f t="shared" si="9"/>
        <v>9 °С; пасмурно; 4 м/с</v>
      </c>
      <c r="G222" s="57" t="str">
        <f t="shared" si="10"/>
        <v>9 °С 4 м/с</v>
      </c>
      <c r="H222" s="57" t="str">
        <f t="shared" si="11"/>
        <v>9 °С</v>
      </c>
    </row>
    <row r="223" spans="2:8" x14ac:dyDescent="0.25">
      <c r="B223" s="55">
        <v>43927</v>
      </c>
      <c r="C223" s="57">
        <v>2</v>
      </c>
      <c r="D223" s="190" t="s">
        <v>143</v>
      </c>
      <c r="E223" s="57">
        <v>1</v>
      </c>
      <c r="F223" s="57" t="str">
        <f t="shared" si="9"/>
        <v>2 °С; пасмурно; 1 м/с</v>
      </c>
      <c r="G223" s="57" t="str">
        <f t="shared" si="10"/>
        <v>2 °С 1 м/с</v>
      </c>
      <c r="H223" s="57" t="str">
        <f t="shared" si="11"/>
        <v>2 °С</v>
      </c>
    </row>
    <row r="224" spans="2:8" x14ac:dyDescent="0.25">
      <c r="B224" s="55">
        <v>43928</v>
      </c>
      <c r="C224" s="57">
        <v>0</v>
      </c>
      <c r="D224" s="190" t="s">
        <v>143</v>
      </c>
      <c r="E224" s="57">
        <v>2</v>
      </c>
      <c r="F224" s="57" t="str">
        <f t="shared" si="9"/>
        <v>0 °С; пасмурно; 2 м/с</v>
      </c>
      <c r="G224" s="57" t="str">
        <f t="shared" si="10"/>
        <v>0 °С 2 м/с</v>
      </c>
      <c r="H224" s="57" t="str">
        <f t="shared" si="11"/>
        <v>0 °С</v>
      </c>
    </row>
    <row r="225" spans="2:8" x14ac:dyDescent="0.25">
      <c r="B225" s="55">
        <v>43929</v>
      </c>
      <c r="C225" s="57">
        <v>-4</v>
      </c>
      <c r="D225" s="190" t="s">
        <v>143</v>
      </c>
      <c r="E225" s="57">
        <v>6</v>
      </c>
      <c r="F225" s="57" t="str">
        <f t="shared" si="9"/>
        <v>-4 °С; пасмурно; 6 м/с</v>
      </c>
      <c r="G225" s="57" t="str">
        <f t="shared" si="10"/>
        <v>-4 °С 6 м/с</v>
      </c>
      <c r="H225" s="57" t="str">
        <f t="shared" si="11"/>
        <v>-4 °С</v>
      </c>
    </row>
    <row r="226" spans="2:8" x14ac:dyDescent="0.25">
      <c r="B226" s="55">
        <v>43930</v>
      </c>
      <c r="C226" s="57">
        <v>2</v>
      </c>
      <c r="D226" s="59" t="s">
        <v>118</v>
      </c>
      <c r="E226" s="57">
        <v>5</v>
      </c>
      <c r="F226" s="57" t="str">
        <f t="shared" si="9"/>
        <v>2 °С; ясно; 5 м/с</v>
      </c>
      <c r="G226" s="57" t="str">
        <f t="shared" si="10"/>
        <v>2 °С 5 м/с</v>
      </c>
      <c r="H226" s="57" t="str">
        <f t="shared" si="11"/>
        <v>2 °С</v>
      </c>
    </row>
    <row r="227" spans="2:8" x14ac:dyDescent="0.25">
      <c r="B227" s="55">
        <v>43931</v>
      </c>
      <c r="C227" s="57">
        <v>7</v>
      </c>
      <c r="D227" s="59" t="s">
        <v>118</v>
      </c>
      <c r="E227" s="57">
        <v>5</v>
      </c>
      <c r="F227" s="57" t="str">
        <f t="shared" si="9"/>
        <v>7 °С; ясно; 5 м/с</v>
      </c>
      <c r="G227" s="57" t="str">
        <f t="shared" si="10"/>
        <v>7 °С 5 м/с</v>
      </c>
      <c r="H227" s="57" t="str">
        <f t="shared" si="11"/>
        <v>7 °С</v>
      </c>
    </row>
    <row r="228" spans="2:8" x14ac:dyDescent="0.25">
      <c r="B228" s="55">
        <v>43932</v>
      </c>
      <c r="C228" s="57">
        <v>13</v>
      </c>
      <c r="D228" s="59" t="s">
        <v>118</v>
      </c>
      <c r="E228" s="57">
        <v>3</v>
      </c>
      <c r="F228" s="57" t="str">
        <f t="shared" si="9"/>
        <v>13 °С; ясно; 3 м/с</v>
      </c>
      <c r="G228" s="57" t="str">
        <f t="shared" si="10"/>
        <v>13 °С 3 м/с</v>
      </c>
      <c r="H228" s="57" t="str">
        <f t="shared" si="11"/>
        <v>13 °С</v>
      </c>
    </row>
    <row r="229" spans="2:8" x14ac:dyDescent="0.25">
      <c r="B229" s="55">
        <v>43933</v>
      </c>
      <c r="C229" s="57">
        <v>15</v>
      </c>
      <c r="D229" s="59" t="s">
        <v>118</v>
      </c>
      <c r="E229" s="57">
        <v>1</v>
      </c>
      <c r="F229" s="57" t="str">
        <f t="shared" si="9"/>
        <v>15 °С; ясно; 1 м/с</v>
      </c>
      <c r="G229" s="57" t="str">
        <f t="shared" si="10"/>
        <v>15 °С 1 м/с</v>
      </c>
      <c r="H229" s="57" t="str">
        <f t="shared" si="11"/>
        <v>15 °С</v>
      </c>
    </row>
    <row r="230" spans="2:8" x14ac:dyDescent="0.25">
      <c r="B230" s="55">
        <v>43934</v>
      </c>
      <c r="C230" s="57">
        <v>12</v>
      </c>
      <c r="D230" s="59" t="s">
        <v>118</v>
      </c>
      <c r="E230" s="57">
        <v>3</v>
      </c>
      <c r="F230" s="57" t="str">
        <f t="shared" si="9"/>
        <v>12 °С; ясно; 3 м/с</v>
      </c>
      <c r="G230" s="57" t="str">
        <f t="shared" si="10"/>
        <v>12 °С 3 м/с</v>
      </c>
      <c r="H230" s="57" t="str">
        <f t="shared" si="11"/>
        <v>12 °С</v>
      </c>
    </row>
    <row r="231" spans="2:8" x14ac:dyDescent="0.25">
      <c r="B231" s="55">
        <v>43935</v>
      </c>
      <c r="C231" s="57">
        <v>14</v>
      </c>
      <c r="D231" s="190" t="s">
        <v>114</v>
      </c>
      <c r="E231" s="57">
        <v>3</v>
      </c>
      <c r="F231" s="57" t="str">
        <f t="shared" si="9"/>
        <v>14 °С; облачно; 3 м/с</v>
      </c>
      <c r="G231" s="57" t="str">
        <f t="shared" si="10"/>
        <v>14 °С 3 м/с</v>
      </c>
      <c r="H231" s="57" t="str">
        <f t="shared" si="11"/>
        <v>14 °С</v>
      </c>
    </row>
    <row r="232" spans="2:8" x14ac:dyDescent="0.25">
      <c r="B232" s="55">
        <v>43936</v>
      </c>
      <c r="C232" s="57">
        <v>4</v>
      </c>
      <c r="D232" s="190" t="s">
        <v>143</v>
      </c>
      <c r="E232" s="57">
        <v>1</v>
      </c>
      <c r="F232" s="57" t="str">
        <f t="shared" si="9"/>
        <v>4 °С; пасмурно; 1 м/с</v>
      </c>
      <c r="G232" s="57" t="str">
        <f t="shared" si="10"/>
        <v>4 °С 1 м/с</v>
      </c>
      <c r="H232" s="57" t="str">
        <f t="shared" si="11"/>
        <v>4 °С</v>
      </c>
    </row>
    <row r="233" spans="2:8" x14ac:dyDescent="0.25">
      <c r="B233" s="55">
        <v>43937</v>
      </c>
      <c r="C233" s="57">
        <v>12</v>
      </c>
      <c r="D233" s="59" t="s">
        <v>118</v>
      </c>
      <c r="E233" s="57">
        <v>2</v>
      </c>
      <c r="F233" s="57" t="str">
        <f t="shared" si="9"/>
        <v>12 °С; ясно; 2 м/с</v>
      </c>
      <c r="G233" s="57" t="str">
        <f t="shared" si="10"/>
        <v>12 °С 2 м/с</v>
      </c>
      <c r="H233" s="57" t="str">
        <f t="shared" si="11"/>
        <v>12 °С</v>
      </c>
    </row>
    <row r="234" spans="2:8" x14ac:dyDescent="0.25">
      <c r="B234" s="55">
        <v>43938</v>
      </c>
      <c r="C234" s="57">
        <v>16</v>
      </c>
      <c r="D234" s="190" t="s">
        <v>143</v>
      </c>
      <c r="E234" s="57">
        <v>4</v>
      </c>
      <c r="F234" s="57" t="str">
        <f t="shared" si="9"/>
        <v>16 °С; пасмурно; 4 м/с</v>
      </c>
      <c r="G234" s="57" t="str">
        <f t="shared" si="10"/>
        <v>16 °С 4 м/с</v>
      </c>
      <c r="H234" s="57" t="str">
        <f t="shared" si="11"/>
        <v>16 °С</v>
      </c>
    </row>
    <row r="235" spans="2:8" x14ac:dyDescent="0.25">
      <c r="B235" s="55">
        <v>43939</v>
      </c>
      <c r="C235" s="57">
        <v>15</v>
      </c>
      <c r="D235" s="59" t="s">
        <v>118</v>
      </c>
      <c r="E235" s="57">
        <v>6</v>
      </c>
      <c r="F235" s="57" t="str">
        <f t="shared" si="9"/>
        <v>15 °С; ясно; 6 м/с</v>
      </c>
      <c r="G235" s="57" t="str">
        <f t="shared" si="10"/>
        <v>15 °С 6 м/с</v>
      </c>
      <c r="H235" s="57" t="str">
        <f t="shared" si="11"/>
        <v>15 °С</v>
      </c>
    </row>
    <row r="236" spans="2:8" x14ac:dyDescent="0.25">
      <c r="B236" s="55">
        <v>43940</v>
      </c>
      <c r="C236" s="57">
        <v>8</v>
      </c>
      <c r="D236" s="190" t="s">
        <v>143</v>
      </c>
      <c r="E236" s="57">
        <v>3</v>
      </c>
      <c r="F236" s="57" t="str">
        <f t="shared" si="9"/>
        <v>8 °С; пасмурно; 3 м/с</v>
      </c>
      <c r="G236" s="57" t="str">
        <f t="shared" si="10"/>
        <v>8 °С 3 м/с</v>
      </c>
      <c r="H236" s="57" t="str">
        <f t="shared" si="11"/>
        <v>8 °С</v>
      </c>
    </row>
    <row r="237" spans="2:8" x14ac:dyDescent="0.25">
      <c r="B237" s="55">
        <v>43941</v>
      </c>
      <c r="C237" s="57">
        <v>15</v>
      </c>
      <c r="D237" s="59" t="s">
        <v>118</v>
      </c>
      <c r="E237" s="57">
        <v>2</v>
      </c>
      <c r="F237" s="57" t="str">
        <f t="shared" si="9"/>
        <v>15 °С; ясно; 2 м/с</v>
      </c>
      <c r="G237" s="57" t="str">
        <f t="shared" si="10"/>
        <v>15 °С 2 м/с</v>
      </c>
      <c r="H237" s="57" t="str">
        <f t="shared" si="11"/>
        <v>15 °С</v>
      </c>
    </row>
    <row r="238" spans="2:8" x14ac:dyDescent="0.25">
      <c r="B238" s="55">
        <v>43942</v>
      </c>
      <c r="C238" s="57">
        <v>6</v>
      </c>
      <c r="D238" s="190" t="s">
        <v>143</v>
      </c>
      <c r="E238" s="57">
        <v>2</v>
      </c>
      <c r="F238" s="57" t="str">
        <f t="shared" si="9"/>
        <v>6 °С; пасмурно; 2 м/с</v>
      </c>
      <c r="G238" s="57" t="str">
        <f t="shared" si="10"/>
        <v>6 °С 2 м/с</v>
      </c>
      <c r="H238" s="57" t="str">
        <f t="shared" si="11"/>
        <v>6 °С</v>
      </c>
    </row>
    <row r="239" spans="2:8" x14ac:dyDescent="0.25">
      <c r="B239" s="55">
        <v>43943</v>
      </c>
      <c r="C239" s="57">
        <v>14</v>
      </c>
      <c r="D239" s="190" t="s">
        <v>114</v>
      </c>
      <c r="E239" s="57">
        <v>4</v>
      </c>
      <c r="F239" s="57" t="str">
        <f t="shared" si="9"/>
        <v>14 °С; облачно; 4 м/с</v>
      </c>
      <c r="G239" s="57" t="str">
        <f t="shared" si="10"/>
        <v>14 °С 4 м/с</v>
      </c>
      <c r="H239" s="57" t="str">
        <f t="shared" si="11"/>
        <v>14 °С</v>
      </c>
    </row>
    <row r="240" spans="2:8" x14ac:dyDescent="0.25">
      <c r="B240" s="55">
        <v>43944</v>
      </c>
      <c r="C240" s="57">
        <v>9</v>
      </c>
      <c r="D240" s="190" t="s">
        <v>143</v>
      </c>
      <c r="E240" s="57">
        <v>4</v>
      </c>
      <c r="F240" s="57" t="str">
        <f t="shared" si="9"/>
        <v>9 °С; пасмурно; 4 м/с</v>
      </c>
      <c r="G240" s="57" t="str">
        <f t="shared" si="10"/>
        <v>9 °С 4 м/с</v>
      </c>
      <c r="H240" s="57" t="str">
        <f t="shared" si="11"/>
        <v>9 °С</v>
      </c>
    </row>
    <row r="241" spans="2:8" x14ac:dyDescent="0.25">
      <c r="B241" s="55">
        <v>43945</v>
      </c>
      <c r="C241" s="57">
        <v>5</v>
      </c>
      <c r="D241" s="190" t="s">
        <v>114</v>
      </c>
      <c r="E241" s="57">
        <v>4</v>
      </c>
      <c r="F241" s="57" t="str">
        <f t="shared" si="9"/>
        <v>5 °С; облачно; 4 м/с</v>
      </c>
      <c r="G241" s="57" t="str">
        <f t="shared" si="10"/>
        <v>5 °С 4 м/с</v>
      </c>
      <c r="H241" s="57" t="str">
        <f t="shared" si="11"/>
        <v>5 °С</v>
      </c>
    </row>
    <row r="242" spans="2:8" x14ac:dyDescent="0.25">
      <c r="B242" s="55">
        <v>43946</v>
      </c>
      <c r="C242" s="57">
        <v>5</v>
      </c>
      <c r="D242" s="190" t="s">
        <v>143</v>
      </c>
      <c r="E242" s="57">
        <v>4</v>
      </c>
      <c r="F242" s="57" t="str">
        <f t="shared" si="9"/>
        <v>5 °С; пасмурно; 4 м/с</v>
      </c>
      <c r="G242" s="57" t="str">
        <f t="shared" si="10"/>
        <v>5 °С 4 м/с</v>
      </c>
      <c r="H242" s="57" t="str">
        <f t="shared" si="11"/>
        <v>5 °С</v>
      </c>
    </row>
    <row r="243" spans="2:8" x14ac:dyDescent="0.25">
      <c r="B243" s="55">
        <v>43947</v>
      </c>
      <c r="C243" s="57">
        <v>15</v>
      </c>
      <c r="D243" s="59" t="s">
        <v>118</v>
      </c>
      <c r="E243" s="57">
        <v>5</v>
      </c>
      <c r="F243" s="57" t="str">
        <f t="shared" si="9"/>
        <v>15 °С; ясно; 5 м/с</v>
      </c>
      <c r="G243" s="57" t="str">
        <f t="shared" si="10"/>
        <v>15 °С 5 м/с</v>
      </c>
      <c r="H243" s="57" t="str">
        <f t="shared" si="11"/>
        <v>15 °С</v>
      </c>
    </row>
    <row r="244" spans="2:8" x14ac:dyDescent="0.25">
      <c r="B244" s="55">
        <v>43948</v>
      </c>
      <c r="C244" s="57">
        <v>19</v>
      </c>
      <c r="D244" s="59" t="s">
        <v>118</v>
      </c>
      <c r="E244" s="57">
        <v>6</v>
      </c>
      <c r="F244" s="57" t="str">
        <f t="shared" si="9"/>
        <v>19 °С; ясно; 6 м/с</v>
      </c>
      <c r="G244" s="57" t="str">
        <f t="shared" si="10"/>
        <v>19 °С 6 м/с</v>
      </c>
      <c r="H244" s="57" t="str">
        <f t="shared" si="11"/>
        <v>19 °С</v>
      </c>
    </row>
    <row r="245" spans="2:8" x14ac:dyDescent="0.25">
      <c r="B245" s="55">
        <v>43949</v>
      </c>
      <c r="C245" s="57">
        <v>17</v>
      </c>
      <c r="D245" s="190" t="s">
        <v>143</v>
      </c>
      <c r="E245" s="57">
        <v>2</v>
      </c>
      <c r="F245" s="57" t="str">
        <f t="shared" si="9"/>
        <v>17 °С; пасмурно; 2 м/с</v>
      </c>
      <c r="G245" s="57" t="str">
        <f t="shared" si="10"/>
        <v>17 °С 2 м/с</v>
      </c>
      <c r="H245" s="57" t="str">
        <f t="shared" si="11"/>
        <v>17 °С</v>
      </c>
    </row>
    <row r="246" spans="2:8" x14ac:dyDescent="0.25">
      <c r="B246" s="55">
        <v>43950</v>
      </c>
      <c r="C246" s="57">
        <v>13</v>
      </c>
      <c r="D246" s="190" t="s">
        <v>143</v>
      </c>
      <c r="E246" s="57">
        <v>1</v>
      </c>
      <c r="F246" s="57" t="str">
        <f t="shared" si="9"/>
        <v>13 °С; пасмурно; 1 м/с</v>
      </c>
      <c r="G246" s="57" t="str">
        <f t="shared" si="10"/>
        <v>13 °С 1 м/с</v>
      </c>
      <c r="H246" s="57" t="str">
        <f t="shared" si="11"/>
        <v>13 °С</v>
      </c>
    </row>
    <row r="247" spans="2:8" x14ac:dyDescent="0.25">
      <c r="B247" s="55">
        <v>43951</v>
      </c>
      <c r="C247" s="57">
        <v>12</v>
      </c>
      <c r="D247" s="190" t="s">
        <v>114</v>
      </c>
      <c r="E247" s="57">
        <v>2</v>
      </c>
      <c r="F247" s="57" t="str">
        <f t="shared" si="9"/>
        <v>12 °С; облачно; 2 м/с</v>
      </c>
      <c r="G247" s="57" t="str">
        <f t="shared" si="10"/>
        <v>12 °С 2 м/с</v>
      </c>
      <c r="H247" s="57" t="str">
        <f t="shared" si="11"/>
        <v>12 °С</v>
      </c>
    </row>
    <row r="248" spans="2:8" x14ac:dyDescent="0.25">
      <c r="B248" s="55">
        <v>43952</v>
      </c>
      <c r="C248" s="57">
        <v>8</v>
      </c>
      <c r="D248" s="190" t="s">
        <v>143</v>
      </c>
      <c r="E248" s="57">
        <v>1</v>
      </c>
      <c r="F248" s="57" t="str">
        <f t="shared" si="9"/>
        <v>8 °С; пасмурно; 1 м/с</v>
      </c>
      <c r="G248" s="57" t="str">
        <f t="shared" si="10"/>
        <v>8 °С 1 м/с</v>
      </c>
      <c r="H248" s="57" t="str">
        <f t="shared" si="11"/>
        <v>8 °С</v>
      </c>
    </row>
    <row r="249" spans="2:8" x14ac:dyDescent="0.25">
      <c r="B249" s="55">
        <v>43953</v>
      </c>
      <c r="C249" s="57">
        <v>9</v>
      </c>
      <c r="D249" s="190" t="s">
        <v>143</v>
      </c>
      <c r="E249" s="57">
        <v>2</v>
      </c>
      <c r="F249" s="57" t="str">
        <f t="shared" si="9"/>
        <v>9 °С; пасмурно; 2 м/с</v>
      </c>
      <c r="G249" s="57" t="str">
        <f t="shared" si="10"/>
        <v>9 °С 2 м/с</v>
      </c>
      <c r="H249" s="57" t="str">
        <f t="shared" si="11"/>
        <v>9 °С</v>
      </c>
    </row>
    <row r="250" spans="2:8" x14ac:dyDescent="0.25">
      <c r="B250" s="55">
        <v>43954</v>
      </c>
      <c r="C250" s="57">
        <v>6</v>
      </c>
      <c r="D250" s="190" t="s">
        <v>143</v>
      </c>
      <c r="E250" s="57">
        <v>4</v>
      </c>
      <c r="F250" s="57" t="str">
        <f t="shared" si="9"/>
        <v>6 °С; пасмурно; 4 м/с</v>
      </c>
      <c r="G250" s="57" t="str">
        <f t="shared" si="10"/>
        <v>6 °С 4 м/с</v>
      </c>
      <c r="H250" s="57" t="str">
        <f t="shared" si="11"/>
        <v>6 °С</v>
      </c>
    </row>
    <row r="251" spans="2:8" x14ac:dyDescent="0.25">
      <c r="B251" s="55">
        <v>43955</v>
      </c>
      <c r="C251" s="57">
        <v>7</v>
      </c>
      <c r="D251" s="190" t="s">
        <v>143</v>
      </c>
      <c r="E251" s="57">
        <v>4</v>
      </c>
      <c r="F251" s="57" t="str">
        <f t="shared" si="9"/>
        <v>7 °С; пасмурно; 4 м/с</v>
      </c>
      <c r="G251" s="57" t="str">
        <f t="shared" si="10"/>
        <v>7 °С 4 м/с</v>
      </c>
      <c r="H251" s="57" t="str">
        <f t="shared" si="11"/>
        <v>7 °С</v>
      </c>
    </row>
    <row r="252" spans="2:8" x14ac:dyDescent="0.25">
      <c r="B252" s="55">
        <v>43956</v>
      </c>
      <c r="C252" s="57">
        <v>15</v>
      </c>
      <c r="D252" s="190" t="s">
        <v>143</v>
      </c>
      <c r="E252" s="57">
        <v>4</v>
      </c>
      <c r="F252" s="57" t="str">
        <f t="shared" si="9"/>
        <v>15 °С; пасмурно; 4 м/с</v>
      </c>
      <c r="G252" s="57" t="str">
        <f t="shared" si="10"/>
        <v>15 °С 4 м/с</v>
      </c>
      <c r="H252" s="57" t="str">
        <f t="shared" si="11"/>
        <v>15 °С</v>
      </c>
    </row>
    <row r="253" spans="2:8" x14ac:dyDescent="0.25">
      <c r="B253" s="55">
        <v>43957</v>
      </c>
      <c r="C253" s="57">
        <v>25</v>
      </c>
      <c r="D253" s="59" t="s">
        <v>118</v>
      </c>
      <c r="E253" s="57">
        <v>4</v>
      </c>
      <c r="F253" s="57" t="str">
        <f t="shared" si="9"/>
        <v>25 °С; ясно; 4 м/с</v>
      </c>
      <c r="G253" s="57" t="str">
        <f t="shared" si="10"/>
        <v>25 °С 4 м/с</v>
      </c>
      <c r="H253" s="57" t="str">
        <f t="shared" si="11"/>
        <v>25 °С</v>
      </c>
    </row>
    <row r="254" spans="2:8" x14ac:dyDescent="0.25">
      <c r="B254" s="55">
        <v>43958</v>
      </c>
      <c r="C254" s="57">
        <v>23</v>
      </c>
      <c r="D254" s="59" t="s">
        <v>118</v>
      </c>
      <c r="E254" s="57">
        <v>2</v>
      </c>
      <c r="F254" s="57" t="str">
        <f t="shared" si="9"/>
        <v>23 °С; ясно; 2 м/с</v>
      </c>
      <c r="G254" s="57" t="str">
        <f t="shared" si="10"/>
        <v>23 °С 2 м/с</v>
      </c>
      <c r="H254" s="57" t="str">
        <f t="shared" si="11"/>
        <v>23 °С</v>
      </c>
    </row>
    <row r="255" spans="2:8" x14ac:dyDescent="0.25">
      <c r="B255" s="55">
        <v>43959</v>
      </c>
      <c r="C255" s="57">
        <v>27</v>
      </c>
      <c r="D255" s="59" t="s">
        <v>118</v>
      </c>
      <c r="E255" s="57">
        <v>4</v>
      </c>
      <c r="F255" s="57" t="str">
        <f t="shared" si="9"/>
        <v>27 °С; ясно; 4 м/с</v>
      </c>
      <c r="G255" s="57" t="str">
        <f t="shared" si="10"/>
        <v>27 °С 4 м/с</v>
      </c>
      <c r="H255" s="57" t="str">
        <f t="shared" si="11"/>
        <v>27 °С</v>
      </c>
    </row>
    <row r="256" spans="2:8" x14ac:dyDescent="0.25">
      <c r="B256" s="55">
        <v>43960</v>
      </c>
      <c r="C256" s="57">
        <v>28</v>
      </c>
      <c r="D256" s="59" t="s">
        <v>118</v>
      </c>
      <c r="E256" s="57">
        <v>4</v>
      </c>
      <c r="F256" s="57" t="str">
        <f t="shared" si="9"/>
        <v>28 °С; ясно; 4 м/с</v>
      </c>
      <c r="G256" s="57" t="str">
        <f t="shared" si="10"/>
        <v>28 °С 4 м/с</v>
      </c>
      <c r="H256" s="57" t="str">
        <f t="shared" si="11"/>
        <v>28 °С</v>
      </c>
    </row>
    <row r="257" spans="2:8" x14ac:dyDescent="0.25">
      <c r="B257" s="55">
        <v>43961</v>
      </c>
      <c r="C257" s="57">
        <v>27</v>
      </c>
      <c r="D257" s="59" t="s">
        <v>118</v>
      </c>
      <c r="E257" s="57">
        <v>3</v>
      </c>
      <c r="F257" s="57" t="str">
        <f t="shared" si="9"/>
        <v>27 °С; ясно; 3 м/с</v>
      </c>
      <c r="G257" s="57" t="str">
        <f t="shared" si="10"/>
        <v>27 °С 3 м/с</v>
      </c>
      <c r="H257" s="57" t="str">
        <f t="shared" si="11"/>
        <v>27 °С</v>
      </c>
    </row>
    <row r="258" spans="2:8" x14ac:dyDescent="0.25">
      <c r="B258" s="55">
        <v>43962</v>
      </c>
      <c r="C258" s="57">
        <v>28</v>
      </c>
      <c r="D258" s="190" t="s">
        <v>114</v>
      </c>
      <c r="E258" s="57">
        <v>3</v>
      </c>
      <c r="F258" s="57" t="str">
        <f t="shared" si="9"/>
        <v>28 °С; облачно; 3 м/с</v>
      </c>
      <c r="G258" s="57" t="str">
        <f t="shared" si="10"/>
        <v>28 °С 3 м/с</v>
      </c>
      <c r="H258" s="57" t="str">
        <f t="shared" si="11"/>
        <v>28 °С</v>
      </c>
    </row>
    <row r="259" spans="2:8" x14ac:dyDescent="0.25">
      <c r="B259" s="55">
        <v>43963</v>
      </c>
      <c r="C259" s="57">
        <v>29</v>
      </c>
      <c r="D259" s="59" t="s">
        <v>118</v>
      </c>
      <c r="E259" s="57">
        <v>2</v>
      </c>
      <c r="F259" s="57" t="str">
        <f t="shared" ref="F259:F322" si="12">CONCATENATE(C259," °С; ",D259,"; ",E259," м/с")</f>
        <v>29 °С; ясно; 2 м/с</v>
      </c>
      <c r="G259" s="57" t="str">
        <f t="shared" ref="G259:G322" si="13">CONCATENATE(C259," °С ",E259," м/с")</f>
        <v>29 °С 2 м/с</v>
      </c>
      <c r="H259" s="57" t="str">
        <f t="shared" ref="H259:H322" si="14">CONCATENATE(C259," °С")</f>
        <v>29 °С</v>
      </c>
    </row>
    <row r="260" spans="2:8" x14ac:dyDescent="0.25">
      <c r="B260" s="55">
        <v>43964</v>
      </c>
      <c r="C260" s="57">
        <v>32</v>
      </c>
      <c r="D260" s="59" t="s">
        <v>118</v>
      </c>
      <c r="E260" s="57">
        <v>2</v>
      </c>
      <c r="F260" s="57" t="str">
        <f t="shared" si="12"/>
        <v>32 °С; ясно; 2 м/с</v>
      </c>
      <c r="G260" s="57" t="str">
        <f t="shared" si="13"/>
        <v>32 °С 2 м/с</v>
      </c>
      <c r="H260" s="57" t="str">
        <f t="shared" si="14"/>
        <v>32 °С</v>
      </c>
    </row>
    <row r="261" spans="2:8" x14ac:dyDescent="0.25">
      <c r="B261" s="55">
        <v>43965</v>
      </c>
      <c r="C261" s="57">
        <v>24</v>
      </c>
      <c r="D261" s="190" t="s">
        <v>143</v>
      </c>
      <c r="E261" s="57">
        <v>1</v>
      </c>
      <c r="F261" s="57" t="str">
        <f t="shared" si="12"/>
        <v>24 °С; пасмурно; 1 м/с</v>
      </c>
      <c r="G261" s="57" t="str">
        <f t="shared" si="13"/>
        <v>24 °С 1 м/с</v>
      </c>
      <c r="H261" s="57" t="str">
        <f t="shared" si="14"/>
        <v>24 °С</v>
      </c>
    </row>
    <row r="262" spans="2:8" x14ac:dyDescent="0.25">
      <c r="B262" s="55">
        <v>43966</v>
      </c>
      <c r="C262" s="57">
        <v>18</v>
      </c>
      <c r="D262" s="190" t="s">
        <v>143</v>
      </c>
      <c r="E262" s="57">
        <v>2</v>
      </c>
      <c r="F262" s="57" t="str">
        <f t="shared" si="12"/>
        <v>18 °С; пасмурно; 2 м/с</v>
      </c>
      <c r="G262" s="57" t="str">
        <f t="shared" si="13"/>
        <v>18 °С 2 м/с</v>
      </c>
      <c r="H262" s="57" t="str">
        <f t="shared" si="14"/>
        <v>18 °С</v>
      </c>
    </row>
    <row r="263" spans="2:8" x14ac:dyDescent="0.25">
      <c r="B263" s="55">
        <v>43967</v>
      </c>
      <c r="C263" s="57">
        <v>17</v>
      </c>
      <c r="D263" s="59" t="s">
        <v>118</v>
      </c>
      <c r="E263" s="57">
        <v>2</v>
      </c>
      <c r="F263" s="57" t="str">
        <f t="shared" si="12"/>
        <v>17 °С; ясно; 2 м/с</v>
      </c>
      <c r="G263" s="57" t="str">
        <f t="shared" si="13"/>
        <v>17 °С 2 м/с</v>
      </c>
      <c r="H263" s="57" t="str">
        <f t="shared" si="14"/>
        <v>17 °С</v>
      </c>
    </row>
    <row r="264" spans="2:8" x14ac:dyDescent="0.25">
      <c r="B264" s="55">
        <v>43968</v>
      </c>
      <c r="C264" s="57">
        <v>19</v>
      </c>
      <c r="D264" s="190" t="s">
        <v>143</v>
      </c>
      <c r="E264" s="57">
        <v>3</v>
      </c>
      <c r="F264" s="57" t="str">
        <f t="shared" si="12"/>
        <v>19 °С; пасмурно; 3 м/с</v>
      </c>
      <c r="G264" s="57" t="str">
        <f t="shared" si="13"/>
        <v>19 °С 3 м/с</v>
      </c>
      <c r="H264" s="57" t="str">
        <f t="shared" si="14"/>
        <v>19 °С</v>
      </c>
    </row>
    <row r="265" spans="2:8" x14ac:dyDescent="0.25">
      <c r="B265" s="55">
        <v>43969</v>
      </c>
      <c r="C265" s="57">
        <v>24</v>
      </c>
      <c r="D265" s="190" t="s">
        <v>114</v>
      </c>
      <c r="E265" s="57">
        <v>3</v>
      </c>
      <c r="F265" s="57" t="str">
        <f t="shared" si="12"/>
        <v>24 °С; облачно; 3 м/с</v>
      </c>
      <c r="G265" s="57" t="str">
        <f t="shared" si="13"/>
        <v>24 °С 3 м/с</v>
      </c>
      <c r="H265" s="57" t="str">
        <f t="shared" si="14"/>
        <v>24 °С</v>
      </c>
    </row>
    <row r="266" spans="2:8" x14ac:dyDescent="0.25">
      <c r="B266" s="55">
        <v>43970</v>
      </c>
      <c r="C266" s="57">
        <v>25</v>
      </c>
      <c r="D266" s="190" t="s">
        <v>143</v>
      </c>
      <c r="E266" s="57">
        <v>4</v>
      </c>
      <c r="F266" s="57" t="str">
        <f t="shared" si="12"/>
        <v>25 °С; пасмурно; 4 м/с</v>
      </c>
      <c r="G266" s="57" t="str">
        <f t="shared" si="13"/>
        <v>25 °С 4 м/с</v>
      </c>
      <c r="H266" s="57" t="str">
        <f t="shared" si="14"/>
        <v>25 °С</v>
      </c>
    </row>
    <row r="267" spans="2:8" x14ac:dyDescent="0.25">
      <c r="B267" s="55">
        <v>43971</v>
      </c>
      <c r="C267" s="57">
        <v>15</v>
      </c>
      <c r="D267" s="190" t="s">
        <v>143</v>
      </c>
      <c r="E267" s="57">
        <v>4</v>
      </c>
      <c r="F267" s="57" t="str">
        <f t="shared" si="12"/>
        <v>15 °С; пасмурно; 4 м/с</v>
      </c>
      <c r="G267" s="57" t="str">
        <f t="shared" si="13"/>
        <v>15 °С 4 м/с</v>
      </c>
      <c r="H267" s="57" t="str">
        <f t="shared" si="14"/>
        <v>15 °С</v>
      </c>
    </row>
    <row r="268" spans="2:8" x14ac:dyDescent="0.25">
      <c r="B268" s="55">
        <v>43972</v>
      </c>
      <c r="C268" s="57">
        <v>24</v>
      </c>
      <c r="D268" s="190" t="s">
        <v>114</v>
      </c>
      <c r="E268" s="57">
        <v>4</v>
      </c>
      <c r="F268" s="57" t="str">
        <f t="shared" si="12"/>
        <v>24 °С; облачно; 4 м/с</v>
      </c>
      <c r="G268" s="57" t="str">
        <f t="shared" si="13"/>
        <v>24 °С 4 м/с</v>
      </c>
      <c r="H268" s="57" t="str">
        <f t="shared" si="14"/>
        <v>24 °С</v>
      </c>
    </row>
    <row r="269" spans="2:8" x14ac:dyDescent="0.25">
      <c r="B269" s="55">
        <v>43973</v>
      </c>
      <c r="C269" s="57">
        <v>18</v>
      </c>
      <c r="D269" s="190" t="s">
        <v>143</v>
      </c>
      <c r="E269" s="57">
        <v>7</v>
      </c>
      <c r="F269" s="57" t="str">
        <f t="shared" si="12"/>
        <v>18 °С; пасмурно; 7 м/с</v>
      </c>
      <c r="G269" s="57" t="str">
        <f t="shared" si="13"/>
        <v>18 °С 7 м/с</v>
      </c>
      <c r="H269" s="57" t="str">
        <f t="shared" si="14"/>
        <v>18 °С</v>
      </c>
    </row>
    <row r="270" spans="2:8" x14ac:dyDescent="0.25">
      <c r="B270" s="55">
        <v>43974</v>
      </c>
      <c r="C270" s="57">
        <v>21</v>
      </c>
      <c r="D270" s="190" t="s">
        <v>114</v>
      </c>
      <c r="E270" s="57">
        <v>4</v>
      </c>
      <c r="F270" s="57" t="str">
        <f t="shared" si="12"/>
        <v>21 °С; облачно; 4 м/с</v>
      </c>
      <c r="G270" s="57" t="str">
        <f t="shared" si="13"/>
        <v>21 °С 4 м/с</v>
      </c>
      <c r="H270" s="57" t="str">
        <f t="shared" si="14"/>
        <v>21 °С</v>
      </c>
    </row>
    <row r="271" spans="2:8" x14ac:dyDescent="0.25">
      <c r="B271" s="55">
        <v>43975</v>
      </c>
      <c r="C271" s="57">
        <v>18</v>
      </c>
      <c r="D271" s="190" t="s">
        <v>114</v>
      </c>
      <c r="E271" s="57">
        <v>3</v>
      </c>
      <c r="F271" s="57" t="str">
        <f t="shared" si="12"/>
        <v>18 °С; облачно; 3 м/с</v>
      </c>
      <c r="G271" s="57" t="str">
        <f t="shared" si="13"/>
        <v>18 °С 3 м/с</v>
      </c>
      <c r="H271" s="57" t="str">
        <f t="shared" si="14"/>
        <v>18 °С</v>
      </c>
    </row>
    <row r="272" spans="2:8" x14ac:dyDescent="0.25">
      <c r="B272" s="55">
        <v>43976</v>
      </c>
      <c r="C272" s="57">
        <v>20</v>
      </c>
      <c r="D272" s="190" t="s">
        <v>114</v>
      </c>
      <c r="E272" s="57">
        <v>2</v>
      </c>
      <c r="F272" s="57" t="str">
        <f t="shared" si="12"/>
        <v>20 °С; облачно; 2 м/с</v>
      </c>
      <c r="G272" s="57" t="str">
        <f t="shared" si="13"/>
        <v>20 °С 2 м/с</v>
      </c>
      <c r="H272" s="57" t="str">
        <f t="shared" si="14"/>
        <v>20 °С</v>
      </c>
    </row>
    <row r="273" spans="2:8" x14ac:dyDescent="0.25">
      <c r="B273" s="55">
        <v>43977</v>
      </c>
      <c r="C273" s="57">
        <v>13</v>
      </c>
      <c r="D273" s="190" t="s">
        <v>143</v>
      </c>
      <c r="E273" s="57">
        <v>3</v>
      </c>
      <c r="F273" s="57" t="str">
        <f t="shared" si="12"/>
        <v>13 °С; пасмурно; 3 м/с</v>
      </c>
      <c r="G273" s="57" t="str">
        <f t="shared" si="13"/>
        <v>13 °С 3 м/с</v>
      </c>
      <c r="H273" s="57" t="str">
        <f t="shared" si="14"/>
        <v>13 °С</v>
      </c>
    </row>
    <row r="274" spans="2:8" x14ac:dyDescent="0.25">
      <c r="B274" s="55">
        <v>43978</v>
      </c>
      <c r="C274" s="57">
        <v>18</v>
      </c>
      <c r="D274" s="190" t="s">
        <v>114</v>
      </c>
      <c r="E274" s="57">
        <v>1</v>
      </c>
      <c r="F274" s="57" t="str">
        <f t="shared" si="12"/>
        <v>18 °С; облачно; 1 м/с</v>
      </c>
      <c r="G274" s="57" t="str">
        <f t="shared" si="13"/>
        <v>18 °С 1 м/с</v>
      </c>
      <c r="H274" s="57" t="str">
        <f t="shared" si="14"/>
        <v>18 °С</v>
      </c>
    </row>
    <row r="275" spans="2:8" x14ac:dyDescent="0.25">
      <c r="B275" s="55">
        <v>43979</v>
      </c>
      <c r="C275" s="57">
        <v>19</v>
      </c>
      <c r="D275" s="190" t="s">
        <v>114</v>
      </c>
      <c r="E275" s="57">
        <v>5</v>
      </c>
      <c r="F275" s="57" t="str">
        <f t="shared" si="12"/>
        <v>19 °С; облачно; 5 м/с</v>
      </c>
      <c r="G275" s="57" t="str">
        <f t="shared" si="13"/>
        <v>19 °С 5 м/с</v>
      </c>
      <c r="H275" s="57" t="str">
        <f t="shared" si="14"/>
        <v>19 °С</v>
      </c>
    </row>
    <row r="276" spans="2:8" x14ac:dyDescent="0.25">
      <c r="B276" s="55">
        <v>43980</v>
      </c>
      <c r="C276" s="57">
        <v>15</v>
      </c>
      <c r="D276" s="190" t="s">
        <v>114</v>
      </c>
      <c r="E276" s="57">
        <v>5</v>
      </c>
      <c r="F276" s="57" t="str">
        <f t="shared" si="12"/>
        <v>15 °С; облачно; 5 м/с</v>
      </c>
      <c r="G276" s="57" t="str">
        <f t="shared" si="13"/>
        <v>15 °С 5 м/с</v>
      </c>
      <c r="H276" s="57" t="str">
        <f t="shared" si="14"/>
        <v>15 °С</v>
      </c>
    </row>
    <row r="277" spans="2:8" x14ac:dyDescent="0.25">
      <c r="B277" s="55">
        <v>43981</v>
      </c>
      <c r="C277" s="57">
        <v>19</v>
      </c>
      <c r="D277" s="190" t="s">
        <v>143</v>
      </c>
      <c r="E277" s="57">
        <v>2</v>
      </c>
      <c r="F277" s="57" t="str">
        <f t="shared" si="12"/>
        <v>19 °С; пасмурно; 2 м/с</v>
      </c>
      <c r="G277" s="57" t="str">
        <f t="shared" si="13"/>
        <v>19 °С 2 м/с</v>
      </c>
      <c r="H277" s="57" t="str">
        <f t="shared" si="14"/>
        <v>19 °С</v>
      </c>
    </row>
    <row r="278" spans="2:8" x14ac:dyDescent="0.25">
      <c r="B278" s="55">
        <v>43982</v>
      </c>
      <c r="C278" s="57">
        <v>15</v>
      </c>
      <c r="D278" s="59" t="s">
        <v>118</v>
      </c>
      <c r="E278" s="57">
        <v>3</v>
      </c>
      <c r="F278" s="57" t="str">
        <f t="shared" si="12"/>
        <v>15 °С; ясно; 3 м/с</v>
      </c>
      <c r="G278" s="57" t="str">
        <f t="shared" si="13"/>
        <v>15 °С 3 м/с</v>
      </c>
      <c r="H278" s="57" t="str">
        <f t="shared" si="14"/>
        <v>15 °С</v>
      </c>
    </row>
    <row r="279" spans="2:8" x14ac:dyDescent="0.25">
      <c r="B279" s="55">
        <v>43983</v>
      </c>
      <c r="C279" s="57">
        <v>13</v>
      </c>
      <c r="D279" s="190" t="s">
        <v>143</v>
      </c>
      <c r="E279" s="57">
        <v>2</v>
      </c>
      <c r="F279" s="57" t="str">
        <f t="shared" si="12"/>
        <v>13 °С; пасмурно; 2 м/с</v>
      </c>
      <c r="G279" s="57" t="str">
        <f t="shared" si="13"/>
        <v>13 °С 2 м/с</v>
      </c>
      <c r="H279" s="57" t="str">
        <f t="shared" si="14"/>
        <v>13 °С</v>
      </c>
    </row>
    <row r="280" spans="2:8" x14ac:dyDescent="0.25">
      <c r="B280" s="55">
        <v>43984</v>
      </c>
      <c r="C280" s="57">
        <v>12</v>
      </c>
      <c r="D280" s="190" t="s">
        <v>114</v>
      </c>
      <c r="E280" s="57">
        <v>2</v>
      </c>
      <c r="F280" s="57" t="str">
        <f t="shared" si="12"/>
        <v>12 °С; облачно; 2 м/с</v>
      </c>
      <c r="G280" s="57" t="str">
        <f t="shared" si="13"/>
        <v>12 °С 2 м/с</v>
      </c>
      <c r="H280" s="57" t="str">
        <f t="shared" si="14"/>
        <v>12 °С</v>
      </c>
    </row>
    <row r="281" spans="2:8" x14ac:dyDescent="0.25">
      <c r="B281" s="55">
        <v>43985</v>
      </c>
      <c r="C281" s="57">
        <v>12</v>
      </c>
      <c r="D281" s="190" t="s">
        <v>114</v>
      </c>
      <c r="E281" s="57">
        <v>3</v>
      </c>
      <c r="F281" s="57" t="str">
        <f t="shared" si="12"/>
        <v>12 °С; облачно; 3 м/с</v>
      </c>
      <c r="G281" s="57" t="str">
        <f t="shared" si="13"/>
        <v>12 °С 3 м/с</v>
      </c>
      <c r="H281" s="57" t="str">
        <f t="shared" si="14"/>
        <v>12 °С</v>
      </c>
    </row>
    <row r="282" spans="2:8" x14ac:dyDescent="0.25">
      <c r="B282" s="55">
        <v>43986</v>
      </c>
      <c r="C282" s="57">
        <v>16</v>
      </c>
      <c r="D282" s="190" t="s">
        <v>143</v>
      </c>
      <c r="E282" s="57">
        <v>3</v>
      </c>
      <c r="F282" s="57" t="str">
        <f t="shared" si="12"/>
        <v>16 °С; пасмурно; 3 м/с</v>
      </c>
      <c r="G282" s="57" t="str">
        <f t="shared" si="13"/>
        <v>16 °С 3 м/с</v>
      </c>
      <c r="H282" s="57" t="str">
        <f t="shared" si="14"/>
        <v>16 °С</v>
      </c>
    </row>
    <row r="283" spans="2:8" x14ac:dyDescent="0.25">
      <c r="B283" s="55">
        <v>43987</v>
      </c>
      <c r="C283" s="57">
        <v>20</v>
      </c>
      <c r="D283" s="59" t="s">
        <v>118</v>
      </c>
      <c r="E283" s="57">
        <v>2</v>
      </c>
      <c r="F283" s="57" t="str">
        <f t="shared" si="12"/>
        <v>20 °С; ясно; 2 м/с</v>
      </c>
      <c r="G283" s="57" t="str">
        <f t="shared" si="13"/>
        <v>20 °С 2 м/с</v>
      </c>
      <c r="H283" s="57" t="str">
        <f t="shared" si="14"/>
        <v>20 °С</v>
      </c>
    </row>
    <row r="284" spans="2:8" x14ac:dyDescent="0.25">
      <c r="B284" s="55">
        <v>43988</v>
      </c>
      <c r="C284" s="57">
        <v>26</v>
      </c>
      <c r="D284" s="190" t="s">
        <v>114</v>
      </c>
      <c r="E284" s="57">
        <v>3</v>
      </c>
      <c r="F284" s="57" t="str">
        <f t="shared" si="12"/>
        <v>26 °С; облачно; 3 м/с</v>
      </c>
      <c r="G284" s="57" t="str">
        <f t="shared" si="13"/>
        <v>26 °С 3 м/с</v>
      </c>
      <c r="H284" s="57" t="str">
        <f t="shared" si="14"/>
        <v>26 °С</v>
      </c>
    </row>
    <row r="285" spans="2:8" x14ac:dyDescent="0.25">
      <c r="B285" s="55">
        <v>43989</v>
      </c>
      <c r="C285" s="57">
        <v>26</v>
      </c>
      <c r="D285" s="190" t="s">
        <v>143</v>
      </c>
      <c r="E285" s="57">
        <v>1</v>
      </c>
      <c r="F285" s="57" t="str">
        <f t="shared" si="12"/>
        <v>26 °С; пасмурно; 1 м/с</v>
      </c>
      <c r="G285" s="57" t="str">
        <f t="shared" si="13"/>
        <v>26 °С 1 м/с</v>
      </c>
      <c r="H285" s="57" t="str">
        <f t="shared" si="14"/>
        <v>26 °С</v>
      </c>
    </row>
    <row r="286" spans="2:8" x14ac:dyDescent="0.25">
      <c r="B286" s="55">
        <v>43990</v>
      </c>
      <c r="C286" s="57">
        <v>28</v>
      </c>
      <c r="D286" s="190" t="s">
        <v>143</v>
      </c>
      <c r="E286" s="57">
        <v>2</v>
      </c>
      <c r="F286" s="57" t="str">
        <f t="shared" si="12"/>
        <v>28 °С; пасмурно; 2 м/с</v>
      </c>
      <c r="G286" s="57" t="str">
        <f t="shared" si="13"/>
        <v>28 °С 2 м/с</v>
      </c>
      <c r="H286" s="57" t="str">
        <f t="shared" si="14"/>
        <v>28 °С</v>
      </c>
    </row>
    <row r="287" spans="2:8" x14ac:dyDescent="0.25">
      <c r="B287" s="55">
        <v>43991</v>
      </c>
      <c r="C287" s="57">
        <v>29</v>
      </c>
      <c r="D287" s="190" t="s">
        <v>114</v>
      </c>
      <c r="E287" s="57">
        <v>1</v>
      </c>
      <c r="F287" s="57" t="str">
        <f t="shared" si="12"/>
        <v>29 °С; облачно; 1 м/с</v>
      </c>
      <c r="G287" s="57" t="str">
        <f t="shared" si="13"/>
        <v>29 °С 1 м/с</v>
      </c>
      <c r="H287" s="57" t="str">
        <f t="shared" si="14"/>
        <v>29 °С</v>
      </c>
    </row>
    <row r="288" spans="2:8" x14ac:dyDescent="0.25">
      <c r="B288" s="55">
        <v>43992</v>
      </c>
      <c r="C288" s="57">
        <v>32</v>
      </c>
      <c r="D288" s="190" t="s">
        <v>114</v>
      </c>
      <c r="E288" s="57">
        <v>3</v>
      </c>
      <c r="F288" s="57" t="str">
        <f t="shared" si="12"/>
        <v>32 °С; облачно; 3 м/с</v>
      </c>
      <c r="G288" s="57" t="str">
        <f t="shared" si="13"/>
        <v>32 °С 3 м/с</v>
      </c>
      <c r="H288" s="57" t="str">
        <f t="shared" si="14"/>
        <v>32 °С</v>
      </c>
    </row>
    <row r="289" spans="2:8" x14ac:dyDescent="0.25">
      <c r="B289" s="55">
        <v>43993</v>
      </c>
      <c r="C289" s="57">
        <v>32</v>
      </c>
      <c r="D289" s="190" t="s">
        <v>114</v>
      </c>
      <c r="E289" s="57">
        <v>3</v>
      </c>
      <c r="F289" s="57" t="str">
        <f t="shared" si="12"/>
        <v>32 °С; облачно; 3 м/с</v>
      </c>
      <c r="G289" s="57" t="str">
        <f t="shared" si="13"/>
        <v>32 °С 3 м/с</v>
      </c>
      <c r="H289" s="57" t="str">
        <f t="shared" si="14"/>
        <v>32 °С</v>
      </c>
    </row>
    <row r="290" spans="2:8" x14ac:dyDescent="0.25">
      <c r="B290" s="55">
        <v>43994</v>
      </c>
      <c r="C290" s="57">
        <v>20</v>
      </c>
      <c r="D290" s="190" t="s">
        <v>114</v>
      </c>
      <c r="E290" s="57">
        <v>1</v>
      </c>
      <c r="F290" s="57" t="str">
        <f t="shared" si="12"/>
        <v>20 °С; облачно; 1 м/с</v>
      </c>
      <c r="G290" s="57" t="str">
        <f t="shared" si="13"/>
        <v>20 °С 1 м/с</v>
      </c>
      <c r="H290" s="57" t="str">
        <f t="shared" si="14"/>
        <v>20 °С</v>
      </c>
    </row>
    <row r="291" spans="2:8" x14ac:dyDescent="0.25">
      <c r="B291" s="55">
        <v>43995</v>
      </c>
      <c r="C291" s="57">
        <v>12</v>
      </c>
      <c r="D291" s="190" t="s">
        <v>143</v>
      </c>
      <c r="E291" s="57">
        <v>5</v>
      </c>
      <c r="F291" s="57" t="str">
        <f t="shared" si="12"/>
        <v>12 °С; пасмурно; 5 м/с</v>
      </c>
      <c r="G291" s="57" t="str">
        <f t="shared" si="13"/>
        <v>12 °С 5 м/с</v>
      </c>
      <c r="H291" s="57" t="str">
        <f t="shared" si="14"/>
        <v>12 °С</v>
      </c>
    </row>
    <row r="292" spans="2:8" x14ac:dyDescent="0.25">
      <c r="B292" s="55">
        <v>43996</v>
      </c>
      <c r="C292" s="57">
        <v>12</v>
      </c>
      <c r="D292" s="190" t="s">
        <v>143</v>
      </c>
      <c r="E292" s="57">
        <v>5</v>
      </c>
      <c r="F292" s="57" t="str">
        <f t="shared" si="12"/>
        <v>12 °С; пасмурно; 5 м/с</v>
      </c>
      <c r="G292" s="57" t="str">
        <f t="shared" si="13"/>
        <v>12 °С 5 м/с</v>
      </c>
      <c r="H292" s="57" t="str">
        <f t="shared" si="14"/>
        <v>12 °С</v>
      </c>
    </row>
    <row r="293" spans="2:8" x14ac:dyDescent="0.25">
      <c r="B293" s="55">
        <v>43997</v>
      </c>
      <c r="C293" s="57">
        <v>17</v>
      </c>
      <c r="D293" s="190" t="s">
        <v>114</v>
      </c>
      <c r="E293" s="57">
        <v>2</v>
      </c>
      <c r="F293" s="57" t="str">
        <f t="shared" si="12"/>
        <v>17 °С; облачно; 2 м/с</v>
      </c>
      <c r="G293" s="57" t="str">
        <f t="shared" si="13"/>
        <v>17 °С 2 м/с</v>
      </c>
      <c r="H293" s="57" t="str">
        <f t="shared" si="14"/>
        <v>17 °С</v>
      </c>
    </row>
    <row r="294" spans="2:8" x14ac:dyDescent="0.25">
      <c r="B294" s="55">
        <v>43998</v>
      </c>
      <c r="C294" s="57">
        <v>26</v>
      </c>
      <c r="D294" s="190" t="s">
        <v>114</v>
      </c>
      <c r="E294" s="57">
        <v>3</v>
      </c>
      <c r="F294" s="57" t="str">
        <f t="shared" si="12"/>
        <v>26 °С; облачно; 3 м/с</v>
      </c>
      <c r="G294" s="57" t="str">
        <f t="shared" si="13"/>
        <v>26 °С 3 м/с</v>
      </c>
      <c r="H294" s="57" t="str">
        <f t="shared" si="14"/>
        <v>26 °С</v>
      </c>
    </row>
    <row r="295" spans="2:8" x14ac:dyDescent="0.25">
      <c r="B295" s="55">
        <v>43999</v>
      </c>
      <c r="C295" s="57">
        <v>16</v>
      </c>
      <c r="D295" s="190" t="s">
        <v>143</v>
      </c>
      <c r="E295" s="57">
        <v>2</v>
      </c>
      <c r="F295" s="57" t="str">
        <f t="shared" si="12"/>
        <v>16 °С; пасмурно; 2 м/с</v>
      </c>
      <c r="G295" s="57" t="str">
        <f t="shared" si="13"/>
        <v>16 °С 2 м/с</v>
      </c>
      <c r="H295" s="57" t="str">
        <f t="shared" si="14"/>
        <v>16 °С</v>
      </c>
    </row>
    <row r="296" spans="2:8" x14ac:dyDescent="0.25">
      <c r="B296" s="55">
        <v>44000</v>
      </c>
      <c r="C296" s="57">
        <v>11</v>
      </c>
      <c r="D296" s="190" t="s">
        <v>143</v>
      </c>
      <c r="E296" s="57">
        <v>3</v>
      </c>
      <c r="F296" s="57" t="str">
        <f t="shared" si="12"/>
        <v>11 °С; пасмурно; 3 м/с</v>
      </c>
      <c r="G296" s="57" t="str">
        <f t="shared" si="13"/>
        <v>11 °С 3 м/с</v>
      </c>
      <c r="H296" s="57" t="str">
        <f t="shared" si="14"/>
        <v>11 °С</v>
      </c>
    </row>
    <row r="297" spans="2:8" x14ac:dyDescent="0.25">
      <c r="B297" s="55">
        <v>44001</v>
      </c>
      <c r="C297" s="57">
        <v>10</v>
      </c>
      <c r="D297" s="190" t="s">
        <v>143</v>
      </c>
      <c r="E297" s="57">
        <v>2</v>
      </c>
      <c r="F297" s="57" t="str">
        <f t="shared" si="12"/>
        <v>10 °С; пасмурно; 2 м/с</v>
      </c>
      <c r="G297" s="57" t="str">
        <f t="shared" si="13"/>
        <v>10 °С 2 м/с</v>
      </c>
      <c r="H297" s="57" t="str">
        <f t="shared" si="14"/>
        <v>10 °С</v>
      </c>
    </row>
    <row r="298" spans="2:8" x14ac:dyDescent="0.25">
      <c r="B298" s="55">
        <v>44002</v>
      </c>
      <c r="C298" s="57">
        <v>12</v>
      </c>
      <c r="D298" s="190" t="s">
        <v>143</v>
      </c>
      <c r="E298" s="57">
        <v>4</v>
      </c>
      <c r="F298" s="57" t="str">
        <f t="shared" si="12"/>
        <v>12 °С; пасмурно; 4 м/с</v>
      </c>
      <c r="G298" s="57" t="str">
        <f t="shared" si="13"/>
        <v>12 °С 4 м/с</v>
      </c>
      <c r="H298" s="57" t="str">
        <f t="shared" si="14"/>
        <v>12 °С</v>
      </c>
    </row>
    <row r="299" spans="2:8" x14ac:dyDescent="0.25">
      <c r="B299" s="55">
        <v>44003</v>
      </c>
      <c r="C299" s="57">
        <v>16</v>
      </c>
      <c r="D299" s="190" t="s">
        <v>143</v>
      </c>
      <c r="E299" s="57">
        <v>2</v>
      </c>
      <c r="F299" s="57" t="str">
        <f t="shared" si="12"/>
        <v>16 °С; пасмурно; 2 м/с</v>
      </c>
      <c r="G299" s="57" t="str">
        <f t="shared" si="13"/>
        <v>16 °С 2 м/с</v>
      </c>
      <c r="H299" s="57" t="str">
        <f t="shared" si="14"/>
        <v>16 °С</v>
      </c>
    </row>
    <row r="300" spans="2:8" x14ac:dyDescent="0.25">
      <c r="B300" s="55">
        <v>44004</v>
      </c>
      <c r="C300" s="57">
        <v>13</v>
      </c>
      <c r="D300" s="190" t="s">
        <v>143</v>
      </c>
      <c r="E300" s="57">
        <v>4</v>
      </c>
      <c r="F300" s="57" t="str">
        <f t="shared" si="12"/>
        <v>13 °С; пасмурно; 4 м/с</v>
      </c>
      <c r="G300" s="57" t="str">
        <f t="shared" si="13"/>
        <v>13 °С 4 м/с</v>
      </c>
      <c r="H300" s="57" t="str">
        <f t="shared" si="14"/>
        <v>13 °С</v>
      </c>
    </row>
    <row r="301" spans="2:8" x14ac:dyDescent="0.25">
      <c r="B301" s="55">
        <v>44005</v>
      </c>
      <c r="C301" s="57">
        <v>14</v>
      </c>
      <c r="D301" s="190" t="s">
        <v>143</v>
      </c>
      <c r="E301" s="57">
        <v>1</v>
      </c>
      <c r="F301" s="57" t="str">
        <f t="shared" si="12"/>
        <v>14 °С; пасмурно; 1 м/с</v>
      </c>
      <c r="G301" s="57" t="str">
        <f t="shared" si="13"/>
        <v>14 °С 1 м/с</v>
      </c>
      <c r="H301" s="57" t="str">
        <f t="shared" si="14"/>
        <v>14 °С</v>
      </c>
    </row>
    <row r="302" spans="2:8" x14ac:dyDescent="0.25">
      <c r="B302" s="55">
        <v>44006</v>
      </c>
      <c r="C302" s="57">
        <v>18</v>
      </c>
      <c r="D302" s="190" t="s">
        <v>143</v>
      </c>
      <c r="E302" s="57">
        <v>2</v>
      </c>
      <c r="F302" s="57" t="str">
        <f t="shared" si="12"/>
        <v>18 °С; пасмурно; 2 м/с</v>
      </c>
      <c r="G302" s="57" t="str">
        <f t="shared" si="13"/>
        <v>18 °С 2 м/с</v>
      </c>
      <c r="H302" s="57" t="str">
        <f t="shared" si="14"/>
        <v>18 °С</v>
      </c>
    </row>
    <row r="303" spans="2:8" x14ac:dyDescent="0.25">
      <c r="B303" s="55">
        <v>44007</v>
      </c>
      <c r="C303" s="57">
        <v>25</v>
      </c>
      <c r="D303" s="190" t="s">
        <v>143</v>
      </c>
      <c r="E303" s="57">
        <v>3</v>
      </c>
      <c r="F303" s="57" t="str">
        <f t="shared" si="12"/>
        <v>25 °С; пасмурно; 3 м/с</v>
      </c>
      <c r="G303" s="57" t="str">
        <f t="shared" si="13"/>
        <v>25 °С 3 м/с</v>
      </c>
      <c r="H303" s="57" t="str">
        <f t="shared" si="14"/>
        <v>25 °С</v>
      </c>
    </row>
    <row r="304" spans="2:8" x14ac:dyDescent="0.25">
      <c r="B304" s="55">
        <v>44008</v>
      </c>
      <c r="C304" s="57">
        <v>15</v>
      </c>
      <c r="D304" s="190" t="s">
        <v>114</v>
      </c>
      <c r="E304" s="57">
        <v>4</v>
      </c>
      <c r="F304" s="57" t="str">
        <f t="shared" si="12"/>
        <v>15 °С; облачно; 4 м/с</v>
      </c>
      <c r="G304" s="57" t="str">
        <f t="shared" si="13"/>
        <v>15 °С 4 м/с</v>
      </c>
      <c r="H304" s="57" t="str">
        <f t="shared" si="14"/>
        <v>15 °С</v>
      </c>
    </row>
    <row r="305" spans="2:8" x14ac:dyDescent="0.25">
      <c r="B305" s="55">
        <v>44009</v>
      </c>
      <c r="C305" s="57">
        <v>17</v>
      </c>
      <c r="D305" s="190" t="s">
        <v>143</v>
      </c>
      <c r="E305" s="57">
        <v>1</v>
      </c>
      <c r="F305" s="57" t="str">
        <f t="shared" si="12"/>
        <v>17 °С; пасмурно; 1 м/с</v>
      </c>
      <c r="G305" s="57" t="str">
        <f t="shared" si="13"/>
        <v>17 °С 1 м/с</v>
      </c>
      <c r="H305" s="57" t="str">
        <f t="shared" si="14"/>
        <v>17 °С</v>
      </c>
    </row>
    <row r="306" spans="2:8" x14ac:dyDescent="0.25">
      <c r="B306" s="55">
        <v>44010</v>
      </c>
      <c r="C306" s="57">
        <v>13</v>
      </c>
      <c r="D306" s="190" t="s">
        <v>143</v>
      </c>
      <c r="E306" s="57">
        <v>2</v>
      </c>
      <c r="F306" s="57" t="str">
        <f t="shared" si="12"/>
        <v>13 °С; пасмурно; 2 м/с</v>
      </c>
      <c r="G306" s="57" t="str">
        <f t="shared" si="13"/>
        <v>13 °С 2 м/с</v>
      </c>
      <c r="H306" s="57" t="str">
        <f t="shared" si="14"/>
        <v>13 °С</v>
      </c>
    </row>
    <row r="307" spans="2:8" x14ac:dyDescent="0.25">
      <c r="B307" s="55">
        <v>44011</v>
      </c>
      <c r="C307" s="57">
        <v>12</v>
      </c>
      <c r="D307" s="190" t="s">
        <v>143</v>
      </c>
      <c r="E307" s="57">
        <v>1</v>
      </c>
      <c r="F307" s="57" t="str">
        <f t="shared" si="12"/>
        <v>12 °С; пасмурно; 1 м/с</v>
      </c>
      <c r="G307" s="57" t="str">
        <f t="shared" si="13"/>
        <v>12 °С 1 м/с</v>
      </c>
      <c r="H307" s="57" t="str">
        <f t="shared" si="14"/>
        <v>12 °С</v>
      </c>
    </row>
    <row r="308" spans="2:8" x14ac:dyDescent="0.25">
      <c r="B308" s="55">
        <v>44012</v>
      </c>
      <c r="C308" s="57">
        <v>13</v>
      </c>
      <c r="D308" s="190" t="s">
        <v>143</v>
      </c>
      <c r="E308" s="57">
        <v>2</v>
      </c>
      <c r="F308" s="57" t="str">
        <f t="shared" si="12"/>
        <v>13 °С; пасмурно; 2 м/с</v>
      </c>
      <c r="G308" s="57" t="str">
        <f t="shared" si="13"/>
        <v>13 °С 2 м/с</v>
      </c>
      <c r="H308" s="57" t="str">
        <f t="shared" si="14"/>
        <v>13 °С</v>
      </c>
    </row>
    <row r="309" spans="2:8" x14ac:dyDescent="0.25">
      <c r="B309" s="55">
        <v>44013</v>
      </c>
      <c r="C309" s="57">
        <v>19</v>
      </c>
      <c r="D309" s="190" t="s">
        <v>143</v>
      </c>
      <c r="E309" s="57">
        <v>2</v>
      </c>
      <c r="F309" s="57" t="str">
        <f t="shared" si="12"/>
        <v>19 °С; пасмурно; 2 м/с</v>
      </c>
      <c r="G309" s="57" t="str">
        <f t="shared" si="13"/>
        <v>19 °С 2 м/с</v>
      </c>
      <c r="H309" s="57" t="str">
        <f t="shared" si="14"/>
        <v>19 °С</v>
      </c>
    </row>
    <row r="310" spans="2:8" x14ac:dyDescent="0.25">
      <c r="B310" s="55">
        <v>44014</v>
      </c>
      <c r="C310" s="57">
        <v>21</v>
      </c>
      <c r="D310" s="190" t="s">
        <v>143</v>
      </c>
      <c r="E310" s="57">
        <v>2</v>
      </c>
      <c r="F310" s="57" t="str">
        <f t="shared" si="12"/>
        <v>21 °С; пасмурно; 2 м/с</v>
      </c>
      <c r="G310" s="57" t="str">
        <f t="shared" si="13"/>
        <v>21 °С 2 м/с</v>
      </c>
      <c r="H310" s="57" t="str">
        <f t="shared" si="14"/>
        <v>21 °С</v>
      </c>
    </row>
    <row r="311" spans="2:8" x14ac:dyDescent="0.25">
      <c r="B311" s="55">
        <v>44015</v>
      </c>
      <c r="C311" s="57">
        <v>25</v>
      </c>
      <c r="D311" s="59" t="s">
        <v>118</v>
      </c>
      <c r="E311" s="57">
        <v>2</v>
      </c>
      <c r="F311" s="57" t="str">
        <f t="shared" si="12"/>
        <v>25 °С; ясно; 2 м/с</v>
      </c>
      <c r="G311" s="57" t="str">
        <f t="shared" si="13"/>
        <v>25 °С 2 м/с</v>
      </c>
      <c r="H311" s="57" t="str">
        <f t="shared" si="14"/>
        <v>25 °С</v>
      </c>
    </row>
    <row r="312" spans="2:8" x14ac:dyDescent="0.25">
      <c r="B312" s="55">
        <v>44016</v>
      </c>
      <c r="C312" s="57">
        <v>25</v>
      </c>
      <c r="D312" s="59" t="s">
        <v>118</v>
      </c>
      <c r="E312" s="57">
        <v>2</v>
      </c>
      <c r="F312" s="57" t="str">
        <f t="shared" si="12"/>
        <v>25 °С; ясно; 2 м/с</v>
      </c>
      <c r="G312" s="57" t="str">
        <f t="shared" si="13"/>
        <v>25 °С 2 м/с</v>
      </c>
      <c r="H312" s="57" t="str">
        <f t="shared" si="14"/>
        <v>25 °С</v>
      </c>
    </row>
    <row r="313" spans="2:8" x14ac:dyDescent="0.25">
      <c r="B313" s="55">
        <v>44017</v>
      </c>
      <c r="C313" s="57">
        <v>26</v>
      </c>
      <c r="D313" s="59" t="s">
        <v>118</v>
      </c>
      <c r="E313" s="57">
        <v>1</v>
      </c>
      <c r="F313" s="57" t="str">
        <f t="shared" si="12"/>
        <v>26 °С; ясно; 1 м/с</v>
      </c>
      <c r="G313" s="57" t="str">
        <f t="shared" si="13"/>
        <v>26 °С 1 м/с</v>
      </c>
      <c r="H313" s="57" t="str">
        <f t="shared" si="14"/>
        <v>26 °С</v>
      </c>
    </row>
    <row r="314" spans="2:8" x14ac:dyDescent="0.25">
      <c r="B314" s="55">
        <v>44018</v>
      </c>
      <c r="C314" s="57">
        <v>27</v>
      </c>
      <c r="D314" s="59" t="s">
        <v>118</v>
      </c>
      <c r="E314" s="57">
        <v>2</v>
      </c>
      <c r="F314" s="57" t="str">
        <f t="shared" si="12"/>
        <v>27 °С; ясно; 2 м/с</v>
      </c>
      <c r="G314" s="57" t="str">
        <f t="shared" si="13"/>
        <v>27 °С 2 м/с</v>
      </c>
      <c r="H314" s="57" t="str">
        <f t="shared" si="14"/>
        <v>27 °С</v>
      </c>
    </row>
    <row r="315" spans="2:8" x14ac:dyDescent="0.25">
      <c r="B315" s="55">
        <v>44019</v>
      </c>
      <c r="C315" s="57">
        <v>28</v>
      </c>
      <c r="D315" s="59" t="s">
        <v>118</v>
      </c>
      <c r="E315" s="57">
        <v>2</v>
      </c>
      <c r="F315" s="57" t="str">
        <f t="shared" si="12"/>
        <v>28 °С; ясно; 2 м/с</v>
      </c>
      <c r="G315" s="57" t="str">
        <f t="shared" si="13"/>
        <v>28 °С 2 м/с</v>
      </c>
      <c r="H315" s="57" t="str">
        <f t="shared" si="14"/>
        <v>28 °С</v>
      </c>
    </row>
    <row r="316" spans="2:8" x14ac:dyDescent="0.25">
      <c r="B316" s="55">
        <v>44020</v>
      </c>
      <c r="C316" s="57">
        <v>33</v>
      </c>
      <c r="D316" s="59" t="s">
        <v>118</v>
      </c>
      <c r="E316" s="57">
        <v>3</v>
      </c>
      <c r="F316" s="57" t="str">
        <f t="shared" si="12"/>
        <v>33 °С; ясно; 3 м/с</v>
      </c>
      <c r="G316" s="57" t="str">
        <f t="shared" si="13"/>
        <v>33 °С 3 м/с</v>
      </c>
      <c r="H316" s="57" t="str">
        <f t="shared" si="14"/>
        <v>33 °С</v>
      </c>
    </row>
    <row r="317" spans="2:8" x14ac:dyDescent="0.25">
      <c r="B317" s="55">
        <v>44021</v>
      </c>
      <c r="C317" s="57">
        <v>33</v>
      </c>
      <c r="D317" s="59" t="s">
        <v>118</v>
      </c>
      <c r="E317" s="57">
        <v>2</v>
      </c>
      <c r="F317" s="57" t="str">
        <f t="shared" si="12"/>
        <v>33 °С; ясно; 2 м/с</v>
      </c>
      <c r="G317" s="57" t="str">
        <f t="shared" si="13"/>
        <v>33 °С 2 м/с</v>
      </c>
      <c r="H317" s="57" t="str">
        <f t="shared" si="14"/>
        <v>33 °С</v>
      </c>
    </row>
    <row r="318" spans="2:8" x14ac:dyDescent="0.25">
      <c r="B318" s="55">
        <v>44022</v>
      </c>
      <c r="C318" s="59">
        <v>25</v>
      </c>
      <c r="D318" s="59" t="s">
        <v>118</v>
      </c>
      <c r="E318" s="57">
        <v>2</v>
      </c>
      <c r="F318" s="57" t="str">
        <f t="shared" si="12"/>
        <v>25 °С; ясно; 2 м/с</v>
      </c>
      <c r="G318" s="57" t="str">
        <f t="shared" si="13"/>
        <v>25 °С 2 м/с</v>
      </c>
      <c r="H318" s="57" t="str">
        <f t="shared" si="14"/>
        <v>25 °С</v>
      </c>
    </row>
    <row r="319" spans="2:8" x14ac:dyDescent="0.25">
      <c r="B319" s="55">
        <v>44023</v>
      </c>
      <c r="C319" s="59">
        <v>20</v>
      </c>
      <c r="D319" s="190" t="s">
        <v>143</v>
      </c>
      <c r="E319" s="57">
        <v>1</v>
      </c>
      <c r="F319" s="57" t="str">
        <f t="shared" si="12"/>
        <v>20 °С; пасмурно; 1 м/с</v>
      </c>
      <c r="G319" s="57" t="str">
        <f t="shared" si="13"/>
        <v>20 °С 1 м/с</v>
      </c>
      <c r="H319" s="57" t="str">
        <f t="shared" si="14"/>
        <v>20 °С</v>
      </c>
    </row>
    <row r="320" spans="2:8" x14ac:dyDescent="0.25">
      <c r="B320" s="55">
        <v>44024</v>
      </c>
      <c r="C320" s="57">
        <v>25</v>
      </c>
      <c r="D320" s="59" t="s">
        <v>118</v>
      </c>
      <c r="E320" s="57">
        <v>4</v>
      </c>
      <c r="F320" s="57" t="str">
        <f t="shared" si="12"/>
        <v>25 °С; ясно; 4 м/с</v>
      </c>
      <c r="G320" s="57" t="str">
        <f t="shared" si="13"/>
        <v>25 °С 4 м/с</v>
      </c>
      <c r="H320" s="57" t="str">
        <f t="shared" si="14"/>
        <v>25 °С</v>
      </c>
    </row>
    <row r="321" spans="2:8" x14ac:dyDescent="0.25">
      <c r="B321" s="55">
        <v>44025</v>
      </c>
      <c r="C321" s="57">
        <v>29</v>
      </c>
      <c r="D321" s="59" t="s">
        <v>118</v>
      </c>
      <c r="E321" s="57">
        <v>5</v>
      </c>
      <c r="F321" s="57" t="str">
        <f t="shared" si="12"/>
        <v>29 °С; ясно; 5 м/с</v>
      </c>
      <c r="G321" s="57" t="str">
        <f t="shared" si="13"/>
        <v>29 °С 5 м/с</v>
      </c>
      <c r="H321" s="57" t="str">
        <f t="shared" si="14"/>
        <v>29 °С</v>
      </c>
    </row>
    <row r="322" spans="2:8" x14ac:dyDescent="0.25">
      <c r="B322" s="55">
        <v>44026</v>
      </c>
      <c r="C322" s="57">
        <v>25</v>
      </c>
      <c r="D322" s="59" t="s">
        <v>118</v>
      </c>
      <c r="E322" s="57">
        <v>1</v>
      </c>
      <c r="F322" s="57" t="str">
        <f t="shared" si="12"/>
        <v>25 °С; ясно; 1 м/с</v>
      </c>
      <c r="G322" s="57" t="str">
        <f t="shared" si="13"/>
        <v>25 °С 1 м/с</v>
      </c>
      <c r="H322" s="57" t="str">
        <f t="shared" si="14"/>
        <v>25 °С</v>
      </c>
    </row>
    <row r="323" spans="2:8" x14ac:dyDescent="0.25">
      <c r="B323" s="55">
        <v>44027</v>
      </c>
      <c r="C323" s="57">
        <v>29</v>
      </c>
      <c r="D323" s="59" t="s">
        <v>118</v>
      </c>
      <c r="E323" s="57">
        <v>4</v>
      </c>
      <c r="F323" s="57" t="str">
        <f t="shared" ref="F323:F386" si="15">CONCATENATE(C323," °С; ",D323,"; ",E323," м/с")</f>
        <v>29 °С; ясно; 4 м/с</v>
      </c>
      <c r="G323" s="57" t="str">
        <f t="shared" ref="G323:G386" si="16">CONCATENATE(C323," °С ",E323," м/с")</f>
        <v>29 °С 4 м/с</v>
      </c>
      <c r="H323" s="57" t="str">
        <f t="shared" ref="H323:H386" si="17">CONCATENATE(C323," °С")</f>
        <v>29 °С</v>
      </c>
    </row>
    <row r="324" spans="2:8" x14ac:dyDescent="0.25">
      <c r="B324" s="55">
        <v>44028</v>
      </c>
      <c r="C324" s="57">
        <v>31</v>
      </c>
      <c r="D324" s="59" t="s">
        <v>118</v>
      </c>
      <c r="E324" s="57">
        <v>2</v>
      </c>
      <c r="F324" s="57" t="str">
        <f t="shared" si="15"/>
        <v>31 °С; ясно; 2 м/с</v>
      </c>
      <c r="G324" s="57" t="str">
        <f t="shared" si="16"/>
        <v>31 °С 2 м/с</v>
      </c>
      <c r="H324" s="57" t="str">
        <f t="shared" si="17"/>
        <v>31 °С</v>
      </c>
    </row>
    <row r="325" spans="2:8" x14ac:dyDescent="0.25">
      <c r="B325" s="55">
        <v>44029</v>
      </c>
      <c r="C325" s="57">
        <v>27</v>
      </c>
      <c r="D325" s="59" t="s">
        <v>118</v>
      </c>
      <c r="E325" s="57">
        <v>1</v>
      </c>
      <c r="F325" s="57" t="str">
        <f t="shared" si="15"/>
        <v>27 °С; ясно; 1 м/с</v>
      </c>
      <c r="G325" s="57" t="str">
        <f t="shared" si="16"/>
        <v>27 °С 1 м/с</v>
      </c>
      <c r="H325" s="57" t="str">
        <f t="shared" si="17"/>
        <v>27 °С</v>
      </c>
    </row>
    <row r="326" spans="2:8" x14ac:dyDescent="0.25">
      <c r="B326" s="55">
        <v>44030</v>
      </c>
      <c r="C326" s="57">
        <v>33</v>
      </c>
      <c r="D326" s="59" t="s">
        <v>118</v>
      </c>
      <c r="E326" s="57">
        <v>3</v>
      </c>
      <c r="F326" s="57" t="str">
        <f t="shared" si="15"/>
        <v>33 °С; ясно; 3 м/с</v>
      </c>
      <c r="G326" s="57" t="str">
        <f t="shared" si="16"/>
        <v>33 °С 3 м/с</v>
      </c>
      <c r="H326" s="57" t="str">
        <f t="shared" si="17"/>
        <v>33 °С</v>
      </c>
    </row>
    <row r="327" spans="2:8" x14ac:dyDescent="0.25">
      <c r="B327" s="55">
        <v>44031</v>
      </c>
      <c r="C327" s="57">
        <v>30</v>
      </c>
      <c r="D327" s="190" t="s">
        <v>114</v>
      </c>
      <c r="E327" s="57">
        <v>3</v>
      </c>
      <c r="F327" s="57" t="str">
        <f t="shared" si="15"/>
        <v>30 °С; облачно; 3 м/с</v>
      </c>
      <c r="G327" s="57" t="str">
        <f t="shared" si="16"/>
        <v>30 °С 3 м/с</v>
      </c>
      <c r="H327" s="57" t="str">
        <f t="shared" si="17"/>
        <v>30 °С</v>
      </c>
    </row>
    <row r="328" spans="2:8" x14ac:dyDescent="0.25">
      <c r="B328" s="55">
        <v>44032</v>
      </c>
      <c r="C328" s="57">
        <v>18</v>
      </c>
      <c r="D328" s="190" t="s">
        <v>143</v>
      </c>
      <c r="E328" s="57">
        <v>3</v>
      </c>
      <c r="F328" s="57" t="str">
        <f t="shared" si="15"/>
        <v>18 °С; пасмурно; 3 м/с</v>
      </c>
      <c r="G328" s="57" t="str">
        <f t="shared" si="16"/>
        <v>18 °С 3 м/с</v>
      </c>
      <c r="H328" s="57" t="str">
        <f t="shared" si="17"/>
        <v>18 °С</v>
      </c>
    </row>
    <row r="329" spans="2:8" x14ac:dyDescent="0.25">
      <c r="B329" s="55">
        <v>44033</v>
      </c>
      <c r="C329" s="57">
        <v>25</v>
      </c>
      <c r="D329" s="59" t="s">
        <v>118</v>
      </c>
      <c r="E329" s="57">
        <v>2</v>
      </c>
      <c r="F329" s="57" t="str">
        <f t="shared" si="15"/>
        <v>25 °С; ясно; 2 м/с</v>
      </c>
      <c r="G329" s="57" t="str">
        <f t="shared" si="16"/>
        <v>25 °С 2 м/с</v>
      </c>
      <c r="H329" s="57" t="str">
        <f t="shared" si="17"/>
        <v>25 °С</v>
      </c>
    </row>
    <row r="330" spans="2:8" x14ac:dyDescent="0.25">
      <c r="B330" s="55">
        <v>44034</v>
      </c>
      <c r="C330" s="57">
        <v>24</v>
      </c>
      <c r="D330" s="59" t="s">
        <v>118</v>
      </c>
      <c r="E330" s="57">
        <v>2</v>
      </c>
      <c r="F330" s="57" t="str">
        <f t="shared" si="15"/>
        <v>24 °С; ясно; 2 м/с</v>
      </c>
      <c r="G330" s="57" t="str">
        <f t="shared" si="16"/>
        <v>24 °С 2 м/с</v>
      </c>
      <c r="H330" s="57" t="str">
        <f t="shared" si="17"/>
        <v>24 °С</v>
      </c>
    </row>
    <row r="331" spans="2:8" x14ac:dyDescent="0.25">
      <c r="B331" s="55">
        <v>44035</v>
      </c>
      <c r="C331" s="57">
        <v>22</v>
      </c>
      <c r="D331" s="190" t="s">
        <v>114</v>
      </c>
      <c r="E331" s="57">
        <v>1</v>
      </c>
      <c r="F331" s="57" t="str">
        <f t="shared" si="15"/>
        <v>22 °С; облачно; 1 м/с</v>
      </c>
      <c r="G331" s="57" t="str">
        <f t="shared" si="16"/>
        <v>22 °С 1 м/с</v>
      </c>
      <c r="H331" s="57" t="str">
        <f t="shared" si="17"/>
        <v>22 °С</v>
      </c>
    </row>
    <row r="332" spans="2:8" x14ac:dyDescent="0.25">
      <c r="B332" s="55">
        <v>44036</v>
      </c>
      <c r="C332" s="57">
        <v>24</v>
      </c>
      <c r="D332" s="190" t="s">
        <v>114</v>
      </c>
      <c r="E332" s="57">
        <v>2</v>
      </c>
      <c r="F332" s="57" t="str">
        <f t="shared" si="15"/>
        <v>24 °С; облачно; 2 м/с</v>
      </c>
      <c r="G332" s="57" t="str">
        <f t="shared" si="16"/>
        <v>24 °С 2 м/с</v>
      </c>
      <c r="H332" s="57" t="str">
        <f t="shared" si="17"/>
        <v>24 °С</v>
      </c>
    </row>
    <row r="333" spans="2:8" x14ac:dyDescent="0.25">
      <c r="B333" s="55">
        <v>44037</v>
      </c>
      <c r="C333" s="57">
        <v>22</v>
      </c>
      <c r="D333" s="190" t="s">
        <v>143</v>
      </c>
      <c r="E333" s="57">
        <v>1</v>
      </c>
      <c r="F333" s="57" t="str">
        <f t="shared" si="15"/>
        <v>22 °С; пасмурно; 1 м/с</v>
      </c>
      <c r="G333" s="57" t="str">
        <f t="shared" si="16"/>
        <v>22 °С 1 м/с</v>
      </c>
      <c r="H333" s="57" t="str">
        <f t="shared" si="17"/>
        <v>22 °С</v>
      </c>
    </row>
    <row r="334" spans="2:8" x14ac:dyDescent="0.25">
      <c r="B334" s="55">
        <v>44038</v>
      </c>
      <c r="C334" s="57">
        <v>23</v>
      </c>
      <c r="D334" s="190" t="s">
        <v>143</v>
      </c>
      <c r="E334" s="57">
        <v>1</v>
      </c>
      <c r="F334" s="57" t="str">
        <f t="shared" si="15"/>
        <v>23 °С; пасмурно; 1 м/с</v>
      </c>
      <c r="G334" s="57" t="str">
        <f t="shared" si="16"/>
        <v>23 °С 1 м/с</v>
      </c>
      <c r="H334" s="57" t="str">
        <f t="shared" si="17"/>
        <v>23 °С</v>
      </c>
    </row>
    <row r="335" spans="2:8" x14ac:dyDescent="0.25">
      <c r="B335" s="55">
        <v>44039</v>
      </c>
      <c r="C335" s="57">
        <v>23</v>
      </c>
      <c r="D335" s="190" t="s">
        <v>114</v>
      </c>
      <c r="E335" s="57">
        <v>2</v>
      </c>
      <c r="F335" s="57" t="str">
        <f t="shared" si="15"/>
        <v>23 °С; облачно; 2 м/с</v>
      </c>
      <c r="G335" s="57" t="str">
        <f t="shared" si="16"/>
        <v>23 °С 2 м/с</v>
      </c>
      <c r="H335" s="57" t="str">
        <f t="shared" si="17"/>
        <v>23 °С</v>
      </c>
    </row>
    <row r="336" spans="2:8" x14ac:dyDescent="0.25">
      <c r="B336" s="55">
        <v>44040</v>
      </c>
      <c r="C336" s="57">
        <v>14</v>
      </c>
      <c r="D336" s="190" t="s">
        <v>143</v>
      </c>
      <c r="E336" s="57">
        <v>1</v>
      </c>
      <c r="F336" s="57" t="str">
        <f t="shared" si="15"/>
        <v>14 °С; пасмурно; 1 м/с</v>
      </c>
      <c r="G336" s="57" t="str">
        <f t="shared" si="16"/>
        <v>14 °С 1 м/с</v>
      </c>
      <c r="H336" s="57" t="str">
        <f t="shared" si="17"/>
        <v>14 °С</v>
      </c>
    </row>
    <row r="337" spans="2:8" x14ac:dyDescent="0.25">
      <c r="B337" s="55">
        <v>44041</v>
      </c>
      <c r="C337" s="57">
        <v>17</v>
      </c>
      <c r="D337" s="190" t="s">
        <v>143</v>
      </c>
      <c r="E337" s="57">
        <v>2</v>
      </c>
      <c r="F337" s="57" t="str">
        <f t="shared" si="15"/>
        <v>17 °С; пасмурно; 2 м/с</v>
      </c>
      <c r="G337" s="57" t="str">
        <f t="shared" si="16"/>
        <v>17 °С 2 м/с</v>
      </c>
      <c r="H337" s="57" t="str">
        <f t="shared" si="17"/>
        <v>17 °С</v>
      </c>
    </row>
    <row r="338" spans="2:8" x14ac:dyDescent="0.25">
      <c r="B338" s="55">
        <v>44042</v>
      </c>
      <c r="C338" s="57">
        <v>20</v>
      </c>
      <c r="D338" s="190" t="s">
        <v>143</v>
      </c>
      <c r="E338" s="57">
        <v>1</v>
      </c>
      <c r="F338" s="57" t="str">
        <f t="shared" si="15"/>
        <v>20 °С; пасмурно; 1 м/с</v>
      </c>
      <c r="G338" s="57" t="str">
        <f t="shared" si="16"/>
        <v>20 °С 1 м/с</v>
      </c>
      <c r="H338" s="57" t="str">
        <f t="shared" si="17"/>
        <v>20 °С</v>
      </c>
    </row>
    <row r="339" spans="2:8" x14ac:dyDescent="0.25">
      <c r="B339" s="55">
        <v>44043</v>
      </c>
      <c r="C339" s="57">
        <v>21</v>
      </c>
      <c r="D339" s="190" t="s">
        <v>143</v>
      </c>
      <c r="E339" s="57">
        <v>4</v>
      </c>
      <c r="F339" s="57" t="str">
        <f t="shared" si="15"/>
        <v>21 °С; пасмурно; 4 м/с</v>
      </c>
      <c r="G339" s="57" t="str">
        <f t="shared" si="16"/>
        <v>21 °С 4 м/с</v>
      </c>
      <c r="H339" s="57" t="str">
        <f t="shared" si="17"/>
        <v>21 °С</v>
      </c>
    </row>
    <row r="340" spans="2:8" x14ac:dyDescent="0.25">
      <c r="B340" s="55">
        <v>44044</v>
      </c>
      <c r="C340" s="57">
        <v>20</v>
      </c>
      <c r="D340" s="190" t="s">
        <v>143</v>
      </c>
      <c r="E340" s="57">
        <v>2</v>
      </c>
      <c r="F340" s="57" t="str">
        <f t="shared" si="15"/>
        <v>20 °С; пасмурно; 2 м/с</v>
      </c>
      <c r="G340" s="57" t="str">
        <f t="shared" si="16"/>
        <v>20 °С 2 м/с</v>
      </c>
      <c r="H340" s="57" t="str">
        <f t="shared" si="17"/>
        <v>20 °С</v>
      </c>
    </row>
    <row r="341" spans="2:8" x14ac:dyDescent="0.25">
      <c r="B341" s="55">
        <v>44045</v>
      </c>
      <c r="C341" s="57">
        <v>28</v>
      </c>
      <c r="D341" s="190" t="s">
        <v>114</v>
      </c>
      <c r="E341" s="57">
        <v>2</v>
      </c>
      <c r="F341" s="57" t="str">
        <f t="shared" si="15"/>
        <v>28 °С; облачно; 2 м/с</v>
      </c>
      <c r="G341" s="57" t="str">
        <f t="shared" si="16"/>
        <v>28 °С 2 м/с</v>
      </c>
      <c r="H341" s="57" t="str">
        <f t="shared" si="17"/>
        <v>28 °С</v>
      </c>
    </row>
    <row r="342" spans="2:8" x14ac:dyDescent="0.25">
      <c r="B342" s="55">
        <v>44046</v>
      </c>
      <c r="C342" s="57">
        <v>35</v>
      </c>
      <c r="D342" s="190" t="s">
        <v>114</v>
      </c>
      <c r="E342" s="57">
        <v>4</v>
      </c>
      <c r="F342" s="57" t="str">
        <f t="shared" si="15"/>
        <v>35 °С; облачно; 4 м/с</v>
      </c>
      <c r="G342" s="57" t="str">
        <f t="shared" si="16"/>
        <v>35 °С 4 м/с</v>
      </c>
      <c r="H342" s="57" t="str">
        <f t="shared" si="17"/>
        <v>35 °С</v>
      </c>
    </row>
    <row r="343" spans="2:8" x14ac:dyDescent="0.25">
      <c r="B343" s="55">
        <v>44047</v>
      </c>
      <c r="C343" s="57">
        <v>35</v>
      </c>
      <c r="D343" s="190" t="s">
        <v>114</v>
      </c>
      <c r="E343" s="57">
        <v>2</v>
      </c>
      <c r="F343" s="57" t="str">
        <f t="shared" si="15"/>
        <v>35 °С; облачно; 2 м/с</v>
      </c>
      <c r="G343" s="57" t="str">
        <f t="shared" si="16"/>
        <v>35 °С 2 м/с</v>
      </c>
      <c r="H343" s="57" t="str">
        <f t="shared" si="17"/>
        <v>35 °С</v>
      </c>
    </row>
    <row r="344" spans="2:8" x14ac:dyDescent="0.25">
      <c r="B344" s="55">
        <v>44048</v>
      </c>
      <c r="C344" s="57">
        <v>23</v>
      </c>
      <c r="D344" s="190" t="s">
        <v>143</v>
      </c>
      <c r="E344" s="211" t="s">
        <v>276</v>
      </c>
      <c r="F344" s="57" t="str">
        <f t="shared" si="15"/>
        <v>23 °С; пасмурно; ш м/с</v>
      </c>
      <c r="G344" s="57" t="str">
        <f t="shared" si="16"/>
        <v>23 °С ш м/с</v>
      </c>
      <c r="H344" s="57" t="str">
        <f t="shared" si="17"/>
        <v>23 °С</v>
      </c>
    </row>
    <row r="345" spans="2:8" x14ac:dyDescent="0.25">
      <c r="B345" s="55">
        <v>44049</v>
      </c>
      <c r="C345" s="57">
        <v>26</v>
      </c>
      <c r="D345" s="190" t="s">
        <v>114</v>
      </c>
      <c r="E345" s="57">
        <v>2</v>
      </c>
      <c r="F345" s="57" t="str">
        <f t="shared" si="15"/>
        <v>26 °С; облачно; 2 м/с</v>
      </c>
      <c r="G345" s="57" t="str">
        <f t="shared" si="16"/>
        <v>26 °С 2 м/с</v>
      </c>
      <c r="H345" s="57" t="str">
        <f t="shared" si="17"/>
        <v>26 °С</v>
      </c>
    </row>
    <row r="346" spans="2:8" x14ac:dyDescent="0.25">
      <c r="B346" s="55">
        <v>44050</v>
      </c>
      <c r="C346" s="57">
        <v>27</v>
      </c>
      <c r="D346" s="190" t="s">
        <v>114</v>
      </c>
      <c r="E346" s="57">
        <v>1</v>
      </c>
      <c r="F346" s="57" t="str">
        <f t="shared" si="15"/>
        <v>27 °С; облачно; 1 м/с</v>
      </c>
      <c r="G346" s="57" t="str">
        <f t="shared" si="16"/>
        <v>27 °С 1 м/с</v>
      </c>
      <c r="H346" s="57" t="str">
        <f t="shared" si="17"/>
        <v>27 °С</v>
      </c>
    </row>
    <row r="347" spans="2:8" x14ac:dyDescent="0.25">
      <c r="B347" s="55">
        <v>44051</v>
      </c>
      <c r="C347" s="57">
        <v>29</v>
      </c>
      <c r="D347" s="190" t="s">
        <v>114</v>
      </c>
      <c r="E347" s="57">
        <v>2</v>
      </c>
      <c r="F347" s="57" t="str">
        <f t="shared" si="15"/>
        <v>29 °С; облачно; 2 м/с</v>
      </c>
      <c r="G347" s="57" t="str">
        <f t="shared" si="16"/>
        <v>29 °С 2 м/с</v>
      </c>
      <c r="H347" s="57" t="str">
        <f t="shared" si="17"/>
        <v>29 °С</v>
      </c>
    </row>
    <row r="348" spans="2:8" x14ac:dyDescent="0.25">
      <c r="B348" s="55">
        <v>44052</v>
      </c>
      <c r="C348" s="57">
        <v>30</v>
      </c>
      <c r="D348" s="190" t="s">
        <v>114</v>
      </c>
      <c r="E348" s="57">
        <v>3</v>
      </c>
      <c r="F348" s="57" t="str">
        <f t="shared" si="15"/>
        <v>30 °С; облачно; 3 м/с</v>
      </c>
      <c r="G348" s="57" t="str">
        <f t="shared" si="16"/>
        <v>30 °С 3 м/с</v>
      </c>
      <c r="H348" s="57" t="str">
        <f t="shared" si="17"/>
        <v>30 °С</v>
      </c>
    </row>
    <row r="349" spans="2:8" x14ac:dyDescent="0.25">
      <c r="B349" s="55">
        <v>44053</v>
      </c>
      <c r="C349" s="57">
        <v>30</v>
      </c>
      <c r="D349" s="190" t="s">
        <v>114</v>
      </c>
      <c r="E349" s="57">
        <v>4</v>
      </c>
      <c r="F349" s="57" t="str">
        <f t="shared" si="15"/>
        <v>30 °С; облачно; 4 м/с</v>
      </c>
      <c r="G349" s="57" t="str">
        <f t="shared" si="16"/>
        <v>30 °С 4 м/с</v>
      </c>
      <c r="H349" s="57" t="str">
        <f t="shared" si="17"/>
        <v>30 °С</v>
      </c>
    </row>
    <row r="350" spans="2:8" x14ac:dyDescent="0.25">
      <c r="B350" s="55">
        <v>44054</v>
      </c>
      <c r="C350" s="57">
        <v>29</v>
      </c>
      <c r="D350" s="190" t="s">
        <v>114</v>
      </c>
      <c r="E350" s="57">
        <v>3</v>
      </c>
      <c r="F350" s="57" t="str">
        <f t="shared" si="15"/>
        <v>29 °С; облачно; 3 м/с</v>
      </c>
      <c r="G350" s="57" t="str">
        <f t="shared" si="16"/>
        <v>29 °С 3 м/с</v>
      </c>
      <c r="H350" s="57" t="str">
        <f t="shared" si="17"/>
        <v>29 °С</v>
      </c>
    </row>
    <row r="351" spans="2:8" x14ac:dyDescent="0.25">
      <c r="B351" s="55">
        <v>44055</v>
      </c>
      <c r="C351" s="57">
        <v>19</v>
      </c>
      <c r="D351" s="190" t="s">
        <v>143</v>
      </c>
      <c r="E351" s="57">
        <v>2</v>
      </c>
      <c r="F351" s="57" t="str">
        <f t="shared" si="15"/>
        <v>19 °С; пасмурно; 2 м/с</v>
      </c>
      <c r="G351" s="57" t="str">
        <f t="shared" si="16"/>
        <v>19 °С 2 м/с</v>
      </c>
      <c r="H351" s="57" t="str">
        <f t="shared" si="17"/>
        <v>19 °С</v>
      </c>
    </row>
    <row r="352" spans="2:8" x14ac:dyDescent="0.25">
      <c r="B352" s="55">
        <v>44056</v>
      </c>
      <c r="C352" s="57">
        <v>17</v>
      </c>
      <c r="D352" s="190" t="s">
        <v>143</v>
      </c>
      <c r="E352" s="57">
        <v>3</v>
      </c>
      <c r="F352" s="57" t="str">
        <f t="shared" si="15"/>
        <v>17 °С; пасмурно; 3 м/с</v>
      </c>
      <c r="G352" s="57" t="str">
        <f t="shared" si="16"/>
        <v>17 °С 3 м/с</v>
      </c>
      <c r="H352" s="57" t="str">
        <f t="shared" si="17"/>
        <v>17 °С</v>
      </c>
    </row>
    <row r="353" spans="2:8" x14ac:dyDescent="0.25">
      <c r="B353" s="55">
        <v>44057</v>
      </c>
      <c r="C353" s="57">
        <v>16</v>
      </c>
      <c r="D353" s="190" t="s">
        <v>143</v>
      </c>
      <c r="E353" s="57">
        <v>2</v>
      </c>
      <c r="F353" s="57" t="str">
        <f t="shared" si="15"/>
        <v>16 °С; пасмурно; 2 м/с</v>
      </c>
      <c r="G353" s="57" t="str">
        <f t="shared" si="16"/>
        <v>16 °С 2 м/с</v>
      </c>
      <c r="H353" s="57" t="str">
        <f t="shared" si="17"/>
        <v>16 °С</v>
      </c>
    </row>
    <row r="354" spans="2:8" x14ac:dyDescent="0.25">
      <c r="B354" s="55">
        <v>44058</v>
      </c>
      <c r="C354" s="57">
        <v>15</v>
      </c>
      <c r="D354" s="190" t="s">
        <v>143</v>
      </c>
      <c r="E354" s="57">
        <v>2</v>
      </c>
      <c r="F354" s="57" t="str">
        <f t="shared" si="15"/>
        <v>15 °С; пасмурно; 2 м/с</v>
      </c>
      <c r="G354" s="57" t="str">
        <f t="shared" si="16"/>
        <v>15 °С 2 м/с</v>
      </c>
      <c r="H354" s="57" t="str">
        <f t="shared" si="17"/>
        <v>15 °С</v>
      </c>
    </row>
    <row r="355" spans="2:8" x14ac:dyDescent="0.25">
      <c r="B355" s="55">
        <v>44059</v>
      </c>
      <c r="C355" s="57">
        <v>14</v>
      </c>
      <c r="D355" s="190" t="s">
        <v>143</v>
      </c>
      <c r="E355" s="57">
        <v>1</v>
      </c>
      <c r="F355" s="57" t="str">
        <f t="shared" si="15"/>
        <v>14 °С; пасмурно; 1 м/с</v>
      </c>
      <c r="G355" s="57" t="str">
        <f t="shared" si="16"/>
        <v>14 °С 1 м/с</v>
      </c>
      <c r="H355" s="57" t="str">
        <f t="shared" si="17"/>
        <v>14 °С</v>
      </c>
    </row>
    <row r="356" spans="2:8" x14ac:dyDescent="0.25">
      <c r="B356" s="55">
        <v>44060</v>
      </c>
      <c r="C356" s="57">
        <v>18</v>
      </c>
      <c r="D356" s="190" t="s">
        <v>143</v>
      </c>
      <c r="E356" s="57">
        <v>2</v>
      </c>
      <c r="F356" s="57" t="str">
        <f t="shared" si="15"/>
        <v>18 °С; пасмурно; 2 м/с</v>
      </c>
      <c r="G356" s="57" t="str">
        <f t="shared" si="16"/>
        <v>18 °С 2 м/с</v>
      </c>
      <c r="H356" s="57" t="str">
        <f t="shared" si="17"/>
        <v>18 °С</v>
      </c>
    </row>
    <row r="357" spans="2:8" x14ac:dyDescent="0.25">
      <c r="B357" s="55">
        <v>44061</v>
      </c>
      <c r="C357" s="57">
        <v>19</v>
      </c>
      <c r="D357" s="190" t="s">
        <v>143</v>
      </c>
      <c r="E357" s="57">
        <v>2</v>
      </c>
      <c r="F357" s="57" t="str">
        <f t="shared" si="15"/>
        <v>19 °С; пасмурно; 2 м/с</v>
      </c>
      <c r="G357" s="57" t="str">
        <f t="shared" si="16"/>
        <v>19 °С 2 м/с</v>
      </c>
      <c r="H357" s="57" t="str">
        <f t="shared" si="17"/>
        <v>19 °С</v>
      </c>
    </row>
    <row r="358" spans="2:8" x14ac:dyDescent="0.25">
      <c r="B358" s="55">
        <v>44062</v>
      </c>
      <c r="C358" s="57">
        <v>17</v>
      </c>
      <c r="D358" s="190" t="s">
        <v>143</v>
      </c>
      <c r="E358" s="57">
        <v>3</v>
      </c>
      <c r="F358" s="57" t="str">
        <f t="shared" si="15"/>
        <v>17 °С; пасмурно; 3 м/с</v>
      </c>
      <c r="G358" s="57" t="str">
        <f t="shared" si="16"/>
        <v>17 °С 3 м/с</v>
      </c>
      <c r="H358" s="57" t="str">
        <f t="shared" si="17"/>
        <v>17 °С</v>
      </c>
    </row>
    <row r="359" spans="2:8" x14ac:dyDescent="0.25">
      <c r="B359" s="55">
        <v>44063</v>
      </c>
      <c r="C359" s="57">
        <v>21</v>
      </c>
      <c r="D359" s="190" t="s">
        <v>114</v>
      </c>
      <c r="E359" s="57">
        <v>1</v>
      </c>
      <c r="F359" s="57" t="str">
        <f t="shared" si="15"/>
        <v>21 °С; облачно; 1 м/с</v>
      </c>
      <c r="G359" s="57" t="str">
        <f t="shared" si="16"/>
        <v>21 °С 1 м/с</v>
      </c>
      <c r="H359" s="57" t="str">
        <f t="shared" si="17"/>
        <v>21 °С</v>
      </c>
    </row>
    <row r="360" spans="2:8" x14ac:dyDescent="0.25">
      <c r="B360" s="55">
        <v>44064</v>
      </c>
      <c r="C360" s="57">
        <v>15</v>
      </c>
      <c r="D360" s="190" t="s">
        <v>143</v>
      </c>
      <c r="E360" s="57">
        <v>2</v>
      </c>
      <c r="F360" s="57" t="str">
        <f t="shared" si="15"/>
        <v>15 °С; пасмурно; 2 м/с</v>
      </c>
      <c r="G360" s="57" t="str">
        <f t="shared" si="16"/>
        <v>15 °С 2 м/с</v>
      </c>
      <c r="H360" s="57" t="str">
        <f t="shared" si="17"/>
        <v>15 °С</v>
      </c>
    </row>
    <row r="361" spans="2:8" x14ac:dyDescent="0.25">
      <c r="B361" s="55">
        <v>44065</v>
      </c>
      <c r="C361" s="57">
        <v>18</v>
      </c>
      <c r="D361" s="190" t="s">
        <v>114</v>
      </c>
      <c r="E361" s="57">
        <v>2</v>
      </c>
      <c r="F361" s="57" t="str">
        <f t="shared" si="15"/>
        <v>18 °С; облачно; 2 м/с</v>
      </c>
      <c r="G361" s="57" t="str">
        <f t="shared" si="16"/>
        <v>18 °С 2 м/с</v>
      </c>
      <c r="H361" s="57" t="str">
        <f t="shared" si="17"/>
        <v>18 °С</v>
      </c>
    </row>
    <row r="362" spans="2:8" x14ac:dyDescent="0.25">
      <c r="B362" s="55">
        <v>44066</v>
      </c>
      <c r="C362" s="57">
        <v>14</v>
      </c>
      <c r="D362" s="190" t="s">
        <v>143</v>
      </c>
      <c r="E362" s="57">
        <v>3</v>
      </c>
      <c r="F362" s="57" t="str">
        <f t="shared" si="15"/>
        <v>14 °С; пасмурно; 3 м/с</v>
      </c>
      <c r="G362" s="57" t="str">
        <f t="shared" si="16"/>
        <v>14 °С 3 м/с</v>
      </c>
      <c r="H362" s="57" t="str">
        <f t="shared" si="17"/>
        <v>14 °С</v>
      </c>
    </row>
    <row r="363" spans="2:8" x14ac:dyDescent="0.25">
      <c r="B363" s="55">
        <v>44067</v>
      </c>
      <c r="C363" s="57">
        <v>15</v>
      </c>
      <c r="D363" s="190" t="s">
        <v>143</v>
      </c>
      <c r="E363" s="57">
        <v>1</v>
      </c>
      <c r="F363" s="57" t="str">
        <f t="shared" si="15"/>
        <v>15 °С; пасмурно; 1 м/с</v>
      </c>
      <c r="G363" s="57" t="str">
        <f t="shared" si="16"/>
        <v>15 °С 1 м/с</v>
      </c>
      <c r="H363" s="57" t="str">
        <f t="shared" si="17"/>
        <v>15 °С</v>
      </c>
    </row>
    <row r="364" spans="2:8" x14ac:dyDescent="0.25">
      <c r="B364" s="55">
        <v>44068</v>
      </c>
      <c r="C364" s="57">
        <v>19</v>
      </c>
      <c r="D364" s="190" t="s">
        <v>114</v>
      </c>
      <c r="E364" s="57">
        <v>2</v>
      </c>
      <c r="F364" s="57" t="str">
        <f t="shared" si="15"/>
        <v>19 °С; облачно; 2 м/с</v>
      </c>
      <c r="G364" s="57" t="str">
        <f t="shared" si="16"/>
        <v>19 °С 2 м/с</v>
      </c>
      <c r="H364" s="57" t="str">
        <f t="shared" si="17"/>
        <v>19 °С</v>
      </c>
    </row>
    <row r="365" spans="2:8" x14ac:dyDescent="0.25">
      <c r="B365" s="55">
        <v>44069</v>
      </c>
      <c r="C365" s="57">
        <v>19</v>
      </c>
      <c r="D365" s="190" t="s">
        <v>114</v>
      </c>
      <c r="E365" s="57">
        <v>2</v>
      </c>
      <c r="F365" s="57" t="str">
        <f t="shared" si="15"/>
        <v>19 °С; облачно; 2 м/с</v>
      </c>
      <c r="G365" s="57" t="str">
        <f t="shared" si="16"/>
        <v>19 °С 2 м/с</v>
      </c>
      <c r="H365" s="57" t="str">
        <f t="shared" si="17"/>
        <v>19 °С</v>
      </c>
    </row>
    <row r="366" spans="2:8" x14ac:dyDescent="0.25">
      <c r="B366" s="55">
        <v>44070</v>
      </c>
      <c r="C366" s="57">
        <v>20</v>
      </c>
      <c r="D366" s="190" t="s">
        <v>143</v>
      </c>
      <c r="E366" s="57">
        <v>2</v>
      </c>
      <c r="F366" s="57" t="str">
        <f t="shared" si="15"/>
        <v>20 °С; пасмурно; 2 м/с</v>
      </c>
      <c r="G366" s="57" t="str">
        <f t="shared" si="16"/>
        <v>20 °С 2 м/с</v>
      </c>
      <c r="H366" s="57" t="str">
        <f t="shared" si="17"/>
        <v>20 °С</v>
      </c>
    </row>
    <row r="367" spans="2:8" x14ac:dyDescent="0.25">
      <c r="B367" s="55">
        <v>44071</v>
      </c>
      <c r="C367" s="57">
        <v>24</v>
      </c>
      <c r="D367" s="190" t="s">
        <v>114</v>
      </c>
      <c r="E367" s="57">
        <v>3</v>
      </c>
      <c r="F367" s="57" t="str">
        <f t="shared" si="15"/>
        <v>24 °С; облачно; 3 м/с</v>
      </c>
      <c r="G367" s="57" t="str">
        <f t="shared" si="16"/>
        <v>24 °С 3 м/с</v>
      </c>
      <c r="H367" s="57" t="str">
        <f t="shared" si="17"/>
        <v>24 °С</v>
      </c>
    </row>
    <row r="368" spans="2:8" x14ac:dyDescent="0.25">
      <c r="B368" s="55">
        <v>44072</v>
      </c>
      <c r="C368" s="57">
        <v>23</v>
      </c>
      <c r="D368" s="190" t="s">
        <v>114</v>
      </c>
      <c r="E368" s="57">
        <v>1</v>
      </c>
      <c r="F368" s="57" t="str">
        <f t="shared" si="15"/>
        <v>23 °С; облачно; 1 м/с</v>
      </c>
      <c r="G368" s="57" t="str">
        <f t="shared" si="16"/>
        <v>23 °С 1 м/с</v>
      </c>
      <c r="H368" s="57" t="str">
        <f t="shared" si="17"/>
        <v>23 °С</v>
      </c>
    </row>
    <row r="369" spans="2:8" x14ac:dyDescent="0.25">
      <c r="B369" s="55">
        <v>44073</v>
      </c>
      <c r="C369" s="57">
        <v>24</v>
      </c>
      <c r="D369" s="190" t="s">
        <v>114</v>
      </c>
      <c r="E369" s="57">
        <v>2</v>
      </c>
      <c r="F369" s="57" t="str">
        <f t="shared" si="15"/>
        <v>24 °С; облачно; 2 м/с</v>
      </c>
      <c r="G369" s="57" t="str">
        <f t="shared" si="16"/>
        <v>24 °С 2 м/с</v>
      </c>
      <c r="H369" s="57" t="str">
        <f t="shared" si="17"/>
        <v>24 °С</v>
      </c>
    </row>
    <row r="370" spans="2:8" x14ac:dyDescent="0.25">
      <c r="B370" s="55">
        <v>44074</v>
      </c>
      <c r="C370" s="57">
        <v>20</v>
      </c>
      <c r="D370" s="190" t="s">
        <v>143</v>
      </c>
      <c r="E370" s="57">
        <v>3</v>
      </c>
      <c r="F370" s="57" t="str">
        <f t="shared" si="15"/>
        <v>20 °С; пасмурно; 3 м/с</v>
      </c>
      <c r="G370" s="57" t="str">
        <f t="shared" si="16"/>
        <v>20 °С 3 м/с</v>
      </c>
      <c r="H370" s="57" t="str">
        <f t="shared" si="17"/>
        <v>20 °С</v>
      </c>
    </row>
    <row r="371" spans="2:8" x14ac:dyDescent="0.25">
      <c r="B371" s="55">
        <v>44075</v>
      </c>
      <c r="C371" s="57">
        <v>15</v>
      </c>
      <c r="D371" s="190" t="s">
        <v>143</v>
      </c>
      <c r="E371" s="57">
        <v>4</v>
      </c>
      <c r="F371" s="57" t="str">
        <f t="shared" si="15"/>
        <v>15 °С; пасмурно; 4 м/с</v>
      </c>
      <c r="G371" s="57" t="str">
        <f t="shared" si="16"/>
        <v>15 °С 4 м/с</v>
      </c>
      <c r="H371" s="57" t="str">
        <f t="shared" si="17"/>
        <v>15 °С</v>
      </c>
    </row>
    <row r="372" spans="2:8" x14ac:dyDescent="0.25">
      <c r="B372" s="55">
        <v>44076</v>
      </c>
      <c r="C372" s="57">
        <v>14</v>
      </c>
      <c r="D372" s="190" t="s">
        <v>143</v>
      </c>
      <c r="E372" s="57">
        <v>1</v>
      </c>
      <c r="F372" s="57" t="str">
        <f t="shared" si="15"/>
        <v>14 °С; пасмурно; 1 м/с</v>
      </c>
      <c r="G372" s="57" t="str">
        <f t="shared" si="16"/>
        <v>14 °С 1 м/с</v>
      </c>
      <c r="H372" s="57" t="str">
        <f t="shared" si="17"/>
        <v>14 °С</v>
      </c>
    </row>
    <row r="373" spans="2:8" x14ac:dyDescent="0.25">
      <c r="B373" s="55">
        <v>44077</v>
      </c>
      <c r="C373" s="57">
        <v>8</v>
      </c>
      <c r="D373" s="190" t="s">
        <v>143</v>
      </c>
      <c r="E373" s="57">
        <v>3</v>
      </c>
      <c r="F373" s="57" t="str">
        <f t="shared" si="15"/>
        <v>8 °С; пасмурно; 3 м/с</v>
      </c>
      <c r="G373" s="57" t="str">
        <f t="shared" si="16"/>
        <v>8 °С 3 м/с</v>
      </c>
      <c r="H373" s="57" t="str">
        <f t="shared" si="17"/>
        <v>8 °С</v>
      </c>
    </row>
    <row r="374" spans="2:8" x14ac:dyDescent="0.25">
      <c r="B374" s="55">
        <v>44078</v>
      </c>
      <c r="C374" s="57">
        <v>10</v>
      </c>
      <c r="D374" s="190" t="s">
        <v>143</v>
      </c>
      <c r="E374" s="57">
        <v>3</v>
      </c>
      <c r="F374" s="57" t="str">
        <f t="shared" si="15"/>
        <v>10 °С; пасмурно; 3 м/с</v>
      </c>
      <c r="G374" s="57" t="str">
        <f t="shared" si="16"/>
        <v>10 °С 3 м/с</v>
      </c>
      <c r="H374" s="57" t="str">
        <f t="shared" si="17"/>
        <v>10 °С</v>
      </c>
    </row>
    <row r="375" spans="2:8" x14ac:dyDescent="0.25">
      <c r="B375" s="55">
        <v>44079</v>
      </c>
      <c r="C375" s="57">
        <v>8</v>
      </c>
      <c r="D375" s="190" t="s">
        <v>143</v>
      </c>
      <c r="E375" s="57">
        <v>2</v>
      </c>
      <c r="F375" s="57" t="str">
        <f t="shared" si="15"/>
        <v>8 °С; пасмурно; 2 м/с</v>
      </c>
      <c r="G375" s="57" t="str">
        <f t="shared" si="16"/>
        <v>8 °С 2 м/с</v>
      </c>
      <c r="H375" s="57" t="str">
        <f t="shared" si="17"/>
        <v>8 °С</v>
      </c>
    </row>
    <row r="376" spans="2:8" x14ac:dyDescent="0.25">
      <c r="B376" s="55">
        <v>44080</v>
      </c>
      <c r="C376" s="57">
        <v>8</v>
      </c>
      <c r="D376" s="190" t="s">
        <v>143</v>
      </c>
      <c r="E376" s="57">
        <v>2</v>
      </c>
      <c r="F376" s="57" t="str">
        <f t="shared" si="15"/>
        <v>8 °С; пасмурно; 2 м/с</v>
      </c>
      <c r="G376" s="57" t="str">
        <f t="shared" si="16"/>
        <v>8 °С 2 м/с</v>
      </c>
      <c r="H376" s="57" t="str">
        <f t="shared" si="17"/>
        <v>8 °С</v>
      </c>
    </row>
    <row r="377" spans="2:8" x14ac:dyDescent="0.25">
      <c r="B377" s="55">
        <v>44081</v>
      </c>
      <c r="C377" s="57">
        <v>11</v>
      </c>
      <c r="D377" s="190" t="s">
        <v>143</v>
      </c>
      <c r="E377" s="57">
        <v>1</v>
      </c>
      <c r="F377" s="57" t="str">
        <f t="shared" si="15"/>
        <v>11 °С; пасмурно; 1 м/с</v>
      </c>
      <c r="G377" s="57" t="str">
        <f t="shared" si="16"/>
        <v>11 °С 1 м/с</v>
      </c>
      <c r="H377" s="57" t="str">
        <f t="shared" si="17"/>
        <v>11 °С</v>
      </c>
    </row>
    <row r="378" spans="2:8" x14ac:dyDescent="0.25">
      <c r="B378" s="55">
        <v>44082</v>
      </c>
      <c r="C378" s="57">
        <v>13</v>
      </c>
      <c r="D378" s="190" t="s">
        <v>143</v>
      </c>
      <c r="E378" s="57">
        <v>1</v>
      </c>
      <c r="F378" s="57" t="str">
        <f t="shared" si="15"/>
        <v>13 °С; пасмурно; 1 м/с</v>
      </c>
      <c r="G378" s="57" t="str">
        <f t="shared" si="16"/>
        <v>13 °С 1 м/с</v>
      </c>
      <c r="H378" s="57" t="str">
        <f t="shared" si="17"/>
        <v>13 °С</v>
      </c>
    </row>
    <row r="379" spans="2:8" x14ac:dyDescent="0.25">
      <c r="B379" s="55">
        <v>44083</v>
      </c>
      <c r="C379" s="57">
        <v>15</v>
      </c>
      <c r="D379" s="190" t="s">
        <v>143</v>
      </c>
      <c r="E379" s="57">
        <v>2</v>
      </c>
      <c r="F379" s="57" t="str">
        <f t="shared" si="15"/>
        <v>15 °С; пасмурно; 2 м/с</v>
      </c>
      <c r="G379" s="57" t="str">
        <f t="shared" si="16"/>
        <v>15 °С 2 м/с</v>
      </c>
      <c r="H379" s="57" t="str">
        <f t="shared" si="17"/>
        <v>15 °С</v>
      </c>
    </row>
    <row r="380" spans="2:8" x14ac:dyDescent="0.25">
      <c r="B380" s="55">
        <v>44084</v>
      </c>
      <c r="C380" s="57">
        <v>23</v>
      </c>
      <c r="D380" s="59" t="s">
        <v>118</v>
      </c>
      <c r="E380" s="57">
        <v>4</v>
      </c>
      <c r="F380" s="57" t="str">
        <f t="shared" si="15"/>
        <v>23 °С; ясно; 4 м/с</v>
      </c>
      <c r="G380" s="57" t="str">
        <f t="shared" si="16"/>
        <v>23 °С 4 м/с</v>
      </c>
      <c r="H380" s="57" t="str">
        <f t="shared" si="17"/>
        <v>23 °С</v>
      </c>
    </row>
    <row r="381" spans="2:8" x14ac:dyDescent="0.25">
      <c r="B381" s="55">
        <v>44085</v>
      </c>
      <c r="C381" s="57">
        <v>21</v>
      </c>
      <c r="D381" s="59" t="s">
        <v>118</v>
      </c>
      <c r="E381" s="57">
        <v>4</v>
      </c>
      <c r="F381" s="57" t="str">
        <f t="shared" si="15"/>
        <v>21 °С; ясно; 4 м/с</v>
      </c>
      <c r="G381" s="57" t="str">
        <f t="shared" si="16"/>
        <v>21 °С 4 м/с</v>
      </c>
      <c r="H381" s="57" t="str">
        <f t="shared" si="17"/>
        <v>21 °С</v>
      </c>
    </row>
    <row r="382" spans="2:8" x14ac:dyDescent="0.25">
      <c r="B382" s="55">
        <v>44086</v>
      </c>
      <c r="C382" s="57">
        <v>19</v>
      </c>
      <c r="D382" s="190" t="s">
        <v>143</v>
      </c>
      <c r="E382" s="57">
        <v>3</v>
      </c>
      <c r="F382" s="57" t="str">
        <f t="shared" si="15"/>
        <v>19 °С; пасмурно; 3 м/с</v>
      </c>
      <c r="G382" s="57" t="str">
        <f t="shared" si="16"/>
        <v>19 °С 3 м/с</v>
      </c>
      <c r="H382" s="57" t="str">
        <f t="shared" si="17"/>
        <v>19 °С</v>
      </c>
    </row>
    <row r="383" spans="2:8" x14ac:dyDescent="0.25">
      <c r="B383" s="55">
        <v>44087</v>
      </c>
      <c r="C383" s="57">
        <v>17</v>
      </c>
      <c r="D383" s="190" t="s">
        <v>143</v>
      </c>
      <c r="E383" s="57">
        <v>2</v>
      </c>
      <c r="F383" s="57" t="str">
        <f t="shared" si="15"/>
        <v>17 °С; пасмурно; 2 м/с</v>
      </c>
      <c r="G383" s="57" t="str">
        <f t="shared" si="16"/>
        <v>17 °С 2 м/с</v>
      </c>
      <c r="H383" s="57" t="str">
        <f t="shared" si="17"/>
        <v>17 °С</v>
      </c>
    </row>
    <row r="384" spans="2:8" x14ac:dyDescent="0.25">
      <c r="B384" s="55">
        <v>44088</v>
      </c>
      <c r="C384" s="57">
        <v>16</v>
      </c>
      <c r="D384" s="59" t="s">
        <v>118</v>
      </c>
      <c r="E384" s="57">
        <v>2</v>
      </c>
      <c r="F384" s="57" t="str">
        <f t="shared" si="15"/>
        <v>16 °С; ясно; 2 м/с</v>
      </c>
      <c r="G384" s="57" t="str">
        <f t="shared" si="16"/>
        <v>16 °С 2 м/с</v>
      </c>
      <c r="H384" s="57" t="str">
        <f t="shared" si="17"/>
        <v>16 °С</v>
      </c>
    </row>
    <row r="385" spans="2:8" x14ac:dyDescent="0.25">
      <c r="B385" s="55">
        <v>44089</v>
      </c>
      <c r="C385" s="57">
        <v>19</v>
      </c>
      <c r="D385" s="59" t="s">
        <v>118</v>
      </c>
      <c r="E385" s="57">
        <v>1</v>
      </c>
      <c r="F385" s="57" t="str">
        <f t="shared" si="15"/>
        <v>19 °С; ясно; 1 м/с</v>
      </c>
      <c r="G385" s="57" t="str">
        <f t="shared" si="16"/>
        <v>19 °С 1 м/с</v>
      </c>
      <c r="H385" s="57" t="str">
        <f t="shared" si="17"/>
        <v>19 °С</v>
      </c>
    </row>
    <row r="386" spans="2:8" x14ac:dyDescent="0.25">
      <c r="B386" s="55">
        <v>44090</v>
      </c>
      <c r="C386" s="57">
        <v>12</v>
      </c>
      <c r="D386" s="190" t="s">
        <v>143</v>
      </c>
      <c r="E386" s="57">
        <v>4</v>
      </c>
      <c r="F386" s="57" t="str">
        <f t="shared" si="15"/>
        <v>12 °С; пасмурно; 4 м/с</v>
      </c>
      <c r="G386" s="57" t="str">
        <f t="shared" si="16"/>
        <v>12 °С 4 м/с</v>
      </c>
      <c r="H386" s="57" t="str">
        <f t="shared" si="17"/>
        <v>12 °С</v>
      </c>
    </row>
    <row r="387" spans="2:8" x14ac:dyDescent="0.25">
      <c r="B387" s="55">
        <v>44091</v>
      </c>
      <c r="C387" s="57">
        <v>15</v>
      </c>
      <c r="D387" s="190" t="s">
        <v>143</v>
      </c>
      <c r="E387" s="57">
        <v>1</v>
      </c>
      <c r="F387" s="57" t="str">
        <f t="shared" ref="F387:F450" si="18">CONCATENATE(C387," °С; ",D387,"; ",E387," м/с")</f>
        <v>15 °С; пасмурно; 1 м/с</v>
      </c>
      <c r="G387" s="57" t="str">
        <f t="shared" ref="G387:G450" si="19">CONCATENATE(C387," °С ",E387," м/с")</f>
        <v>15 °С 1 м/с</v>
      </c>
      <c r="H387" s="57" t="str">
        <f t="shared" ref="H387:H450" si="20">CONCATENATE(C387," °С")</f>
        <v>15 °С</v>
      </c>
    </row>
    <row r="388" spans="2:8" x14ac:dyDescent="0.25">
      <c r="B388" s="55">
        <v>44092</v>
      </c>
      <c r="C388" s="57">
        <v>11</v>
      </c>
      <c r="D388" s="190" t="s">
        <v>143</v>
      </c>
      <c r="E388" s="57">
        <v>3</v>
      </c>
      <c r="F388" s="57" t="str">
        <f t="shared" si="18"/>
        <v>11 °С; пасмурно; 3 м/с</v>
      </c>
      <c r="G388" s="57" t="str">
        <f t="shared" si="19"/>
        <v>11 °С 3 м/с</v>
      </c>
      <c r="H388" s="57" t="str">
        <f t="shared" si="20"/>
        <v>11 °С</v>
      </c>
    </row>
    <row r="389" spans="2:8" x14ac:dyDescent="0.25">
      <c r="B389" s="55">
        <v>44093</v>
      </c>
      <c r="C389" s="57">
        <v>8</v>
      </c>
      <c r="D389" s="190" t="s">
        <v>143</v>
      </c>
      <c r="E389" s="57">
        <v>2</v>
      </c>
      <c r="F389" s="57" t="str">
        <f t="shared" si="18"/>
        <v>8 °С; пасмурно; 2 м/с</v>
      </c>
      <c r="G389" s="57" t="str">
        <f t="shared" si="19"/>
        <v>8 °С 2 м/с</v>
      </c>
      <c r="H389" s="57" t="str">
        <f t="shared" si="20"/>
        <v>8 °С</v>
      </c>
    </row>
    <row r="390" spans="2:8" x14ac:dyDescent="0.25">
      <c r="B390" s="55">
        <v>44094</v>
      </c>
      <c r="C390" s="57">
        <v>17</v>
      </c>
      <c r="D390" s="59" t="s">
        <v>118</v>
      </c>
      <c r="E390" s="57">
        <v>4</v>
      </c>
      <c r="F390" s="57" t="str">
        <f t="shared" si="18"/>
        <v>17 °С; ясно; 4 м/с</v>
      </c>
      <c r="G390" s="57" t="str">
        <f t="shared" si="19"/>
        <v>17 °С 4 м/с</v>
      </c>
      <c r="H390" s="57" t="str">
        <f t="shared" si="20"/>
        <v>17 °С</v>
      </c>
    </row>
    <row r="391" spans="2:8" x14ac:dyDescent="0.25">
      <c r="B391" s="55">
        <v>44095</v>
      </c>
      <c r="C391" s="57">
        <v>13</v>
      </c>
      <c r="D391" s="190" t="s">
        <v>143</v>
      </c>
      <c r="E391" s="57">
        <v>5</v>
      </c>
      <c r="F391" s="57" t="str">
        <f t="shared" si="18"/>
        <v>13 °С; пасмурно; 5 м/с</v>
      </c>
      <c r="G391" s="57" t="str">
        <f t="shared" si="19"/>
        <v>13 °С 5 м/с</v>
      </c>
      <c r="H391" s="57" t="str">
        <f t="shared" si="20"/>
        <v>13 °С</v>
      </c>
    </row>
    <row r="392" spans="2:8" x14ac:dyDescent="0.25">
      <c r="B392" s="55">
        <v>44096</v>
      </c>
      <c r="C392" s="57">
        <v>8</v>
      </c>
      <c r="D392" s="190" t="s">
        <v>143</v>
      </c>
      <c r="E392" s="57">
        <v>3</v>
      </c>
      <c r="F392" s="57" t="str">
        <f t="shared" si="18"/>
        <v>8 °С; пасмурно; 3 м/с</v>
      </c>
      <c r="G392" s="57" t="str">
        <f t="shared" si="19"/>
        <v>8 °С 3 м/с</v>
      </c>
      <c r="H392" s="57" t="str">
        <f t="shared" si="20"/>
        <v>8 °С</v>
      </c>
    </row>
    <row r="393" spans="2:8" x14ac:dyDescent="0.25">
      <c r="B393" s="55">
        <v>44097</v>
      </c>
      <c r="C393" s="57"/>
      <c r="D393" s="59"/>
      <c r="E393" s="57"/>
      <c r="F393" s="57" t="str">
        <f t="shared" si="18"/>
        <v xml:space="preserve"> °С; ;  м/с</v>
      </c>
      <c r="G393" s="57" t="str">
        <f t="shared" si="19"/>
        <v xml:space="preserve"> °С  м/с</v>
      </c>
      <c r="H393" s="57" t="str">
        <f t="shared" si="20"/>
        <v xml:space="preserve"> °С</v>
      </c>
    </row>
    <row r="394" spans="2:8" x14ac:dyDescent="0.25">
      <c r="B394" s="55">
        <v>44098</v>
      </c>
      <c r="C394" s="57"/>
      <c r="D394" s="59"/>
      <c r="E394" s="57"/>
      <c r="F394" s="57" t="str">
        <f t="shared" si="18"/>
        <v xml:space="preserve"> °С; ;  м/с</v>
      </c>
      <c r="G394" s="57" t="str">
        <f t="shared" si="19"/>
        <v xml:space="preserve"> °С  м/с</v>
      </c>
      <c r="H394" s="57" t="str">
        <f t="shared" si="20"/>
        <v xml:space="preserve"> °С</v>
      </c>
    </row>
    <row r="395" spans="2:8" x14ac:dyDescent="0.25">
      <c r="B395" s="55">
        <v>44099</v>
      </c>
      <c r="C395" s="57"/>
      <c r="D395" s="59"/>
      <c r="E395" s="57"/>
      <c r="F395" s="57" t="str">
        <f t="shared" si="18"/>
        <v xml:space="preserve"> °С; ;  м/с</v>
      </c>
      <c r="G395" s="57" t="str">
        <f t="shared" si="19"/>
        <v xml:space="preserve"> °С  м/с</v>
      </c>
      <c r="H395" s="57" t="str">
        <f t="shared" si="20"/>
        <v xml:space="preserve"> °С</v>
      </c>
    </row>
    <row r="396" spans="2:8" x14ac:dyDescent="0.25">
      <c r="B396" s="55">
        <v>44100</v>
      </c>
      <c r="C396" s="57"/>
      <c r="D396" s="59"/>
      <c r="E396" s="57"/>
      <c r="F396" s="57" t="str">
        <f t="shared" si="18"/>
        <v xml:space="preserve"> °С; ;  м/с</v>
      </c>
      <c r="G396" s="57" t="str">
        <f t="shared" si="19"/>
        <v xml:space="preserve"> °С  м/с</v>
      </c>
      <c r="H396" s="57" t="str">
        <f t="shared" si="20"/>
        <v xml:space="preserve"> °С</v>
      </c>
    </row>
    <row r="397" spans="2:8" x14ac:dyDescent="0.25">
      <c r="B397" s="55">
        <v>44101</v>
      </c>
      <c r="C397" s="57"/>
      <c r="D397" s="59"/>
      <c r="E397" s="57"/>
      <c r="F397" s="57" t="str">
        <f t="shared" si="18"/>
        <v xml:space="preserve"> °С; ;  м/с</v>
      </c>
      <c r="G397" s="57" t="str">
        <f t="shared" si="19"/>
        <v xml:space="preserve"> °С  м/с</v>
      </c>
      <c r="H397" s="57" t="str">
        <f t="shared" si="20"/>
        <v xml:space="preserve"> °С</v>
      </c>
    </row>
    <row r="398" spans="2:8" x14ac:dyDescent="0.25">
      <c r="B398" s="55">
        <v>44102</v>
      </c>
      <c r="C398" s="57"/>
      <c r="D398" s="59"/>
      <c r="E398" s="57"/>
      <c r="F398" s="57" t="str">
        <f t="shared" si="18"/>
        <v xml:space="preserve"> °С; ;  м/с</v>
      </c>
      <c r="G398" s="57" t="str">
        <f t="shared" si="19"/>
        <v xml:space="preserve"> °С  м/с</v>
      </c>
      <c r="H398" s="57" t="str">
        <f t="shared" si="20"/>
        <v xml:space="preserve"> °С</v>
      </c>
    </row>
    <row r="399" spans="2:8" x14ac:dyDescent="0.25">
      <c r="B399" s="55">
        <v>44103</v>
      </c>
      <c r="C399" s="57"/>
      <c r="D399" s="59"/>
      <c r="E399" s="57"/>
      <c r="F399" s="57" t="str">
        <f t="shared" si="18"/>
        <v xml:space="preserve"> °С; ;  м/с</v>
      </c>
      <c r="G399" s="57" t="str">
        <f t="shared" si="19"/>
        <v xml:space="preserve"> °С  м/с</v>
      </c>
      <c r="H399" s="57" t="str">
        <f t="shared" si="20"/>
        <v xml:space="preserve"> °С</v>
      </c>
    </row>
    <row r="400" spans="2:8" x14ac:dyDescent="0.25">
      <c r="B400" s="55">
        <v>44104</v>
      </c>
      <c r="C400" s="57"/>
      <c r="D400" s="59"/>
      <c r="E400" s="57"/>
      <c r="F400" s="57" t="str">
        <f t="shared" si="18"/>
        <v xml:space="preserve"> °С; ;  м/с</v>
      </c>
      <c r="G400" s="57" t="str">
        <f t="shared" si="19"/>
        <v xml:space="preserve"> °С  м/с</v>
      </c>
      <c r="H400" s="57" t="str">
        <f t="shared" si="20"/>
        <v xml:space="preserve"> °С</v>
      </c>
    </row>
    <row r="401" spans="2:8" x14ac:dyDescent="0.25">
      <c r="B401" s="55">
        <v>44105</v>
      </c>
      <c r="C401" s="57"/>
      <c r="D401" s="59"/>
      <c r="E401" s="57"/>
      <c r="F401" s="57" t="str">
        <f t="shared" si="18"/>
        <v xml:space="preserve"> °С; ;  м/с</v>
      </c>
      <c r="G401" s="57" t="str">
        <f t="shared" si="19"/>
        <v xml:space="preserve"> °С  м/с</v>
      </c>
      <c r="H401" s="57" t="str">
        <f t="shared" si="20"/>
        <v xml:space="preserve"> °С</v>
      </c>
    </row>
    <row r="402" spans="2:8" x14ac:dyDescent="0.25">
      <c r="B402" s="55">
        <v>44106</v>
      </c>
      <c r="C402" s="57"/>
      <c r="D402" s="59"/>
      <c r="E402" s="57"/>
      <c r="F402" s="57" t="str">
        <f t="shared" si="18"/>
        <v xml:space="preserve"> °С; ;  м/с</v>
      </c>
      <c r="G402" s="57" t="str">
        <f t="shared" si="19"/>
        <v xml:space="preserve"> °С  м/с</v>
      </c>
      <c r="H402" s="57" t="str">
        <f t="shared" si="20"/>
        <v xml:space="preserve"> °С</v>
      </c>
    </row>
    <row r="403" spans="2:8" x14ac:dyDescent="0.25">
      <c r="B403" s="55">
        <v>44107</v>
      </c>
      <c r="C403" s="57"/>
      <c r="D403" s="59"/>
      <c r="E403" s="57"/>
      <c r="F403" s="57" t="str">
        <f t="shared" si="18"/>
        <v xml:space="preserve"> °С; ;  м/с</v>
      </c>
      <c r="G403" s="57" t="str">
        <f t="shared" si="19"/>
        <v xml:space="preserve"> °С  м/с</v>
      </c>
      <c r="H403" s="57" t="str">
        <f t="shared" si="20"/>
        <v xml:space="preserve"> °С</v>
      </c>
    </row>
    <row r="404" spans="2:8" x14ac:dyDescent="0.25">
      <c r="B404" s="55">
        <v>44108</v>
      </c>
      <c r="C404" s="57"/>
      <c r="D404" s="59"/>
      <c r="E404" s="57"/>
      <c r="F404" s="57" t="str">
        <f t="shared" si="18"/>
        <v xml:space="preserve"> °С; ;  м/с</v>
      </c>
      <c r="G404" s="57" t="str">
        <f t="shared" si="19"/>
        <v xml:space="preserve"> °С  м/с</v>
      </c>
      <c r="H404" s="57" t="str">
        <f t="shared" si="20"/>
        <v xml:space="preserve"> °С</v>
      </c>
    </row>
    <row r="405" spans="2:8" x14ac:dyDescent="0.25">
      <c r="B405" s="55">
        <v>44109</v>
      </c>
      <c r="C405" s="57"/>
      <c r="D405" s="59"/>
      <c r="E405" s="57"/>
      <c r="F405" s="57" t="str">
        <f t="shared" si="18"/>
        <v xml:space="preserve"> °С; ;  м/с</v>
      </c>
      <c r="G405" s="57" t="str">
        <f t="shared" si="19"/>
        <v xml:space="preserve"> °С  м/с</v>
      </c>
      <c r="H405" s="57" t="str">
        <f t="shared" si="20"/>
        <v xml:space="preserve"> °С</v>
      </c>
    </row>
    <row r="406" spans="2:8" x14ac:dyDescent="0.25">
      <c r="B406" s="55">
        <v>44110</v>
      </c>
      <c r="C406" s="57"/>
      <c r="D406" s="59"/>
      <c r="E406" s="57"/>
      <c r="F406" s="57" t="str">
        <f t="shared" si="18"/>
        <v xml:space="preserve"> °С; ;  м/с</v>
      </c>
      <c r="G406" s="57" t="str">
        <f t="shared" si="19"/>
        <v xml:space="preserve"> °С  м/с</v>
      </c>
      <c r="H406" s="57" t="str">
        <f t="shared" si="20"/>
        <v xml:space="preserve"> °С</v>
      </c>
    </row>
    <row r="407" spans="2:8" x14ac:dyDescent="0.25">
      <c r="B407" s="55">
        <v>44111</v>
      </c>
      <c r="C407" s="57"/>
      <c r="D407" s="59"/>
      <c r="E407" s="57"/>
      <c r="F407" s="57" t="str">
        <f t="shared" si="18"/>
        <v xml:space="preserve"> °С; ;  м/с</v>
      </c>
      <c r="G407" s="57" t="str">
        <f t="shared" si="19"/>
        <v xml:space="preserve"> °С  м/с</v>
      </c>
      <c r="H407" s="57" t="str">
        <f t="shared" si="20"/>
        <v xml:space="preserve"> °С</v>
      </c>
    </row>
    <row r="408" spans="2:8" x14ac:dyDescent="0.25">
      <c r="B408" s="55">
        <v>44112</v>
      </c>
      <c r="C408" s="57"/>
      <c r="D408" s="59"/>
      <c r="E408" s="57"/>
      <c r="F408" s="57" t="str">
        <f t="shared" si="18"/>
        <v xml:space="preserve"> °С; ;  м/с</v>
      </c>
      <c r="G408" s="57" t="str">
        <f t="shared" si="19"/>
        <v xml:space="preserve"> °С  м/с</v>
      </c>
      <c r="H408" s="57" t="str">
        <f t="shared" si="20"/>
        <v xml:space="preserve"> °С</v>
      </c>
    </row>
    <row r="409" spans="2:8" x14ac:dyDescent="0.25">
      <c r="B409" s="55">
        <v>44113</v>
      </c>
      <c r="C409" s="57"/>
      <c r="D409" s="59"/>
      <c r="E409" s="57"/>
      <c r="F409" s="57" t="str">
        <f t="shared" si="18"/>
        <v xml:space="preserve"> °С; ;  м/с</v>
      </c>
      <c r="G409" s="57" t="str">
        <f t="shared" si="19"/>
        <v xml:space="preserve"> °С  м/с</v>
      </c>
      <c r="H409" s="57" t="str">
        <f t="shared" si="20"/>
        <v xml:space="preserve"> °С</v>
      </c>
    </row>
    <row r="410" spans="2:8" x14ac:dyDescent="0.25">
      <c r="B410" s="55">
        <v>44114</v>
      </c>
      <c r="C410" s="57"/>
      <c r="D410" s="59"/>
      <c r="E410" s="57"/>
      <c r="F410" s="57" t="str">
        <f t="shared" si="18"/>
        <v xml:space="preserve"> °С; ;  м/с</v>
      </c>
      <c r="G410" s="57" t="str">
        <f t="shared" si="19"/>
        <v xml:space="preserve"> °С  м/с</v>
      </c>
      <c r="H410" s="57" t="str">
        <f t="shared" si="20"/>
        <v xml:space="preserve"> °С</v>
      </c>
    </row>
    <row r="411" spans="2:8" x14ac:dyDescent="0.25">
      <c r="B411" s="55">
        <v>44115</v>
      </c>
      <c r="C411" s="57"/>
      <c r="D411" s="59"/>
      <c r="E411" s="57"/>
      <c r="F411" s="57" t="str">
        <f t="shared" si="18"/>
        <v xml:space="preserve"> °С; ;  м/с</v>
      </c>
      <c r="G411" s="57" t="str">
        <f t="shared" si="19"/>
        <v xml:space="preserve"> °С  м/с</v>
      </c>
      <c r="H411" s="57" t="str">
        <f t="shared" si="20"/>
        <v xml:space="preserve"> °С</v>
      </c>
    </row>
    <row r="412" spans="2:8" x14ac:dyDescent="0.25">
      <c r="B412" s="55">
        <v>44116</v>
      </c>
      <c r="C412" s="57"/>
      <c r="D412" s="59"/>
      <c r="E412" s="57"/>
      <c r="F412" s="57" t="str">
        <f t="shared" si="18"/>
        <v xml:space="preserve"> °С; ;  м/с</v>
      </c>
      <c r="G412" s="57" t="str">
        <f t="shared" si="19"/>
        <v xml:space="preserve"> °С  м/с</v>
      </c>
      <c r="H412" s="57" t="str">
        <f t="shared" si="20"/>
        <v xml:space="preserve"> °С</v>
      </c>
    </row>
    <row r="413" spans="2:8" x14ac:dyDescent="0.25">
      <c r="B413" s="55">
        <v>44117</v>
      </c>
      <c r="C413" s="57"/>
      <c r="D413" s="59"/>
      <c r="E413" s="57"/>
      <c r="F413" s="57" t="str">
        <f t="shared" si="18"/>
        <v xml:space="preserve"> °С; ;  м/с</v>
      </c>
      <c r="G413" s="57" t="str">
        <f t="shared" si="19"/>
        <v xml:space="preserve"> °С  м/с</v>
      </c>
      <c r="H413" s="57" t="str">
        <f t="shared" si="20"/>
        <v xml:space="preserve"> °С</v>
      </c>
    </row>
    <row r="414" spans="2:8" x14ac:dyDescent="0.25">
      <c r="B414" s="55">
        <v>44118</v>
      </c>
      <c r="C414" s="57"/>
      <c r="D414" s="59"/>
      <c r="E414" s="57"/>
      <c r="F414" s="57" t="str">
        <f t="shared" si="18"/>
        <v xml:space="preserve"> °С; ;  м/с</v>
      </c>
      <c r="G414" s="57" t="str">
        <f t="shared" si="19"/>
        <v xml:space="preserve"> °С  м/с</v>
      </c>
      <c r="H414" s="57" t="str">
        <f t="shared" si="20"/>
        <v xml:space="preserve"> °С</v>
      </c>
    </row>
    <row r="415" spans="2:8" x14ac:dyDescent="0.25">
      <c r="B415" s="55">
        <v>44119</v>
      </c>
      <c r="C415" s="57"/>
      <c r="D415" s="59"/>
      <c r="E415" s="57"/>
      <c r="F415" s="57" t="str">
        <f t="shared" si="18"/>
        <v xml:space="preserve"> °С; ;  м/с</v>
      </c>
      <c r="G415" s="57" t="str">
        <f t="shared" si="19"/>
        <v xml:space="preserve"> °С  м/с</v>
      </c>
      <c r="H415" s="57" t="str">
        <f t="shared" si="20"/>
        <v xml:space="preserve"> °С</v>
      </c>
    </row>
    <row r="416" spans="2:8" x14ac:dyDescent="0.25">
      <c r="B416" s="55">
        <v>44120</v>
      </c>
      <c r="C416" s="57"/>
      <c r="D416" s="59"/>
      <c r="E416" s="57"/>
      <c r="F416" s="57" t="str">
        <f t="shared" si="18"/>
        <v xml:space="preserve"> °С; ;  м/с</v>
      </c>
      <c r="G416" s="57" t="str">
        <f t="shared" si="19"/>
        <v xml:space="preserve"> °С  м/с</v>
      </c>
      <c r="H416" s="57" t="str">
        <f t="shared" si="20"/>
        <v xml:space="preserve"> °С</v>
      </c>
    </row>
    <row r="417" spans="2:8" x14ac:dyDescent="0.25">
      <c r="B417" s="55">
        <v>44121</v>
      </c>
      <c r="C417" s="57"/>
      <c r="D417" s="59"/>
      <c r="E417" s="57"/>
      <c r="F417" s="57" t="str">
        <f t="shared" si="18"/>
        <v xml:space="preserve"> °С; ;  м/с</v>
      </c>
      <c r="G417" s="57" t="str">
        <f t="shared" si="19"/>
        <v xml:space="preserve"> °С  м/с</v>
      </c>
      <c r="H417" s="57" t="str">
        <f t="shared" si="20"/>
        <v xml:space="preserve"> °С</v>
      </c>
    </row>
    <row r="418" spans="2:8" x14ac:dyDescent="0.25">
      <c r="B418" s="55">
        <v>44122</v>
      </c>
      <c r="C418" s="57"/>
      <c r="D418" s="59"/>
      <c r="E418" s="57"/>
      <c r="F418" s="57" t="str">
        <f t="shared" si="18"/>
        <v xml:space="preserve"> °С; ;  м/с</v>
      </c>
      <c r="G418" s="57" t="str">
        <f t="shared" si="19"/>
        <v xml:space="preserve"> °С  м/с</v>
      </c>
      <c r="H418" s="57" t="str">
        <f t="shared" si="20"/>
        <v xml:space="preserve"> °С</v>
      </c>
    </row>
    <row r="419" spans="2:8" x14ac:dyDescent="0.25">
      <c r="B419" s="55">
        <v>44123</v>
      </c>
      <c r="C419" s="57"/>
      <c r="D419" s="59"/>
      <c r="E419" s="57"/>
      <c r="F419" s="57" t="str">
        <f t="shared" si="18"/>
        <v xml:space="preserve"> °С; ;  м/с</v>
      </c>
      <c r="G419" s="57" t="str">
        <f t="shared" si="19"/>
        <v xml:space="preserve"> °С  м/с</v>
      </c>
      <c r="H419" s="57" t="str">
        <f t="shared" si="20"/>
        <v xml:space="preserve"> °С</v>
      </c>
    </row>
    <row r="420" spans="2:8" x14ac:dyDescent="0.25">
      <c r="B420" s="55">
        <v>44124</v>
      </c>
      <c r="C420" s="57"/>
      <c r="D420" s="59"/>
      <c r="E420" s="57"/>
      <c r="F420" s="57" t="str">
        <f t="shared" si="18"/>
        <v xml:space="preserve"> °С; ;  м/с</v>
      </c>
      <c r="G420" s="57" t="str">
        <f t="shared" si="19"/>
        <v xml:space="preserve"> °С  м/с</v>
      </c>
      <c r="H420" s="57" t="str">
        <f t="shared" si="20"/>
        <v xml:space="preserve"> °С</v>
      </c>
    </row>
    <row r="421" spans="2:8" x14ac:dyDescent="0.25">
      <c r="B421" s="55">
        <v>44125</v>
      </c>
      <c r="C421" s="57"/>
      <c r="D421" s="59"/>
      <c r="E421" s="57"/>
      <c r="F421" s="57" t="str">
        <f t="shared" si="18"/>
        <v xml:space="preserve"> °С; ;  м/с</v>
      </c>
      <c r="G421" s="57" t="str">
        <f t="shared" si="19"/>
        <v xml:space="preserve"> °С  м/с</v>
      </c>
      <c r="H421" s="57" t="str">
        <f t="shared" si="20"/>
        <v xml:space="preserve"> °С</v>
      </c>
    </row>
    <row r="422" spans="2:8" x14ac:dyDescent="0.25">
      <c r="B422" s="55">
        <v>44126</v>
      </c>
      <c r="C422" s="57"/>
      <c r="D422" s="59"/>
      <c r="E422" s="57"/>
      <c r="F422" s="57" t="str">
        <f t="shared" si="18"/>
        <v xml:space="preserve"> °С; ;  м/с</v>
      </c>
      <c r="G422" s="57" t="str">
        <f t="shared" si="19"/>
        <v xml:space="preserve"> °С  м/с</v>
      </c>
      <c r="H422" s="57" t="str">
        <f t="shared" si="20"/>
        <v xml:space="preserve"> °С</v>
      </c>
    </row>
    <row r="423" spans="2:8" x14ac:dyDescent="0.25">
      <c r="B423" s="55">
        <v>44127</v>
      </c>
      <c r="C423" s="57"/>
      <c r="D423" s="59"/>
      <c r="E423" s="57"/>
      <c r="F423" s="57" t="str">
        <f t="shared" si="18"/>
        <v xml:space="preserve"> °С; ;  м/с</v>
      </c>
      <c r="G423" s="57" t="str">
        <f t="shared" si="19"/>
        <v xml:space="preserve"> °С  м/с</v>
      </c>
      <c r="H423" s="57" t="str">
        <f t="shared" si="20"/>
        <v xml:space="preserve"> °С</v>
      </c>
    </row>
    <row r="424" spans="2:8" x14ac:dyDescent="0.25">
      <c r="B424" s="55">
        <v>44128</v>
      </c>
      <c r="C424" s="57"/>
      <c r="D424" s="59"/>
      <c r="E424" s="57"/>
      <c r="F424" s="57" t="str">
        <f t="shared" si="18"/>
        <v xml:space="preserve"> °С; ;  м/с</v>
      </c>
      <c r="G424" s="57" t="str">
        <f t="shared" si="19"/>
        <v xml:space="preserve"> °С  м/с</v>
      </c>
      <c r="H424" s="57" t="str">
        <f t="shared" si="20"/>
        <v xml:space="preserve"> °С</v>
      </c>
    </row>
    <row r="425" spans="2:8" x14ac:dyDescent="0.25">
      <c r="B425" s="55">
        <v>44129</v>
      </c>
      <c r="C425" s="57"/>
      <c r="D425" s="59"/>
      <c r="E425" s="57"/>
      <c r="F425" s="57" t="str">
        <f t="shared" si="18"/>
        <v xml:space="preserve"> °С; ;  м/с</v>
      </c>
      <c r="G425" s="57" t="str">
        <f t="shared" si="19"/>
        <v xml:space="preserve"> °С  м/с</v>
      </c>
      <c r="H425" s="57" t="str">
        <f t="shared" si="20"/>
        <v xml:space="preserve"> °С</v>
      </c>
    </row>
    <row r="426" spans="2:8" x14ac:dyDescent="0.25">
      <c r="B426" s="55">
        <v>44130</v>
      </c>
      <c r="C426" s="57"/>
      <c r="D426" s="59"/>
      <c r="E426" s="57"/>
      <c r="F426" s="57" t="str">
        <f t="shared" si="18"/>
        <v xml:space="preserve"> °С; ;  м/с</v>
      </c>
      <c r="G426" s="57" t="str">
        <f t="shared" si="19"/>
        <v xml:space="preserve"> °С  м/с</v>
      </c>
      <c r="H426" s="57" t="str">
        <f t="shared" si="20"/>
        <v xml:space="preserve"> °С</v>
      </c>
    </row>
    <row r="427" spans="2:8" x14ac:dyDescent="0.25">
      <c r="B427" s="55">
        <v>44131</v>
      </c>
      <c r="C427" s="57"/>
      <c r="D427" s="59"/>
      <c r="E427" s="57"/>
      <c r="F427" s="57" t="str">
        <f t="shared" si="18"/>
        <v xml:space="preserve"> °С; ;  м/с</v>
      </c>
      <c r="G427" s="57" t="str">
        <f t="shared" si="19"/>
        <v xml:space="preserve"> °С  м/с</v>
      </c>
      <c r="H427" s="57" t="str">
        <f t="shared" si="20"/>
        <v xml:space="preserve"> °С</v>
      </c>
    </row>
    <row r="428" spans="2:8" x14ac:dyDescent="0.25">
      <c r="B428" s="55">
        <v>44132</v>
      </c>
      <c r="C428" s="57"/>
      <c r="D428" s="59"/>
      <c r="E428" s="57"/>
      <c r="F428" s="57" t="str">
        <f t="shared" si="18"/>
        <v xml:space="preserve"> °С; ;  м/с</v>
      </c>
      <c r="G428" s="57" t="str">
        <f t="shared" si="19"/>
        <v xml:space="preserve"> °С  м/с</v>
      </c>
      <c r="H428" s="57" t="str">
        <f t="shared" si="20"/>
        <v xml:space="preserve"> °С</v>
      </c>
    </row>
    <row r="429" spans="2:8" x14ac:dyDescent="0.25">
      <c r="B429" s="55">
        <v>44133</v>
      </c>
      <c r="C429" s="57"/>
      <c r="D429" s="59"/>
      <c r="E429" s="57"/>
      <c r="F429" s="57" t="str">
        <f t="shared" si="18"/>
        <v xml:space="preserve"> °С; ;  м/с</v>
      </c>
      <c r="G429" s="57" t="str">
        <f t="shared" si="19"/>
        <v xml:space="preserve"> °С  м/с</v>
      </c>
      <c r="H429" s="57" t="str">
        <f t="shared" si="20"/>
        <v xml:space="preserve"> °С</v>
      </c>
    </row>
    <row r="430" spans="2:8" x14ac:dyDescent="0.25">
      <c r="B430" s="55">
        <v>44134</v>
      </c>
      <c r="C430" s="57"/>
      <c r="D430" s="59"/>
      <c r="E430" s="57"/>
      <c r="F430" s="57" t="str">
        <f t="shared" si="18"/>
        <v xml:space="preserve"> °С; ;  м/с</v>
      </c>
      <c r="G430" s="57" t="str">
        <f t="shared" si="19"/>
        <v xml:space="preserve"> °С  м/с</v>
      </c>
      <c r="H430" s="57" t="str">
        <f t="shared" si="20"/>
        <v xml:space="preserve"> °С</v>
      </c>
    </row>
    <row r="431" spans="2:8" x14ac:dyDescent="0.25">
      <c r="B431" s="55">
        <v>44135</v>
      </c>
      <c r="C431" s="57"/>
      <c r="D431" s="59"/>
      <c r="E431" s="57"/>
      <c r="F431" s="57" t="str">
        <f t="shared" si="18"/>
        <v xml:space="preserve"> °С; ;  м/с</v>
      </c>
      <c r="G431" s="57" t="str">
        <f t="shared" si="19"/>
        <v xml:space="preserve"> °С  м/с</v>
      </c>
      <c r="H431" s="57" t="str">
        <f t="shared" si="20"/>
        <v xml:space="preserve"> °С</v>
      </c>
    </row>
    <row r="432" spans="2:8" x14ac:dyDescent="0.25">
      <c r="B432" s="55">
        <v>44136</v>
      </c>
      <c r="C432" s="57"/>
      <c r="D432" s="59"/>
      <c r="E432" s="57"/>
      <c r="F432" s="57" t="str">
        <f t="shared" si="18"/>
        <v xml:space="preserve"> °С; ;  м/с</v>
      </c>
      <c r="G432" s="57" t="str">
        <f t="shared" si="19"/>
        <v xml:space="preserve"> °С  м/с</v>
      </c>
      <c r="H432" s="57" t="str">
        <f t="shared" si="20"/>
        <v xml:space="preserve"> °С</v>
      </c>
    </row>
    <row r="433" spans="2:8" x14ac:dyDescent="0.25">
      <c r="B433" s="55">
        <v>44137</v>
      </c>
      <c r="C433" s="57"/>
      <c r="D433" s="59"/>
      <c r="E433" s="57"/>
      <c r="F433" s="57" t="str">
        <f t="shared" si="18"/>
        <v xml:space="preserve"> °С; ;  м/с</v>
      </c>
      <c r="G433" s="57" t="str">
        <f t="shared" si="19"/>
        <v xml:space="preserve"> °С  м/с</v>
      </c>
      <c r="H433" s="57" t="str">
        <f t="shared" si="20"/>
        <v xml:space="preserve"> °С</v>
      </c>
    </row>
    <row r="434" spans="2:8" x14ac:dyDescent="0.25">
      <c r="B434" s="55">
        <v>44138</v>
      </c>
      <c r="C434" s="57"/>
      <c r="D434" s="59"/>
      <c r="E434" s="57"/>
      <c r="F434" s="57" t="str">
        <f t="shared" si="18"/>
        <v xml:space="preserve"> °С; ;  м/с</v>
      </c>
      <c r="G434" s="57" t="str">
        <f t="shared" si="19"/>
        <v xml:space="preserve"> °С  м/с</v>
      </c>
      <c r="H434" s="57" t="str">
        <f t="shared" si="20"/>
        <v xml:space="preserve"> °С</v>
      </c>
    </row>
    <row r="435" spans="2:8" x14ac:dyDescent="0.25">
      <c r="B435" s="55">
        <v>44139</v>
      </c>
      <c r="C435" s="57"/>
      <c r="D435" s="59"/>
      <c r="E435" s="57"/>
      <c r="F435" s="57" t="str">
        <f t="shared" si="18"/>
        <v xml:space="preserve"> °С; ;  м/с</v>
      </c>
      <c r="G435" s="57" t="str">
        <f t="shared" si="19"/>
        <v xml:space="preserve"> °С  м/с</v>
      </c>
      <c r="H435" s="57" t="str">
        <f t="shared" si="20"/>
        <v xml:space="preserve"> °С</v>
      </c>
    </row>
    <row r="436" spans="2:8" x14ac:dyDescent="0.25">
      <c r="B436" s="55">
        <v>44140</v>
      </c>
      <c r="C436" s="57"/>
      <c r="D436" s="59"/>
      <c r="E436" s="57"/>
      <c r="F436" s="57" t="str">
        <f t="shared" si="18"/>
        <v xml:space="preserve"> °С; ;  м/с</v>
      </c>
      <c r="G436" s="57" t="str">
        <f t="shared" si="19"/>
        <v xml:space="preserve"> °С  м/с</v>
      </c>
      <c r="H436" s="57" t="str">
        <f t="shared" si="20"/>
        <v xml:space="preserve"> °С</v>
      </c>
    </row>
    <row r="437" spans="2:8" x14ac:dyDescent="0.25">
      <c r="B437" s="55">
        <v>44141</v>
      </c>
      <c r="C437" s="57"/>
      <c r="D437" s="59"/>
      <c r="E437" s="57"/>
      <c r="F437" s="57" t="str">
        <f t="shared" si="18"/>
        <v xml:space="preserve"> °С; ;  м/с</v>
      </c>
      <c r="G437" s="57" t="str">
        <f t="shared" si="19"/>
        <v xml:space="preserve"> °С  м/с</v>
      </c>
      <c r="H437" s="57" t="str">
        <f t="shared" si="20"/>
        <v xml:space="preserve"> °С</v>
      </c>
    </row>
    <row r="438" spans="2:8" x14ac:dyDescent="0.25">
      <c r="B438" s="55">
        <v>44142</v>
      </c>
      <c r="C438" s="57"/>
      <c r="D438" s="59"/>
      <c r="E438" s="57"/>
      <c r="F438" s="57" t="str">
        <f t="shared" si="18"/>
        <v xml:space="preserve"> °С; ;  м/с</v>
      </c>
      <c r="G438" s="57" t="str">
        <f t="shared" si="19"/>
        <v xml:space="preserve"> °С  м/с</v>
      </c>
      <c r="H438" s="57" t="str">
        <f t="shared" si="20"/>
        <v xml:space="preserve"> °С</v>
      </c>
    </row>
    <row r="439" spans="2:8" x14ac:dyDescent="0.25">
      <c r="B439" s="55">
        <v>44143</v>
      </c>
      <c r="C439" s="57"/>
      <c r="D439" s="59"/>
      <c r="E439" s="57"/>
      <c r="F439" s="57" t="str">
        <f t="shared" si="18"/>
        <v xml:space="preserve"> °С; ;  м/с</v>
      </c>
      <c r="G439" s="57" t="str">
        <f t="shared" si="19"/>
        <v xml:space="preserve"> °С  м/с</v>
      </c>
      <c r="H439" s="57" t="str">
        <f t="shared" si="20"/>
        <v xml:space="preserve"> °С</v>
      </c>
    </row>
    <row r="440" spans="2:8" x14ac:dyDescent="0.25">
      <c r="B440" s="55">
        <v>44144</v>
      </c>
      <c r="C440" s="57"/>
      <c r="D440" s="59"/>
      <c r="E440" s="57"/>
      <c r="F440" s="57" t="str">
        <f t="shared" si="18"/>
        <v xml:space="preserve"> °С; ;  м/с</v>
      </c>
      <c r="G440" s="57" t="str">
        <f t="shared" si="19"/>
        <v xml:space="preserve"> °С  м/с</v>
      </c>
      <c r="H440" s="57" t="str">
        <f t="shared" si="20"/>
        <v xml:space="preserve"> °С</v>
      </c>
    </row>
    <row r="441" spans="2:8" x14ac:dyDescent="0.25">
      <c r="B441" s="55">
        <v>44145</v>
      </c>
      <c r="C441" s="57"/>
      <c r="D441" s="59"/>
      <c r="E441" s="57"/>
      <c r="F441" s="57" t="str">
        <f t="shared" si="18"/>
        <v xml:space="preserve"> °С; ;  м/с</v>
      </c>
      <c r="G441" s="57" t="str">
        <f t="shared" si="19"/>
        <v xml:space="preserve"> °С  м/с</v>
      </c>
      <c r="H441" s="57" t="str">
        <f t="shared" si="20"/>
        <v xml:space="preserve"> °С</v>
      </c>
    </row>
    <row r="442" spans="2:8" x14ac:dyDescent="0.25">
      <c r="B442" s="55">
        <v>44146</v>
      </c>
      <c r="C442" s="57"/>
      <c r="D442" s="59"/>
      <c r="E442" s="57"/>
      <c r="F442" s="57" t="str">
        <f t="shared" si="18"/>
        <v xml:space="preserve"> °С; ;  м/с</v>
      </c>
      <c r="G442" s="57" t="str">
        <f t="shared" si="19"/>
        <v xml:space="preserve"> °С  м/с</v>
      </c>
      <c r="H442" s="57" t="str">
        <f t="shared" si="20"/>
        <v xml:space="preserve"> °С</v>
      </c>
    </row>
    <row r="443" spans="2:8" x14ac:dyDescent="0.25">
      <c r="B443" s="55">
        <v>44147</v>
      </c>
      <c r="C443" s="57"/>
      <c r="D443" s="59"/>
      <c r="E443" s="57"/>
      <c r="F443" s="57" t="str">
        <f t="shared" si="18"/>
        <v xml:space="preserve"> °С; ;  м/с</v>
      </c>
      <c r="G443" s="57" t="str">
        <f t="shared" si="19"/>
        <v xml:space="preserve"> °С  м/с</v>
      </c>
      <c r="H443" s="57" t="str">
        <f t="shared" si="20"/>
        <v xml:space="preserve"> °С</v>
      </c>
    </row>
    <row r="444" spans="2:8" x14ac:dyDescent="0.25">
      <c r="B444" s="55">
        <v>44148</v>
      </c>
      <c r="C444" s="57"/>
      <c r="D444" s="59"/>
      <c r="E444" s="57"/>
      <c r="F444" s="57" t="str">
        <f t="shared" si="18"/>
        <v xml:space="preserve"> °С; ;  м/с</v>
      </c>
      <c r="G444" s="57" t="str">
        <f t="shared" si="19"/>
        <v xml:space="preserve"> °С  м/с</v>
      </c>
      <c r="H444" s="57" t="str">
        <f t="shared" si="20"/>
        <v xml:space="preserve"> °С</v>
      </c>
    </row>
    <row r="445" spans="2:8" x14ac:dyDescent="0.25">
      <c r="B445" s="55">
        <v>44149</v>
      </c>
      <c r="C445" s="57"/>
      <c r="D445" s="59"/>
      <c r="E445" s="57"/>
      <c r="F445" s="57" t="str">
        <f t="shared" si="18"/>
        <v xml:space="preserve"> °С; ;  м/с</v>
      </c>
      <c r="G445" s="57" t="str">
        <f t="shared" si="19"/>
        <v xml:space="preserve"> °С  м/с</v>
      </c>
      <c r="H445" s="57" t="str">
        <f t="shared" si="20"/>
        <v xml:space="preserve"> °С</v>
      </c>
    </row>
    <row r="446" spans="2:8" x14ac:dyDescent="0.25">
      <c r="B446" s="55">
        <v>44150</v>
      </c>
      <c r="C446" s="57"/>
      <c r="D446" s="59"/>
      <c r="E446" s="57"/>
      <c r="F446" s="57" t="str">
        <f t="shared" si="18"/>
        <v xml:space="preserve"> °С; ;  м/с</v>
      </c>
      <c r="G446" s="57" t="str">
        <f t="shared" si="19"/>
        <v xml:space="preserve"> °С  м/с</v>
      </c>
      <c r="H446" s="57" t="str">
        <f t="shared" si="20"/>
        <v xml:space="preserve"> °С</v>
      </c>
    </row>
    <row r="447" spans="2:8" x14ac:dyDescent="0.25">
      <c r="B447" s="55">
        <v>44151</v>
      </c>
      <c r="C447" s="57"/>
      <c r="D447" s="59"/>
      <c r="E447" s="57"/>
      <c r="F447" s="57" t="str">
        <f t="shared" si="18"/>
        <v xml:space="preserve"> °С; ;  м/с</v>
      </c>
      <c r="G447" s="57" t="str">
        <f t="shared" si="19"/>
        <v xml:space="preserve"> °С  м/с</v>
      </c>
      <c r="H447" s="57" t="str">
        <f t="shared" si="20"/>
        <v xml:space="preserve"> °С</v>
      </c>
    </row>
    <row r="448" spans="2:8" x14ac:dyDescent="0.25">
      <c r="B448" s="55">
        <v>44152</v>
      </c>
      <c r="C448" s="57"/>
      <c r="D448" s="59"/>
      <c r="E448" s="57"/>
      <c r="F448" s="57" t="str">
        <f t="shared" si="18"/>
        <v xml:space="preserve"> °С; ;  м/с</v>
      </c>
      <c r="G448" s="57" t="str">
        <f t="shared" si="19"/>
        <v xml:space="preserve"> °С  м/с</v>
      </c>
      <c r="H448" s="57" t="str">
        <f t="shared" si="20"/>
        <v xml:space="preserve"> °С</v>
      </c>
    </row>
    <row r="449" spans="2:8" x14ac:dyDescent="0.25">
      <c r="B449" s="55">
        <v>44153</v>
      </c>
      <c r="C449" s="57"/>
      <c r="D449" s="59"/>
      <c r="E449" s="57"/>
      <c r="F449" s="57" t="str">
        <f t="shared" si="18"/>
        <v xml:space="preserve"> °С; ;  м/с</v>
      </c>
      <c r="G449" s="57" t="str">
        <f t="shared" si="19"/>
        <v xml:space="preserve"> °С  м/с</v>
      </c>
      <c r="H449" s="57" t="str">
        <f t="shared" si="20"/>
        <v xml:space="preserve"> °С</v>
      </c>
    </row>
    <row r="450" spans="2:8" x14ac:dyDescent="0.25">
      <c r="B450" s="55">
        <v>44154</v>
      </c>
      <c r="C450" s="57"/>
      <c r="D450" s="59"/>
      <c r="E450" s="57"/>
      <c r="F450" s="57" t="str">
        <f t="shared" si="18"/>
        <v xml:space="preserve"> °С; ;  м/с</v>
      </c>
      <c r="G450" s="57" t="str">
        <f t="shared" si="19"/>
        <v xml:space="preserve"> °С  м/с</v>
      </c>
      <c r="H450" s="57" t="str">
        <f t="shared" si="20"/>
        <v xml:space="preserve"> °С</v>
      </c>
    </row>
    <row r="451" spans="2:8" x14ac:dyDescent="0.25">
      <c r="B451" s="55">
        <v>44155</v>
      </c>
      <c r="C451" s="57"/>
      <c r="D451" s="59"/>
      <c r="E451" s="57"/>
      <c r="F451" s="57" t="str">
        <f t="shared" ref="F451:F514" si="21">CONCATENATE(C451," °С; ",D451,"; ",E451," м/с")</f>
        <v xml:space="preserve"> °С; ;  м/с</v>
      </c>
      <c r="G451" s="57" t="str">
        <f t="shared" ref="G451:G514" si="22">CONCATENATE(C451," °С ",E451," м/с")</f>
        <v xml:space="preserve"> °С  м/с</v>
      </c>
      <c r="H451" s="57" t="str">
        <f t="shared" ref="H451:H514" si="23">CONCATENATE(C451," °С")</f>
        <v xml:space="preserve"> °С</v>
      </c>
    </row>
    <row r="452" spans="2:8" x14ac:dyDescent="0.25">
      <c r="B452" s="55">
        <v>44156</v>
      </c>
      <c r="C452" s="57"/>
      <c r="D452" s="59"/>
      <c r="E452" s="57"/>
      <c r="F452" s="57" t="str">
        <f t="shared" si="21"/>
        <v xml:space="preserve"> °С; ;  м/с</v>
      </c>
      <c r="G452" s="57" t="str">
        <f t="shared" si="22"/>
        <v xml:space="preserve"> °С  м/с</v>
      </c>
      <c r="H452" s="57" t="str">
        <f t="shared" si="23"/>
        <v xml:space="preserve"> °С</v>
      </c>
    </row>
    <row r="453" spans="2:8" x14ac:dyDescent="0.25">
      <c r="B453" s="55">
        <v>44157</v>
      </c>
      <c r="C453" s="57"/>
      <c r="D453" s="59"/>
      <c r="E453" s="57"/>
      <c r="F453" s="57" t="str">
        <f t="shared" si="21"/>
        <v xml:space="preserve"> °С; ;  м/с</v>
      </c>
      <c r="G453" s="57" t="str">
        <f t="shared" si="22"/>
        <v xml:space="preserve"> °С  м/с</v>
      </c>
      <c r="H453" s="57" t="str">
        <f t="shared" si="23"/>
        <v xml:space="preserve"> °С</v>
      </c>
    </row>
    <row r="454" spans="2:8" x14ac:dyDescent="0.25">
      <c r="B454" s="55">
        <v>44158</v>
      </c>
      <c r="C454" s="57"/>
      <c r="D454" s="59"/>
      <c r="E454" s="57"/>
      <c r="F454" s="57" t="str">
        <f t="shared" si="21"/>
        <v xml:space="preserve"> °С; ;  м/с</v>
      </c>
      <c r="G454" s="57" t="str">
        <f t="shared" si="22"/>
        <v xml:space="preserve"> °С  м/с</v>
      </c>
      <c r="H454" s="57" t="str">
        <f t="shared" si="23"/>
        <v xml:space="preserve"> °С</v>
      </c>
    </row>
    <row r="455" spans="2:8" x14ac:dyDescent="0.25">
      <c r="B455" s="55">
        <v>44159</v>
      </c>
      <c r="C455" s="57"/>
      <c r="D455" s="59"/>
      <c r="E455" s="57"/>
      <c r="F455" s="57" t="str">
        <f t="shared" si="21"/>
        <v xml:space="preserve"> °С; ;  м/с</v>
      </c>
      <c r="G455" s="57" t="str">
        <f t="shared" si="22"/>
        <v xml:space="preserve"> °С  м/с</v>
      </c>
      <c r="H455" s="57" t="str">
        <f t="shared" si="23"/>
        <v xml:space="preserve"> °С</v>
      </c>
    </row>
    <row r="456" spans="2:8" x14ac:dyDescent="0.25">
      <c r="B456" s="55">
        <v>44160</v>
      </c>
      <c r="C456" s="57"/>
      <c r="D456" s="59"/>
      <c r="E456" s="57"/>
      <c r="F456" s="57" t="str">
        <f t="shared" si="21"/>
        <v xml:space="preserve"> °С; ;  м/с</v>
      </c>
      <c r="G456" s="57" t="str">
        <f t="shared" si="22"/>
        <v xml:space="preserve"> °С  м/с</v>
      </c>
      <c r="H456" s="57" t="str">
        <f t="shared" si="23"/>
        <v xml:space="preserve"> °С</v>
      </c>
    </row>
    <row r="457" spans="2:8" x14ac:dyDescent="0.25">
      <c r="B457" s="55">
        <v>44161</v>
      </c>
      <c r="C457" s="57"/>
      <c r="D457" s="59"/>
      <c r="E457" s="57"/>
      <c r="F457" s="57" t="str">
        <f t="shared" si="21"/>
        <v xml:space="preserve"> °С; ;  м/с</v>
      </c>
      <c r="G457" s="57" t="str">
        <f t="shared" si="22"/>
        <v xml:space="preserve"> °С  м/с</v>
      </c>
      <c r="H457" s="57" t="str">
        <f t="shared" si="23"/>
        <v xml:space="preserve"> °С</v>
      </c>
    </row>
    <row r="458" spans="2:8" x14ac:dyDescent="0.25">
      <c r="B458" s="55">
        <v>44162</v>
      </c>
      <c r="C458" s="57"/>
      <c r="D458" s="59"/>
      <c r="E458" s="57"/>
      <c r="F458" s="57" t="str">
        <f t="shared" si="21"/>
        <v xml:space="preserve"> °С; ;  м/с</v>
      </c>
      <c r="G458" s="57" t="str">
        <f t="shared" si="22"/>
        <v xml:space="preserve"> °С  м/с</v>
      </c>
      <c r="H458" s="57" t="str">
        <f t="shared" si="23"/>
        <v xml:space="preserve"> °С</v>
      </c>
    </row>
    <row r="459" spans="2:8" x14ac:dyDescent="0.25">
      <c r="B459" s="55">
        <v>44163</v>
      </c>
      <c r="C459" s="57"/>
      <c r="D459" s="59"/>
      <c r="E459" s="57"/>
      <c r="F459" s="57" t="str">
        <f t="shared" si="21"/>
        <v xml:space="preserve"> °С; ;  м/с</v>
      </c>
      <c r="G459" s="57" t="str">
        <f t="shared" si="22"/>
        <v xml:space="preserve"> °С  м/с</v>
      </c>
      <c r="H459" s="57" t="str">
        <f t="shared" si="23"/>
        <v xml:space="preserve"> °С</v>
      </c>
    </row>
    <row r="460" spans="2:8" x14ac:dyDescent="0.25">
      <c r="B460" s="55">
        <v>44164</v>
      </c>
      <c r="C460" s="57"/>
      <c r="D460" s="59"/>
      <c r="E460" s="57"/>
      <c r="F460" s="57" t="str">
        <f t="shared" si="21"/>
        <v xml:space="preserve"> °С; ;  м/с</v>
      </c>
      <c r="G460" s="57" t="str">
        <f t="shared" si="22"/>
        <v xml:space="preserve"> °С  м/с</v>
      </c>
      <c r="H460" s="57" t="str">
        <f t="shared" si="23"/>
        <v xml:space="preserve"> °С</v>
      </c>
    </row>
    <row r="461" spans="2:8" x14ac:dyDescent="0.25">
      <c r="B461" s="55">
        <v>44165</v>
      </c>
      <c r="C461" s="57"/>
      <c r="D461" s="59"/>
      <c r="E461" s="57"/>
      <c r="F461" s="57" t="str">
        <f t="shared" si="21"/>
        <v xml:space="preserve"> °С; ;  м/с</v>
      </c>
      <c r="G461" s="57" t="str">
        <f t="shared" si="22"/>
        <v xml:space="preserve"> °С  м/с</v>
      </c>
      <c r="H461" s="57" t="str">
        <f t="shared" si="23"/>
        <v xml:space="preserve"> °С</v>
      </c>
    </row>
    <row r="462" spans="2:8" x14ac:dyDescent="0.25">
      <c r="B462" s="55">
        <v>44166</v>
      </c>
      <c r="C462" s="57"/>
      <c r="D462" s="59"/>
      <c r="E462" s="57"/>
      <c r="F462" s="57" t="str">
        <f t="shared" si="21"/>
        <v xml:space="preserve"> °С; ;  м/с</v>
      </c>
      <c r="G462" s="57" t="str">
        <f t="shared" si="22"/>
        <v xml:space="preserve"> °С  м/с</v>
      </c>
      <c r="H462" s="57" t="str">
        <f t="shared" si="23"/>
        <v xml:space="preserve"> °С</v>
      </c>
    </row>
    <row r="463" spans="2:8" x14ac:dyDescent="0.25">
      <c r="B463" s="55">
        <v>44167</v>
      </c>
      <c r="C463" s="57"/>
      <c r="D463" s="59"/>
      <c r="E463" s="57"/>
      <c r="F463" s="57" t="str">
        <f t="shared" si="21"/>
        <v xml:space="preserve"> °С; ;  м/с</v>
      </c>
      <c r="G463" s="57" t="str">
        <f t="shared" si="22"/>
        <v xml:space="preserve"> °С  м/с</v>
      </c>
      <c r="H463" s="57" t="str">
        <f t="shared" si="23"/>
        <v xml:space="preserve"> °С</v>
      </c>
    </row>
    <row r="464" spans="2:8" x14ac:dyDescent="0.25">
      <c r="B464" s="55">
        <v>44168</v>
      </c>
      <c r="C464" s="57"/>
      <c r="D464" s="59"/>
      <c r="E464" s="57"/>
      <c r="F464" s="57" t="str">
        <f t="shared" si="21"/>
        <v xml:space="preserve"> °С; ;  м/с</v>
      </c>
      <c r="G464" s="57" t="str">
        <f t="shared" si="22"/>
        <v xml:space="preserve"> °С  м/с</v>
      </c>
      <c r="H464" s="57" t="str">
        <f t="shared" si="23"/>
        <v xml:space="preserve"> °С</v>
      </c>
    </row>
    <row r="465" spans="2:8" x14ac:dyDescent="0.25">
      <c r="B465" s="55">
        <v>44169</v>
      </c>
      <c r="C465" s="57"/>
      <c r="D465" s="59"/>
      <c r="E465" s="57"/>
      <c r="F465" s="57" t="str">
        <f t="shared" si="21"/>
        <v xml:space="preserve"> °С; ;  м/с</v>
      </c>
      <c r="G465" s="57" t="str">
        <f t="shared" si="22"/>
        <v xml:space="preserve"> °С  м/с</v>
      </c>
      <c r="H465" s="57" t="str">
        <f t="shared" si="23"/>
        <v xml:space="preserve"> °С</v>
      </c>
    </row>
    <row r="466" spans="2:8" x14ac:dyDescent="0.25">
      <c r="B466" s="55">
        <v>44170</v>
      </c>
      <c r="C466" s="57"/>
      <c r="D466" s="59"/>
      <c r="E466" s="57"/>
      <c r="F466" s="57" t="str">
        <f t="shared" si="21"/>
        <v xml:space="preserve"> °С; ;  м/с</v>
      </c>
      <c r="G466" s="57" t="str">
        <f t="shared" si="22"/>
        <v xml:space="preserve"> °С  м/с</v>
      </c>
      <c r="H466" s="57" t="str">
        <f t="shared" si="23"/>
        <v xml:space="preserve"> °С</v>
      </c>
    </row>
    <row r="467" spans="2:8" x14ac:dyDescent="0.25">
      <c r="B467" s="55">
        <v>44171</v>
      </c>
      <c r="C467" s="57"/>
      <c r="D467" s="59"/>
      <c r="E467" s="57"/>
      <c r="F467" s="57" t="str">
        <f t="shared" si="21"/>
        <v xml:space="preserve"> °С; ;  м/с</v>
      </c>
      <c r="G467" s="57" t="str">
        <f t="shared" si="22"/>
        <v xml:space="preserve"> °С  м/с</v>
      </c>
      <c r="H467" s="57" t="str">
        <f t="shared" si="23"/>
        <v xml:space="preserve"> °С</v>
      </c>
    </row>
    <row r="468" spans="2:8" x14ac:dyDescent="0.25">
      <c r="B468" s="55">
        <v>44172</v>
      </c>
      <c r="C468" s="57"/>
      <c r="D468" s="59"/>
      <c r="E468" s="57"/>
      <c r="F468" s="57" t="str">
        <f t="shared" si="21"/>
        <v xml:space="preserve"> °С; ;  м/с</v>
      </c>
      <c r="G468" s="57" t="str">
        <f t="shared" si="22"/>
        <v xml:space="preserve"> °С  м/с</v>
      </c>
      <c r="H468" s="57" t="str">
        <f t="shared" si="23"/>
        <v xml:space="preserve"> °С</v>
      </c>
    </row>
    <row r="469" spans="2:8" x14ac:dyDescent="0.25">
      <c r="B469" s="55">
        <v>44173</v>
      </c>
      <c r="C469" s="57"/>
      <c r="D469" s="59"/>
      <c r="E469" s="57"/>
      <c r="F469" s="57" t="str">
        <f t="shared" si="21"/>
        <v xml:space="preserve"> °С; ;  м/с</v>
      </c>
      <c r="G469" s="57" t="str">
        <f t="shared" si="22"/>
        <v xml:space="preserve"> °С  м/с</v>
      </c>
      <c r="H469" s="57" t="str">
        <f t="shared" si="23"/>
        <v xml:space="preserve"> °С</v>
      </c>
    </row>
    <row r="470" spans="2:8" x14ac:dyDescent="0.25">
      <c r="B470" s="55">
        <v>44174</v>
      </c>
      <c r="C470" s="57"/>
      <c r="D470" s="59"/>
      <c r="E470" s="57"/>
      <c r="F470" s="57" t="str">
        <f t="shared" si="21"/>
        <v xml:space="preserve"> °С; ;  м/с</v>
      </c>
      <c r="G470" s="57" t="str">
        <f t="shared" si="22"/>
        <v xml:space="preserve"> °С  м/с</v>
      </c>
      <c r="H470" s="57" t="str">
        <f t="shared" si="23"/>
        <v xml:space="preserve"> °С</v>
      </c>
    </row>
    <row r="471" spans="2:8" x14ac:dyDescent="0.25">
      <c r="B471" s="55">
        <v>44175</v>
      </c>
      <c r="C471" s="57"/>
      <c r="D471" s="59"/>
      <c r="E471" s="57"/>
      <c r="F471" s="57" t="str">
        <f t="shared" si="21"/>
        <v xml:space="preserve"> °С; ;  м/с</v>
      </c>
      <c r="G471" s="57" t="str">
        <f t="shared" si="22"/>
        <v xml:space="preserve"> °С  м/с</v>
      </c>
      <c r="H471" s="57" t="str">
        <f t="shared" si="23"/>
        <v xml:space="preserve"> °С</v>
      </c>
    </row>
    <row r="472" spans="2:8" x14ac:dyDescent="0.25">
      <c r="B472" s="55">
        <v>44176</v>
      </c>
      <c r="C472" s="57"/>
      <c r="D472" s="59"/>
      <c r="E472" s="57"/>
      <c r="F472" s="57" t="str">
        <f t="shared" si="21"/>
        <v xml:space="preserve"> °С; ;  м/с</v>
      </c>
      <c r="G472" s="57" t="str">
        <f t="shared" si="22"/>
        <v xml:space="preserve"> °С  м/с</v>
      </c>
      <c r="H472" s="57" t="str">
        <f t="shared" si="23"/>
        <v xml:space="preserve"> °С</v>
      </c>
    </row>
    <row r="473" spans="2:8" x14ac:dyDescent="0.25">
      <c r="B473" s="55">
        <v>44177</v>
      </c>
      <c r="C473" s="57"/>
      <c r="D473" s="59"/>
      <c r="E473" s="57"/>
      <c r="F473" s="57" t="str">
        <f t="shared" si="21"/>
        <v xml:space="preserve"> °С; ;  м/с</v>
      </c>
      <c r="G473" s="57" t="str">
        <f t="shared" si="22"/>
        <v xml:space="preserve"> °С  м/с</v>
      </c>
      <c r="H473" s="57" t="str">
        <f t="shared" si="23"/>
        <v xml:space="preserve"> °С</v>
      </c>
    </row>
    <row r="474" spans="2:8" x14ac:dyDescent="0.25">
      <c r="B474" s="55">
        <v>44178</v>
      </c>
      <c r="C474" s="57"/>
      <c r="D474" s="59"/>
      <c r="E474" s="57"/>
      <c r="F474" s="57" t="str">
        <f t="shared" si="21"/>
        <v xml:space="preserve"> °С; ;  м/с</v>
      </c>
      <c r="G474" s="57" t="str">
        <f t="shared" si="22"/>
        <v xml:space="preserve"> °С  м/с</v>
      </c>
      <c r="H474" s="57" t="str">
        <f t="shared" si="23"/>
        <v xml:space="preserve"> °С</v>
      </c>
    </row>
    <row r="475" spans="2:8" x14ac:dyDescent="0.25">
      <c r="B475" s="55">
        <v>44179</v>
      </c>
      <c r="C475" s="57"/>
      <c r="D475" s="59"/>
      <c r="E475" s="57"/>
      <c r="F475" s="57" t="str">
        <f t="shared" si="21"/>
        <v xml:space="preserve"> °С; ;  м/с</v>
      </c>
      <c r="G475" s="57" t="str">
        <f t="shared" si="22"/>
        <v xml:space="preserve"> °С  м/с</v>
      </c>
      <c r="H475" s="57" t="str">
        <f t="shared" si="23"/>
        <v xml:space="preserve"> °С</v>
      </c>
    </row>
    <row r="476" spans="2:8" x14ac:dyDescent="0.25">
      <c r="B476" s="55">
        <v>44180</v>
      </c>
      <c r="C476" s="57"/>
      <c r="D476" s="59"/>
      <c r="E476" s="57"/>
      <c r="F476" s="57" t="str">
        <f t="shared" si="21"/>
        <v xml:space="preserve"> °С; ;  м/с</v>
      </c>
      <c r="G476" s="57" t="str">
        <f t="shared" si="22"/>
        <v xml:space="preserve"> °С  м/с</v>
      </c>
      <c r="H476" s="57" t="str">
        <f t="shared" si="23"/>
        <v xml:space="preserve"> °С</v>
      </c>
    </row>
    <row r="477" spans="2:8" x14ac:dyDescent="0.25">
      <c r="B477" s="55">
        <v>44181</v>
      </c>
      <c r="C477" s="57"/>
      <c r="D477" s="59"/>
      <c r="E477" s="57"/>
      <c r="F477" s="57" t="str">
        <f t="shared" si="21"/>
        <v xml:space="preserve"> °С; ;  м/с</v>
      </c>
      <c r="G477" s="57" t="str">
        <f t="shared" si="22"/>
        <v xml:space="preserve"> °С  м/с</v>
      </c>
      <c r="H477" s="57" t="str">
        <f t="shared" si="23"/>
        <v xml:space="preserve"> °С</v>
      </c>
    </row>
    <row r="478" spans="2:8" x14ac:dyDescent="0.25">
      <c r="B478" s="55">
        <v>44182</v>
      </c>
      <c r="C478" s="57"/>
      <c r="D478" s="59"/>
      <c r="E478" s="57"/>
      <c r="F478" s="57" t="str">
        <f t="shared" si="21"/>
        <v xml:space="preserve"> °С; ;  м/с</v>
      </c>
      <c r="G478" s="57" t="str">
        <f t="shared" si="22"/>
        <v xml:space="preserve"> °С  м/с</v>
      </c>
      <c r="H478" s="57" t="str">
        <f t="shared" si="23"/>
        <v xml:space="preserve"> °С</v>
      </c>
    </row>
    <row r="479" spans="2:8" x14ac:dyDescent="0.25">
      <c r="B479" s="55">
        <v>44183</v>
      </c>
      <c r="C479" s="57"/>
      <c r="D479" s="59"/>
      <c r="E479" s="57"/>
      <c r="F479" s="57" t="str">
        <f t="shared" si="21"/>
        <v xml:space="preserve"> °С; ;  м/с</v>
      </c>
      <c r="G479" s="57" t="str">
        <f t="shared" si="22"/>
        <v xml:space="preserve"> °С  м/с</v>
      </c>
      <c r="H479" s="57" t="str">
        <f t="shared" si="23"/>
        <v xml:space="preserve"> °С</v>
      </c>
    </row>
    <row r="480" spans="2:8" x14ac:dyDescent="0.25">
      <c r="B480" s="55">
        <v>44184</v>
      </c>
      <c r="C480" s="57"/>
      <c r="D480" s="59"/>
      <c r="E480" s="57"/>
      <c r="F480" s="57" t="str">
        <f t="shared" si="21"/>
        <v xml:space="preserve"> °С; ;  м/с</v>
      </c>
      <c r="G480" s="57" t="str">
        <f t="shared" si="22"/>
        <v xml:space="preserve"> °С  м/с</v>
      </c>
      <c r="H480" s="57" t="str">
        <f t="shared" si="23"/>
        <v xml:space="preserve"> °С</v>
      </c>
    </row>
    <row r="481" spans="2:8" x14ac:dyDescent="0.25">
      <c r="B481" s="55">
        <v>44185</v>
      </c>
      <c r="C481" s="57"/>
      <c r="D481" s="59"/>
      <c r="E481" s="57"/>
      <c r="F481" s="57" t="str">
        <f t="shared" si="21"/>
        <v xml:space="preserve"> °С; ;  м/с</v>
      </c>
      <c r="G481" s="57" t="str">
        <f t="shared" si="22"/>
        <v xml:space="preserve"> °С  м/с</v>
      </c>
      <c r="H481" s="57" t="str">
        <f t="shared" si="23"/>
        <v xml:space="preserve"> °С</v>
      </c>
    </row>
    <row r="482" spans="2:8" x14ac:dyDescent="0.25">
      <c r="B482" s="55">
        <v>44186</v>
      </c>
      <c r="C482" s="57"/>
      <c r="D482" s="59"/>
      <c r="E482" s="57"/>
      <c r="F482" s="57" t="str">
        <f t="shared" si="21"/>
        <v xml:space="preserve"> °С; ;  м/с</v>
      </c>
      <c r="G482" s="57" t="str">
        <f t="shared" si="22"/>
        <v xml:space="preserve"> °С  м/с</v>
      </c>
      <c r="H482" s="57" t="str">
        <f t="shared" si="23"/>
        <v xml:space="preserve"> °С</v>
      </c>
    </row>
    <row r="483" spans="2:8" x14ac:dyDescent="0.25">
      <c r="B483" s="55">
        <v>44187</v>
      </c>
      <c r="C483" s="57"/>
      <c r="D483" s="59"/>
      <c r="E483" s="57"/>
      <c r="F483" s="57" t="str">
        <f t="shared" si="21"/>
        <v xml:space="preserve"> °С; ;  м/с</v>
      </c>
      <c r="G483" s="57" t="str">
        <f t="shared" si="22"/>
        <v xml:space="preserve"> °С  м/с</v>
      </c>
      <c r="H483" s="57" t="str">
        <f t="shared" si="23"/>
        <v xml:space="preserve"> °С</v>
      </c>
    </row>
    <row r="484" spans="2:8" x14ac:dyDescent="0.25">
      <c r="B484" s="55">
        <v>44188</v>
      </c>
      <c r="C484" s="57"/>
      <c r="D484" s="59"/>
      <c r="E484" s="57"/>
      <c r="F484" s="57" t="str">
        <f t="shared" si="21"/>
        <v xml:space="preserve"> °С; ;  м/с</v>
      </c>
      <c r="G484" s="57" t="str">
        <f t="shared" si="22"/>
        <v xml:space="preserve"> °С  м/с</v>
      </c>
      <c r="H484" s="57" t="str">
        <f t="shared" si="23"/>
        <v xml:space="preserve"> °С</v>
      </c>
    </row>
    <row r="485" spans="2:8" x14ac:dyDescent="0.25">
      <c r="B485" s="55">
        <v>44189</v>
      </c>
      <c r="C485" s="57"/>
      <c r="D485" s="59"/>
      <c r="E485" s="57"/>
      <c r="F485" s="57" t="str">
        <f t="shared" si="21"/>
        <v xml:space="preserve"> °С; ;  м/с</v>
      </c>
      <c r="G485" s="57" t="str">
        <f t="shared" si="22"/>
        <v xml:space="preserve"> °С  м/с</v>
      </c>
      <c r="H485" s="57" t="str">
        <f t="shared" si="23"/>
        <v xml:space="preserve"> °С</v>
      </c>
    </row>
    <row r="486" spans="2:8" x14ac:dyDescent="0.25">
      <c r="B486" s="55">
        <v>44190</v>
      </c>
      <c r="C486" s="57"/>
      <c r="D486" s="59"/>
      <c r="E486" s="57"/>
      <c r="F486" s="57" t="str">
        <f t="shared" si="21"/>
        <v xml:space="preserve"> °С; ;  м/с</v>
      </c>
      <c r="G486" s="57" t="str">
        <f t="shared" si="22"/>
        <v xml:space="preserve"> °С  м/с</v>
      </c>
      <c r="H486" s="57" t="str">
        <f t="shared" si="23"/>
        <v xml:space="preserve"> °С</v>
      </c>
    </row>
    <row r="487" spans="2:8" x14ac:dyDescent="0.25">
      <c r="B487" s="55">
        <v>44191</v>
      </c>
      <c r="C487" s="57"/>
      <c r="D487" s="59"/>
      <c r="E487" s="57"/>
      <c r="F487" s="57" t="str">
        <f t="shared" si="21"/>
        <v xml:space="preserve"> °С; ;  м/с</v>
      </c>
      <c r="G487" s="57" t="str">
        <f t="shared" si="22"/>
        <v xml:space="preserve"> °С  м/с</v>
      </c>
      <c r="H487" s="57" t="str">
        <f t="shared" si="23"/>
        <v xml:space="preserve"> °С</v>
      </c>
    </row>
    <row r="488" spans="2:8" x14ac:dyDescent="0.25">
      <c r="B488" s="55">
        <v>44192</v>
      </c>
      <c r="C488" s="57"/>
      <c r="D488" s="59"/>
      <c r="E488" s="57"/>
      <c r="F488" s="57" t="str">
        <f t="shared" si="21"/>
        <v xml:space="preserve"> °С; ;  м/с</v>
      </c>
      <c r="G488" s="57" t="str">
        <f t="shared" si="22"/>
        <v xml:space="preserve"> °С  м/с</v>
      </c>
      <c r="H488" s="57" t="str">
        <f t="shared" si="23"/>
        <v xml:space="preserve"> °С</v>
      </c>
    </row>
    <row r="489" spans="2:8" x14ac:dyDescent="0.25">
      <c r="B489" s="55">
        <v>44193</v>
      </c>
      <c r="C489" s="57"/>
      <c r="D489" s="59"/>
      <c r="E489" s="57"/>
      <c r="F489" s="57" t="str">
        <f t="shared" si="21"/>
        <v xml:space="preserve"> °С; ;  м/с</v>
      </c>
      <c r="G489" s="57" t="str">
        <f t="shared" si="22"/>
        <v xml:space="preserve"> °С  м/с</v>
      </c>
      <c r="H489" s="57" t="str">
        <f t="shared" si="23"/>
        <v xml:space="preserve"> °С</v>
      </c>
    </row>
    <row r="490" spans="2:8" x14ac:dyDescent="0.25">
      <c r="B490" s="55">
        <v>44194</v>
      </c>
      <c r="C490" s="57"/>
      <c r="D490" s="59"/>
      <c r="E490" s="57"/>
      <c r="F490" s="57" t="str">
        <f t="shared" si="21"/>
        <v xml:space="preserve"> °С; ;  м/с</v>
      </c>
      <c r="G490" s="57" t="str">
        <f t="shared" si="22"/>
        <v xml:space="preserve"> °С  м/с</v>
      </c>
      <c r="H490" s="57" t="str">
        <f t="shared" si="23"/>
        <v xml:space="preserve"> °С</v>
      </c>
    </row>
    <row r="491" spans="2:8" x14ac:dyDescent="0.25">
      <c r="B491" s="55">
        <v>44195</v>
      </c>
      <c r="C491" s="57"/>
      <c r="D491" s="59"/>
      <c r="E491" s="57"/>
      <c r="F491" s="57" t="str">
        <f t="shared" si="21"/>
        <v xml:space="preserve"> °С; ;  м/с</v>
      </c>
      <c r="G491" s="57" t="str">
        <f t="shared" si="22"/>
        <v xml:space="preserve"> °С  м/с</v>
      </c>
      <c r="H491" s="57" t="str">
        <f t="shared" si="23"/>
        <v xml:space="preserve"> °С</v>
      </c>
    </row>
    <row r="492" spans="2:8" x14ac:dyDescent="0.25">
      <c r="B492" s="55">
        <v>44196</v>
      </c>
      <c r="C492" s="57"/>
      <c r="D492" s="59"/>
      <c r="E492" s="57"/>
      <c r="F492" s="57" t="str">
        <f t="shared" si="21"/>
        <v xml:space="preserve"> °С; ;  м/с</v>
      </c>
      <c r="G492" s="57" t="str">
        <f t="shared" si="22"/>
        <v xml:space="preserve"> °С  м/с</v>
      </c>
      <c r="H492" s="57" t="str">
        <f t="shared" si="23"/>
        <v xml:space="preserve"> °С</v>
      </c>
    </row>
    <row r="493" spans="2:8" x14ac:dyDescent="0.25">
      <c r="B493" s="55">
        <v>44197</v>
      </c>
      <c r="C493" s="57"/>
      <c r="D493" s="59"/>
      <c r="E493" s="57"/>
      <c r="F493" s="57" t="str">
        <f t="shared" si="21"/>
        <v xml:space="preserve"> °С; ;  м/с</v>
      </c>
      <c r="G493" s="57" t="str">
        <f t="shared" si="22"/>
        <v xml:space="preserve"> °С  м/с</v>
      </c>
      <c r="H493" s="57" t="str">
        <f t="shared" si="23"/>
        <v xml:space="preserve"> °С</v>
      </c>
    </row>
    <row r="494" spans="2:8" x14ac:dyDescent="0.25">
      <c r="B494" s="55">
        <v>44198</v>
      </c>
      <c r="C494" s="57"/>
      <c r="D494" s="59"/>
      <c r="E494" s="57"/>
      <c r="F494" s="57" t="str">
        <f t="shared" si="21"/>
        <v xml:space="preserve"> °С; ;  м/с</v>
      </c>
      <c r="G494" s="57" t="str">
        <f t="shared" si="22"/>
        <v xml:space="preserve"> °С  м/с</v>
      </c>
      <c r="H494" s="57" t="str">
        <f t="shared" si="23"/>
        <v xml:space="preserve"> °С</v>
      </c>
    </row>
    <row r="495" spans="2:8" x14ac:dyDescent="0.25">
      <c r="B495" s="55">
        <v>44199</v>
      </c>
      <c r="C495" s="57"/>
      <c r="D495" s="59"/>
      <c r="E495" s="57"/>
      <c r="F495" s="57" t="str">
        <f t="shared" si="21"/>
        <v xml:space="preserve"> °С; ;  м/с</v>
      </c>
      <c r="G495" s="57" t="str">
        <f t="shared" si="22"/>
        <v xml:space="preserve"> °С  м/с</v>
      </c>
      <c r="H495" s="57" t="str">
        <f t="shared" si="23"/>
        <v xml:space="preserve"> °С</v>
      </c>
    </row>
    <row r="496" spans="2:8" x14ac:dyDescent="0.25">
      <c r="B496" s="55">
        <v>44200</v>
      </c>
      <c r="C496" s="57"/>
      <c r="D496" s="59"/>
      <c r="E496" s="57"/>
      <c r="F496" s="57" t="str">
        <f t="shared" si="21"/>
        <v xml:space="preserve"> °С; ;  м/с</v>
      </c>
      <c r="G496" s="57" t="str">
        <f t="shared" si="22"/>
        <v xml:space="preserve"> °С  м/с</v>
      </c>
      <c r="H496" s="57" t="str">
        <f t="shared" si="23"/>
        <v xml:space="preserve"> °С</v>
      </c>
    </row>
    <row r="497" spans="2:8" x14ac:dyDescent="0.25">
      <c r="B497" s="55">
        <v>44201</v>
      </c>
      <c r="C497" s="57"/>
      <c r="D497" s="59"/>
      <c r="E497" s="57"/>
      <c r="F497" s="57" t="str">
        <f t="shared" si="21"/>
        <v xml:space="preserve"> °С; ;  м/с</v>
      </c>
      <c r="G497" s="57" t="str">
        <f t="shared" si="22"/>
        <v xml:space="preserve"> °С  м/с</v>
      </c>
      <c r="H497" s="57" t="str">
        <f t="shared" si="23"/>
        <v xml:space="preserve"> °С</v>
      </c>
    </row>
    <row r="498" spans="2:8" x14ac:dyDescent="0.25">
      <c r="B498" s="55">
        <v>44202</v>
      </c>
      <c r="C498" s="57"/>
      <c r="D498" s="59"/>
      <c r="E498" s="57"/>
      <c r="F498" s="57" t="str">
        <f t="shared" si="21"/>
        <v xml:space="preserve"> °С; ;  м/с</v>
      </c>
      <c r="G498" s="57" t="str">
        <f t="shared" si="22"/>
        <v xml:space="preserve"> °С  м/с</v>
      </c>
      <c r="H498" s="57" t="str">
        <f t="shared" si="23"/>
        <v xml:space="preserve"> °С</v>
      </c>
    </row>
    <row r="499" spans="2:8" x14ac:dyDescent="0.25">
      <c r="B499" s="55">
        <v>44203</v>
      </c>
      <c r="C499" s="57"/>
      <c r="D499" s="59"/>
      <c r="E499" s="57"/>
      <c r="F499" s="57" t="str">
        <f t="shared" si="21"/>
        <v xml:space="preserve"> °С; ;  м/с</v>
      </c>
      <c r="G499" s="57" t="str">
        <f t="shared" si="22"/>
        <v xml:space="preserve"> °С  м/с</v>
      </c>
      <c r="H499" s="57" t="str">
        <f t="shared" si="23"/>
        <v xml:space="preserve"> °С</v>
      </c>
    </row>
    <row r="500" spans="2:8" x14ac:dyDescent="0.25">
      <c r="B500" s="55">
        <v>44204</v>
      </c>
      <c r="C500" s="57"/>
      <c r="D500" s="59"/>
      <c r="E500" s="57"/>
      <c r="F500" s="57" t="str">
        <f t="shared" si="21"/>
        <v xml:space="preserve"> °С; ;  м/с</v>
      </c>
      <c r="G500" s="57" t="str">
        <f t="shared" si="22"/>
        <v xml:space="preserve"> °С  м/с</v>
      </c>
      <c r="H500" s="57" t="str">
        <f t="shared" si="23"/>
        <v xml:space="preserve"> °С</v>
      </c>
    </row>
    <row r="501" spans="2:8" x14ac:dyDescent="0.25">
      <c r="B501" s="55">
        <v>44205</v>
      </c>
      <c r="C501" s="57"/>
      <c r="D501" s="59"/>
      <c r="E501" s="57"/>
      <c r="F501" s="57" t="str">
        <f t="shared" si="21"/>
        <v xml:space="preserve"> °С; ;  м/с</v>
      </c>
      <c r="G501" s="57" t="str">
        <f t="shared" si="22"/>
        <v xml:space="preserve"> °С  м/с</v>
      </c>
      <c r="H501" s="57" t="str">
        <f t="shared" si="23"/>
        <v xml:space="preserve"> °С</v>
      </c>
    </row>
    <row r="502" spans="2:8" x14ac:dyDescent="0.25">
      <c r="B502" s="55">
        <v>44206</v>
      </c>
      <c r="C502" s="57"/>
      <c r="D502" s="59"/>
      <c r="E502" s="57"/>
      <c r="F502" s="57" t="str">
        <f t="shared" si="21"/>
        <v xml:space="preserve"> °С; ;  м/с</v>
      </c>
      <c r="G502" s="57" t="str">
        <f t="shared" si="22"/>
        <v xml:space="preserve"> °С  м/с</v>
      </c>
      <c r="H502" s="57" t="str">
        <f t="shared" si="23"/>
        <v xml:space="preserve"> °С</v>
      </c>
    </row>
    <row r="503" spans="2:8" x14ac:dyDescent="0.25">
      <c r="B503" s="55">
        <v>44207</v>
      </c>
      <c r="C503" s="57"/>
      <c r="D503" s="59"/>
      <c r="E503" s="57"/>
      <c r="F503" s="57" t="str">
        <f t="shared" si="21"/>
        <v xml:space="preserve"> °С; ;  м/с</v>
      </c>
      <c r="G503" s="57" t="str">
        <f t="shared" si="22"/>
        <v xml:space="preserve"> °С  м/с</v>
      </c>
      <c r="H503" s="57" t="str">
        <f t="shared" si="23"/>
        <v xml:space="preserve"> °С</v>
      </c>
    </row>
    <row r="504" spans="2:8" x14ac:dyDescent="0.25">
      <c r="B504" s="55">
        <v>44208</v>
      </c>
      <c r="C504" s="57"/>
      <c r="D504" s="59"/>
      <c r="E504" s="57"/>
      <c r="F504" s="57" t="str">
        <f t="shared" si="21"/>
        <v xml:space="preserve"> °С; ;  м/с</v>
      </c>
      <c r="G504" s="57" t="str">
        <f t="shared" si="22"/>
        <v xml:space="preserve"> °С  м/с</v>
      </c>
      <c r="H504" s="57" t="str">
        <f t="shared" si="23"/>
        <v xml:space="preserve"> °С</v>
      </c>
    </row>
    <row r="505" spans="2:8" x14ac:dyDescent="0.25">
      <c r="B505" s="55">
        <v>44209</v>
      </c>
      <c r="C505" s="57"/>
      <c r="D505" s="59"/>
      <c r="E505" s="57"/>
      <c r="F505" s="57" t="str">
        <f t="shared" si="21"/>
        <v xml:space="preserve"> °С; ;  м/с</v>
      </c>
      <c r="G505" s="57" t="str">
        <f t="shared" si="22"/>
        <v xml:space="preserve"> °С  м/с</v>
      </c>
      <c r="H505" s="57" t="str">
        <f t="shared" si="23"/>
        <v xml:space="preserve"> °С</v>
      </c>
    </row>
    <row r="506" spans="2:8" x14ac:dyDescent="0.25">
      <c r="B506" s="55">
        <v>44210</v>
      </c>
      <c r="C506" s="57"/>
      <c r="D506" s="59"/>
      <c r="E506" s="57"/>
      <c r="F506" s="57" t="str">
        <f t="shared" si="21"/>
        <v xml:space="preserve"> °С; ;  м/с</v>
      </c>
      <c r="G506" s="57" t="str">
        <f t="shared" si="22"/>
        <v xml:space="preserve"> °С  м/с</v>
      </c>
      <c r="H506" s="57" t="str">
        <f t="shared" si="23"/>
        <v xml:space="preserve"> °С</v>
      </c>
    </row>
    <row r="507" spans="2:8" x14ac:dyDescent="0.25">
      <c r="B507" s="55">
        <v>44211</v>
      </c>
      <c r="C507" s="57"/>
      <c r="D507" s="59"/>
      <c r="E507" s="57"/>
      <c r="F507" s="57" t="str">
        <f t="shared" si="21"/>
        <v xml:space="preserve"> °С; ;  м/с</v>
      </c>
      <c r="G507" s="57" t="str">
        <f t="shared" si="22"/>
        <v xml:space="preserve"> °С  м/с</v>
      </c>
      <c r="H507" s="57" t="str">
        <f t="shared" si="23"/>
        <v xml:space="preserve"> °С</v>
      </c>
    </row>
    <row r="508" spans="2:8" x14ac:dyDescent="0.25">
      <c r="B508" s="55">
        <v>44212</v>
      </c>
      <c r="C508" s="57"/>
      <c r="D508" s="59"/>
      <c r="E508" s="57"/>
      <c r="F508" s="57" t="str">
        <f t="shared" si="21"/>
        <v xml:space="preserve"> °С; ;  м/с</v>
      </c>
      <c r="G508" s="57" t="str">
        <f t="shared" si="22"/>
        <v xml:space="preserve"> °С  м/с</v>
      </c>
      <c r="H508" s="57" t="str">
        <f t="shared" si="23"/>
        <v xml:space="preserve"> °С</v>
      </c>
    </row>
    <row r="509" spans="2:8" x14ac:dyDescent="0.25">
      <c r="B509" s="55">
        <v>44213</v>
      </c>
      <c r="C509" s="57"/>
      <c r="D509" s="59"/>
      <c r="E509" s="57"/>
      <c r="F509" s="57" t="str">
        <f t="shared" si="21"/>
        <v xml:space="preserve"> °С; ;  м/с</v>
      </c>
      <c r="G509" s="57" t="str">
        <f t="shared" si="22"/>
        <v xml:space="preserve"> °С  м/с</v>
      </c>
      <c r="H509" s="57" t="str">
        <f t="shared" si="23"/>
        <v xml:space="preserve"> °С</v>
      </c>
    </row>
    <row r="510" spans="2:8" x14ac:dyDescent="0.25">
      <c r="B510" s="55">
        <v>44214</v>
      </c>
      <c r="C510" s="57"/>
      <c r="D510" s="59"/>
      <c r="E510" s="57"/>
      <c r="F510" s="57" t="str">
        <f t="shared" si="21"/>
        <v xml:space="preserve"> °С; ;  м/с</v>
      </c>
      <c r="G510" s="57" t="str">
        <f t="shared" si="22"/>
        <v xml:space="preserve"> °С  м/с</v>
      </c>
      <c r="H510" s="57" t="str">
        <f t="shared" si="23"/>
        <v xml:space="preserve"> °С</v>
      </c>
    </row>
    <row r="511" spans="2:8" x14ac:dyDescent="0.25">
      <c r="B511" s="55">
        <v>44215</v>
      </c>
      <c r="C511" s="57"/>
      <c r="D511" s="59"/>
      <c r="E511" s="57"/>
      <c r="F511" s="57" t="str">
        <f t="shared" si="21"/>
        <v xml:space="preserve"> °С; ;  м/с</v>
      </c>
      <c r="G511" s="57" t="str">
        <f t="shared" si="22"/>
        <v xml:space="preserve"> °С  м/с</v>
      </c>
      <c r="H511" s="57" t="str">
        <f t="shared" si="23"/>
        <v xml:space="preserve"> °С</v>
      </c>
    </row>
    <row r="512" spans="2:8" x14ac:dyDescent="0.25">
      <c r="B512" s="55">
        <v>44216</v>
      </c>
      <c r="C512" s="57"/>
      <c r="D512" s="59"/>
      <c r="E512" s="57"/>
      <c r="F512" s="57" t="str">
        <f t="shared" si="21"/>
        <v xml:space="preserve"> °С; ;  м/с</v>
      </c>
      <c r="G512" s="57" t="str">
        <f t="shared" si="22"/>
        <v xml:space="preserve"> °С  м/с</v>
      </c>
      <c r="H512" s="57" t="str">
        <f t="shared" si="23"/>
        <v xml:space="preserve"> °С</v>
      </c>
    </row>
    <row r="513" spans="2:8" x14ac:dyDescent="0.25">
      <c r="B513" s="55">
        <v>44217</v>
      </c>
      <c r="C513" s="57"/>
      <c r="D513" s="59"/>
      <c r="E513" s="57"/>
      <c r="F513" s="57" t="str">
        <f t="shared" si="21"/>
        <v xml:space="preserve"> °С; ;  м/с</v>
      </c>
      <c r="G513" s="57" t="str">
        <f t="shared" si="22"/>
        <v xml:space="preserve"> °С  м/с</v>
      </c>
      <c r="H513" s="57" t="str">
        <f t="shared" si="23"/>
        <v xml:space="preserve"> °С</v>
      </c>
    </row>
    <row r="514" spans="2:8" x14ac:dyDescent="0.25">
      <c r="B514" s="55">
        <v>44218</v>
      </c>
      <c r="C514" s="57"/>
      <c r="D514" s="59"/>
      <c r="E514" s="57"/>
      <c r="F514" s="57" t="str">
        <f t="shared" si="21"/>
        <v xml:space="preserve"> °С; ;  м/с</v>
      </c>
      <c r="G514" s="57" t="str">
        <f t="shared" si="22"/>
        <v xml:space="preserve"> °С  м/с</v>
      </c>
      <c r="H514" s="57" t="str">
        <f t="shared" si="23"/>
        <v xml:space="preserve"> °С</v>
      </c>
    </row>
    <row r="515" spans="2:8" x14ac:dyDescent="0.25">
      <c r="B515" s="55">
        <v>44219</v>
      </c>
      <c r="C515" s="57"/>
      <c r="D515" s="59"/>
      <c r="E515" s="57"/>
      <c r="F515" s="57" t="str">
        <f t="shared" ref="F515:F578" si="24">CONCATENATE(C515," °С; ",D515,"; ",E515," м/с")</f>
        <v xml:space="preserve"> °С; ;  м/с</v>
      </c>
      <c r="G515" s="57" t="str">
        <f t="shared" ref="G515:G578" si="25">CONCATENATE(C515," °С ",E515," м/с")</f>
        <v xml:space="preserve"> °С  м/с</v>
      </c>
      <c r="H515" s="57" t="str">
        <f t="shared" ref="H515:H578" si="26">CONCATENATE(C515," °С")</f>
        <v xml:space="preserve"> °С</v>
      </c>
    </row>
    <row r="516" spans="2:8" x14ac:dyDescent="0.25">
      <c r="B516" s="55">
        <v>44220</v>
      </c>
      <c r="C516" s="57"/>
      <c r="D516" s="59"/>
      <c r="E516" s="57"/>
      <c r="F516" s="57" t="str">
        <f t="shared" si="24"/>
        <v xml:space="preserve"> °С; ;  м/с</v>
      </c>
      <c r="G516" s="57" t="str">
        <f t="shared" si="25"/>
        <v xml:space="preserve"> °С  м/с</v>
      </c>
      <c r="H516" s="57" t="str">
        <f t="shared" si="26"/>
        <v xml:space="preserve"> °С</v>
      </c>
    </row>
    <row r="517" spans="2:8" x14ac:dyDescent="0.25">
      <c r="B517" s="55">
        <v>44221</v>
      </c>
      <c r="C517" s="57"/>
      <c r="D517" s="59"/>
      <c r="E517" s="57"/>
      <c r="F517" s="57" t="str">
        <f t="shared" si="24"/>
        <v xml:space="preserve"> °С; ;  м/с</v>
      </c>
      <c r="G517" s="57" t="str">
        <f t="shared" si="25"/>
        <v xml:space="preserve"> °С  м/с</v>
      </c>
      <c r="H517" s="57" t="str">
        <f t="shared" si="26"/>
        <v xml:space="preserve"> °С</v>
      </c>
    </row>
    <row r="518" spans="2:8" x14ac:dyDescent="0.25">
      <c r="B518" s="55">
        <v>44222</v>
      </c>
      <c r="C518" s="57"/>
      <c r="D518" s="59"/>
      <c r="E518" s="57"/>
      <c r="F518" s="57" t="str">
        <f t="shared" si="24"/>
        <v xml:space="preserve"> °С; ;  м/с</v>
      </c>
      <c r="G518" s="57" t="str">
        <f t="shared" si="25"/>
        <v xml:space="preserve"> °С  м/с</v>
      </c>
      <c r="H518" s="57" t="str">
        <f t="shared" si="26"/>
        <v xml:space="preserve"> °С</v>
      </c>
    </row>
    <row r="519" spans="2:8" x14ac:dyDescent="0.25">
      <c r="B519" s="55">
        <v>44223</v>
      </c>
      <c r="C519" s="57"/>
      <c r="D519" s="59"/>
      <c r="E519" s="57"/>
      <c r="F519" s="57" t="str">
        <f t="shared" si="24"/>
        <v xml:space="preserve"> °С; ;  м/с</v>
      </c>
      <c r="G519" s="57" t="str">
        <f t="shared" si="25"/>
        <v xml:space="preserve"> °С  м/с</v>
      </c>
      <c r="H519" s="57" t="str">
        <f t="shared" si="26"/>
        <v xml:space="preserve"> °С</v>
      </c>
    </row>
    <row r="520" spans="2:8" x14ac:dyDescent="0.25">
      <c r="B520" s="55">
        <v>44224</v>
      </c>
      <c r="C520" s="57"/>
      <c r="D520" s="59"/>
      <c r="E520" s="57"/>
      <c r="F520" s="57" t="str">
        <f t="shared" si="24"/>
        <v xml:space="preserve"> °С; ;  м/с</v>
      </c>
      <c r="G520" s="57" t="str">
        <f t="shared" si="25"/>
        <v xml:space="preserve"> °С  м/с</v>
      </c>
      <c r="H520" s="57" t="str">
        <f t="shared" si="26"/>
        <v xml:space="preserve"> °С</v>
      </c>
    </row>
    <row r="521" spans="2:8" x14ac:dyDescent="0.25">
      <c r="B521" s="55">
        <v>44225</v>
      </c>
      <c r="C521" s="57"/>
      <c r="D521" s="59"/>
      <c r="E521" s="57"/>
      <c r="F521" s="57" t="str">
        <f t="shared" si="24"/>
        <v xml:space="preserve"> °С; ;  м/с</v>
      </c>
      <c r="G521" s="57" t="str">
        <f t="shared" si="25"/>
        <v xml:space="preserve"> °С  м/с</v>
      </c>
      <c r="H521" s="57" t="str">
        <f t="shared" si="26"/>
        <v xml:space="preserve"> °С</v>
      </c>
    </row>
    <row r="522" spans="2:8" x14ac:dyDescent="0.25">
      <c r="B522" s="55">
        <v>44226</v>
      </c>
      <c r="C522" s="57"/>
      <c r="D522" s="59"/>
      <c r="E522" s="57"/>
      <c r="F522" s="57" t="str">
        <f t="shared" si="24"/>
        <v xml:space="preserve"> °С; ;  м/с</v>
      </c>
      <c r="G522" s="57" t="str">
        <f t="shared" si="25"/>
        <v xml:space="preserve"> °С  м/с</v>
      </c>
      <c r="H522" s="57" t="str">
        <f t="shared" si="26"/>
        <v xml:space="preserve"> °С</v>
      </c>
    </row>
    <row r="523" spans="2:8" x14ac:dyDescent="0.25">
      <c r="B523" s="55">
        <v>44227</v>
      </c>
      <c r="C523" s="57"/>
      <c r="D523" s="59"/>
      <c r="E523" s="57"/>
      <c r="F523" s="57" t="str">
        <f t="shared" si="24"/>
        <v xml:space="preserve"> °С; ;  м/с</v>
      </c>
      <c r="G523" s="57" t="str">
        <f t="shared" si="25"/>
        <v xml:space="preserve"> °С  м/с</v>
      </c>
      <c r="H523" s="57" t="str">
        <f t="shared" si="26"/>
        <v xml:space="preserve"> °С</v>
      </c>
    </row>
    <row r="524" spans="2:8" x14ac:dyDescent="0.25">
      <c r="B524" s="55">
        <v>44228</v>
      </c>
      <c r="C524" s="57"/>
      <c r="D524" s="59"/>
      <c r="E524" s="57"/>
      <c r="F524" s="57" t="str">
        <f t="shared" si="24"/>
        <v xml:space="preserve"> °С; ;  м/с</v>
      </c>
      <c r="G524" s="57" t="str">
        <f t="shared" si="25"/>
        <v xml:space="preserve"> °С  м/с</v>
      </c>
      <c r="H524" s="57" t="str">
        <f t="shared" si="26"/>
        <v xml:space="preserve"> °С</v>
      </c>
    </row>
    <row r="525" spans="2:8" x14ac:dyDescent="0.25">
      <c r="B525" s="55">
        <v>44229</v>
      </c>
      <c r="C525" s="57"/>
      <c r="D525" s="59"/>
      <c r="E525" s="57"/>
      <c r="F525" s="57" t="str">
        <f t="shared" si="24"/>
        <v xml:space="preserve"> °С; ;  м/с</v>
      </c>
      <c r="G525" s="57" t="str">
        <f t="shared" si="25"/>
        <v xml:space="preserve"> °С  м/с</v>
      </c>
      <c r="H525" s="57" t="str">
        <f t="shared" si="26"/>
        <v xml:space="preserve"> °С</v>
      </c>
    </row>
    <row r="526" spans="2:8" x14ac:dyDescent="0.25">
      <c r="B526" s="55">
        <v>44230</v>
      </c>
      <c r="C526" s="57"/>
      <c r="D526" s="59"/>
      <c r="E526" s="57"/>
      <c r="F526" s="57" t="str">
        <f t="shared" si="24"/>
        <v xml:space="preserve"> °С; ;  м/с</v>
      </c>
      <c r="G526" s="57" t="str">
        <f t="shared" si="25"/>
        <v xml:space="preserve"> °С  м/с</v>
      </c>
      <c r="H526" s="57" t="str">
        <f t="shared" si="26"/>
        <v xml:space="preserve"> °С</v>
      </c>
    </row>
    <row r="527" spans="2:8" x14ac:dyDescent="0.25">
      <c r="B527" s="55">
        <v>44231</v>
      </c>
      <c r="C527" s="57"/>
      <c r="D527" s="59"/>
      <c r="E527" s="57"/>
      <c r="F527" s="57" t="str">
        <f t="shared" si="24"/>
        <v xml:space="preserve"> °С; ;  м/с</v>
      </c>
      <c r="G527" s="57" t="str">
        <f t="shared" si="25"/>
        <v xml:space="preserve"> °С  м/с</v>
      </c>
      <c r="H527" s="57" t="str">
        <f t="shared" si="26"/>
        <v xml:space="preserve"> °С</v>
      </c>
    </row>
    <row r="528" spans="2:8" x14ac:dyDescent="0.25">
      <c r="B528" s="55">
        <v>44232</v>
      </c>
      <c r="C528" s="57"/>
      <c r="D528" s="59"/>
      <c r="E528" s="57"/>
      <c r="F528" s="57" t="str">
        <f t="shared" si="24"/>
        <v xml:space="preserve"> °С; ;  м/с</v>
      </c>
      <c r="G528" s="57" t="str">
        <f t="shared" si="25"/>
        <v xml:space="preserve"> °С  м/с</v>
      </c>
      <c r="H528" s="57" t="str">
        <f t="shared" si="26"/>
        <v xml:space="preserve"> °С</v>
      </c>
    </row>
    <row r="529" spans="2:8" x14ac:dyDescent="0.25">
      <c r="B529" s="55">
        <v>44233</v>
      </c>
      <c r="C529" s="57"/>
      <c r="D529" s="59"/>
      <c r="E529" s="57"/>
      <c r="F529" s="57" t="str">
        <f t="shared" si="24"/>
        <v xml:space="preserve"> °С; ;  м/с</v>
      </c>
      <c r="G529" s="57" t="str">
        <f t="shared" si="25"/>
        <v xml:space="preserve"> °С  м/с</v>
      </c>
      <c r="H529" s="57" t="str">
        <f t="shared" si="26"/>
        <v xml:space="preserve"> °С</v>
      </c>
    </row>
    <row r="530" spans="2:8" x14ac:dyDescent="0.25">
      <c r="B530" s="55">
        <v>44234</v>
      </c>
      <c r="C530" s="57"/>
      <c r="D530" s="59"/>
      <c r="E530" s="57"/>
      <c r="F530" s="57" t="str">
        <f t="shared" si="24"/>
        <v xml:space="preserve"> °С; ;  м/с</v>
      </c>
      <c r="G530" s="57" t="str">
        <f t="shared" si="25"/>
        <v xml:space="preserve"> °С  м/с</v>
      </c>
      <c r="H530" s="57" t="str">
        <f t="shared" si="26"/>
        <v xml:space="preserve"> °С</v>
      </c>
    </row>
    <row r="531" spans="2:8" x14ac:dyDescent="0.25">
      <c r="B531" s="55">
        <v>44235</v>
      </c>
      <c r="C531" s="57"/>
      <c r="D531" s="59"/>
      <c r="E531" s="57"/>
      <c r="F531" s="57" t="str">
        <f t="shared" si="24"/>
        <v xml:space="preserve"> °С; ;  м/с</v>
      </c>
      <c r="G531" s="57" t="str">
        <f t="shared" si="25"/>
        <v xml:space="preserve"> °С  м/с</v>
      </c>
      <c r="H531" s="57" t="str">
        <f t="shared" si="26"/>
        <v xml:space="preserve"> °С</v>
      </c>
    </row>
    <row r="532" spans="2:8" x14ac:dyDescent="0.25">
      <c r="B532" s="55">
        <v>44236</v>
      </c>
      <c r="C532" s="57"/>
      <c r="D532" s="59"/>
      <c r="E532" s="57"/>
      <c r="F532" s="57" t="str">
        <f t="shared" si="24"/>
        <v xml:space="preserve"> °С; ;  м/с</v>
      </c>
      <c r="G532" s="57" t="str">
        <f t="shared" si="25"/>
        <v xml:space="preserve"> °С  м/с</v>
      </c>
      <c r="H532" s="57" t="str">
        <f t="shared" si="26"/>
        <v xml:space="preserve"> °С</v>
      </c>
    </row>
    <row r="533" spans="2:8" x14ac:dyDescent="0.25">
      <c r="B533" s="55">
        <v>44237</v>
      </c>
      <c r="C533" s="57"/>
      <c r="D533" s="59"/>
      <c r="E533" s="57"/>
      <c r="F533" s="57" t="str">
        <f t="shared" si="24"/>
        <v xml:space="preserve"> °С; ;  м/с</v>
      </c>
      <c r="G533" s="57" t="str">
        <f t="shared" si="25"/>
        <v xml:space="preserve"> °С  м/с</v>
      </c>
      <c r="H533" s="57" t="str">
        <f t="shared" si="26"/>
        <v xml:space="preserve"> °С</v>
      </c>
    </row>
    <row r="534" spans="2:8" x14ac:dyDescent="0.25">
      <c r="B534" s="55">
        <v>44238</v>
      </c>
      <c r="C534" s="57"/>
      <c r="D534" s="59"/>
      <c r="E534" s="57"/>
      <c r="F534" s="57" t="str">
        <f t="shared" si="24"/>
        <v xml:space="preserve"> °С; ;  м/с</v>
      </c>
      <c r="G534" s="57" t="str">
        <f t="shared" si="25"/>
        <v xml:space="preserve"> °С  м/с</v>
      </c>
      <c r="H534" s="57" t="str">
        <f t="shared" si="26"/>
        <v xml:space="preserve"> °С</v>
      </c>
    </row>
    <row r="535" spans="2:8" x14ac:dyDescent="0.25">
      <c r="B535" s="55">
        <v>44239</v>
      </c>
      <c r="C535" s="57"/>
      <c r="D535" s="59"/>
      <c r="E535" s="57"/>
      <c r="F535" s="57" t="str">
        <f t="shared" si="24"/>
        <v xml:space="preserve"> °С; ;  м/с</v>
      </c>
      <c r="G535" s="57" t="str">
        <f t="shared" si="25"/>
        <v xml:space="preserve"> °С  м/с</v>
      </c>
      <c r="H535" s="57" t="str">
        <f t="shared" si="26"/>
        <v xml:space="preserve"> °С</v>
      </c>
    </row>
    <row r="536" spans="2:8" x14ac:dyDescent="0.25">
      <c r="B536" s="55">
        <v>44240</v>
      </c>
      <c r="C536" s="57"/>
      <c r="D536" s="59"/>
      <c r="E536" s="57"/>
      <c r="F536" s="57" t="str">
        <f t="shared" si="24"/>
        <v xml:space="preserve"> °С; ;  м/с</v>
      </c>
      <c r="G536" s="57" t="str">
        <f t="shared" si="25"/>
        <v xml:space="preserve"> °С  м/с</v>
      </c>
      <c r="H536" s="57" t="str">
        <f t="shared" si="26"/>
        <v xml:space="preserve"> °С</v>
      </c>
    </row>
    <row r="537" spans="2:8" x14ac:dyDescent="0.25">
      <c r="B537" s="55">
        <v>44241</v>
      </c>
      <c r="C537" s="57"/>
      <c r="D537" s="59"/>
      <c r="E537" s="57"/>
      <c r="F537" s="57" t="str">
        <f t="shared" si="24"/>
        <v xml:space="preserve"> °С; ;  м/с</v>
      </c>
      <c r="G537" s="57" t="str">
        <f t="shared" si="25"/>
        <v xml:space="preserve"> °С  м/с</v>
      </c>
      <c r="H537" s="57" t="str">
        <f t="shared" si="26"/>
        <v xml:space="preserve"> °С</v>
      </c>
    </row>
    <row r="538" spans="2:8" x14ac:dyDescent="0.25">
      <c r="B538" s="55">
        <v>44242</v>
      </c>
      <c r="C538" s="57"/>
      <c r="D538" s="59"/>
      <c r="E538" s="57"/>
      <c r="F538" s="57" t="str">
        <f t="shared" si="24"/>
        <v xml:space="preserve"> °С; ;  м/с</v>
      </c>
      <c r="G538" s="57" t="str">
        <f t="shared" si="25"/>
        <v xml:space="preserve"> °С  м/с</v>
      </c>
      <c r="H538" s="57" t="str">
        <f t="shared" si="26"/>
        <v xml:space="preserve"> °С</v>
      </c>
    </row>
    <row r="539" spans="2:8" x14ac:dyDescent="0.25">
      <c r="B539" s="55">
        <v>44243</v>
      </c>
      <c r="C539" s="57"/>
      <c r="D539" s="59"/>
      <c r="E539" s="57"/>
      <c r="F539" s="57" t="str">
        <f t="shared" si="24"/>
        <v xml:space="preserve"> °С; ;  м/с</v>
      </c>
      <c r="G539" s="57" t="str">
        <f t="shared" si="25"/>
        <v xml:space="preserve"> °С  м/с</v>
      </c>
      <c r="H539" s="57" t="str">
        <f t="shared" si="26"/>
        <v xml:space="preserve"> °С</v>
      </c>
    </row>
    <row r="540" spans="2:8" x14ac:dyDescent="0.25">
      <c r="B540" s="55">
        <v>44244</v>
      </c>
      <c r="C540" s="57"/>
      <c r="D540" s="59"/>
      <c r="E540" s="57"/>
      <c r="F540" s="57" t="str">
        <f t="shared" si="24"/>
        <v xml:space="preserve"> °С; ;  м/с</v>
      </c>
      <c r="G540" s="57" t="str">
        <f t="shared" si="25"/>
        <v xml:space="preserve"> °С  м/с</v>
      </c>
      <c r="H540" s="57" t="str">
        <f t="shared" si="26"/>
        <v xml:space="preserve"> °С</v>
      </c>
    </row>
    <row r="541" spans="2:8" x14ac:dyDescent="0.25">
      <c r="B541" s="55">
        <v>44245</v>
      </c>
      <c r="C541" s="57"/>
      <c r="D541" s="59"/>
      <c r="E541" s="57"/>
      <c r="F541" s="57" t="str">
        <f t="shared" si="24"/>
        <v xml:space="preserve"> °С; ;  м/с</v>
      </c>
      <c r="G541" s="57" t="str">
        <f t="shared" si="25"/>
        <v xml:space="preserve"> °С  м/с</v>
      </c>
      <c r="H541" s="57" t="str">
        <f t="shared" si="26"/>
        <v xml:space="preserve"> °С</v>
      </c>
    </row>
    <row r="542" spans="2:8" x14ac:dyDescent="0.25">
      <c r="B542" s="55">
        <v>44246</v>
      </c>
      <c r="C542" s="57"/>
      <c r="D542" s="59"/>
      <c r="E542" s="57"/>
      <c r="F542" s="57" t="str">
        <f t="shared" si="24"/>
        <v xml:space="preserve"> °С; ;  м/с</v>
      </c>
      <c r="G542" s="57" t="str">
        <f t="shared" si="25"/>
        <v xml:space="preserve"> °С  м/с</v>
      </c>
      <c r="H542" s="57" t="str">
        <f t="shared" si="26"/>
        <v xml:space="preserve"> °С</v>
      </c>
    </row>
    <row r="543" spans="2:8" x14ac:dyDescent="0.25">
      <c r="B543" s="55">
        <v>44247</v>
      </c>
      <c r="C543" s="57"/>
      <c r="D543" s="59"/>
      <c r="E543" s="57"/>
      <c r="F543" s="57" t="str">
        <f t="shared" si="24"/>
        <v xml:space="preserve"> °С; ;  м/с</v>
      </c>
      <c r="G543" s="57" t="str">
        <f t="shared" si="25"/>
        <v xml:space="preserve"> °С  м/с</v>
      </c>
      <c r="H543" s="57" t="str">
        <f t="shared" si="26"/>
        <v xml:space="preserve"> °С</v>
      </c>
    </row>
    <row r="544" spans="2:8" x14ac:dyDescent="0.25">
      <c r="B544" s="55">
        <v>44248</v>
      </c>
      <c r="C544" s="57"/>
      <c r="D544" s="59"/>
      <c r="E544" s="57"/>
      <c r="F544" s="57" t="str">
        <f t="shared" si="24"/>
        <v xml:space="preserve"> °С; ;  м/с</v>
      </c>
      <c r="G544" s="57" t="str">
        <f t="shared" si="25"/>
        <v xml:space="preserve"> °С  м/с</v>
      </c>
      <c r="H544" s="57" t="str">
        <f t="shared" si="26"/>
        <v xml:space="preserve"> °С</v>
      </c>
    </row>
    <row r="545" spans="2:8" x14ac:dyDescent="0.25">
      <c r="B545" s="55">
        <v>44249</v>
      </c>
      <c r="C545" s="57"/>
      <c r="D545" s="59"/>
      <c r="E545" s="57"/>
      <c r="F545" s="57" t="str">
        <f t="shared" si="24"/>
        <v xml:space="preserve"> °С; ;  м/с</v>
      </c>
      <c r="G545" s="57" t="str">
        <f t="shared" si="25"/>
        <v xml:space="preserve"> °С  м/с</v>
      </c>
      <c r="H545" s="57" t="str">
        <f t="shared" si="26"/>
        <v xml:space="preserve"> °С</v>
      </c>
    </row>
    <row r="546" spans="2:8" x14ac:dyDescent="0.25">
      <c r="B546" s="55">
        <v>44250</v>
      </c>
      <c r="C546" s="57"/>
      <c r="D546" s="59"/>
      <c r="E546" s="57"/>
      <c r="F546" s="57" t="str">
        <f t="shared" si="24"/>
        <v xml:space="preserve"> °С; ;  м/с</v>
      </c>
      <c r="G546" s="57" t="str">
        <f t="shared" si="25"/>
        <v xml:space="preserve"> °С  м/с</v>
      </c>
      <c r="H546" s="57" t="str">
        <f t="shared" si="26"/>
        <v xml:space="preserve"> °С</v>
      </c>
    </row>
    <row r="547" spans="2:8" x14ac:dyDescent="0.25">
      <c r="B547" s="55">
        <v>44251</v>
      </c>
      <c r="C547" s="57"/>
      <c r="D547" s="59"/>
      <c r="E547" s="57"/>
      <c r="F547" s="57" t="str">
        <f t="shared" si="24"/>
        <v xml:space="preserve"> °С; ;  м/с</v>
      </c>
      <c r="G547" s="57" t="str">
        <f t="shared" si="25"/>
        <v xml:space="preserve"> °С  м/с</v>
      </c>
      <c r="H547" s="57" t="str">
        <f t="shared" si="26"/>
        <v xml:space="preserve"> °С</v>
      </c>
    </row>
    <row r="548" spans="2:8" x14ac:dyDescent="0.25">
      <c r="B548" s="55">
        <v>44252</v>
      </c>
      <c r="C548" s="57"/>
      <c r="D548" s="59"/>
      <c r="E548" s="57"/>
      <c r="F548" s="57" t="str">
        <f t="shared" si="24"/>
        <v xml:space="preserve"> °С; ;  м/с</v>
      </c>
      <c r="G548" s="57" t="str">
        <f t="shared" si="25"/>
        <v xml:space="preserve"> °С  м/с</v>
      </c>
      <c r="H548" s="57" t="str">
        <f t="shared" si="26"/>
        <v xml:space="preserve"> °С</v>
      </c>
    </row>
    <row r="549" spans="2:8" x14ac:dyDescent="0.25">
      <c r="B549" s="55">
        <v>44253</v>
      </c>
      <c r="C549" s="57"/>
      <c r="D549" s="59"/>
      <c r="E549" s="57"/>
      <c r="F549" s="57" t="str">
        <f t="shared" si="24"/>
        <v xml:space="preserve"> °С; ;  м/с</v>
      </c>
      <c r="G549" s="57" t="str">
        <f t="shared" si="25"/>
        <v xml:space="preserve"> °С  м/с</v>
      </c>
      <c r="H549" s="57" t="str">
        <f t="shared" si="26"/>
        <v xml:space="preserve"> °С</v>
      </c>
    </row>
    <row r="550" spans="2:8" x14ac:dyDescent="0.25">
      <c r="B550" s="55">
        <v>44254</v>
      </c>
      <c r="C550" s="57"/>
      <c r="D550" s="59"/>
      <c r="E550" s="57"/>
      <c r="F550" s="57" t="str">
        <f t="shared" si="24"/>
        <v xml:space="preserve"> °С; ;  м/с</v>
      </c>
      <c r="G550" s="57" t="str">
        <f t="shared" si="25"/>
        <v xml:space="preserve"> °С  м/с</v>
      </c>
      <c r="H550" s="57" t="str">
        <f t="shared" si="26"/>
        <v xml:space="preserve"> °С</v>
      </c>
    </row>
    <row r="551" spans="2:8" x14ac:dyDescent="0.25">
      <c r="B551" s="55">
        <v>44255</v>
      </c>
      <c r="C551" s="57"/>
      <c r="D551" s="59"/>
      <c r="E551" s="57"/>
      <c r="F551" s="57" t="str">
        <f t="shared" si="24"/>
        <v xml:space="preserve"> °С; ;  м/с</v>
      </c>
      <c r="G551" s="57" t="str">
        <f t="shared" si="25"/>
        <v xml:space="preserve"> °С  м/с</v>
      </c>
      <c r="H551" s="57" t="str">
        <f t="shared" si="26"/>
        <v xml:space="preserve"> °С</v>
      </c>
    </row>
    <row r="552" spans="2:8" x14ac:dyDescent="0.25">
      <c r="B552" s="55">
        <v>44256</v>
      </c>
      <c r="C552" s="57"/>
      <c r="D552" s="59"/>
      <c r="E552" s="57"/>
      <c r="F552" s="57" t="str">
        <f t="shared" si="24"/>
        <v xml:space="preserve"> °С; ;  м/с</v>
      </c>
      <c r="G552" s="57" t="str">
        <f t="shared" si="25"/>
        <v xml:space="preserve"> °С  м/с</v>
      </c>
      <c r="H552" s="57" t="str">
        <f t="shared" si="26"/>
        <v xml:space="preserve"> °С</v>
      </c>
    </row>
    <row r="553" spans="2:8" x14ac:dyDescent="0.25">
      <c r="B553" s="55">
        <v>44257</v>
      </c>
      <c r="C553" s="57"/>
      <c r="D553" s="59"/>
      <c r="E553" s="57"/>
      <c r="F553" s="57" t="str">
        <f t="shared" si="24"/>
        <v xml:space="preserve"> °С; ;  м/с</v>
      </c>
      <c r="G553" s="57" t="str">
        <f t="shared" si="25"/>
        <v xml:space="preserve"> °С  м/с</v>
      </c>
      <c r="H553" s="57" t="str">
        <f t="shared" si="26"/>
        <v xml:space="preserve"> °С</v>
      </c>
    </row>
    <row r="554" spans="2:8" x14ac:dyDescent="0.25">
      <c r="B554" s="55">
        <v>44258</v>
      </c>
      <c r="C554" s="57"/>
      <c r="D554" s="59"/>
      <c r="E554" s="57"/>
      <c r="F554" s="57" t="str">
        <f t="shared" si="24"/>
        <v xml:space="preserve"> °С; ;  м/с</v>
      </c>
      <c r="G554" s="57" t="str">
        <f t="shared" si="25"/>
        <v xml:space="preserve"> °С  м/с</v>
      </c>
      <c r="H554" s="57" t="str">
        <f t="shared" si="26"/>
        <v xml:space="preserve"> °С</v>
      </c>
    </row>
    <row r="555" spans="2:8" x14ac:dyDescent="0.25">
      <c r="B555" s="55">
        <v>44259</v>
      </c>
      <c r="C555" s="57"/>
      <c r="D555" s="59"/>
      <c r="E555" s="57"/>
      <c r="F555" s="57" t="str">
        <f t="shared" si="24"/>
        <v xml:space="preserve"> °С; ;  м/с</v>
      </c>
      <c r="G555" s="57" t="str">
        <f t="shared" si="25"/>
        <v xml:space="preserve"> °С  м/с</v>
      </c>
      <c r="H555" s="57" t="str">
        <f t="shared" si="26"/>
        <v xml:space="preserve"> °С</v>
      </c>
    </row>
    <row r="556" spans="2:8" x14ac:dyDescent="0.25">
      <c r="B556" s="55">
        <v>44260</v>
      </c>
      <c r="C556" s="57"/>
      <c r="D556" s="59"/>
      <c r="E556" s="57"/>
      <c r="F556" s="57" t="str">
        <f t="shared" si="24"/>
        <v xml:space="preserve"> °С; ;  м/с</v>
      </c>
      <c r="G556" s="57" t="str">
        <f t="shared" si="25"/>
        <v xml:space="preserve"> °С  м/с</v>
      </c>
      <c r="H556" s="57" t="str">
        <f t="shared" si="26"/>
        <v xml:space="preserve"> °С</v>
      </c>
    </row>
    <row r="557" spans="2:8" x14ac:dyDescent="0.25">
      <c r="B557" s="55">
        <v>44261</v>
      </c>
      <c r="C557" s="57"/>
      <c r="D557" s="59"/>
      <c r="E557" s="57"/>
      <c r="F557" s="57" t="str">
        <f t="shared" si="24"/>
        <v xml:space="preserve"> °С; ;  м/с</v>
      </c>
      <c r="G557" s="57" t="str">
        <f t="shared" si="25"/>
        <v xml:space="preserve"> °С  м/с</v>
      </c>
      <c r="H557" s="57" t="str">
        <f t="shared" si="26"/>
        <v xml:space="preserve"> °С</v>
      </c>
    </row>
    <row r="558" spans="2:8" x14ac:dyDescent="0.25">
      <c r="B558" s="55">
        <v>44262</v>
      </c>
      <c r="C558" s="57"/>
      <c r="D558" s="59"/>
      <c r="E558" s="57"/>
      <c r="F558" s="57" t="str">
        <f t="shared" si="24"/>
        <v xml:space="preserve"> °С; ;  м/с</v>
      </c>
      <c r="G558" s="57" t="str">
        <f t="shared" si="25"/>
        <v xml:space="preserve"> °С  м/с</v>
      </c>
      <c r="H558" s="57" t="str">
        <f t="shared" si="26"/>
        <v xml:space="preserve"> °С</v>
      </c>
    </row>
    <row r="559" spans="2:8" x14ac:dyDescent="0.25">
      <c r="B559" s="55">
        <v>44263</v>
      </c>
      <c r="C559" s="57"/>
      <c r="D559" s="59"/>
      <c r="E559" s="57"/>
      <c r="F559" s="57" t="str">
        <f t="shared" si="24"/>
        <v xml:space="preserve"> °С; ;  м/с</v>
      </c>
      <c r="G559" s="57" t="str">
        <f t="shared" si="25"/>
        <v xml:space="preserve"> °С  м/с</v>
      </c>
      <c r="H559" s="57" t="str">
        <f t="shared" si="26"/>
        <v xml:space="preserve"> °С</v>
      </c>
    </row>
    <row r="560" spans="2:8" x14ac:dyDescent="0.25">
      <c r="B560" s="55">
        <v>44264</v>
      </c>
      <c r="C560" s="57"/>
      <c r="D560" s="59"/>
      <c r="E560" s="57"/>
      <c r="F560" s="57" t="str">
        <f t="shared" si="24"/>
        <v xml:space="preserve"> °С; ;  м/с</v>
      </c>
      <c r="G560" s="57" t="str">
        <f t="shared" si="25"/>
        <v xml:space="preserve"> °С  м/с</v>
      </c>
      <c r="H560" s="57" t="str">
        <f t="shared" si="26"/>
        <v xml:space="preserve"> °С</v>
      </c>
    </row>
    <row r="561" spans="2:8" x14ac:dyDescent="0.25">
      <c r="B561" s="55">
        <v>44265</v>
      </c>
      <c r="C561" s="57"/>
      <c r="D561" s="59"/>
      <c r="E561" s="57"/>
      <c r="F561" s="57" t="str">
        <f t="shared" si="24"/>
        <v xml:space="preserve"> °С; ;  м/с</v>
      </c>
      <c r="G561" s="57" t="str">
        <f t="shared" si="25"/>
        <v xml:space="preserve"> °С  м/с</v>
      </c>
      <c r="H561" s="57" t="str">
        <f t="shared" si="26"/>
        <v xml:space="preserve"> °С</v>
      </c>
    </row>
    <row r="562" spans="2:8" x14ac:dyDescent="0.25">
      <c r="B562" s="55">
        <v>44266</v>
      </c>
      <c r="C562" s="57"/>
      <c r="D562" s="59"/>
      <c r="E562" s="57"/>
      <c r="F562" s="57" t="str">
        <f t="shared" si="24"/>
        <v xml:space="preserve"> °С; ;  м/с</v>
      </c>
      <c r="G562" s="57" t="str">
        <f t="shared" si="25"/>
        <v xml:space="preserve"> °С  м/с</v>
      </c>
      <c r="H562" s="57" t="str">
        <f t="shared" si="26"/>
        <v xml:space="preserve"> °С</v>
      </c>
    </row>
    <row r="563" spans="2:8" x14ac:dyDescent="0.25">
      <c r="B563" s="55">
        <v>44267</v>
      </c>
      <c r="C563" s="57"/>
      <c r="D563" s="59"/>
      <c r="E563" s="57"/>
      <c r="F563" s="57" t="str">
        <f t="shared" si="24"/>
        <v xml:space="preserve"> °С; ;  м/с</v>
      </c>
      <c r="G563" s="57" t="str">
        <f t="shared" si="25"/>
        <v xml:space="preserve"> °С  м/с</v>
      </c>
      <c r="H563" s="57" t="str">
        <f t="shared" si="26"/>
        <v xml:space="preserve"> °С</v>
      </c>
    </row>
    <row r="564" spans="2:8" x14ac:dyDescent="0.25">
      <c r="B564" s="55">
        <v>44268</v>
      </c>
      <c r="C564" s="57"/>
      <c r="D564" s="59"/>
      <c r="E564" s="57"/>
      <c r="F564" s="57" t="str">
        <f t="shared" si="24"/>
        <v xml:space="preserve"> °С; ;  м/с</v>
      </c>
      <c r="G564" s="57" t="str">
        <f t="shared" si="25"/>
        <v xml:space="preserve"> °С  м/с</v>
      </c>
      <c r="H564" s="57" t="str">
        <f t="shared" si="26"/>
        <v xml:space="preserve"> °С</v>
      </c>
    </row>
    <row r="565" spans="2:8" x14ac:dyDescent="0.25">
      <c r="B565" s="55">
        <v>44269</v>
      </c>
      <c r="C565" s="57"/>
      <c r="D565" s="59"/>
      <c r="E565" s="57"/>
      <c r="F565" s="57" t="str">
        <f t="shared" si="24"/>
        <v xml:space="preserve"> °С; ;  м/с</v>
      </c>
      <c r="G565" s="57" t="str">
        <f t="shared" si="25"/>
        <v xml:space="preserve"> °С  м/с</v>
      </c>
      <c r="H565" s="57" t="str">
        <f t="shared" si="26"/>
        <v xml:space="preserve"> °С</v>
      </c>
    </row>
    <row r="566" spans="2:8" x14ac:dyDescent="0.25">
      <c r="B566" s="55">
        <v>44270</v>
      </c>
      <c r="C566" s="57"/>
      <c r="D566" s="59"/>
      <c r="E566" s="57"/>
      <c r="F566" s="57" t="str">
        <f t="shared" si="24"/>
        <v xml:space="preserve"> °С; ;  м/с</v>
      </c>
      <c r="G566" s="57" t="str">
        <f t="shared" si="25"/>
        <v xml:space="preserve"> °С  м/с</v>
      </c>
      <c r="H566" s="57" t="str">
        <f t="shared" si="26"/>
        <v xml:space="preserve"> °С</v>
      </c>
    </row>
    <row r="567" spans="2:8" x14ac:dyDescent="0.25">
      <c r="B567" s="55">
        <v>44271</v>
      </c>
      <c r="C567" s="57"/>
      <c r="D567" s="59"/>
      <c r="E567" s="57"/>
      <c r="F567" s="57" t="str">
        <f t="shared" si="24"/>
        <v xml:space="preserve"> °С; ;  м/с</v>
      </c>
      <c r="G567" s="57" t="str">
        <f t="shared" si="25"/>
        <v xml:space="preserve"> °С  м/с</v>
      </c>
      <c r="H567" s="57" t="str">
        <f t="shared" si="26"/>
        <v xml:space="preserve"> °С</v>
      </c>
    </row>
    <row r="568" spans="2:8" x14ac:dyDescent="0.25">
      <c r="B568" s="55">
        <v>44272</v>
      </c>
      <c r="C568" s="57"/>
      <c r="D568" s="59"/>
      <c r="E568" s="57"/>
      <c r="F568" s="57" t="str">
        <f t="shared" si="24"/>
        <v xml:space="preserve"> °С; ;  м/с</v>
      </c>
      <c r="G568" s="57" t="str">
        <f t="shared" si="25"/>
        <v xml:space="preserve"> °С  м/с</v>
      </c>
      <c r="H568" s="57" t="str">
        <f t="shared" si="26"/>
        <v xml:space="preserve"> °С</v>
      </c>
    </row>
    <row r="569" spans="2:8" x14ac:dyDescent="0.25">
      <c r="B569" s="55">
        <v>44273</v>
      </c>
      <c r="C569" s="57"/>
      <c r="D569" s="59"/>
      <c r="E569" s="57"/>
      <c r="F569" s="57" t="str">
        <f t="shared" si="24"/>
        <v xml:space="preserve"> °С; ;  м/с</v>
      </c>
      <c r="G569" s="57" t="str">
        <f t="shared" si="25"/>
        <v xml:space="preserve"> °С  м/с</v>
      </c>
      <c r="H569" s="57" t="str">
        <f t="shared" si="26"/>
        <v xml:space="preserve"> °С</v>
      </c>
    </row>
    <row r="570" spans="2:8" x14ac:dyDescent="0.25">
      <c r="B570" s="55">
        <v>44274</v>
      </c>
      <c r="C570" s="57"/>
      <c r="D570" s="59"/>
      <c r="E570" s="57"/>
      <c r="F570" s="57" t="str">
        <f t="shared" si="24"/>
        <v xml:space="preserve"> °С; ;  м/с</v>
      </c>
      <c r="G570" s="57" t="str">
        <f t="shared" si="25"/>
        <v xml:space="preserve"> °С  м/с</v>
      </c>
      <c r="H570" s="57" t="str">
        <f t="shared" si="26"/>
        <v xml:space="preserve"> °С</v>
      </c>
    </row>
    <row r="571" spans="2:8" x14ac:dyDescent="0.25">
      <c r="B571" s="55">
        <v>44275</v>
      </c>
      <c r="C571" s="57"/>
      <c r="D571" s="59"/>
      <c r="E571" s="57"/>
      <c r="F571" s="57" t="str">
        <f t="shared" si="24"/>
        <v xml:space="preserve"> °С; ;  м/с</v>
      </c>
      <c r="G571" s="57" t="str">
        <f t="shared" si="25"/>
        <v xml:space="preserve"> °С  м/с</v>
      </c>
      <c r="H571" s="57" t="str">
        <f t="shared" si="26"/>
        <v xml:space="preserve"> °С</v>
      </c>
    </row>
    <row r="572" spans="2:8" x14ac:dyDescent="0.25">
      <c r="B572" s="55">
        <v>44276</v>
      </c>
      <c r="C572" s="57"/>
      <c r="D572" s="59"/>
      <c r="E572" s="57"/>
      <c r="F572" s="57" t="str">
        <f t="shared" si="24"/>
        <v xml:space="preserve"> °С; ;  м/с</v>
      </c>
      <c r="G572" s="57" t="str">
        <f t="shared" si="25"/>
        <v xml:space="preserve"> °С  м/с</v>
      </c>
      <c r="H572" s="57" t="str">
        <f t="shared" si="26"/>
        <v xml:space="preserve"> °С</v>
      </c>
    </row>
    <row r="573" spans="2:8" x14ac:dyDescent="0.25">
      <c r="B573" s="55">
        <v>44277</v>
      </c>
      <c r="C573" s="57"/>
      <c r="D573" s="59"/>
      <c r="E573" s="57"/>
      <c r="F573" s="57" t="str">
        <f t="shared" si="24"/>
        <v xml:space="preserve"> °С; ;  м/с</v>
      </c>
      <c r="G573" s="57" t="str">
        <f t="shared" si="25"/>
        <v xml:space="preserve"> °С  м/с</v>
      </c>
      <c r="H573" s="57" t="str">
        <f t="shared" si="26"/>
        <v xml:space="preserve"> °С</v>
      </c>
    </row>
    <row r="574" spans="2:8" x14ac:dyDescent="0.25">
      <c r="B574" s="55">
        <v>44278</v>
      </c>
      <c r="C574" s="57"/>
      <c r="D574" s="59"/>
      <c r="E574" s="57"/>
      <c r="F574" s="57" t="str">
        <f t="shared" si="24"/>
        <v xml:space="preserve"> °С; ;  м/с</v>
      </c>
      <c r="G574" s="57" t="str">
        <f t="shared" si="25"/>
        <v xml:space="preserve"> °С  м/с</v>
      </c>
      <c r="H574" s="57" t="str">
        <f t="shared" si="26"/>
        <v xml:space="preserve"> °С</v>
      </c>
    </row>
    <row r="575" spans="2:8" x14ac:dyDescent="0.25">
      <c r="B575" s="55">
        <v>44279</v>
      </c>
      <c r="C575" s="57"/>
      <c r="D575" s="59"/>
      <c r="E575" s="57"/>
      <c r="F575" s="57" t="str">
        <f t="shared" si="24"/>
        <v xml:space="preserve"> °С; ;  м/с</v>
      </c>
      <c r="G575" s="57" t="str">
        <f t="shared" si="25"/>
        <v xml:space="preserve"> °С  м/с</v>
      </c>
      <c r="H575" s="57" t="str">
        <f t="shared" si="26"/>
        <v xml:space="preserve"> °С</v>
      </c>
    </row>
    <row r="576" spans="2:8" x14ac:dyDescent="0.25">
      <c r="B576" s="55">
        <v>44280</v>
      </c>
      <c r="C576" s="57"/>
      <c r="D576" s="59"/>
      <c r="E576" s="57"/>
      <c r="F576" s="57" t="str">
        <f t="shared" si="24"/>
        <v xml:space="preserve"> °С; ;  м/с</v>
      </c>
      <c r="G576" s="57" t="str">
        <f t="shared" si="25"/>
        <v xml:space="preserve"> °С  м/с</v>
      </c>
      <c r="H576" s="57" t="str">
        <f t="shared" si="26"/>
        <v xml:space="preserve"> °С</v>
      </c>
    </row>
    <row r="577" spans="2:8" x14ac:dyDescent="0.25">
      <c r="B577" s="55">
        <v>44281</v>
      </c>
      <c r="C577" s="57"/>
      <c r="D577" s="59"/>
      <c r="E577" s="57"/>
      <c r="F577" s="57" t="str">
        <f t="shared" si="24"/>
        <v xml:space="preserve"> °С; ;  м/с</v>
      </c>
      <c r="G577" s="57" t="str">
        <f t="shared" si="25"/>
        <v xml:space="preserve"> °С  м/с</v>
      </c>
      <c r="H577" s="57" t="str">
        <f t="shared" si="26"/>
        <v xml:space="preserve"> °С</v>
      </c>
    </row>
    <row r="578" spans="2:8" x14ac:dyDescent="0.25">
      <c r="B578" s="55">
        <v>44282</v>
      </c>
      <c r="C578" s="57"/>
      <c r="D578" s="59"/>
      <c r="E578" s="57"/>
      <c r="F578" s="57" t="str">
        <f t="shared" si="24"/>
        <v xml:space="preserve"> °С; ;  м/с</v>
      </c>
      <c r="G578" s="57" t="str">
        <f t="shared" si="25"/>
        <v xml:space="preserve"> °С  м/с</v>
      </c>
      <c r="H578" s="57" t="str">
        <f t="shared" si="26"/>
        <v xml:space="preserve"> °С</v>
      </c>
    </row>
    <row r="579" spans="2:8" x14ac:dyDescent="0.25">
      <c r="B579" s="55">
        <v>44283</v>
      </c>
      <c r="C579" s="57"/>
      <c r="D579" s="59"/>
      <c r="E579" s="57"/>
      <c r="F579" s="57" t="str">
        <f t="shared" ref="F579:F642" si="27">CONCATENATE(C579," °С; ",D579,"; ",E579," м/с")</f>
        <v xml:space="preserve"> °С; ;  м/с</v>
      </c>
      <c r="G579" s="57" t="str">
        <f t="shared" ref="G579:G642" si="28">CONCATENATE(C579," °С ",E579," м/с")</f>
        <v xml:space="preserve"> °С  м/с</v>
      </c>
      <c r="H579" s="57" t="str">
        <f t="shared" ref="H579:H642" si="29">CONCATENATE(C579," °С")</f>
        <v xml:space="preserve"> °С</v>
      </c>
    </row>
    <row r="580" spans="2:8" x14ac:dyDescent="0.25">
      <c r="B580" s="55">
        <v>44284</v>
      </c>
      <c r="C580" s="57"/>
      <c r="D580" s="59"/>
      <c r="E580" s="57"/>
      <c r="F580" s="57" t="str">
        <f t="shared" si="27"/>
        <v xml:space="preserve"> °С; ;  м/с</v>
      </c>
      <c r="G580" s="57" t="str">
        <f t="shared" si="28"/>
        <v xml:space="preserve"> °С  м/с</v>
      </c>
      <c r="H580" s="57" t="str">
        <f t="shared" si="29"/>
        <v xml:space="preserve"> °С</v>
      </c>
    </row>
    <row r="581" spans="2:8" x14ac:dyDescent="0.25">
      <c r="B581" s="55">
        <v>44285</v>
      </c>
      <c r="C581" s="57"/>
      <c r="D581" s="59"/>
      <c r="E581" s="57"/>
      <c r="F581" s="57" t="str">
        <f t="shared" si="27"/>
        <v xml:space="preserve"> °С; ;  м/с</v>
      </c>
      <c r="G581" s="57" t="str">
        <f t="shared" si="28"/>
        <v xml:space="preserve"> °С  м/с</v>
      </c>
      <c r="H581" s="57" t="str">
        <f t="shared" si="29"/>
        <v xml:space="preserve"> °С</v>
      </c>
    </row>
    <row r="582" spans="2:8" x14ac:dyDescent="0.25">
      <c r="B582" s="55">
        <v>44286</v>
      </c>
      <c r="C582" s="57"/>
      <c r="D582" s="59"/>
      <c r="E582" s="57"/>
      <c r="F582" s="57" t="str">
        <f t="shared" si="27"/>
        <v xml:space="preserve"> °С; ;  м/с</v>
      </c>
      <c r="G582" s="57" t="str">
        <f t="shared" si="28"/>
        <v xml:space="preserve"> °С  м/с</v>
      </c>
      <c r="H582" s="57" t="str">
        <f t="shared" si="29"/>
        <v xml:space="preserve"> °С</v>
      </c>
    </row>
    <row r="583" spans="2:8" x14ac:dyDescent="0.25">
      <c r="B583" s="55">
        <v>44287</v>
      </c>
      <c r="C583" s="57"/>
      <c r="D583" s="59"/>
      <c r="E583" s="57"/>
      <c r="F583" s="57" t="str">
        <f t="shared" si="27"/>
        <v xml:space="preserve"> °С; ;  м/с</v>
      </c>
      <c r="G583" s="57" t="str">
        <f t="shared" si="28"/>
        <v xml:space="preserve"> °С  м/с</v>
      </c>
      <c r="H583" s="57" t="str">
        <f t="shared" si="29"/>
        <v xml:space="preserve"> °С</v>
      </c>
    </row>
    <row r="584" spans="2:8" x14ac:dyDescent="0.25">
      <c r="B584" s="55">
        <v>44288</v>
      </c>
      <c r="C584" s="57"/>
      <c r="D584" s="59"/>
      <c r="E584" s="57"/>
      <c r="F584" s="57" t="str">
        <f t="shared" si="27"/>
        <v xml:space="preserve"> °С; ;  м/с</v>
      </c>
      <c r="G584" s="57" t="str">
        <f t="shared" si="28"/>
        <v xml:space="preserve"> °С  м/с</v>
      </c>
      <c r="H584" s="57" t="str">
        <f t="shared" si="29"/>
        <v xml:space="preserve"> °С</v>
      </c>
    </row>
    <row r="585" spans="2:8" x14ac:dyDescent="0.25">
      <c r="B585" s="55">
        <v>44289</v>
      </c>
      <c r="C585" s="57"/>
      <c r="D585" s="59"/>
      <c r="E585" s="57"/>
      <c r="F585" s="57" t="str">
        <f t="shared" si="27"/>
        <v xml:space="preserve"> °С; ;  м/с</v>
      </c>
      <c r="G585" s="57" t="str">
        <f t="shared" si="28"/>
        <v xml:space="preserve"> °С  м/с</v>
      </c>
      <c r="H585" s="57" t="str">
        <f t="shared" si="29"/>
        <v xml:space="preserve"> °С</v>
      </c>
    </row>
    <row r="586" spans="2:8" x14ac:dyDescent="0.25">
      <c r="B586" s="55">
        <v>44290</v>
      </c>
      <c r="C586" s="57"/>
      <c r="D586" s="59"/>
      <c r="E586" s="57"/>
      <c r="F586" s="57" t="str">
        <f t="shared" si="27"/>
        <v xml:space="preserve"> °С; ;  м/с</v>
      </c>
      <c r="G586" s="57" t="str">
        <f t="shared" si="28"/>
        <v xml:space="preserve"> °С  м/с</v>
      </c>
      <c r="H586" s="57" t="str">
        <f t="shared" si="29"/>
        <v xml:space="preserve"> °С</v>
      </c>
    </row>
    <row r="587" spans="2:8" x14ac:dyDescent="0.25">
      <c r="B587" s="55">
        <v>44291</v>
      </c>
      <c r="C587" s="57"/>
      <c r="D587" s="59"/>
      <c r="E587" s="57"/>
      <c r="F587" s="57" t="str">
        <f t="shared" si="27"/>
        <v xml:space="preserve"> °С; ;  м/с</v>
      </c>
      <c r="G587" s="57" t="str">
        <f t="shared" si="28"/>
        <v xml:space="preserve"> °С  м/с</v>
      </c>
      <c r="H587" s="57" t="str">
        <f t="shared" si="29"/>
        <v xml:space="preserve"> °С</v>
      </c>
    </row>
    <row r="588" spans="2:8" x14ac:dyDescent="0.25">
      <c r="B588" s="55">
        <v>44292</v>
      </c>
      <c r="C588" s="57"/>
      <c r="D588" s="59"/>
      <c r="E588" s="57"/>
      <c r="F588" s="57" t="str">
        <f t="shared" si="27"/>
        <v xml:space="preserve"> °С; ;  м/с</v>
      </c>
      <c r="G588" s="57" t="str">
        <f t="shared" si="28"/>
        <v xml:space="preserve"> °С  м/с</v>
      </c>
      <c r="H588" s="57" t="str">
        <f t="shared" si="29"/>
        <v xml:space="preserve"> °С</v>
      </c>
    </row>
    <row r="589" spans="2:8" x14ac:dyDescent="0.25">
      <c r="B589" s="55">
        <v>44293</v>
      </c>
      <c r="C589" s="57"/>
      <c r="D589" s="59"/>
      <c r="E589" s="57"/>
      <c r="F589" s="57" t="str">
        <f t="shared" si="27"/>
        <v xml:space="preserve"> °С; ;  м/с</v>
      </c>
      <c r="G589" s="57" t="str">
        <f t="shared" si="28"/>
        <v xml:space="preserve"> °С  м/с</v>
      </c>
      <c r="H589" s="57" t="str">
        <f t="shared" si="29"/>
        <v xml:space="preserve"> °С</v>
      </c>
    </row>
    <row r="590" spans="2:8" x14ac:dyDescent="0.25">
      <c r="B590" s="55">
        <v>44294</v>
      </c>
      <c r="C590" s="57"/>
      <c r="D590" s="59"/>
      <c r="E590" s="57"/>
      <c r="F590" s="57" t="str">
        <f t="shared" si="27"/>
        <v xml:space="preserve"> °С; ;  м/с</v>
      </c>
      <c r="G590" s="57" t="str">
        <f t="shared" si="28"/>
        <v xml:space="preserve"> °С  м/с</v>
      </c>
      <c r="H590" s="57" t="str">
        <f t="shared" si="29"/>
        <v xml:space="preserve"> °С</v>
      </c>
    </row>
    <row r="591" spans="2:8" x14ac:dyDescent="0.25">
      <c r="B591" s="55">
        <v>44295</v>
      </c>
      <c r="C591" s="57"/>
      <c r="D591" s="59"/>
      <c r="E591" s="57"/>
      <c r="F591" s="57" t="str">
        <f t="shared" si="27"/>
        <v xml:space="preserve"> °С; ;  м/с</v>
      </c>
      <c r="G591" s="57" t="str">
        <f t="shared" si="28"/>
        <v xml:space="preserve"> °С  м/с</v>
      </c>
      <c r="H591" s="57" t="str">
        <f t="shared" si="29"/>
        <v xml:space="preserve"> °С</v>
      </c>
    </row>
    <row r="592" spans="2:8" x14ac:dyDescent="0.25">
      <c r="B592" s="55">
        <v>44296</v>
      </c>
      <c r="C592" s="57"/>
      <c r="D592" s="59"/>
      <c r="E592" s="57"/>
      <c r="F592" s="57" t="str">
        <f t="shared" si="27"/>
        <v xml:space="preserve"> °С; ;  м/с</v>
      </c>
      <c r="G592" s="57" t="str">
        <f t="shared" si="28"/>
        <v xml:space="preserve"> °С  м/с</v>
      </c>
      <c r="H592" s="57" t="str">
        <f t="shared" si="29"/>
        <v xml:space="preserve"> °С</v>
      </c>
    </row>
    <row r="593" spans="2:8" x14ac:dyDescent="0.25">
      <c r="B593" s="55">
        <v>44297</v>
      </c>
      <c r="C593" s="57"/>
      <c r="D593" s="59"/>
      <c r="E593" s="57"/>
      <c r="F593" s="57" t="str">
        <f t="shared" si="27"/>
        <v xml:space="preserve"> °С; ;  м/с</v>
      </c>
      <c r="G593" s="57" t="str">
        <f t="shared" si="28"/>
        <v xml:space="preserve"> °С  м/с</v>
      </c>
      <c r="H593" s="57" t="str">
        <f t="shared" si="29"/>
        <v xml:space="preserve"> °С</v>
      </c>
    </row>
    <row r="594" spans="2:8" x14ac:dyDescent="0.25">
      <c r="B594" s="55">
        <v>44298</v>
      </c>
      <c r="C594" s="57"/>
      <c r="D594" s="59"/>
      <c r="E594" s="57"/>
      <c r="F594" s="57" t="str">
        <f t="shared" si="27"/>
        <v xml:space="preserve"> °С; ;  м/с</v>
      </c>
      <c r="G594" s="57" t="str">
        <f t="shared" si="28"/>
        <v xml:space="preserve"> °С  м/с</v>
      </c>
      <c r="H594" s="57" t="str">
        <f t="shared" si="29"/>
        <v xml:space="preserve"> °С</v>
      </c>
    </row>
    <row r="595" spans="2:8" x14ac:dyDescent="0.25">
      <c r="B595" s="55">
        <v>44299</v>
      </c>
      <c r="C595" s="57"/>
      <c r="D595" s="59"/>
      <c r="E595" s="57"/>
      <c r="F595" s="57" t="str">
        <f t="shared" si="27"/>
        <v xml:space="preserve"> °С; ;  м/с</v>
      </c>
      <c r="G595" s="57" t="str">
        <f t="shared" si="28"/>
        <v xml:space="preserve"> °С  м/с</v>
      </c>
      <c r="H595" s="57" t="str">
        <f t="shared" si="29"/>
        <v xml:space="preserve"> °С</v>
      </c>
    </row>
    <row r="596" spans="2:8" x14ac:dyDescent="0.25">
      <c r="B596" s="55">
        <v>44300</v>
      </c>
      <c r="C596" s="57"/>
      <c r="D596" s="59"/>
      <c r="E596" s="57"/>
      <c r="F596" s="57" t="str">
        <f t="shared" si="27"/>
        <v xml:space="preserve"> °С; ;  м/с</v>
      </c>
      <c r="G596" s="57" t="str">
        <f t="shared" si="28"/>
        <v xml:space="preserve"> °С  м/с</v>
      </c>
      <c r="H596" s="57" t="str">
        <f t="shared" si="29"/>
        <v xml:space="preserve"> °С</v>
      </c>
    </row>
    <row r="597" spans="2:8" x14ac:dyDescent="0.25">
      <c r="B597" s="55">
        <v>44301</v>
      </c>
      <c r="C597" s="57"/>
      <c r="D597" s="59"/>
      <c r="E597" s="57"/>
      <c r="F597" s="57" t="str">
        <f t="shared" si="27"/>
        <v xml:space="preserve"> °С; ;  м/с</v>
      </c>
      <c r="G597" s="57" t="str">
        <f t="shared" si="28"/>
        <v xml:space="preserve"> °С  м/с</v>
      </c>
      <c r="H597" s="57" t="str">
        <f t="shared" si="29"/>
        <v xml:space="preserve"> °С</v>
      </c>
    </row>
    <row r="598" spans="2:8" x14ac:dyDescent="0.25">
      <c r="B598" s="55">
        <v>44302</v>
      </c>
      <c r="C598" s="57"/>
      <c r="D598" s="59"/>
      <c r="E598" s="57"/>
      <c r="F598" s="57" t="str">
        <f t="shared" si="27"/>
        <v xml:space="preserve"> °С; ;  м/с</v>
      </c>
      <c r="G598" s="57" t="str">
        <f t="shared" si="28"/>
        <v xml:space="preserve"> °С  м/с</v>
      </c>
      <c r="H598" s="57" t="str">
        <f t="shared" si="29"/>
        <v xml:space="preserve"> °С</v>
      </c>
    </row>
    <row r="599" spans="2:8" x14ac:dyDescent="0.25">
      <c r="B599" s="55">
        <v>44303</v>
      </c>
      <c r="C599" s="57"/>
      <c r="D599" s="59"/>
      <c r="E599" s="57"/>
      <c r="F599" s="57" t="str">
        <f t="shared" si="27"/>
        <v xml:space="preserve"> °С; ;  м/с</v>
      </c>
      <c r="G599" s="57" t="str">
        <f t="shared" si="28"/>
        <v xml:space="preserve"> °С  м/с</v>
      </c>
      <c r="H599" s="57" t="str">
        <f t="shared" si="29"/>
        <v xml:space="preserve"> °С</v>
      </c>
    </row>
    <row r="600" spans="2:8" x14ac:dyDescent="0.25">
      <c r="B600" s="55">
        <v>44304</v>
      </c>
      <c r="C600" s="57"/>
      <c r="D600" s="59"/>
      <c r="E600" s="57"/>
      <c r="F600" s="57" t="str">
        <f t="shared" si="27"/>
        <v xml:space="preserve"> °С; ;  м/с</v>
      </c>
      <c r="G600" s="57" t="str">
        <f t="shared" si="28"/>
        <v xml:space="preserve"> °С  м/с</v>
      </c>
      <c r="H600" s="57" t="str">
        <f t="shared" si="29"/>
        <v xml:space="preserve"> °С</v>
      </c>
    </row>
    <row r="601" spans="2:8" x14ac:dyDescent="0.25">
      <c r="B601" s="55">
        <v>44305</v>
      </c>
      <c r="C601" s="57"/>
      <c r="D601" s="59"/>
      <c r="E601" s="57"/>
      <c r="F601" s="57" t="str">
        <f t="shared" si="27"/>
        <v xml:space="preserve"> °С; ;  м/с</v>
      </c>
      <c r="G601" s="57" t="str">
        <f t="shared" si="28"/>
        <v xml:space="preserve"> °С  м/с</v>
      </c>
      <c r="H601" s="57" t="str">
        <f t="shared" si="29"/>
        <v xml:space="preserve"> °С</v>
      </c>
    </row>
    <row r="602" spans="2:8" x14ac:dyDescent="0.25">
      <c r="B602" s="55">
        <v>44306</v>
      </c>
      <c r="C602" s="57"/>
      <c r="D602" s="59"/>
      <c r="E602" s="57"/>
      <c r="F602" s="57" t="str">
        <f t="shared" si="27"/>
        <v xml:space="preserve"> °С; ;  м/с</v>
      </c>
      <c r="G602" s="57" t="str">
        <f t="shared" si="28"/>
        <v xml:space="preserve"> °С  м/с</v>
      </c>
      <c r="H602" s="57" t="str">
        <f t="shared" si="29"/>
        <v xml:space="preserve"> °С</v>
      </c>
    </row>
    <row r="603" spans="2:8" x14ac:dyDescent="0.25">
      <c r="B603" s="55">
        <v>44307</v>
      </c>
      <c r="C603" s="57"/>
      <c r="D603" s="59"/>
      <c r="E603" s="57"/>
      <c r="F603" s="57" t="str">
        <f t="shared" si="27"/>
        <v xml:space="preserve"> °С; ;  м/с</v>
      </c>
      <c r="G603" s="57" t="str">
        <f t="shared" si="28"/>
        <v xml:space="preserve"> °С  м/с</v>
      </c>
      <c r="H603" s="57" t="str">
        <f t="shared" si="29"/>
        <v xml:space="preserve"> °С</v>
      </c>
    </row>
    <row r="604" spans="2:8" x14ac:dyDescent="0.25">
      <c r="B604" s="55">
        <v>44308</v>
      </c>
      <c r="C604" s="57"/>
      <c r="D604" s="59"/>
      <c r="E604" s="57"/>
      <c r="F604" s="57" t="str">
        <f t="shared" si="27"/>
        <v xml:space="preserve"> °С; ;  м/с</v>
      </c>
      <c r="G604" s="57" t="str">
        <f t="shared" si="28"/>
        <v xml:space="preserve"> °С  м/с</v>
      </c>
      <c r="H604" s="57" t="str">
        <f t="shared" si="29"/>
        <v xml:space="preserve"> °С</v>
      </c>
    </row>
    <row r="605" spans="2:8" x14ac:dyDescent="0.25">
      <c r="B605" s="55">
        <v>44309</v>
      </c>
      <c r="C605" s="57"/>
      <c r="D605" s="59"/>
      <c r="E605" s="57"/>
      <c r="F605" s="57" t="str">
        <f t="shared" si="27"/>
        <v xml:space="preserve"> °С; ;  м/с</v>
      </c>
      <c r="G605" s="57" t="str">
        <f t="shared" si="28"/>
        <v xml:space="preserve"> °С  м/с</v>
      </c>
      <c r="H605" s="57" t="str">
        <f t="shared" si="29"/>
        <v xml:space="preserve"> °С</v>
      </c>
    </row>
    <row r="606" spans="2:8" x14ac:dyDescent="0.25">
      <c r="B606" s="55">
        <v>44310</v>
      </c>
      <c r="C606" s="57"/>
      <c r="D606" s="59"/>
      <c r="E606" s="57"/>
      <c r="F606" s="57" t="str">
        <f t="shared" si="27"/>
        <v xml:space="preserve"> °С; ;  м/с</v>
      </c>
      <c r="G606" s="57" t="str">
        <f t="shared" si="28"/>
        <v xml:space="preserve"> °С  м/с</v>
      </c>
      <c r="H606" s="57" t="str">
        <f t="shared" si="29"/>
        <v xml:space="preserve"> °С</v>
      </c>
    </row>
    <row r="607" spans="2:8" x14ac:dyDescent="0.25">
      <c r="B607" s="55">
        <v>44311</v>
      </c>
      <c r="C607" s="57"/>
      <c r="D607" s="59"/>
      <c r="E607" s="57"/>
      <c r="F607" s="57" t="str">
        <f t="shared" si="27"/>
        <v xml:space="preserve"> °С; ;  м/с</v>
      </c>
      <c r="G607" s="57" t="str">
        <f t="shared" si="28"/>
        <v xml:space="preserve"> °С  м/с</v>
      </c>
      <c r="H607" s="57" t="str">
        <f t="shared" si="29"/>
        <v xml:space="preserve"> °С</v>
      </c>
    </row>
    <row r="608" spans="2:8" x14ac:dyDescent="0.25">
      <c r="B608" s="55">
        <v>44312</v>
      </c>
      <c r="C608" s="57"/>
      <c r="D608" s="59"/>
      <c r="E608" s="57"/>
      <c r="F608" s="57" t="str">
        <f t="shared" si="27"/>
        <v xml:space="preserve"> °С; ;  м/с</v>
      </c>
      <c r="G608" s="57" t="str">
        <f t="shared" si="28"/>
        <v xml:space="preserve"> °С  м/с</v>
      </c>
      <c r="H608" s="57" t="str">
        <f t="shared" si="29"/>
        <v xml:space="preserve"> °С</v>
      </c>
    </row>
    <row r="609" spans="2:8" x14ac:dyDescent="0.25">
      <c r="B609" s="55">
        <v>44313</v>
      </c>
      <c r="C609" s="57"/>
      <c r="D609" s="59"/>
      <c r="E609" s="57"/>
      <c r="F609" s="57" t="str">
        <f t="shared" si="27"/>
        <v xml:space="preserve"> °С; ;  м/с</v>
      </c>
      <c r="G609" s="57" t="str">
        <f t="shared" si="28"/>
        <v xml:space="preserve"> °С  м/с</v>
      </c>
      <c r="H609" s="57" t="str">
        <f t="shared" si="29"/>
        <v xml:space="preserve"> °С</v>
      </c>
    </row>
    <row r="610" spans="2:8" x14ac:dyDescent="0.25">
      <c r="B610" s="55">
        <v>44314</v>
      </c>
      <c r="C610" s="57"/>
      <c r="D610" s="59"/>
      <c r="E610" s="57"/>
      <c r="F610" s="57" t="str">
        <f t="shared" si="27"/>
        <v xml:space="preserve"> °С; ;  м/с</v>
      </c>
      <c r="G610" s="57" t="str">
        <f t="shared" si="28"/>
        <v xml:space="preserve"> °С  м/с</v>
      </c>
      <c r="H610" s="57" t="str">
        <f t="shared" si="29"/>
        <v xml:space="preserve"> °С</v>
      </c>
    </row>
    <row r="611" spans="2:8" x14ac:dyDescent="0.25">
      <c r="B611" s="55">
        <v>44315</v>
      </c>
      <c r="C611" s="57"/>
      <c r="D611" s="59"/>
      <c r="E611" s="57"/>
      <c r="F611" s="57" t="str">
        <f t="shared" si="27"/>
        <v xml:space="preserve"> °С; ;  м/с</v>
      </c>
      <c r="G611" s="57" t="str">
        <f t="shared" si="28"/>
        <v xml:space="preserve"> °С  м/с</v>
      </c>
      <c r="H611" s="57" t="str">
        <f t="shared" si="29"/>
        <v xml:space="preserve"> °С</v>
      </c>
    </row>
    <row r="612" spans="2:8" x14ac:dyDescent="0.25">
      <c r="B612" s="55">
        <v>44316</v>
      </c>
      <c r="C612" s="57"/>
      <c r="D612" s="59"/>
      <c r="E612" s="57"/>
      <c r="F612" s="57" t="str">
        <f t="shared" si="27"/>
        <v xml:space="preserve"> °С; ;  м/с</v>
      </c>
      <c r="G612" s="57" t="str">
        <f t="shared" si="28"/>
        <v xml:space="preserve"> °С  м/с</v>
      </c>
      <c r="H612" s="57" t="str">
        <f t="shared" si="29"/>
        <v xml:space="preserve"> °С</v>
      </c>
    </row>
    <row r="613" spans="2:8" x14ac:dyDescent="0.25">
      <c r="B613" s="55">
        <v>44317</v>
      </c>
      <c r="C613" s="57"/>
      <c r="D613" s="59"/>
      <c r="E613" s="57"/>
      <c r="F613" s="57" t="str">
        <f t="shared" si="27"/>
        <v xml:space="preserve"> °С; ;  м/с</v>
      </c>
      <c r="G613" s="57" t="str">
        <f t="shared" si="28"/>
        <v xml:space="preserve"> °С  м/с</v>
      </c>
      <c r="H613" s="57" t="str">
        <f t="shared" si="29"/>
        <v xml:space="preserve"> °С</v>
      </c>
    </row>
    <row r="614" spans="2:8" x14ac:dyDescent="0.25">
      <c r="B614" s="55">
        <v>44318</v>
      </c>
      <c r="C614" s="57"/>
      <c r="D614" s="59"/>
      <c r="E614" s="57"/>
      <c r="F614" s="57" t="str">
        <f t="shared" si="27"/>
        <v xml:space="preserve"> °С; ;  м/с</v>
      </c>
      <c r="G614" s="57" t="str">
        <f t="shared" si="28"/>
        <v xml:space="preserve"> °С  м/с</v>
      </c>
      <c r="H614" s="57" t="str">
        <f t="shared" si="29"/>
        <v xml:space="preserve"> °С</v>
      </c>
    </row>
    <row r="615" spans="2:8" x14ac:dyDescent="0.25">
      <c r="B615" s="55">
        <v>44319</v>
      </c>
      <c r="C615" s="57"/>
      <c r="D615" s="59"/>
      <c r="E615" s="57"/>
      <c r="F615" s="57" t="str">
        <f t="shared" si="27"/>
        <v xml:space="preserve"> °С; ;  м/с</v>
      </c>
      <c r="G615" s="57" t="str">
        <f t="shared" si="28"/>
        <v xml:space="preserve"> °С  м/с</v>
      </c>
      <c r="H615" s="57" t="str">
        <f t="shared" si="29"/>
        <v xml:space="preserve"> °С</v>
      </c>
    </row>
    <row r="616" spans="2:8" x14ac:dyDescent="0.25">
      <c r="B616" s="55">
        <v>44320</v>
      </c>
      <c r="C616" s="57"/>
      <c r="D616" s="59"/>
      <c r="E616" s="57"/>
      <c r="F616" s="57" t="str">
        <f t="shared" si="27"/>
        <v xml:space="preserve"> °С; ;  м/с</v>
      </c>
      <c r="G616" s="57" t="str">
        <f t="shared" si="28"/>
        <v xml:space="preserve"> °С  м/с</v>
      </c>
      <c r="H616" s="57" t="str">
        <f t="shared" si="29"/>
        <v xml:space="preserve"> °С</v>
      </c>
    </row>
    <row r="617" spans="2:8" x14ac:dyDescent="0.25">
      <c r="B617" s="55">
        <v>44321</v>
      </c>
      <c r="C617" s="57"/>
      <c r="D617" s="59"/>
      <c r="E617" s="57"/>
      <c r="F617" s="57" t="str">
        <f t="shared" si="27"/>
        <v xml:space="preserve"> °С; ;  м/с</v>
      </c>
      <c r="G617" s="57" t="str">
        <f t="shared" si="28"/>
        <v xml:space="preserve"> °С  м/с</v>
      </c>
      <c r="H617" s="57" t="str">
        <f t="shared" si="29"/>
        <v xml:space="preserve"> °С</v>
      </c>
    </row>
    <row r="618" spans="2:8" x14ac:dyDescent="0.25">
      <c r="B618" s="55">
        <v>44322</v>
      </c>
      <c r="C618" s="57"/>
      <c r="D618" s="59"/>
      <c r="E618" s="57"/>
      <c r="F618" s="57" t="str">
        <f t="shared" si="27"/>
        <v xml:space="preserve"> °С; ;  м/с</v>
      </c>
      <c r="G618" s="57" t="str">
        <f t="shared" si="28"/>
        <v xml:space="preserve"> °С  м/с</v>
      </c>
      <c r="H618" s="57" t="str">
        <f t="shared" si="29"/>
        <v xml:space="preserve"> °С</v>
      </c>
    </row>
    <row r="619" spans="2:8" x14ac:dyDescent="0.25">
      <c r="B619" s="55">
        <v>44323</v>
      </c>
      <c r="C619" s="57"/>
      <c r="D619" s="59"/>
      <c r="E619" s="57"/>
      <c r="F619" s="57" t="str">
        <f t="shared" si="27"/>
        <v xml:space="preserve"> °С; ;  м/с</v>
      </c>
      <c r="G619" s="57" t="str">
        <f t="shared" si="28"/>
        <v xml:space="preserve"> °С  м/с</v>
      </c>
      <c r="H619" s="57" t="str">
        <f t="shared" si="29"/>
        <v xml:space="preserve"> °С</v>
      </c>
    </row>
    <row r="620" spans="2:8" x14ac:dyDescent="0.25">
      <c r="B620" s="55">
        <v>44324</v>
      </c>
      <c r="C620" s="57"/>
      <c r="D620" s="59"/>
      <c r="E620" s="57"/>
      <c r="F620" s="57" t="str">
        <f t="shared" si="27"/>
        <v xml:space="preserve"> °С; ;  м/с</v>
      </c>
      <c r="G620" s="57" t="str">
        <f t="shared" si="28"/>
        <v xml:space="preserve"> °С  м/с</v>
      </c>
      <c r="H620" s="57" t="str">
        <f t="shared" si="29"/>
        <v xml:space="preserve"> °С</v>
      </c>
    </row>
    <row r="621" spans="2:8" x14ac:dyDescent="0.25">
      <c r="B621" s="55">
        <v>44325</v>
      </c>
      <c r="C621" s="57"/>
      <c r="D621" s="59"/>
      <c r="E621" s="57"/>
      <c r="F621" s="57" t="str">
        <f t="shared" si="27"/>
        <v xml:space="preserve"> °С; ;  м/с</v>
      </c>
      <c r="G621" s="57" t="str">
        <f t="shared" si="28"/>
        <v xml:space="preserve"> °С  м/с</v>
      </c>
      <c r="H621" s="57" t="str">
        <f t="shared" si="29"/>
        <v xml:space="preserve"> °С</v>
      </c>
    </row>
    <row r="622" spans="2:8" x14ac:dyDescent="0.25">
      <c r="B622" s="55">
        <v>44326</v>
      </c>
      <c r="C622" s="57"/>
      <c r="D622" s="59"/>
      <c r="E622" s="57"/>
      <c r="F622" s="57" t="str">
        <f t="shared" si="27"/>
        <v xml:space="preserve"> °С; ;  м/с</v>
      </c>
      <c r="G622" s="57" t="str">
        <f t="shared" si="28"/>
        <v xml:space="preserve"> °С  м/с</v>
      </c>
      <c r="H622" s="57" t="str">
        <f t="shared" si="29"/>
        <v xml:space="preserve"> °С</v>
      </c>
    </row>
    <row r="623" spans="2:8" x14ac:dyDescent="0.25">
      <c r="B623" s="55">
        <v>44327</v>
      </c>
      <c r="C623" s="57"/>
      <c r="D623" s="59"/>
      <c r="E623" s="57"/>
      <c r="F623" s="57" t="str">
        <f t="shared" si="27"/>
        <v xml:space="preserve"> °С; ;  м/с</v>
      </c>
      <c r="G623" s="57" t="str">
        <f t="shared" si="28"/>
        <v xml:space="preserve"> °С  м/с</v>
      </c>
      <c r="H623" s="57" t="str">
        <f t="shared" si="29"/>
        <v xml:space="preserve"> °С</v>
      </c>
    </row>
    <row r="624" spans="2:8" x14ac:dyDescent="0.25">
      <c r="B624" s="55">
        <v>44328</v>
      </c>
      <c r="C624" s="57"/>
      <c r="D624" s="59"/>
      <c r="E624" s="57"/>
      <c r="F624" s="57" t="str">
        <f t="shared" si="27"/>
        <v xml:space="preserve"> °С; ;  м/с</v>
      </c>
      <c r="G624" s="57" t="str">
        <f t="shared" si="28"/>
        <v xml:space="preserve"> °С  м/с</v>
      </c>
      <c r="H624" s="57" t="str">
        <f t="shared" si="29"/>
        <v xml:space="preserve"> °С</v>
      </c>
    </row>
    <row r="625" spans="2:8" x14ac:dyDescent="0.25">
      <c r="B625" s="55">
        <v>44329</v>
      </c>
      <c r="C625" s="57"/>
      <c r="D625" s="59"/>
      <c r="E625" s="57"/>
      <c r="F625" s="57" t="str">
        <f t="shared" si="27"/>
        <v xml:space="preserve"> °С; ;  м/с</v>
      </c>
      <c r="G625" s="57" t="str">
        <f t="shared" si="28"/>
        <v xml:space="preserve"> °С  м/с</v>
      </c>
      <c r="H625" s="57" t="str">
        <f t="shared" si="29"/>
        <v xml:space="preserve"> °С</v>
      </c>
    </row>
    <row r="626" spans="2:8" x14ac:dyDescent="0.25">
      <c r="B626" s="55">
        <v>44330</v>
      </c>
      <c r="C626" s="57"/>
      <c r="D626" s="59"/>
      <c r="E626" s="57"/>
      <c r="F626" s="57" t="str">
        <f t="shared" si="27"/>
        <v xml:space="preserve"> °С; ;  м/с</v>
      </c>
      <c r="G626" s="57" t="str">
        <f t="shared" si="28"/>
        <v xml:space="preserve"> °С  м/с</v>
      </c>
      <c r="H626" s="57" t="str">
        <f t="shared" si="29"/>
        <v xml:space="preserve"> °С</v>
      </c>
    </row>
    <row r="627" spans="2:8" x14ac:dyDescent="0.25">
      <c r="B627" s="55">
        <v>44331</v>
      </c>
      <c r="C627" s="57"/>
      <c r="D627" s="59"/>
      <c r="E627" s="57"/>
      <c r="F627" s="57" t="str">
        <f t="shared" si="27"/>
        <v xml:space="preserve"> °С; ;  м/с</v>
      </c>
      <c r="G627" s="57" t="str">
        <f t="shared" si="28"/>
        <v xml:space="preserve"> °С  м/с</v>
      </c>
      <c r="H627" s="57" t="str">
        <f t="shared" si="29"/>
        <v xml:space="preserve"> °С</v>
      </c>
    </row>
    <row r="628" spans="2:8" x14ac:dyDescent="0.25">
      <c r="B628" s="55">
        <v>44332</v>
      </c>
      <c r="C628" s="57"/>
      <c r="D628" s="59"/>
      <c r="E628" s="57"/>
      <c r="F628" s="57" t="str">
        <f t="shared" si="27"/>
        <v xml:space="preserve"> °С; ;  м/с</v>
      </c>
      <c r="G628" s="57" t="str">
        <f t="shared" si="28"/>
        <v xml:space="preserve"> °С  м/с</v>
      </c>
      <c r="H628" s="57" t="str">
        <f t="shared" si="29"/>
        <v xml:space="preserve"> °С</v>
      </c>
    </row>
    <row r="629" spans="2:8" x14ac:dyDescent="0.25">
      <c r="B629" s="55">
        <v>44333</v>
      </c>
      <c r="C629" s="57"/>
      <c r="D629" s="59"/>
      <c r="E629" s="57"/>
      <c r="F629" s="57" t="str">
        <f t="shared" si="27"/>
        <v xml:space="preserve"> °С; ;  м/с</v>
      </c>
      <c r="G629" s="57" t="str">
        <f t="shared" si="28"/>
        <v xml:space="preserve"> °С  м/с</v>
      </c>
      <c r="H629" s="57" t="str">
        <f t="shared" si="29"/>
        <v xml:space="preserve"> °С</v>
      </c>
    </row>
    <row r="630" spans="2:8" x14ac:dyDescent="0.25">
      <c r="B630" s="55">
        <v>44334</v>
      </c>
      <c r="C630" s="57"/>
      <c r="D630" s="59"/>
      <c r="E630" s="57"/>
      <c r="F630" s="57" t="str">
        <f t="shared" si="27"/>
        <v xml:space="preserve"> °С; ;  м/с</v>
      </c>
      <c r="G630" s="57" t="str">
        <f t="shared" si="28"/>
        <v xml:space="preserve"> °С  м/с</v>
      </c>
      <c r="H630" s="57" t="str">
        <f t="shared" si="29"/>
        <v xml:space="preserve"> °С</v>
      </c>
    </row>
    <row r="631" spans="2:8" x14ac:dyDescent="0.25">
      <c r="B631" s="55">
        <v>44335</v>
      </c>
      <c r="C631" s="57"/>
      <c r="D631" s="59"/>
      <c r="E631" s="57"/>
      <c r="F631" s="57" t="str">
        <f t="shared" si="27"/>
        <v xml:space="preserve"> °С; ;  м/с</v>
      </c>
      <c r="G631" s="57" t="str">
        <f t="shared" si="28"/>
        <v xml:space="preserve"> °С  м/с</v>
      </c>
      <c r="H631" s="57" t="str">
        <f t="shared" si="29"/>
        <v xml:space="preserve"> °С</v>
      </c>
    </row>
    <row r="632" spans="2:8" x14ac:dyDescent="0.25">
      <c r="B632" s="55">
        <v>44336</v>
      </c>
      <c r="C632" s="57"/>
      <c r="D632" s="59"/>
      <c r="E632" s="57"/>
      <c r="F632" s="57" t="str">
        <f t="shared" si="27"/>
        <v xml:space="preserve"> °С; ;  м/с</v>
      </c>
      <c r="G632" s="57" t="str">
        <f t="shared" si="28"/>
        <v xml:space="preserve"> °С  м/с</v>
      </c>
      <c r="H632" s="57" t="str">
        <f t="shared" si="29"/>
        <v xml:space="preserve"> °С</v>
      </c>
    </row>
    <row r="633" spans="2:8" x14ac:dyDescent="0.25">
      <c r="B633" s="55">
        <v>44337</v>
      </c>
      <c r="C633" s="57"/>
      <c r="D633" s="59"/>
      <c r="E633" s="57"/>
      <c r="F633" s="57" t="str">
        <f t="shared" si="27"/>
        <v xml:space="preserve"> °С; ;  м/с</v>
      </c>
      <c r="G633" s="57" t="str">
        <f t="shared" si="28"/>
        <v xml:space="preserve"> °С  м/с</v>
      </c>
      <c r="H633" s="57" t="str">
        <f t="shared" si="29"/>
        <v xml:space="preserve"> °С</v>
      </c>
    </row>
    <row r="634" spans="2:8" x14ac:dyDescent="0.25">
      <c r="B634" s="55">
        <v>44338</v>
      </c>
      <c r="C634" s="57"/>
      <c r="D634" s="59"/>
      <c r="E634" s="57"/>
      <c r="F634" s="57" t="str">
        <f t="shared" si="27"/>
        <v xml:space="preserve"> °С; ;  м/с</v>
      </c>
      <c r="G634" s="57" t="str">
        <f t="shared" si="28"/>
        <v xml:space="preserve"> °С  м/с</v>
      </c>
      <c r="H634" s="57" t="str">
        <f t="shared" si="29"/>
        <v xml:space="preserve"> °С</v>
      </c>
    </row>
    <row r="635" spans="2:8" x14ac:dyDescent="0.25">
      <c r="B635" s="55">
        <v>44339</v>
      </c>
      <c r="C635" s="57"/>
      <c r="D635" s="59"/>
      <c r="E635" s="57"/>
      <c r="F635" s="57" t="str">
        <f t="shared" si="27"/>
        <v xml:space="preserve"> °С; ;  м/с</v>
      </c>
      <c r="G635" s="57" t="str">
        <f t="shared" si="28"/>
        <v xml:space="preserve"> °С  м/с</v>
      </c>
      <c r="H635" s="57" t="str">
        <f t="shared" si="29"/>
        <v xml:space="preserve"> °С</v>
      </c>
    </row>
    <row r="636" spans="2:8" x14ac:dyDescent="0.25">
      <c r="B636" s="55">
        <v>44340</v>
      </c>
      <c r="C636" s="57"/>
      <c r="D636" s="59"/>
      <c r="E636" s="57"/>
      <c r="F636" s="57" t="str">
        <f t="shared" si="27"/>
        <v xml:space="preserve"> °С; ;  м/с</v>
      </c>
      <c r="G636" s="57" t="str">
        <f t="shared" si="28"/>
        <v xml:space="preserve"> °С  м/с</v>
      </c>
      <c r="H636" s="57" t="str">
        <f t="shared" si="29"/>
        <v xml:space="preserve"> °С</v>
      </c>
    </row>
    <row r="637" spans="2:8" x14ac:dyDescent="0.25">
      <c r="B637" s="55">
        <v>44341</v>
      </c>
      <c r="C637" s="57"/>
      <c r="D637" s="59"/>
      <c r="E637" s="57"/>
      <c r="F637" s="57" t="str">
        <f t="shared" si="27"/>
        <v xml:space="preserve"> °С; ;  м/с</v>
      </c>
      <c r="G637" s="57" t="str">
        <f t="shared" si="28"/>
        <v xml:space="preserve"> °С  м/с</v>
      </c>
      <c r="H637" s="57" t="str">
        <f t="shared" si="29"/>
        <v xml:space="preserve"> °С</v>
      </c>
    </row>
    <row r="638" spans="2:8" x14ac:dyDescent="0.25">
      <c r="B638" s="55">
        <v>44342</v>
      </c>
      <c r="C638" s="57"/>
      <c r="D638" s="59"/>
      <c r="E638" s="57"/>
      <c r="F638" s="57" t="str">
        <f t="shared" si="27"/>
        <v xml:space="preserve"> °С; ;  м/с</v>
      </c>
      <c r="G638" s="57" t="str">
        <f t="shared" si="28"/>
        <v xml:space="preserve"> °С  м/с</v>
      </c>
      <c r="H638" s="57" t="str">
        <f t="shared" si="29"/>
        <v xml:space="preserve"> °С</v>
      </c>
    </row>
    <row r="639" spans="2:8" x14ac:dyDescent="0.25">
      <c r="B639" s="55">
        <v>44343</v>
      </c>
      <c r="C639" s="57"/>
      <c r="D639" s="59"/>
      <c r="E639" s="57"/>
      <c r="F639" s="57" t="str">
        <f t="shared" si="27"/>
        <v xml:space="preserve"> °С; ;  м/с</v>
      </c>
      <c r="G639" s="57" t="str">
        <f t="shared" si="28"/>
        <v xml:space="preserve"> °С  м/с</v>
      </c>
      <c r="H639" s="57" t="str">
        <f t="shared" si="29"/>
        <v xml:space="preserve"> °С</v>
      </c>
    </row>
    <row r="640" spans="2:8" x14ac:dyDescent="0.25">
      <c r="B640" s="55">
        <v>44344</v>
      </c>
      <c r="C640" s="57"/>
      <c r="D640" s="59"/>
      <c r="E640" s="57"/>
      <c r="F640" s="57" t="str">
        <f t="shared" si="27"/>
        <v xml:space="preserve"> °С; ;  м/с</v>
      </c>
      <c r="G640" s="57" t="str">
        <f t="shared" si="28"/>
        <v xml:space="preserve"> °С  м/с</v>
      </c>
      <c r="H640" s="57" t="str">
        <f t="shared" si="29"/>
        <v xml:space="preserve"> °С</v>
      </c>
    </row>
    <row r="641" spans="2:8" x14ac:dyDescent="0.25">
      <c r="B641" s="55">
        <v>44345</v>
      </c>
      <c r="C641" s="57"/>
      <c r="D641" s="59"/>
      <c r="E641" s="57"/>
      <c r="F641" s="57" t="str">
        <f t="shared" si="27"/>
        <v xml:space="preserve"> °С; ;  м/с</v>
      </c>
      <c r="G641" s="57" t="str">
        <f t="shared" si="28"/>
        <v xml:space="preserve"> °С  м/с</v>
      </c>
      <c r="H641" s="57" t="str">
        <f t="shared" si="29"/>
        <v xml:space="preserve"> °С</v>
      </c>
    </row>
    <row r="642" spans="2:8" x14ac:dyDescent="0.25">
      <c r="B642" s="55">
        <v>44346</v>
      </c>
      <c r="C642" s="57"/>
      <c r="D642" s="59"/>
      <c r="E642" s="57"/>
      <c r="F642" s="57" t="str">
        <f t="shared" si="27"/>
        <v xml:space="preserve"> °С; ;  м/с</v>
      </c>
      <c r="G642" s="57" t="str">
        <f t="shared" si="28"/>
        <v xml:space="preserve"> °С  м/с</v>
      </c>
      <c r="H642" s="57" t="str">
        <f t="shared" si="29"/>
        <v xml:space="preserve"> °С</v>
      </c>
    </row>
    <row r="643" spans="2:8" x14ac:dyDescent="0.25">
      <c r="B643" s="55">
        <v>44347</v>
      </c>
      <c r="C643" s="57"/>
      <c r="D643" s="59"/>
      <c r="E643" s="57"/>
      <c r="F643" s="57" t="str">
        <f t="shared" ref="F643:F706" si="30">CONCATENATE(C643," °С; ",D643,"; ",E643," м/с")</f>
        <v xml:space="preserve"> °С; ;  м/с</v>
      </c>
      <c r="G643" s="57" t="str">
        <f t="shared" ref="G643:G706" si="31">CONCATENATE(C643," °С ",E643," м/с")</f>
        <v xml:space="preserve"> °С  м/с</v>
      </c>
      <c r="H643" s="57" t="str">
        <f t="shared" ref="H643:H706" si="32">CONCATENATE(C643," °С")</f>
        <v xml:space="preserve"> °С</v>
      </c>
    </row>
    <row r="644" spans="2:8" x14ac:dyDescent="0.25">
      <c r="B644" s="55">
        <v>44348</v>
      </c>
      <c r="C644" s="57"/>
      <c r="D644" s="59"/>
      <c r="E644" s="57"/>
      <c r="F644" s="57" t="str">
        <f t="shared" si="30"/>
        <v xml:space="preserve"> °С; ;  м/с</v>
      </c>
      <c r="G644" s="57" t="str">
        <f t="shared" si="31"/>
        <v xml:space="preserve"> °С  м/с</v>
      </c>
      <c r="H644" s="57" t="str">
        <f t="shared" si="32"/>
        <v xml:space="preserve"> °С</v>
      </c>
    </row>
    <row r="645" spans="2:8" x14ac:dyDescent="0.25">
      <c r="B645" s="55">
        <v>44349</v>
      </c>
      <c r="C645" s="57"/>
      <c r="D645" s="59"/>
      <c r="E645" s="57"/>
      <c r="F645" s="57" t="str">
        <f t="shared" si="30"/>
        <v xml:space="preserve"> °С; ;  м/с</v>
      </c>
      <c r="G645" s="57" t="str">
        <f t="shared" si="31"/>
        <v xml:space="preserve"> °С  м/с</v>
      </c>
      <c r="H645" s="57" t="str">
        <f t="shared" si="32"/>
        <v xml:space="preserve"> °С</v>
      </c>
    </row>
    <row r="646" spans="2:8" x14ac:dyDescent="0.25">
      <c r="B646" s="55">
        <v>44350</v>
      </c>
      <c r="C646" s="57"/>
      <c r="D646" s="59"/>
      <c r="E646" s="57"/>
      <c r="F646" s="57" t="str">
        <f t="shared" si="30"/>
        <v xml:space="preserve"> °С; ;  м/с</v>
      </c>
      <c r="G646" s="57" t="str">
        <f t="shared" si="31"/>
        <v xml:space="preserve"> °С  м/с</v>
      </c>
      <c r="H646" s="57" t="str">
        <f t="shared" si="32"/>
        <v xml:space="preserve"> °С</v>
      </c>
    </row>
    <row r="647" spans="2:8" x14ac:dyDescent="0.25">
      <c r="B647" s="55">
        <v>44351</v>
      </c>
      <c r="C647" s="57"/>
      <c r="D647" s="59"/>
      <c r="E647" s="57"/>
      <c r="F647" s="57" t="str">
        <f t="shared" si="30"/>
        <v xml:space="preserve"> °С; ;  м/с</v>
      </c>
      <c r="G647" s="57" t="str">
        <f t="shared" si="31"/>
        <v xml:space="preserve"> °С  м/с</v>
      </c>
      <c r="H647" s="57" t="str">
        <f t="shared" si="32"/>
        <v xml:space="preserve"> °С</v>
      </c>
    </row>
    <row r="648" spans="2:8" x14ac:dyDescent="0.25">
      <c r="B648" s="55">
        <v>44352</v>
      </c>
      <c r="C648" s="57"/>
      <c r="D648" s="59"/>
      <c r="E648" s="57"/>
      <c r="F648" s="57" t="str">
        <f t="shared" si="30"/>
        <v xml:space="preserve"> °С; ;  м/с</v>
      </c>
      <c r="G648" s="57" t="str">
        <f t="shared" si="31"/>
        <v xml:space="preserve"> °С  м/с</v>
      </c>
      <c r="H648" s="57" t="str">
        <f t="shared" si="32"/>
        <v xml:space="preserve"> °С</v>
      </c>
    </row>
    <row r="649" spans="2:8" x14ac:dyDescent="0.25">
      <c r="B649" s="55">
        <v>44353</v>
      </c>
      <c r="C649" s="57"/>
      <c r="D649" s="59"/>
      <c r="E649" s="57"/>
      <c r="F649" s="57" t="str">
        <f t="shared" si="30"/>
        <v xml:space="preserve"> °С; ;  м/с</v>
      </c>
      <c r="G649" s="57" t="str">
        <f t="shared" si="31"/>
        <v xml:space="preserve"> °С  м/с</v>
      </c>
      <c r="H649" s="57" t="str">
        <f t="shared" si="32"/>
        <v xml:space="preserve"> °С</v>
      </c>
    </row>
    <row r="650" spans="2:8" x14ac:dyDescent="0.25">
      <c r="B650" s="55">
        <v>44354</v>
      </c>
      <c r="C650" s="57"/>
      <c r="D650" s="59"/>
      <c r="E650" s="57"/>
      <c r="F650" s="57" t="str">
        <f t="shared" si="30"/>
        <v xml:space="preserve"> °С; ;  м/с</v>
      </c>
      <c r="G650" s="57" t="str">
        <f t="shared" si="31"/>
        <v xml:space="preserve"> °С  м/с</v>
      </c>
      <c r="H650" s="57" t="str">
        <f t="shared" si="32"/>
        <v xml:space="preserve"> °С</v>
      </c>
    </row>
    <row r="651" spans="2:8" x14ac:dyDescent="0.25">
      <c r="B651" s="55">
        <v>44355</v>
      </c>
      <c r="C651" s="57"/>
      <c r="D651" s="59"/>
      <c r="E651" s="57"/>
      <c r="F651" s="57" t="str">
        <f t="shared" si="30"/>
        <v xml:space="preserve"> °С; ;  м/с</v>
      </c>
      <c r="G651" s="57" t="str">
        <f t="shared" si="31"/>
        <v xml:space="preserve"> °С  м/с</v>
      </c>
      <c r="H651" s="57" t="str">
        <f t="shared" si="32"/>
        <v xml:space="preserve"> °С</v>
      </c>
    </row>
    <row r="652" spans="2:8" x14ac:dyDescent="0.25">
      <c r="B652" s="55">
        <v>44356</v>
      </c>
      <c r="C652" s="57"/>
      <c r="D652" s="59"/>
      <c r="E652" s="57"/>
      <c r="F652" s="57" t="str">
        <f t="shared" si="30"/>
        <v xml:space="preserve"> °С; ;  м/с</v>
      </c>
      <c r="G652" s="57" t="str">
        <f t="shared" si="31"/>
        <v xml:space="preserve"> °С  м/с</v>
      </c>
      <c r="H652" s="57" t="str">
        <f t="shared" si="32"/>
        <v xml:space="preserve"> °С</v>
      </c>
    </row>
    <row r="653" spans="2:8" x14ac:dyDescent="0.25">
      <c r="B653" s="55">
        <v>44357</v>
      </c>
      <c r="C653" s="57"/>
      <c r="D653" s="59"/>
      <c r="E653" s="57"/>
      <c r="F653" s="57" t="str">
        <f t="shared" si="30"/>
        <v xml:space="preserve"> °С; ;  м/с</v>
      </c>
      <c r="G653" s="57" t="str">
        <f t="shared" si="31"/>
        <v xml:space="preserve"> °С  м/с</v>
      </c>
      <c r="H653" s="57" t="str">
        <f t="shared" si="32"/>
        <v xml:space="preserve"> °С</v>
      </c>
    </row>
    <row r="654" spans="2:8" x14ac:dyDescent="0.25">
      <c r="B654" s="55">
        <v>44358</v>
      </c>
      <c r="C654" s="57"/>
      <c r="D654" s="59"/>
      <c r="E654" s="57"/>
      <c r="F654" s="57" t="str">
        <f t="shared" si="30"/>
        <v xml:space="preserve"> °С; ;  м/с</v>
      </c>
      <c r="G654" s="57" t="str">
        <f t="shared" si="31"/>
        <v xml:space="preserve"> °С  м/с</v>
      </c>
      <c r="H654" s="57" t="str">
        <f t="shared" si="32"/>
        <v xml:space="preserve"> °С</v>
      </c>
    </row>
    <row r="655" spans="2:8" x14ac:dyDescent="0.25">
      <c r="B655" s="55">
        <v>44359</v>
      </c>
      <c r="C655" s="57"/>
      <c r="D655" s="59"/>
      <c r="E655" s="57"/>
      <c r="F655" s="57" t="str">
        <f t="shared" si="30"/>
        <v xml:space="preserve"> °С; ;  м/с</v>
      </c>
      <c r="G655" s="57" t="str">
        <f t="shared" si="31"/>
        <v xml:space="preserve"> °С  м/с</v>
      </c>
      <c r="H655" s="57" t="str">
        <f t="shared" si="32"/>
        <v xml:space="preserve"> °С</v>
      </c>
    </row>
    <row r="656" spans="2:8" x14ac:dyDescent="0.25">
      <c r="B656" s="55">
        <v>44360</v>
      </c>
      <c r="C656" s="57"/>
      <c r="D656" s="59"/>
      <c r="E656" s="57"/>
      <c r="F656" s="57" t="str">
        <f t="shared" si="30"/>
        <v xml:space="preserve"> °С; ;  м/с</v>
      </c>
      <c r="G656" s="57" t="str">
        <f t="shared" si="31"/>
        <v xml:space="preserve"> °С  м/с</v>
      </c>
      <c r="H656" s="57" t="str">
        <f t="shared" si="32"/>
        <v xml:space="preserve"> °С</v>
      </c>
    </row>
    <row r="657" spans="2:8" x14ac:dyDescent="0.25">
      <c r="B657" s="55">
        <v>44361</v>
      </c>
      <c r="C657" s="57"/>
      <c r="D657" s="59"/>
      <c r="E657" s="57"/>
      <c r="F657" s="57" t="str">
        <f t="shared" si="30"/>
        <v xml:space="preserve"> °С; ;  м/с</v>
      </c>
      <c r="G657" s="57" t="str">
        <f t="shared" si="31"/>
        <v xml:space="preserve"> °С  м/с</v>
      </c>
      <c r="H657" s="57" t="str">
        <f t="shared" si="32"/>
        <v xml:space="preserve"> °С</v>
      </c>
    </row>
    <row r="658" spans="2:8" x14ac:dyDescent="0.25">
      <c r="B658" s="55">
        <v>44362</v>
      </c>
      <c r="C658" s="57"/>
      <c r="D658" s="59"/>
      <c r="E658" s="57"/>
      <c r="F658" s="57" t="str">
        <f t="shared" si="30"/>
        <v xml:space="preserve"> °С; ;  м/с</v>
      </c>
      <c r="G658" s="57" t="str">
        <f t="shared" si="31"/>
        <v xml:space="preserve"> °С  м/с</v>
      </c>
      <c r="H658" s="57" t="str">
        <f t="shared" si="32"/>
        <v xml:space="preserve"> °С</v>
      </c>
    </row>
    <row r="659" spans="2:8" x14ac:dyDescent="0.25">
      <c r="B659" s="55">
        <v>44363</v>
      </c>
      <c r="C659" s="57"/>
      <c r="D659" s="59"/>
      <c r="E659" s="57"/>
      <c r="F659" s="57" t="str">
        <f t="shared" si="30"/>
        <v xml:space="preserve"> °С; ;  м/с</v>
      </c>
      <c r="G659" s="57" t="str">
        <f t="shared" si="31"/>
        <v xml:space="preserve"> °С  м/с</v>
      </c>
      <c r="H659" s="57" t="str">
        <f t="shared" si="32"/>
        <v xml:space="preserve"> °С</v>
      </c>
    </row>
    <row r="660" spans="2:8" x14ac:dyDescent="0.25">
      <c r="B660" s="55">
        <v>44364</v>
      </c>
      <c r="C660" s="57"/>
      <c r="D660" s="59"/>
      <c r="E660" s="57"/>
      <c r="F660" s="57" t="str">
        <f t="shared" si="30"/>
        <v xml:space="preserve"> °С; ;  м/с</v>
      </c>
      <c r="G660" s="57" t="str">
        <f t="shared" si="31"/>
        <v xml:space="preserve"> °С  м/с</v>
      </c>
      <c r="H660" s="57" t="str">
        <f t="shared" si="32"/>
        <v xml:space="preserve"> °С</v>
      </c>
    </row>
    <row r="661" spans="2:8" x14ac:dyDescent="0.25">
      <c r="B661" s="55">
        <v>44365</v>
      </c>
      <c r="C661" s="57"/>
      <c r="D661" s="59"/>
      <c r="E661" s="57"/>
      <c r="F661" s="57" t="str">
        <f t="shared" si="30"/>
        <v xml:space="preserve"> °С; ;  м/с</v>
      </c>
      <c r="G661" s="57" t="str">
        <f t="shared" si="31"/>
        <v xml:space="preserve"> °С  м/с</v>
      </c>
      <c r="H661" s="57" t="str">
        <f t="shared" si="32"/>
        <v xml:space="preserve"> °С</v>
      </c>
    </row>
    <row r="662" spans="2:8" x14ac:dyDescent="0.25">
      <c r="B662" s="55">
        <v>44366</v>
      </c>
      <c r="C662" s="57"/>
      <c r="D662" s="59"/>
      <c r="E662" s="57"/>
      <c r="F662" s="57" t="str">
        <f t="shared" si="30"/>
        <v xml:space="preserve"> °С; ;  м/с</v>
      </c>
      <c r="G662" s="57" t="str">
        <f t="shared" si="31"/>
        <v xml:space="preserve"> °С  м/с</v>
      </c>
      <c r="H662" s="57" t="str">
        <f t="shared" si="32"/>
        <v xml:space="preserve"> °С</v>
      </c>
    </row>
    <row r="663" spans="2:8" x14ac:dyDescent="0.25">
      <c r="B663" s="55">
        <v>44367</v>
      </c>
      <c r="C663" s="57"/>
      <c r="D663" s="59"/>
      <c r="E663" s="57"/>
      <c r="F663" s="57" t="str">
        <f t="shared" si="30"/>
        <v xml:space="preserve"> °С; ;  м/с</v>
      </c>
      <c r="G663" s="57" t="str">
        <f t="shared" si="31"/>
        <v xml:space="preserve"> °С  м/с</v>
      </c>
      <c r="H663" s="57" t="str">
        <f t="shared" si="32"/>
        <v xml:space="preserve"> °С</v>
      </c>
    </row>
    <row r="664" spans="2:8" x14ac:dyDescent="0.25">
      <c r="B664" s="55">
        <v>44368</v>
      </c>
      <c r="C664" s="57"/>
      <c r="D664" s="59"/>
      <c r="E664" s="57"/>
      <c r="F664" s="57" t="str">
        <f t="shared" si="30"/>
        <v xml:space="preserve"> °С; ;  м/с</v>
      </c>
      <c r="G664" s="57" t="str">
        <f t="shared" si="31"/>
        <v xml:space="preserve"> °С  м/с</v>
      </c>
      <c r="H664" s="57" t="str">
        <f t="shared" si="32"/>
        <v xml:space="preserve"> °С</v>
      </c>
    </row>
    <row r="665" spans="2:8" x14ac:dyDescent="0.25">
      <c r="B665" s="55">
        <v>44369</v>
      </c>
      <c r="C665" s="57"/>
      <c r="D665" s="59"/>
      <c r="E665" s="57"/>
      <c r="F665" s="57" t="str">
        <f t="shared" si="30"/>
        <v xml:space="preserve"> °С; ;  м/с</v>
      </c>
      <c r="G665" s="57" t="str">
        <f t="shared" si="31"/>
        <v xml:space="preserve"> °С  м/с</v>
      </c>
      <c r="H665" s="57" t="str">
        <f t="shared" si="32"/>
        <v xml:space="preserve"> °С</v>
      </c>
    </row>
    <row r="666" spans="2:8" x14ac:dyDescent="0.25">
      <c r="B666" s="55">
        <v>44370</v>
      </c>
      <c r="C666" s="57"/>
      <c r="D666" s="59"/>
      <c r="E666" s="57"/>
      <c r="F666" s="57" t="str">
        <f t="shared" si="30"/>
        <v xml:space="preserve"> °С; ;  м/с</v>
      </c>
      <c r="G666" s="57" t="str">
        <f t="shared" si="31"/>
        <v xml:space="preserve"> °С  м/с</v>
      </c>
      <c r="H666" s="57" t="str">
        <f t="shared" si="32"/>
        <v xml:space="preserve"> °С</v>
      </c>
    </row>
    <row r="667" spans="2:8" x14ac:dyDescent="0.25">
      <c r="B667" s="55">
        <v>44371</v>
      </c>
      <c r="C667" s="57"/>
      <c r="D667" s="59"/>
      <c r="E667" s="57"/>
      <c r="F667" s="57" t="str">
        <f t="shared" si="30"/>
        <v xml:space="preserve"> °С; ;  м/с</v>
      </c>
      <c r="G667" s="57" t="str">
        <f t="shared" si="31"/>
        <v xml:space="preserve"> °С  м/с</v>
      </c>
      <c r="H667" s="57" t="str">
        <f t="shared" si="32"/>
        <v xml:space="preserve"> °С</v>
      </c>
    </row>
    <row r="668" spans="2:8" x14ac:dyDescent="0.25">
      <c r="B668" s="55">
        <v>44372</v>
      </c>
      <c r="C668" s="57"/>
      <c r="D668" s="59"/>
      <c r="E668" s="57"/>
      <c r="F668" s="57" t="str">
        <f t="shared" si="30"/>
        <v xml:space="preserve"> °С; ;  м/с</v>
      </c>
      <c r="G668" s="57" t="str">
        <f t="shared" si="31"/>
        <v xml:space="preserve"> °С  м/с</v>
      </c>
      <c r="H668" s="57" t="str">
        <f t="shared" si="32"/>
        <v xml:space="preserve"> °С</v>
      </c>
    </row>
    <row r="669" spans="2:8" x14ac:dyDescent="0.25">
      <c r="B669" s="55">
        <v>44373</v>
      </c>
      <c r="C669" s="57"/>
      <c r="D669" s="59"/>
      <c r="E669" s="57"/>
      <c r="F669" s="57" t="str">
        <f t="shared" si="30"/>
        <v xml:space="preserve"> °С; ;  м/с</v>
      </c>
      <c r="G669" s="57" t="str">
        <f t="shared" si="31"/>
        <v xml:space="preserve"> °С  м/с</v>
      </c>
      <c r="H669" s="57" t="str">
        <f t="shared" si="32"/>
        <v xml:space="preserve"> °С</v>
      </c>
    </row>
    <row r="670" spans="2:8" x14ac:dyDescent="0.25">
      <c r="B670" s="55">
        <v>44374</v>
      </c>
      <c r="C670" s="57"/>
      <c r="D670" s="59"/>
      <c r="E670" s="57"/>
      <c r="F670" s="57" t="str">
        <f t="shared" si="30"/>
        <v xml:space="preserve"> °С; ;  м/с</v>
      </c>
      <c r="G670" s="57" t="str">
        <f t="shared" si="31"/>
        <v xml:space="preserve"> °С  м/с</v>
      </c>
      <c r="H670" s="57" t="str">
        <f t="shared" si="32"/>
        <v xml:space="preserve"> °С</v>
      </c>
    </row>
    <row r="671" spans="2:8" x14ac:dyDescent="0.25">
      <c r="B671" s="55">
        <v>44375</v>
      </c>
      <c r="C671" s="57"/>
      <c r="D671" s="59"/>
      <c r="E671" s="57"/>
      <c r="F671" s="57" t="str">
        <f t="shared" si="30"/>
        <v xml:space="preserve"> °С; ;  м/с</v>
      </c>
      <c r="G671" s="57" t="str">
        <f t="shared" si="31"/>
        <v xml:space="preserve"> °С  м/с</v>
      </c>
      <c r="H671" s="57" t="str">
        <f t="shared" si="32"/>
        <v xml:space="preserve"> °С</v>
      </c>
    </row>
    <row r="672" spans="2:8" x14ac:dyDescent="0.25">
      <c r="B672" s="55">
        <v>44376</v>
      </c>
      <c r="C672" s="57"/>
      <c r="D672" s="59"/>
      <c r="E672" s="57"/>
      <c r="F672" s="57" t="str">
        <f t="shared" si="30"/>
        <v xml:space="preserve"> °С; ;  м/с</v>
      </c>
      <c r="G672" s="57" t="str">
        <f t="shared" si="31"/>
        <v xml:space="preserve"> °С  м/с</v>
      </c>
      <c r="H672" s="57" t="str">
        <f t="shared" si="32"/>
        <v xml:space="preserve"> °С</v>
      </c>
    </row>
    <row r="673" spans="2:8" x14ac:dyDescent="0.25">
      <c r="B673" s="55">
        <v>44377</v>
      </c>
      <c r="C673" s="57"/>
      <c r="D673" s="59"/>
      <c r="E673" s="57"/>
      <c r="F673" s="57" t="str">
        <f t="shared" si="30"/>
        <v xml:space="preserve"> °С; ;  м/с</v>
      </c>
      <c r="G673" s="57" t="str">
        <f t="shared" si="31"/>
        <v xml:space="preserve"> °С  м/с</v>
      </c>
      <c r="H673" s="57" t="str">
        <f t="shared" si="32"/>
        <v xml:space="preserve"> °С</v>
      </c>
    </row>
    <row r="674" spans="2:8" x14ac:dyDescent="0.25">
      <c r="B674" s="55">
        <v>44378</v>
      </c>
      <c r="C674" s="57"/>
      <c r="D674" s="59"/>
      <c r="E674" s="57"/>
      <c r="F674" s="57" t="str">
        <f t="shared" si="30"/>
        <v xml:space="preserve"> °С; ;  м/с</v>
      </c>
      <c r="G674" s="57" t="str">
        <f t="shared" si="31"/>
        <v xml:space="preserve"> °С  м/с</v>
      </c>
      <c r="H674" s="57" t="str">
        <f t="shared" si="32"/>
        <v xml:space="preserve"> °С</v>
      </c>
    </row>
    <row r="675" spans="2:8" x14ac:dyDescent="0.25">
      <c r="B675" s="55">
        <v>44379</v>
      </c>
      <c r="C675" s="57"/>
      <c r="D675" s="59"/>
      <c r="E675" s="57"/>
      <c r="F675" s="57" t="str">
        <f t="shared" si="30"/>
        <v xml:space="preserve"> °С; ;  м/с</v>
      </c>
      <c r="G675" s="57" t="str">
        <f t="shared" si="31"/>
        <v xml:space="preserve"> °С  м/с</v>
      </c>
      <c r="H675" s="57" t="str">
        <f t="shared" si="32"/>
        <v xml:space="preserve"> °С</v>
      </c>
    </row>
    <row r="676" spans="2:8" x14ac:dyDescent="0.25">
      <c r="B676" s="55">
        <v>44380</v>
      </c>
      <c r="C676" s="57"/>
      <c r="D676" s="59"/>
      <c r="E676" s="57"/>
      <c r="F676" s="57" t="str">
        <f t="shared" si="30"/>
        <v xml:space="preserve"> °С; ;  м/с</v>
      </c>
      <c r="G676" s="57" t="str">
        <f t="shared" si="31"/>
        <v xml:space="preserve"> °С  м/с</v>
      </c>
      <c r="H676" s="57" t="str">
        <f t="shared" si="32"/>
        <v xml:space="preserve"> °С</v>
      </c>
    </row>
    <row r="677" spans="2:8" x14ac:dyDescent="0.25">
      <c r="B677" s="55">
        <v>44381</v>
      </c>
      <c r="C677" s="57"/>
      <c r="D677" s="59"/>
      <c r="E677" s="57"/>
      <c r="F677" s="57" t="str">
        <f t="shared" si="30"/>
        <v xml:space="preserve"> °С; ;  м/с</v>
      </c>
      <c r="G677" s="57" t="str">
        <f t="shared" si="31"/>
        <v xml:space="preserve"> °С  м/с</v>
      </c>
      <c r="H677" s="57" t="str">
        <f t="shared" si="32"/>
        <v xml:space="preserve"> °С</v>
      </c>
    </row>
    <row r="678" spans="2:8" x14ac:dyDescent="0.25">
      <c r="B678" s="55">
        <v>44382</v>
      </c>
      <c r="C678" s="57"/>
      <c r="D678" s="59"/>
      <c r="E678" s="57"/>
      <c r="F678" s="57" t="str">
        <f t="shared" si="30"/>
        <v xml:space="preserve"> °С; ;  м/с</v>
      </c>
      <c r="G678" s="57" t="str">
        <f t="shared" si="31"/>
        <v xml:space="preserve"> °С  м/с</v>
      </c>
      <c r="H678" s="57" t="str">
        <f t="shared" si="32"/>
        <v xml:space="preserve"> °С</v>
      </c>
    </row>
    <row r="679" spans="2:8" x14ac:dyDescent="0.25">
      <c r="B679" s="55">
        <v>44383</v>
      </c>
      <c r="C679" s="57"/>
      <c r="D679" s="59"/>
      <c r="E679" s="57"/>
      <c r="F679" s="57" t="str">
        <f t="shared" si="30"/>
        <v xml:space="preserve"> °С; ;  м/с</v>
      </c>
      <c r="G679" s="57" t="str">
        <f t="shared" si="31"/>
        <v xml:space="preserve"> °С  м/с</v>
      </c>
      <c r="H679" s="57" t="str">
        <f t="shared" si="32"/>
        <v xml:space="preserve"> °С</v>
      </c>
    </row>
    <row r="680" spans="2:8" x14ac:dyDescent="0.25">
      <c r="B680" s="55">
        <v>44384</v>
      </c>
      <c r="C680" s="57"/>
      <c r="D680" s="59"/>
      <c r="E680" s="57"/>
      <c r="F680" s="57" t="str">
        <f t="shared" si="30"/>
        <v xml:space="preserve"> °С; ;  м/с</v>
      </c>
      <c r="G680" s="57" t="str">
        <f t="shared" si="31"/>
        <v xml:space="preserve"> °С  м/с</v>
      </c>
      <c r="H680" s="57" t="str">
        <f t="shared" si="32"/>
        <v xml:space="preserve"> °С</v>
      </c>
    </row>
    <row r="681" spans="2:8" x14ac:dyDescent="0.25">
      <c r="B681" s="55">
        <v>44385</v>
      </c>
      <c r="C681" s="57"/>
      <c r="D681" s="59"/>
      <c r="E681" s="57"/>
      <c r="F681" s="57" t="str">
        <f t="shared" si="30"/>
        <v xml:space="preserve"> °С; ;  м/с</v>
      </c>
      <c r="G681" s="57" t="str">
        <f t="shared" si="31"/>
        <v xml:space="preserve"> °С  м/с</v>
      </c>
      <c r="H681" s="57" t="str">
        <f t="shared" si="32"/>
        <v xml:space="preserve"> °С</v>
      </c>
    </row>
    <row r="682" spans="2:8" x14ac:dyDescent="0.25">
      <c r="B682" s="55">
        <v>44386</v>
      </c>
      <c r="C682" s="57"/>
      <c r="D682" s="59"/>
      <c r="E682" s="57"/>
      <c r="F682" s="57" t="str">
        <f t="shared" si="30"/>
        <v xml:space="preserve"> °С; ;  м/с</v>
      </c>
      <c r="G682" s="57" t="str">
        <f t="shared" si="31"/>
        <v xml:space="preserve"> °С  м/с</v>
      </c>
      <c r="H682" s="57" t="str">
        <f t="shared" si="32"/>
        <v xml:space="preserve"> °С</v>
      </c>
    </row>
    <row r="683" spans="2:8" x14ac:dyDescent="0.25">
      <c r="B683" s="55">
        <v>44387</v>
      </c>
      <c r="C683" s="57"/>
      <c r="D683" s="59"/>
      <c r="E683" s="57"/>
      <c r="F683" s="57" t="str">
        <f t="shared" si="30"/>
        <v xml:space="preserve"> °С; ;  м/с</v>
      </c>
      <c r="G683" s="57" t="str">
        <f t="shared" si="31"/>
        <v xml:space="preserve"> °С  м/с</v>
      </c>
      <c r="H683" s="57" t="str">
        <f t="shared" si="32"/>
        <v xml:space="preserve"> °С</v>
      </c>
    </row>
    <row r="684" spans="2:8" x14ac:dyDescent="0.25">
      <c r="B684" s="55">
        <v>44388</v>
      </c>
      <c r="C684" s="57"/>
      <c r="D684" s="59"/>
      <c r="E684" s="57"/>
      <c r="F684" s="57" t="str">
        <f t="shared" si="30"/>
        <v xml:space="preserve"> °С; ;  м/с</v>
      </c>
      <c r="G684" s="57" t="str">
        <f t="shared" si="31"/>
        <v xml:space="preserve"> °С  м/с</v>
      </c>
      <c r="H684" s="57" t="str">
        <f t="shared" si="32"/>
        <v xml:space="preserve"> °С</v>
      </c>
    </row>
    <row r="685" spans="2:8" x14ac:dyDescent="0.25">
      <c r="B685" s="55">
        <v>44389</v>
      </c>
      <c r="C685" s="57"/>
      <c r="D685" s="59"/>
      <c r="E685" s="57"/>
      <c r="F685" s="57" t="str">
        <f t="shared" si="30"/>
        <v xml:space="preserve"> °С; ;  м/с</v>
      </c>
      <c r="G685" s="57" t="str">
        <f t="shared" si="31"/>
        <v xml:space="preserve"> °С  м/с</v>
      </c>
      <c r="H685" s="57" t="str">
        <f t="shared" si="32"/>
        <v xml:space="preserve"> °С</v>
      </c>
    </row>
    <row r="686" spans="2:8" x14ac:dyDescent="0.25">
      <c r="B686" s="55">
        <v>44390</v>
      </c>
      <c r="C686" s="57"/>
      <c r="D686" s="59"/>
      <c r="E686" s="57"/>
      <c r="F686" s="57" t="str">
        <f t="shared" si="30"/>
        <v xml:space="preserve"> °С; ;  м/с</v>
      </c>
      <c r="G686" s="57" t="str">
        <f t="shared" si="31"/>
        <v xml:space="preserve"> °С  м/с</v>
      </c>
      <c r="H686" s="57" t="str">
        <f t="shared" si="32"/>
        <v xml:space="preserve"> °С</v>
      </c>
    </row>
    <row r="687" spans="2:8" x14ac:dyDescent="0.25">
      <c r="B687" s="55">
        <v>44391</v>
      </c>
      <c r="C687" s="57"/>
      <c r="D687" s="59"/>
      <c r="E687" s="57"/>
      <c r="F687" s="57" t="str">
        <f t="shared" si="30"/>
        <v xml:space="preserve"> °С; ;  м/с</v>
      </c>
      <c r="G687" s="57" t="str">
        <f t="shared" si="31"/>
        <v xml:space="preserve"> °С  м/с</v>
      </c>
      <c r="H687" s="57" t="str">
        <f t="shared" si="32"/>
        <v xml:space="preserve"> °С</v>
      </c>
    </row>
    <row r="688" spans="2:8" x14ac:dyDescent="0.25">
      <c r="B688" s="55">
        <v>44392</v>
      </c>
      <c r="C688" s="57"/>
      <c r="D688" s="59"/>
      <c r="E688" s="57"/>
      <c r="F688" s="57" t="str">
        <f t="shared" si="30"/>
        <v xml:space="preserve"> °С; ;  м/с</v>
      </c>
      <c r="G688" s="57" t="str">
        <f t="shared" si="31"/>
        <v xml:space="preserve"> °С  м/с</v>
      </c>
      <c r="H688" s="57" t="str">
        <f t="shared" si="32"/>
        <v xml:space="preserve"> °С</v>
      </c>
    </row>
    <row r="689" spans="2:8" x14ac:dyDescent="0.25">
      <c r="B689" s="55">
        <v>44393</v>
      </c>
      <c r="C689" s="57"/>
      <c r="D689" s="59"/>
      <c r="E689" s="57"/>
      <c r="F689" s="57" t="str">
        <f t="shared" si="30"/>
        <v xml:space="preserve"> °С; ;  м/с</v>
      </c>
      <c r="G689" s="57" t="str">
        <f t="shared" si="31"/>
        <v xml:space="preserve"> °С  м/с</v>
      </c>
      <c r="H689" s="57" t="str">
        <f t="shared" si="32"/>
        <v xml:space="preserve"> °С</v>
      </c>
    </row>
    <row r="690" spans="2:8" x14ac:dyDescent="0.25">
      <c r="B690" s="55">
        <v>44394</v>
      </c>
      <c r="C690" s="57"/>
      <c r="D690" s="59"/>
      <c r="E690" s="57"/>
      <c r="F690" s="57" t="str">
        <f t="shared" si="30"/>
        <v xml:space="preserve"> °С; ;  м/с</v>
      </c>
      <c r="G690" s="57" t="str">
        <f t="shared" si="31"/>
        <v xml:space="preserve"> °С  м/с</v>
      </c>
      <c r="H690" s="57" t="str">
        <f t="shared" si="32"/>
        <v xml:space="preserve"> °С</v>
      </c>
    </row>
    <row r="691" spans="2:8" x14ac:dyDescent="0.25">
      <c r="B691" s="55">
        <v>44395</v>
      </c>
      <c r="C691" s="57"/>
      <c r="D691" s="59"/>
      <c r="E691" s="57"/>
      <c r="F691" s="57" t="str">
        <f t="shared" si="30"/>
        <v xml:space="preserve"> °С; ;  м/с</v>
      </c>
      <c r="G691" s="57" t="str">
        <f t="shared" si="31"/>
        <v xml:space="preserve"> °С  м/с</v>
      </c>
      <c r="H691" s="57" t="str">
        <f t="shared" si="32"/>
        <v xml:space="preserve"> °С</v>
      </c>
    </row>
    <row r="692" spans="2:8" x14ac:dyDescent="0.25">
      <c r="B692" s="55">
        <v>44396</v>
      </c>
      <c r="C692" s="57"/>
      <c r="D692" s="59"/>
      <c r="E692" s="57"/>
      <c r="F692" s="57" t="str">
        <f t="shared" si="30"/>
        <v xml:space="preserve"> °С; ;  м/с</v>
      </c>
      <c r="G692" s="57" t="str">
        <f t="shared" si="31"/>
        <v xml:space="preserve"> °С  м/с</v>
      </c>
      <c r="H692" s="57" t="str">
        <f t="shared" si="32"/>
        <v xml:space="preserve"> °С</v>
      </c>
    </row>
    <row r="693" spans="2:8" x14ac:dyDescent="0.25">
      <c r="B693" s="55">
        <v>44397</v>
      </c>
      <c r="C693" s="57"/>
      <c r="D693" s="59"/>
      <c r="E693" s="57"/>
      <c r="F693" s="57" t="str">
        <f t="shared" si="30"/>
        <v xml:space="preserve"> °С; ;  м/с</v>
      </c>
      <c r="G693" s="57" t="str">
        <f t="shared" si="31"/>
        <v xml:space="preserve"> °С  м/с</v>
      </c>
      <c r="H693" s="57" t="str">
        <f t="shared" si="32"/>
        <v xml:space="preserve"> °С</v>
      </c>
    </row>
    <row r="694" spans="2:8" x14ac:dyDescent="0.25">
      <c r="B694" s="55">
        <v>44398</v>
      </c>
      <c r="C694" s="57"/>
      <c r="D694" s="59"/>
      <c r="E694" s="57"/>
      <c r="F694" s="57" t="str">
        <f t="shared" si="30"/>
        <v xml:space="preserve"> °С; ;  м/с</v>
      </c>
      <c r="G694" s="57" t="str">
        <f t="shared" si="31"/>
        <v xml:space="preserve"> °С  м/с</v>
      </c>
      <c r="H694" s="57" t="str">
        <f t="shared" si="32"/>
        <v xml:space="preserve"> °С</v>
      </c>
    </row>
    <row r="695" spans="2:8" x14ac:dyDescent="0.25">
      <c r="B695" s="55">
        <v>44399</v>
      </c>
      <c r="C695" s="57"/>
      <c r="D695" s="59"/>
      <c r="E695" s="57"/>
      <c r="F695" s="57" t="str">
        <f t="shared" si="30"/>
        <v xml:space="preserve"> °С; ;  м/с</v>
      </c>
      <c r="G695" s="57" t="str">
        <f t="shared" si="31"/>
        <v xml:space="preserve"> °С  м/с</v>
      </c>
      <c r="H695" s="57" t="str">
        <f t="shared" si="32"/>
        <v xml:space="preserve"> °С</v>
      </c>
    </row>
    <row r="696" spans="2:8" x14ac:dyDescent="0.25">
      <c r="B696" s="55">
        <v>44400</v>
      </c>
      <c r="C696" s="57"/>
      <c r="D696" s="59"/>
      <c r="E696" s="57"/>
      <c r="F696" s="57" t="str">
        <f t="shared" si="30"/>
        <v xml:space="preserve"> °С; ;  м/с</v>
      </c>
      <c r="G696" s="57" t="str">
        <f t="shared" si="31"/>
        <v xml:space="preserve"> °С  м/с</v>
      </c>
      <c r="H696" s="57" t="str">
        <f t="shared" si="32"/>
        <v xml:space="preserve"> °С</v>
      </c>
    </row>
    <row r="697" spans="2:8" x14ac:dyDescent="0.25">
      <c r="B697" s="55">
        <v>44401</v>
      </c>
      <c r="C697" s="57"/>
      <c r="D697" s="59"/>
      <c r="E697" s="57"/>
      <c r="F697" s="57" t="str">
        <f t="shared" si="30"/>
        <v xml:space="preserve"> °С; ;  м/с</v>
      </c>
      <c r="G697" s="57" t="str">
        <f t="shared" si="31"/>
        <v xml:space="preserve"> °С  м/с</v>
      </c>
      <c r="H697" s="57" t="str">
        <f t="shared" si="32"/>
        <v xml:space="preserve"> °С</v>
      </c>
    </row>
    <row r="698" spans="2:8" x14ac:dyDescent="0.25">
      <c r="B698" s="55">
        <v>44402</v>
      </c>
      <c r="C698" s="57"/>
      <c r="D698" s="59"/>
      <c r="E698" s="57"/>
      <c r="F698" s="57" t="str">
        <f t="shared" si="30"/>
        <v xml:space="preserve"> °С; ;  м/с</v>
      </c>
      <c r="G698" s="57" t="str">
        <f t="shared" si="31"/>
        <v xml:space="preserve"> °С  м/с</v>
      </c>
      <c r="H698" s="57" t="str">
        <f t="shared" si="32"/>
        <v xml:space="preserve"> °С</v>
      </c>
    </row>
    <row r="699" spans="2:8" x14ac:dyDescent="0.25">
      <c r="B699" s="55">
        <v>44403</v>
      </c>
      <c r="C699" s="57"/>
      <c r="D699" s="59"/>
      <c r="E699" s="57"/>
      <c r="F699" s="57" t="str">
        <f t="shared" si="30"/>
        <v xml:space="preserve"> °С; ;  м/с</v>
      </c>
      <c r="G699" s="57" t="str">
        <f t="shared" si="31"/>
        <v xml:space="preserve"> °С  м/с</v>
      </c>
      <c r="H699" s="57" t="str">
        <f t="shared" si="32"/>
        <v xml:space="preserve"> °С</v>
      </c>
    </row>
    <row r="700" spans="2:8" x14ac:dyDescent="0.25">
      <c r="B700" s="55">
        <v>44404</v>
      </c>
      <c r="C700" s="57"/>
      <c r="D700" s="59"/>
      <c r="E700" s="57"/>
      <c r="F700" s="57" t="str">
        <f t="shared" si="30"/>
        <v xml:space="preserve"> °С; ;  м/с</v>
      </c>
      <c r="G700" s="57" t="str">
        <f t="shared" si="31"/>
        <v xml:space="preserve"> °С  м/с</v>
      </c>
      <c r="H700" s="57" t="str">
        <f t="shared" si="32"/>
        <v xml:space="preserve"> °С</v>
      </c>
    </row>
    <row r="701" spans="2:8" x14ac:dyDescent="0.25">
      <c r="B701" s="55">
        <v>44405</v>
      </c>
      <c r="C701" s="57"/>
      <c r="D701" s="59"/>
      <c r="E701" s="57"/>
      <c r="F701" s="57" t="str">
        <f t="shared" si="30"/>
        <v xml:space="preserve"> °С; ;  м/с</v>
      </c>
      <c r="G701" s="57" t="str">
        <f t="shared" si="31"/>
        <v xml:space="preserve"> °С  м/с</v>
      </c>
      <c r="H701" s="57" t="str">
        <f t="shared" si="32"/>
        <v xml:space="preserve"> °С</v>
      </c>
    </row>
    <row r="702" spans="2:8" x14ac:dyDescent="0.25">
      <c r="B702" s="55">
        <v>44406</v>
      </c>
      <c r="C702" s="57"/>
      <c r="D702" s="59"/>
      <c r="E702" s="57"/>
      <c r="F702" s="57" t="str">
        <f t="shared" si="30"/>
        <v xml:space="preserve"> °С; ;  м/с</v>
      </c>
      <c r="G702" s="57" t="str">
        <f t="shared" si="31"/>
        <v xml:space="preserve"> °С  м/с</v>
      </c>
      <c r="H702" s="57" t="str">
        <f t="shared" si="32"/>
        <v xml:space="preserve"> °С</v>
      </c>
    </row>
    <row r="703" spans="2:8" x14ac:dyDescent="0.25">
      <c r="B703" s="55">
        <v>44407</v>
      </c>
      <c r="C703" s="57"/>
      <c r="D703" s="59"/>
      <c r="E703" s="57"/>
      <c r="F703" s="57" t="str">
        <f t="shared" si="30"/>
        <v xml:space="preserve"> °С; ;  м/с</v>
      </c>
      <c r="G703" s="57" t="str">
        <f t="shared" si="31"/>
        <v xml:space="preserve"> °С  м/с</v>
      </c>
      <c r="H703" s="57" t="str">
        <f t="shared" si="32"/>
        <v xml:space="preserve"> °С</v>
      </c>
    </row>
    <row r="704" spans="2:8" x14ac:dyDescent="0.25">
      <c r="B704" s="55">
        <v>44408</v>
      </c>
      <c r="C704" s="57"/>
      <c r="D704" s="59"/>
      <c r="E704" s="57"/>
      <c r="F704" s="57" t="str">
        <f t="shared" si="30"/>
        <v xml:space="preserve"> °С; ;  м/с</v>
      </c>
      <c r="G704" s="57" t="str">
        <f t="shared" si="31"/>
        <v xml:space="preserve"> °С  м/с</v>
      </c>
      <c r="H704" s="57" t="str">
        <f t="shared" si="32"/>
        <v xml:space="preserve"> °С</v>
      </c>
    </row>
    <row r="705" spans="2:8" x14ac:dyDescent="0.25">
      <c r="B705" s="55">
        <v>44409</v>
      </c>
      <c r="C705" s="57"/>
      <c r="D705" s="59"/>
      <c r="E705" s="57"/>
      <c r="F705" s="57" t="str">
        <f t="shared" si="30"/>
        <v xml:space="preserve"> °С; ;  м/с</v>
      </c>
      <c r="G705" s="57" t="str">
        <f t="shared" si="31"/>
        <v xml:space="preserve"> °С  м/с</v>
      </c>
      <c r="H705" s="57" t="str">
        <f t="shared" si="32"/>
        <v xml:space="preserve"> °С</v>
      </c>
    </row>
    <row r="706" spans="2:8" x14ac:dyDescent="0.25">
      <c r="B706" s="55">
        <v>44410</v>
      </c>
      <c r="C706" s="57"/>
      <c r="D706" s="59"/>
      <c r="E706" s="57"/>
      <c r="F706" s="57" t="str">
        <f t="shared" si="30"/>
        <v xml:space="preserve"> °С; ;  м/с</v>
      </c>
      <c r="G706" s="57" t="str">
        <f t="shared" si="31"/>
        <v xml:space="preserve"> °С  м/с</v>
      </c>
      <c r="H706" s="57" t="str">
        <f t="shared" si="32"/>
        <v xml:space="preserve"> °С</v>
      </c>
    </row>
    <row r="707" spans="2:8" x14ac:dyDescent="0.25">
      <c r="B707" s="55">
        <v>44411</v>
      </c>
      <c r="C707" s="57"/>
      <c r="D707" s="59"/>
      <c r="E707" s="57"/>
      <c r="F707" s="57" t="str">
        <f t="shared" ref="F707:F770" si="33">CONCATENATE(C707," °С; ",D707,"; ",E707," м/с")</f>
        <v xml:space="preserve"> °С; ;  м/с</v>
      </c>
      <c r="G707" s="57" t="str">
        <f t="shared" ref="G707:G770" si="34">CONCATENATE(C707," °С ",E707," м/с")</f>
        <v xml:space="preserve"> °С  м/с</v>
      </c>
      <c r="H707" s="57" t="str">
        <f t="shared" ref="H707:H770" si="35">CONCATENATE(C707," °С")</f>
        <v xml:space="preserve"> °С</v>
      </c>
    </row>
    <row r="708" spans="2:8" x14ac:dyDescent="0.25">
      <c r="B708" s="55">
        <v>44412</v>
      </c>
      <c r="C708" s="57"/>
      <c r="D708" s="59"/>
      <c r="E708" s="57"/>
      <c r="F708" s="57" t="str">
        <f t="shared" si="33"/>
        <v xml:space="preserve"> °С; ;  м/с</v>
      </c>
      <c r="G708" s="57" t="str">
        <f t="shared" si="34"/>
        <v xml:space="preserve"> °С  м/с</v>
      </c>
      <c r="H708" s="57" t="str">
        <f t="shared" si="35"/>
        <v xml:space="preserve"> °С</v>
      </c>
    </row>
    <row r="709" spans="2:8" x14ac:dyDescent="0.25">
      <c r="B709" s="55">
        <v>44413</v>
      </c>
      <c r="C709" s="57"/>
      <c r="D709" s="59"/>
      <c r="E709" s="57"/>
      <c r="F709" s="57" t="str">
        <f t="shared" si="33"/>
        <v xml:space="preserve"> °С; ;  м/с</v>
      </c>
      <c r="G709" s="57" t="str">
        <f t="shared" si="34"/>
        <v xml:space="preserve"> °С  м/с</v>
      </c>
      <c r="H709" s="57" t="str">
        <f t="shared" si="35"/>
        <v xml:space="preserve"> °С</v>
      </c>
    </row>
    <row r="710" spans="2:8" x14ac:dyDescent="0.25">
      <c r="B710" s="55">
        <v>44414</v>
      </c>
      <c r="C710" s="57"/>
      <c r="D710" s="59"/>
      <c r="E710" s="57"/>
      <c r="F710" s="57" t="str">
        <f t="shared" si="33"/>
        <v xml:space="preserve"> °С; ;  м/с</v>
      </c>
      <c r="G710" s="57" t="str">
        <f t="shared" si="34"/>
        <v xml:space="preserve"> °С  м/с</v>
      </c>
      <c r="H710" s="57" t="str">
        <f t="shared" si="35"/>
        <v xml:space="preserve"> °С</v>
      </c>
    </row>
    <row r="711" spans="2:8" x14ac:dyDescent="0.25">
      <c r="B711" s="55">
        <v>44415</v>
      </c>
      <c r="C711" s="57"/>
      <c r="D711" s="59"/>
      <c r="E711" s="57"/>
      <c r="F711" s="57" t="str">
        <f t="shared" si="33"/>
        <v xml:space="preserve"> °С; ;  м/с</v>
      </c>
      <c r="G711" s="57" t="str">
        <f t="shared" si="34"/>
        <v xml:space="preserve"> °С  м/с</v>
      </c>
      <c r="H711" s="57" t="str">
        <f t="shared" si="35"/>
        <v xml:space="preserve"> °С</v>
      </c>
    </row>
    <row r="712" spans="2:8" x14ac:dyDescent="0.25">
      <c r="B712" s="55">
        <v>44416</v>
      </c>
      <c r="C712" s="57"/>
      <c r="D712" s="59"/>
      <c r="E712" s="57"/>
      <c r="F712" s="57" t="str">
        <f t="shared" si="33"/>
        <v xml:space="preserve"> °С; ;  м/с</v>
      </c>
      <c r="G712" s="57" t="str">
        <f t="shared" si="34"/>
        <v xml:space="preserve"> °С  м/с</v>
      </c>
      <c r="H712" s="57" t="str">
        <f t="shared" si="35"/>
        <v xml:space="preserve"> °С</v>
      </c>
    </row>
    <row r="713" spans="2:8" x14ac:dyDescent="0.25">
      <c r="B713" s="55">
        <v>44417</v>
      </c>
      <c r="C713" s="57"/>
      <c r="D713" s="59"/>
      <c r="E713" s="57"/>
      <c r="F713" s="57" t="str">
        <f t="shared" si="33"/>
        <v xml:space="preserve"> °С; ;  м/с</v>
      </c>
      <c r="G713" s="57" t="str">
        <f t="shared" si="34"/>
        <v xml:space="preserve"> °С  м/с</v>
      </c>
      <c r="H713" s="57" t="str">
        <f t="shared" si="35"/>
        <v xml:space="preserve"> °С</v>
      </c>
    </row>
    <row r="714" spans="2:8" x14ac:dyDescent="0.25">
      <c r="B714" s="55">
        <v>44418</v>
      </c>
      <c r="C714" s="57"/>
      <c r="D714" s="59"/>
      <c r="E714" s="57"/>
      <c r="F714" s="57" t="str">
        <f t="shared" si="33"/>
        <v xml:space="preserve"> °С; ;  м/с</v>
      </c>
      <c r="G714" s="57" t="str">
        <f t="shared" si="34"/>
        <v xml:space="preserve"> °С  м/с</v>
      </c>
      <c r="H714" s="57" t="str">
        <f t="shared" si="35"/>
        <v xml:space="preserve"> °С</v>
      </c>
    </row>
    <row r="715" spans="2:8" x14ac:dyDescent="0.25">
      <c r="B715" s="55">
        <v>44419</v>
      </c>
      <c r="C715" s="57"/>
      <c r="D715" s="59"/>
      <c r="E715" s="57"/>
      <c r="F715" s="57" t="str">
        <f t="shared" si="33"/>
        <v xml:space="preserve"> °С; ;  м/с</v>
      </c>
      <c r="G715" s="57" t="str">
        <f t="shared" si="34"/>
        <v xml:space="preserve"> °С  м/с</v>
      </c>
      <c r="H715" s="57" t="str">
        <f t="shared" si="35"/>
        <v xml:space="preserve"> °С</v>
      </c>
    </row>
    <row r="716" spans="2:8" x14ac:dyDescent="0.25">
      <c r="B716" s="55">
        <v>44420</v>
      </c>
      <c r="C716" s="57"/>
      <c r="D716" s="59"/>
      <c r="E716" s="57"/>
      <c r="F716" s="57" t="str">
        <f t="shared" si="33"/>
        <v xml:space="preserve"> °С; ;  м/с</v>
      </c>
      <c r="G716" s="57" t="str">
        <f t="shared" si="34"/>
        <v xml:space="preserve"> °С  м/с</v>
      </c>
      <c r="H716" s="57" t="str">
        <f t="shared" si="35"/>
        <v xml:space="preserve"> °С</v>
      </c>
    </row>
    <row r="717" spans="2:8" x14ac:dyDescent="0.25">
      <c r="B717" s="55">
        <v>44421</v>
      </c>
      <c r="C717" s="57"/>
      <c r="D717" s="59"/>
      <c r="E717" s="57"/>
      <c r="F717" s="57" t="str">
        <f t="shared" si="33"/>
        <v xml:space="preserve"> °С; ;  м/с</v>
      </c>
      <c r="G717" s="57" t="str">
        <f t="shared" si="34"/>
        <v xml:space="preserve"> °С  м/с</v>
      </c>
      <c r="H717" s="57" t="str">
        <f t="shared" si="35"/>
        <v xml:space="preserve"> °С</v>
      </c>
    </row>
    <row r="718" spans="2:8" x14ac:dyDescent="0.25">
      <c r="B718" s="55">
        <v>44422</v>
      </c>
      <c r="C718" s="57"/>
      <c r="D718" s="59"/>
      <c r="E718" s="57"/>
      <c r="F718" s="57" t="str">
        <f t="shared" si="33"/>
        <v xml:space="preserve"> °С; ;  м/с</v>
      </c>
      <c r="G718" s="57" t="str">
        <f t="shared" si="34"/>
        <v xml:space="preserve"> °С  м/с</v>
      </c>
      <c r="H718" s="57" t="str">
        <f t="shared" si="35"/>
        <v xml:space="preserve"> °С</v>
      </c>
    </row>
    <row r="719" spans="2:8" x14ac:dyDescent="0.25">
      <c r="B719" s="55">
        <v>44423</v>
      </c>
      <c r="C719" s="57"/>
      <c r="D719" s="59"/>
      <c r="E719" s="57"/>
      <c r="F719" s="57" t="str">
        <f t="shared" si="33"/>
        <v xml:space="preserve"> °С; ;  м/с</v>
      </c>
      <c r="G719" s="57" t="str">
        <f t="shared" si="34"/>
        <v xml:space="preserve"> °С  м/с</v>
      </c>
      <c r="H719" s="57" t="str">
        <f t="shared" si="35"/>
        <v xml:space="preserve"> °С</v>
      </c>
    </row>
    <row r="720" spans="2:8" x14ac:dyDescent="0.25">
      <c r="B720" s="55">
        <v>44424</v>
      </c>
      <c r="C720" s="57"/>
      <c r="D720" s="59"/>
      <c r="E720" s="57"/>
      <c r="F720" s="57" t="str">
        <f t="shared" si="33"/>
        <v xml:space="preserve"> °С; ;  м/с</v>
      </c>
      <c r="G720" s="57" t="str">
        <f t="shared" si="34"/>
        <v xml:space="preserve"> °С  м/с</v>
      </c>
      <c r="H720" s="57" t="str">
        <f t="shared" si="35"/>
        <v xml:space="preserve"> °С</v>
      </c>
    </row>
    <row r="721" spans="2:8" x14ac:dyDescent="0.25">
      <c r="B721" s="55">
        <v>44425</v>
      </c>
      <c r="C721" s="57"/>
      <c r="D721" s="59"/>
      <c r="E721" s="57"/>
      <c r="F721" s="57" t="str">
        <f t="shared" si="33"/>
        <v xml:space="preserve"> °С; ;  м/с</v>
      </c>
      <c r="G721" s="57" t="str">
        <f t="shared" si="34"/>
        <v xml:space="preserve"> °С  м/с</v>
      </c>
      <c r="H721" s="57" t="str">
        <f t="shared" si="35"/>
        <v xml:space="preserve"> °С</v>
      </c>
    </row>
    <row r="722" spans="2:8" x14ac:dyDescent="0.25">
      <c r="B722" s="55">
        <v>44426</v>
      </c>
      <c r="C722" s="57"/>
      <c r="D722" s="59"/>
      <c r="E722" s="57"/>
      <c r="F722" s="57" t="str">
        <f t="shared" si="33"/>
        <v xml:space="preserve"> °С; ;  м/с</v>
      </c>
      <c r="G722" s="57" t="str">
        <f t="shared" si="34"/>
        <v xml:space="preserve"> °С  м/с</v>
      </c>
      <c r="H722" s="57" t="str">
        <f t="shared" si="35"/>
        <v xml:space="preserve"> °С</v>
      </c>
    </row>
    <row r="723" spans="2:8" x14ac:dyDescent="0.25">
      <c r="B723" s="55">
        <v>44427</v>
      </c>
      <c r="C723" s="57"/>
      <c r="D723" s="59"/>
      <c r="E723" s="57"/>
      <c r="F723" s="57" t="str">
        <f t="shared" si="33"/>
        <v xml:space="preserve"> °С; ;  м/с</v>
      </c>
      <c r="G723" s="57" t="str">
        <f t="shared" si="34"/>
        <v xml:space="preserve"> °С  м/с</v>
      </c>
      <c r="H723" s="57" t="str">
        <f t="shared" si="35"/>
        <v xml:space="preserve"> °С</v>
      </c>
    </row>
    <row r="724" spans="2:8" x14ac:dyDescent="0.25">
      <c r="B724" s="55">
        <v>44428</v>
      </c>
      <c r="C724" s="57"/>
      <c r="D724" s="59"/>
      <c r="E724" s="57"/>
      <c r="F724" s="57" t="str">
        <f t="shared" si="33"/>
        <v xml:space="preserve"> °С; ;  м/с</v>
      </c>
      <c r="G724" s="57" t="str">
        <f t="shared" si="34"/>
        <v xml:space="preserve"> °С  м/с</v>
      </c>
      <c r="H724" s="57" t="str">
        <f t="shared" si="35"/>
        <v xml:space="preserve"> °С</v>
      </c>
    </row>
    <row r="725" spans="2:8" x14ac:dyDescent="0.25">
      <c r="B725" s="55">
        <v>44429</v>
      </c>
      <c r="C725" s="57"/>
      <c r="D725" s="59"/>
      <c r="E725" s="57"/>
      <c r="F725" s="57" t="str">
        <f t="shared" si="33"/>
        <v xml:space="preserve"> °С; ;  м/с</v>
      </c>
      <c r="G725" s="57" t="str">
        <f t="shared" si="34"/>
        <v xml:space="preserve"> °С  м/с</v>
      </c>
      <c r="H725" s="57" t="str">
        <f t="shared" si="35"/>
        <v xml:space="preserve"> °С</v>
      </c>
    </row>
    <row r="726" spans="2:8" x14ac:dyDescent="0.25">
      <c r="B726" s="55">
        <v>44430</v>
      </c>
      <c r="C726" s="57"/>
      <c r="D726" s="59"/>
      <c r="E726" s="57"/>
      <c r="F726" s="57" t="str">
        <f t="shared" si="33"/>
        <v xml:space="preserve"> °С; ;  м/с</v>
      </c>
      <c r="G726" s="57" t="str">
        <f t="shared" si="34"/>
        <v xml:space="preserve"> °С  м/с</v>
      </c>
      <c r="H726" s="57" t="str">
        <f t="shared" si="35"/>
        <v xml:space="preserve"> °С</v>
      </c>
    </row>
    <row r="727" spans="2:8" x14ac:dyDescent="0.25">
      <c r="B727" s="55">
        <v>44431</v>
      </c>
      <c r="C727" s="57"/>
      <c r="D727" s="59"/>
      <c r="E727" s="57"/>
      <c r="F727" s="57" t="str">
        <f t="shared" si="33"/>
        <v xml:space="preserve"> °С; ;  м/с</v>
      </c>
      <c r="G727" s="57" t="str">
        <f t="shared" si="34"/>
        <v xml:space="preserve"> °С  м/с</v>
      </c>
      <c r="H727" s="57" t="str">
        <f t="shared" si="35"/>
        <v xml:space="preserve"> °С</v>
      </c>
    </row>
    <row r="728" spans="2:8" x14ac:dyDescent="0.25">
      <c r="B728" s="55">
        <v>44432</v>
      </c>
      <c r="C728" s="57"/>
      <c r="D728" s="59"/>
      <c r="E728" s="57"/>
      <c r="F728" s="57" t="str">
        <f t="shared" si="33"/>
        <v xml:space="preserve"> °С; ;  м/с</v>
      </c>
      <c r="G728" s="57" t="str">
        <f t="shared" si="34"/>
        <v xml:space="preserve"> °С  м/с</v>
      </c>
      <c r="H728" s="57" t="str">
        <f t="shared" si="35"/>
        <v xml:space="preserve"> °С</v>
      </c>
    </row>
    <row r="729" spans="2:8" x14ac:dyDescent="0.25">
      <c r="B729" s="55">
        <v>44433</v>
      </c>
      <c r="C729" s="57"/>
      <c r="D729" s="59"/>
      <c r="E729" s="57"/>
      <c r="F729" s="57" t="str">
        <f t="shared" si="33"/>
        <v xml:space="preserve"> °С; ;  м/с</v>
      </c>
      <c r="G729" s="57" t="str">
        <f t="shared" si="34"/>
        <v xml:space="preserve"> °С  м/с</v>
      </c>
      <c r="H729" s="57" t="str">
        <f t="shared" si="35"/>
        <v xml:space="preserve"> °С</v>
      </c>
    </row>
    <row r="730" spans="2:8" x14ac:dyDescent="0.25">
      <c r="B730" s="55">
        <v>44434</v>
      </c>
      <c r="C730" s="57"/>
      <c r="D730" s="59"/>
      <c r="E730" s="57"/>
      <c r="F730" s="57" t="str">
        <f t="shared" si="33"/>
        <v xml:space="preserve"> °С; ;  м/с</v>
      </c>
      <c r="G730" s="57" t="str">
        <f t="shared" si="34"/>
        <v xml:space="preserve"> °С  м/с</v>
      </c>
      <c r="H730" s="57" t="str">
        <f t="shared" si="35"/>
        <v xml:space="preserve"> °С</v>
      </c>
    </row>
    <row r="731" spans="2:8" x14ac:dyDescent="0.25">
      <c r="B731" s="55">
        <v>44435</v>
      </c>
      <c r="C731" s="57"/>
      <c r="D731" s="59"/>
      <c r="E731" s="57"/>
      <c r="F731" s="57" t="str">
        <f t="shared" si="33"/>
        <v xml:space="preserve"> °С; ;  м/с</v>
      </c>
      <c r="G731" s="57" t="str">
        <f t="shared" si="34"/>
        <v xml:space="preserve"> °С  м/с</v>
      </c>
      <c r="H731" s="57" t="str">
        <f t="shared" si="35"/>
        <v xml:space="preserve"> °С</v>
      </c>
    </row>
    <row r="732" spans="2:8" x14ac:dyDescent="0.25">
      <c r="B732" s="55">
        <v>44436</v>
      </c>
      <c r="C732" s="57"/>
      <c r="D732" s="59"/>
      <c r="E732" s="57"/>
      <c r="F732" s="57" t="str">
        <f t="shared" si="33"/>
        <v xml:space="preserve"> °С; ;  м/с</v>
      </c>
      <c r="G732" s="57" t="str">
        <f t="shared" si="34"/>
        <v xml:space="preserve"> °С  м/с</v>
      </c>
      <c r="H732" s="57" t="str">
        <f t="shared" si="35"/>
        <v xml:space="preserve"> °С</v>
      </c>
    </row>
    <row r="733" spans="2:8" x14ac:dyDescent="0.25">
      <c r="B733" s="55">
        <v>44437</v>
      </c>
      <c r="C733" s="57"/>
      <c r="D733" s="59"/>
      <c r="E733" s="57"/>
      <c r="F733" s="57" t="str">
        <f t="shared" si="33"/>
        <v xml:space="preserve"> °С; ;  м/с</v>
      </c>
      <c r="G733" s="57" t="str">
        <f t="shared" si="34"/>
        <v xml:space="preserve"> °С  м/с</v>
      </c>
      <c r="H733" s="57" t="str">
        <f t="shared" si="35"/>
        <v xml:space="preserve"> °С</v>
      </c>
    </row>
    <row r="734" spans="2:8" x14ac:dyDescent="0.25">
      <c r="B734" s="55">
        <v>44438</v>
      </c>
      <c r="C734" s="57"/>
      <c r="D734" s="59"/>
      <c r="E734" s="57"/>
      <c r="F734" s="57" t="str">
        <f t="shared" si="33"/>
        <v xml:space="preserve"> °С; ;  м/с</v>
      </c>
      <c r="G734" s="57" t="str">
        <f t="shared" si="34"/>
        <v xml:space="preserve"> °С  м/с</v>
      </c>
      <c r="H734" s="57" t="str">
        <f t="shared" si="35"/>
        <v xml:space="preserve"> °С</v>
      </c>
    </row>
    <row r="735" spans="2:8" x14ac:dyDescent="0.25">
      <c r="B735" s="55">
        <v>44439</v>
      </c>
      <c r="C735" s="57"/>
      <c r="D735" s="59"/>
      <c r="E735" s="57"/>
      <c r="F735" s="57" t="str">
        <f t="shared" si="33"/>
        <v xml:space="preserve"> °С; ;  м/с</v>
      </c>
      <c r="G735" s="57" t="str">
        <f t="shared" si="34"/>
        <v xml:space="preserve"> °С  м/с</v>
      </c>
      <c r="H735" s="57" t="str">
        <f t="shared" si="35"/>
        <v xml:space="preserve"> °С</v>
      </c>
    </row>
    <row r="736" spans="2:8" x14ac:dyDescent="0.25">
      <c r="B736" s="55">
        <v>44440</v>
      </c>
      <c r="C736" s="57"/>
      <c r="D736" s="59"/>
      <c r="E736" s="57"/>
      <c r="F736" s="57" t="str">
        <f t="shared" si="33"/>
        <v xml:space="preserve"> °С; ;  м/с</v>
      </c>
      <c r="G736" s="57" t="str">
        <f t="shared" si="34"/>
        <v xml:space="preserve"> °С  м/с</v>
      </c>
      <c r="H736" s="57" t="str">
        <f t="shared" si="35"/>
        <v xml:space="preserve"> °С</v>
      </c>
    </row>
    <row r="737" spans="2:8" x14ac:dyDescent="0.25">
      <c r="B737" s="55">
        <v>44441</v>
      </c>
      <c r="C737" s="57"/>
      <c r="D737" s="59"/>
      <c r="E737" s="57"/>
      <c r="F737" s="57" t="str">
        <f t="shared" si="33"/>
        <v xml:space="preserve"> °С; ;  м/с</v>
      </c>
      <c r="G737" s="57" t="str">
        <f t="shared" si="34"/>
        <v xml:space="preserve"> °С  м/с</v>
      </c>
      <c r="H737" s="57" t="str">
        <f t="shared" si="35"/>
        <v xml:space="preserve"> °С</v>
      </c>
    </row>
    <row r="738" spans="2:8" x14ac:dyDescent="0.25">
      <c r="B738" s="55">
        <v>44442</v>
      </c>
      <c r="C738" s="57"/>
      <c r="D738" s="59"/>
      <c r="E738" s="57"/>
      <c r="F738" s="57" t="str">
        <f t="shared" si="33"/>
        <v xml:space="preserve"> °С; ;  м/с</v>
      </c>
      <c r="G738" s="57" t="str">
        <f t="shared" si="34"/>
        <v xml:space="preserve"> °С  м/с</v>
      </c>
      <c r="H738" s="57" t="str">
        <f t="shared" si="35"/>
        <v xml:space="preserve"> °С</v>
      </c>
    </row>
    <row r="739" spans="2:8" x14ac:dyDescent="0.25">
      <c r="B739" s="55">
        <v>44443</v>
      </c>
      <c r="C739" s="57"/>
      <c r="D739" s="59"/>
      <c r="E739" s="57"/>
      <c r="F739" s="57" t="str">
        <f t="shared" si="33"/>
        <v xml:space="preserve"> °С; ;  м/с</v>
      </c>
      <c r="G739" s="57" t="str">
        <f t="shared" si="34"/>
        <v xml:space="preserve"> °С  м/с</v>
      </c>
      <c r="H739" s="57" t="str">
        <f t="shared" si="35"/>
        <v xml:space="preserve"> °С</v>
      </c>
    </row>
    <row r="740" spans="2:8" x14ac:dyDescent="0.25">
      <c r="B740" s="55">
        <v>44444</v>
      </c>
      <c r="C740" s="57"/>
      <c r="D740" s="59"/>
      <c r="E740" s="57"/>
      <c r="F740" s="57" t="str">
        <f t="shared" si="33"/>
        <v xml:space="preserve"> °С; ;  м/с</v>
      </c>
      <c r="G740" s="57" t="str">
        <f t="shared" si="34"/>
        <v xml:space="preserve"> °С  м/с</v>
      </c>
      <c r="H740" s="57" t="str">
        <f t="shared" si="35"/>
        <v xml:space="preserve"> °С</v>
      </c>
    </row>
    <row r="741" spans="2:8" x14ac:dyDescent="0.25">
      <c r="B741" s="55">
        <v>44445</v>
      </c>
      <c r="C741" s="57"/>
      <c r="D741" s="59"/>
      <c r="E741" s="57"/>
      <c r="F741" s="57" t="str">
        <f t="shared" si="33"/>
        <v xml:space="preserve"> °С; ;  м/с</v>
      </c>
      <c r="G741" s="57" t="str">
        <f t="shared" si="34"/>
        <v xml:space="preserve"> °С  м/с</v>
      </c>
      <c r="H741" s="57" t="str">
        <f t="shared" si="35"/>
        <v xml:space="preserve"> °С</v>
      </c>
    </row>
    <row r="742" spans="2:8" x14ac:dyDescent="0.25">
      <c r="B742" s="55">
        <v>44446</v>
      </c>
      <c r="C742" s="57"/>
      <c r="D742" s="59"/>
      <c r="E742" s="57"/>
      <c r="F742" s="57" t="str">
        <f t="shared" si="33"/>
        <v xml:space="preserve"> °С; ;  м/с</v>
      </c>
      <c r="G742" s="57" t="str">
        <f t="shared" si="34"/>
        <v xml:space="preserve"> °С  м/с</v>
      </c>
      <c r="H742" s="57" t="str">
        <f t="shared" si="35"/>
        <v xml:space="preserve"> °С</v>
      </c>
    </row>
    <row r="743" spans="2:8" x14ac:dyDescent="0.25">
      <c r="B743" s="55">
        <v>44447</v>
      </c>
      <c r="C743" s="57"/>
      <c r="D743" s="59"/>
      <c r="E743" s="57"/>
      <c r="F743" s="57" t="str">
        <f t="shared" si="33"/>
        <v xml:space="preserve"> °С; ;  м/с</v>
      </c>
      <c r="G743" s="57" t="str">
        <f t="shared" si="34"/>
        <v xml:space="preserve"> °С  м/с</v>
      </c>
      <c r="H743" s="57" t="str">
        <f t="shared" si="35"/>
        <v xml:space="preserve"> °С</v>
      </c>
    </row>
    <row r="744" spans="2:8" x14ac:dyDescent="0.25">
      <c r="B744" s="55">
        <v>44448</v>
      </c>
      <c r="C744" s="57"/>
      <c r="D744" s="59"/>
      <c r="E744" s="57"/>
      <c r="F744" s="57" t="str">
        <f t="shared" si="33"/>
        <v xml:space="preserve"> °С; ;  м/с</v>
      </c>
      <c r="G744" s="57" t="str">
        <f t="shared" si="34"/>
        <v xml:space="preserve"> °С  м/с</v>
      </c>
      <c r="H744" s="57" t="str">
        <f t="shared" si="35"/>
        <v xml:space="preserve"> °С</v>
      </c>
    </row>
    <row r="745" spans="2:8" x14ac:dyDescent="0.25">
      <c r="B745" s="55">
        <v>44449</v>
      </c>
      <c r="C745" s="57"/>
      <c r="D745" s="59"/>
      <c r="E745" s="57"/>
      <c r="F745" s="57" t="str">
        <f t="shared" si="33"/>
        <v xml:space="preserve"> °С; ;  м/с</v>
      </c>
      <c r="G745" s="57" t="str">
        <f t="shared" si="34"/>
        <v xml:space="preserve"> °С  м/с</v>
      </c>
      <c r="H745" s="57" t="str">
        <f t="shared" si="35"/>
        <v xml:space="preserve"> °С</v>
      </c>
    </row>
    <row r="746" spans="2:8" x14ac:dyDescent="0.25">
      <c r="B746" s="55">
        <v>44450</v>
      </c>
      <c r="C746" s="57"/>
      <c r="D746" s="59"/>
      <c r="E746" s="57"/>
      <c r="F746" s="57" t="str">
        <f t="shared" si="33"/>
        <v xml:space="preserve"> °С; ;  м/с</v>
      </c>
      <c r="G746" s="57" t="str">
        <f t="shared" si="34"/>
        <v xml:space="preserve"> °С  м/с</v>
      </c>
      <c r="H746" s="57" t="str">
        <f t="shared" si="35"/>
        <v xml:space="preserve"> °С</v>
      </c>
    </row>
    <row r="747" spans="2:8" x14ac:dyDescent="0.25">
      <c r="B747" s="55">
        <v>44451</v>
      </c>
      <c r="C747" s="57"/>
      <c r="D747" s="59"/>
      <c r="E747" s="57"/>
      <c r="F747" s="57" t="str">
        <f t="shared" si="33"/>
        <v xml:space="preserve"> °С; ;  м/с</v>
      </c>
      <c r="G747" s="57" t="str">
        <f t="shared" si="34"/>
        <v xml:space="preserve"> °С  м/с</v>
      </c>
      <c r="H747" s="57" t="str">
        <f t="shared" si="35"/>
        <v xml:space="preserve"> °С</v>
      </c>
    </row>
    <row r="748" spans="2:8" x14ac:dyDescent="0.25">
      <c r="B748" s="55">
        <v>44452</v>
      </c>
      <c r="C748" s="57"/>
      <c r="D748" s="59"/>
      <c r="E748" s="57"/>
      <c r="F748" s="57" t="str">
        <f t="shared" si="33"/>
        <v xml:space="preserve"> °С; ;  м/с</v>
      </c>
      <c r="G748" s="57" t="str">
        <f t="shared" si="34"/>
        <v xml:space="preserve"> °С  м/с</v>
      </c>
      <c r="H748" s="57" t="str">
        <f t="shared" si="35"/>
        <v xml:space="preserve"> °С</v>
      </c>
    </row>
    <row r="749" spans="2:8" x14ac:dyDescent="0.25">
      <c r="B749" s="55">
        <v>44453</v>
      </c>
      <c r="C749" s="57"/>
      <c r="D749" s="59"/>
      <c r="E749" s="57"/>
      <c r="F749" s="57" t="str">
        <f t="shared" si="33"/>
        <v xml:space="preserve"> °С; ;  м/с</v>
      </c>
      <c r="G749" s="57" t="str">
        <f t="shared" si="34"/>
        <v xml:space="preserve"> °С  м/с</v>
      </c>
      <c r="H749" s="57" t="str">
        <f t="shared" si="35"/>
        <v xml:space="preserve"> °С</v>
      </c>
    </row>
    <row r="750" spans="2:8" x14ac:dyDescent="0.25">
      <c r="B750" s="55">
        <v>44454</v>
      </c>
      <c r="C750" s="57"/>
      <c r="D750" s="59"/>
      <c r="E750" s="57"/>
      <c r="F750" s="57" t="str">
        <f t="shared" si="33"/>
        <v xml:space="preserve"> °С; ;  м/с</v>
      </c>
      <c r="G750" s="57" t="str">
        <f t="shared" si="34"/>
        <v xml:space="preserve"> °С  м/с</v>
      </c>
      <c r="H750" s="57" t="str">
        <f t="shared" si="35"/>
        <v xml:space="preserve"> °С</v>
      </c>
    </row>
    <row r="751" spans="2:8" x14ac:dyDescent="0.25">
      <c r="B751" s="55">
        <v>44455</v>
      </c>
      <c r="C751" s="57"/>
      <c r="D751" s="59"/>
      <c r="E751" s="57"/>
      <c r="F751" s="57" t="str">
        <f t="shared" si="33"/>
        <v xml:space="preserve"> °С; ;  м/с</v>
      </c>
      <c r="G751" s="57" t="str">
        <f t="shared" si="34"/>
        <v xml:space="preserve"> °С  м/с</v>
      </c>
      <c r="H751" s="57" t="str">
        <f t="shared" si="35"/>
        <v xml:space="preserve"> °С</v>
      </c>
    </row>
    <row r="752" spans="2:8" x14ac:dyDescent="0.25">
      <c r="B752" s="55">
        <v>44456</v>
      </c>
      <c r="C752" s="57"/>
      <c r="D752" s="59"/>
      <c r="E752" s="57"/>
      <c r="F752" s="57" t="str">
        <f t="shared" si="33"/>
        <v xml:space="preserve"> °С; ;  м/с</v>
      </c>
      <c r="G752" s="57" t="str">
        <f t="shared" si="34"/>
        <v xml:space="preserve"> °С  м/с</v>
      </c>
      <c r="H752" s="57" t="str">
        <f t="shared" si="35"/>
        <v xml:space="preserve"> °С</v>
      </c>
    </row>
    <row r="753" spans="2:8" x14ac:dyDescent="0.25">
      <c r="B753" s="55">
        <v>44457</v>
      </c>
      <c r="C753" s="57"/>
      <c r="D753" s="59"/>
      <c r="E753" s="57"/>
      <c r="F753" s="57" t="str">
        <f t="shared" si="33"/>
        <v xml:space="preserve"> °С; ;  м/с</v>
      </c>
      <c r="G753" s="57" t="str">
        <f t="shared" si="34"/>
        <v xml:space="preserve"> °С  м/с</v>
      </c>
      <c r="H753" s="57" t="str">
        <f t="shared" si="35"/>
        <v xml:space="preserve"> °С</v>
      </c>
    </row>
    <row r="754" spans="2:8" x14ac:dyDescent="0.25">
      <c r="B754" s="55">
        <v>44458</v>
      </c>
      <c r="C754" s="57"/>
      <c r="D754" s="59"/>
      <c r="E754" s="57"/>
      <c r="F754" s="57" t="str">
        <f t="shared" si="33"/>
        <v xml:space="preserve"> °С; ;  м/с</v>
      </c>
      <c r="G754" s="57" t="str">
        <f t="shared" si="34"/>
        <v xml:space="preserve"> °С  м/с</v>
      </c>
      <c r="H754" s="57" t="str">
        <f t="shared" si="35"/>
        <v xml:space="preserve"> °С</v>
      </c>
    </row>
    <row r="755" spans="2:8" x14ac:dyDescent="0.25">
      <c r="B755" s="55">
        <v>44459</v>
      </c>
      <c r="C755" s="57"/>
      <c r="D755" s="59"/>
      <c r="E755" s="57"/>
      <c r="F755" s="57" t="str">
        <f t="shared" si="33"/>
        <v xml:space="preserve"> °С; ;  м/с</v>
      </c>
      <c r="G755" s="57" t="str">
        <f t="shared" si="34"/>
        <v xml:space="preserve"> °С  м/с</v>
      </c>
      <c r="H755" s="57" t="str">
        <f t="shared" si="35"/>
        <v xml:space="preserve"> °С</v>
      </c>
    </row>
    <row r="756" spans="2:8" x14ac:dyDescent="0.25">
      <c r="B756" s="55">
        <v>44460</v>
      </c>
      <c r="C756" s="57"/>
      <c r="D756" s="59"/>
      <c r="E756" s="57"/>
      <c r="F756" s="57" t="str">
        <f t="shared" si="33"/>
        <v xml:space="preserve"> °С; ;  м/с</v>
      </c>
      <c r="G756" s="57" t="str">
        <f t="shared" si="34"/>
        <v xml:space="preserve"> °С  м/с</v>
      </c>
      <c r="H756" s="57" t="str">
        <f t="shared" si="35"/>
        <v xml:space="preserve"> °С</v>
      </c>
    </row>
    <row r="757" spans="2:8" x14ac:dyDescent="0.25">
      <c r="B757" s="55">
        <v>44461</v>
      </c>
      <c r="C757" s="57"/>
      <c r="D757" s="59"/>
      <c r="E757" s="57"/>
      <c r="F757" s="57" t="str">
        <f t="shared" si="33"/>
        <v xml:space="preserve"> °С; ;  м/с</v>
      </c>
      <c r="G757" s="57" t="str">
        <f t="shared" si="34"/>
        <v xml:space="preserve"> °С  м/с</v>
      </c>
      <c r="H757" s="57" t="str">
        <f t="shared" si="35"/>
        <v xml:space="preserve"> °С</v>
      </c>
    </row>
    <row r="758" spans="2:8" x14ac:dyDescent="0.25">
      <c r="B758" s="55">
        <v>44462</v>
      </c>
      <c r="C758" s="57"/>
      <c r="D758" s="59"/>
      <c r="E758" s="57"/>
      <c r="F758" s="57" t="str">
        <f t="shared" si="33"/>
        <v xml:space="preserve"> °С; ;  м/с</v>
      </c>
      <c r="G758" s="57" t="str">
        <f t="shared" si="34"/>
        <v xml:space="preserve"> °С  м/с</v>
      </c>
      <c r="H758" s="57" t="str">
        <f t="shared" si="35"/>
        <v xml:space="preserve"> °С</v>
      </c>
    </row>
    <row r="759" spans="2:8" x14ac:dyDescent="0.25">
      <c r="B759" s="55">
        <v>44463</v>
      </c>
      <c r="C759" s="57"/>
      <c r="D759" s="59"/>
      <c r="E759" s="57"/>
      <c r="F759" s="57" t="str">
        <f t="shared" si="33"/>
        <v xml:space="preserve"> °С; ;  м/с</v>
      </c>
      <c r="G759" s="57" t="str">
        <f t="shared" si="34"/>
        <v xml:space="preserve"> °С  м/с</v>
      </c>
      <c r="H759" s="57" t="str">
        <f t="shared" si="35"/>
        <v xml:space="preserve"> °С</v>
      </c>
    </row>
    <row r="760" spans="2:8" x14ac:dyDescent="0.25">
      <c r="B760" s="55">
        <v>44464</v>
      </c>
      <c r="C760" s="57"/>
      <c r="D760" s="59"/>
      <c r="E760" s="57"/>
      <c r="F760" s="57" t="str">
        <f t="shared" si="33"/>
        <v xml:space="preserve"> °С; ;  м/с</v>
      </c>
      <c r="G760" s="57" t="str">
        <f t="shared" si="34"/>
        <v xml:space="preserve"> °С  м/с</v>
      </c>
      <c r="H760" s="57" t="str">
        <f t="shared" si="35"/>
        <v xml:space="preserve"> °С</v>
      </c>
    </row>
    <row r="761" spans="2:8" x14ac:dyDescent="0.25">
      <c r="B761" s="55">
        <v>44465</v>
      </c>
      <c r="C761" s="57"/>
      <c r="D761" s="59"/>
      <c r="E761" s="57"/>
      <c r="F761" s="57" t="str">
        <f t="shared" si="33"/>
        <v xml:space="preserve"> °С; ;  м/с</v>
      </c>
      <c r="G761" s="57" t="str">
        <f t="shared" si="34"/>
        <v xml:space="preserve"> °С  м/с</v>
      </c>
      <c r="H761" s="57" t="str">
        <f t="shared" si="35"/>
        <v xml:space="preserve"> °С</v>
      </c>
    </row>
    <row r="762" spans="2:8" x14ac:dyDescent="0.25">
      <c r="B762" s="55">
        <v>44466</v>
      </c>
      <c r="C762" s="57"/>
      <c r="D762" s="59"/>
      <c r="E762" s="57"/>
      <c r="F762" s="57" t="str">
        <f t="shared" si="33"/>
        <v xml:space="preserve"> °С; ;  м/с</v>
      </c>
      <c r="G762" s="57" t="str">
        <f t="shared" si="34"/>
        <v xml:space="preserve"> °С  м/с</v>
      </c>
      <c r="H762" s="57" t="str">
        <f t="shared" si="35"/>
        <v xml:space="preserve"> °С</v>
      </c>
    </row>
    <row r="763" spans="2:8" x14ac:dyDescent="0.25">
      <c r="B763" s="55">
        <v>44467</v>
      </c>
      <c r="C763" s="57"/>
      <c r="D763" s="59"/>
      <c r="E763" s="57"/>
      <c r="F763" s="57" t="str">
        <f t="shared" si="33"/>
        <v xml:space="preserve"> °С; ;  м/с</v>
      </c>
      <c r="G763" s="57" t="str">
        <f t="shared" si="34"/>
        <v xml:space="preserve"> °С  м/с</v>
      </c>
      <c r="H763" s="57" t="str">
        <f t="shared" si="35"/>
        <v xml:space="preserve"> °С</v>
      </c>
    </row>
    <row r="764" spans="2:8" x14ac:dyDescent="0.25">
      <c r="B764" s="55">
        <v>44468</v>
      </c>
      <c r="C764" s="57"/>
      <c r="D764" s="59"/>
      <c r="E764" s="57"/>
      <c r="F764" s="57" t="str">
        <f t="shared" si="33"/>
        <v xml:space="preserve"> °С; ;  м/с</v>
      </c>
      <c r="G764" s="57" t="str">
        <f t="shared" si="34"/>
        <v xml:space="preserve"> °С  м/с</v>
      </c>
      <c r="H764" s="57" t="str">
        <f t="shared" si="35"/>
        <v xml:space="preserve"> °С</v>
      </c>
    </row>
    <row r="765" spans="2:8" x14ac:dyDescent="0.25">
      <c r="B765" s="55">
        <v>44469</v>
      </c>
      <c r="C765" s="57"/>
      <c r="D765" s="59"/>
      <c r="E765" s="57"/>
      <c r="F765" s="57" t="str">
        <f t="shared" si="33"/>
        <v xml:space="preserve"> °С; ;  м/с</v>
      </c>
      <c r="G765" s="57" t="str">
        <f t="shared" si="34"/>
        <v xml:space="preserve"> °С  м/с</v>
      </c>
      <c r="H765" s="57" t="str">
        <f t="shared" si="35"/>
        <v xml:space="preserve"> °С</v>
      </c>
    </row>
    <row r="766" spans="2:8" x14ac:dyDescent="0.25">
      <c r="B766" s="55">
        <v>44470</v>
      </c>
      <c r="C766" s="57"/>
      <c r="D766" s="59"/>
      <c r="E766" s="57"/>
      <c r="F766" s="57" t="str">
        <f t="shared" si="33"/>
        <v xml:space="preserve"> °С; ;  м/с</v>
      </c>
      <c r="G766" s="57" t="str">
        <f t="shared" si="34"/>
        <v xml:space="preserve"> °С  м/с</v>
      </c>
      <c r="H766" s="57" t="str">
        <f t="shared" si="35"/>
        <v xml:space="preserve"> °С</v>
      </c>
    </row>
    <row r="767" spans="2:8" x14ac:dyDescent="0.25">
      <c r="B767" s="55">
        <v>44471</v>
      </c>
      <c r="C767" s="57"/>
      <c r="D767" s="59"/>
      <c r="E767" s="57"/>
      <c r="F767" s="57" t="str">
        <f t="shared" si="33"/>
        <v xml:space="preserve"> °С; ;  м/с</v>
      </c>
      <c r="G767" s="57" t="str">
        <f t="shared" si="34"/>
        <v xml:space="preserve"> °С  м/с</v>
      </c>
      <c r="H767" s="57" t="str">
        <f t="shared" si="35"/>
        <v xml:space="preserve"> °С</v>
      </c>
    </row>
    <row r="768" spans="2:8" x14ac:dyDescent="0.25">
      <c r="B768" s="55">
        <v>44472</v>
      </c>
      <c r="C768" s="57"/>
      <c r="D768" s="59"/>
      <c r="E768" s="57"/>
      <c r="F768" s="57" t="str">
        <f t="shared" si="33"/>
        <v xml:space="preserve"> °С; ;  м/с</v>
      </c>
      <c r="G768" s="57" t="str">
        <f t="shared" si="34"/>
        <v xml:space="preserve"> °С  м/с</v>
      </c>
      <c r="H768" s="57" t="str">
        <f t="shared" si="35"/>
        <v xml:space="preserve"> °С</v>
      </c>
    </row>
    <row r="769" spans="2:8" x14ac:dyDescent="0.25">
      <c r="B769" s="55">
        <v>44473</v>
      </c>
      <c r="C769" s="57"/>
      <c r="D769" s="59"/>
      <c r="E769" s="57"/>
      <c r="F769" s="57" t="str">
        <f t="shared" si="33"/>
        <v xml:space="preserve"> °С; ;  м/с</v>
      </c>
      <c r="G769" s="57" t="str">
        <f t="shared" si="34"/>
        <v xml:space="preserve"> °С  м/с</v>
      </c>
      <c r="H769" s="57" t="str">
        <f t="shared" si="35"/>
        <v xml:space="preserve"> °С</v>
      </c>
    </row>
    <row r="770" spans="2:8" x14ac:dyDescent="0.25">
      <c r="B770" s="55">
        <v>44474</v>
      </c>
      <c r="C770" s="57"/>
      <c r="D770" s="59"/>
      <c r="E770" s="57"/>
      <c r="F770" s="57" t="str">
        <f t="shared" si="33"/>
        <v xml:space="preserve"> °С; ;  м/с</v>
      </c>
      <c r="G770" s="57" t="str">
        <f t="shared" si="34"/>
        <v xml:space="preserve"> °С  м/с</v>
      </c>
      <c r="H770" s="57" t="str">
        <f t="shared" si="35"/>
        <v xml:space="preserve"> °С</v>
      </c>
    </row>
    <row r="771" spans="2:8" x14ac:dyDescent="0.25">
      <c r="B771" s="55">
        <v>44475</v>
      </c>
      <c r="C771" s="57"/>
      <c r="D771" s="59"/>
      <c r="E771" s="57"/>
      <c r="F771" s="57" t="str">
        <f t="shared" ref="F771:F834" si="36">CONCATENATE(C771," °С; ",D771,"; ",E771," м/с")</f>
        <v xml:space="preserve"> °С; ;  м/с</v>
      </c>
      <c r="G771" s="57" t="str">
        <f t="shared" ref="G771:G834" si="37">CONCATENATE(C771," °С ",E771," м/с")</f>
        <v xml:space="preserve"> °С  м/с</v>
      </c>
      <c r="H771" s="57" t="str">
        <f t="shared" ref="H771:H834" si="38">CONCATENATE(C771," °С")</f>
        <v xml:space="preserve"> °С</v>
      </c>
    </row>
    <row r="772" spans="2:8" x14ac:dyDescent="0.25">
      <c r="B772" s="55">
        <v>44476</v>
      </c>
      <c r="C772" s="57"/>
      <c r="D772" s="59"/>
      <c r="E772" s="57"/>
      <c r="F772" s="57" t="str">
        <f t="shared" si="36"/>
        <v xml:space="preserve"> °С; ;  м/с</v>
      </c>
      <c r="G772" s="57" t="str">
        <f t="shared" si="37"/>
        <v xml:space="preserve"> °С  м/с</v>
      </c>
      <c r="H772" s="57" t="str">
        <f t="shared" si="38"/>
        <v xml:space="preserve"> °С</v>
      </c>
    </row>
    <row r="773" spans="2:8" x14ac:dyDescent="0.25">
      <c r="B773" s="55">
        <v>44477</v>
      </c>
      <c r="C773" s="57"/>
      <c r="D773" s="59"/>
      <c r="E773" s="57"/>
      <c r="F773" s="57" t="str">
        <f t="shared" si="36"/>
        <v xml:space="preserve"> °С; ;  м/с</v>
      </c>
      <c r="G773" s="57" t="str">
        <f t="shared" si="37"/>
        <v xml:space="preserve"> °С  м/с</v>
      </c>
      <c r="H773" s="57" t="str">
        <f t="shared" si="38"/>
        <v xml:space="preserve"> °С</v>
      </c>
    </row>
    <row r="774" spans="2:8" x14ac:dyDescent="0.25">
      <c r="B774" s="55">
        <v>44478</v>
      </c>
      <c r="C774" s="57"/>
      <c r="D774" s="59"/>
      <c r="E774" s="57"/>
      <c r="F774" s="57" t="str">
        <f t="shared" si="36"/>
        <v xml:space="preserve"> °С; ;  м/с</v>
      </c>
      <c r="G774" s="57" t="str">
        <f t="shared" si="37"/>
        <v xml:space="preserve"> °С  м/с</v>
      </c>
      <c r="H774" s="57" t="str">
        <f t="shared" si="38"/>
        <v xml:space="preserve"> °С</v>
      </c>
    </row>
    <row r="775" spans="2:8" x14ac:dyDescent="0.25">
      <c r="B775" s="55">
        <v>44479</v>
      </c>
      <c r="C775" s="57"/>
      <c r="D775" s="59"/>
      <c r="E775" s="57"/>
      <c r="F775" s="57" t="str">
        <f t="shared" si="36"/>
        <v xml:space="preserve"> °С; ;  м/с</v>
      </c>
      <c r="G775" s="57" t="str">
        <f t="shared" si="37"/>
        <v xml:space="preserve"> °С  м/с</v>
      </c>
      <c r="H775" s="57" t="str">
        <f t="shared" si="38"/>
        <v xml:space="preserve"> °С</v>
      </c>
    </row>
    <row r="776" spans="2:8" x14ac:dyDescent="0.25">
      <c r="B776" s="55">
        <v>44480</v>
      </c>
      <c r="C776" s="57"/>
      <c r="D776" s="59"/>
      <c r="E776" s="57"/>
      <c r="F776" s="57" t="str">
        <f t="shared" si="36"/>
        <v xml:space="preserve"> °С; ;  м/с</v>
      </c>
      <c r="G776" s="57" t="str">
        <f t="shared" si="37"/>
        <v xml:space="preserve"> °С  м/с</v>
      </c>
      <c r="H776" s="57" t="str">
        <f t="shared" si="38"/>
        <v xml:space="preserve"> °С</v>
      </c>
    </row>
    <row r="777" spans="2:8" x14ac:dyDescent="0.25">
      <c r="B777" s="55">
        <v>44481</v>
      </c>
      <c r="C777" s="57"/>
      <c r="D777" s="59"/>
      <c r="E777" s="57"/>
      <c r="F777" s="57" t="str">
        <f t="shared" si="36"/>
        <v xml:space="preserve"> °С; ;  м/с</v>
      </c>
      <c r="G777" s="57" t="str">
        <f t="shared" si="37"/>
        <v xml:space="preserve"> °С  м/с</v>
      </c>
      <c r="H777" s="57" t="str">
        <f t="shared" si="38"/>
        <v xml:space="preserve"> °С</v>
      </c>
    </row>
    <row r="778" spans="2:8" x14ac:dyDescent="0.25">
      <c r="B778" s="55">
        <v>44482</v>
      </c>
      <c r="C778" s="57"/>
      <c r="D778" s="59"/>
      <c r="E778" s="57"/>
      <c r="F778" s="57" t="str">
        <f t="shared" si="36"/>
        <v xml:space="preserve"> °С; ;  м/с</v>
      </c>
      <c r="G778" s="57" t="str">
        <f t="shared" si="37"/>
        <v xml:space="preserve"> °С  м/с</v>
      </c>
      <c r="H778" s="57" t="str">
        <f t="shared" si="38"/>
        <v xml:space="preserve"> °С</v>
      </c>
    </row>
    <row r="779" spans="2:8" x14ac:dyDescent="0.25">
      <c r="B779" s="55">
        <v>44483</v>
      </c>
      <c r="C779" s="57"/>
      <c r="D779" s="59"/>
      <c r="E779" s="57"/>
      <c r="F779" s="57" t="str">
        <f t="shared" si="36"/>
        <v xml:space="preserve"> °С; ;  м/с</v>
      </c>
      <c r="G779" s="57" t="str">
        <f t="shared" si="37"/>
        <v xml:space="preserve"> °С  м/с</v>
      </c>
      <c r="H779" s="57" t="str">
        <f t="shared" si="38"/>
        <v xml:space="preserve"> °С</v>
      </c>
    </row>
    <row r="780" spans="2:8" x14ac:dyDescent="0.25">
      <c r="B780" s="55">
        <v>44484</v>
      </c>
      <c r="C780" s="57"/>
      <c r="D780" s="59"/>
      <c r="E780" s="57"/>
      <c r="F780" s="57" t="str">
        <f t="shared" si="36"/>
        <v xml:space="preserve"> °С; ;  м/с</v>
      </c>
      <c r="G780" s="57" t="str">
        <f t="shared" si="37"/>
        <v xml:space="preserve"> °С  м/с</v>
      </c>
      <c r="H780" s="57" t="str">
        <f t="shared" si="38"/>
        <v xml:space="preserve"> °С</v>
      </c>
    </row>
    <row r="781" spans="2:8" x14ac:dyDescent="0.25">
      <c r="B781" s="55">
        <v>44485</v>
      </c>
      <c r="C781" s="57"/>
      <c r="D781" s="59"/>
      <c r="E781" s="57"/>
      <c r="F781" s="57" t="str">
        <f t="shared" si="36"/>
        <v xml:space="preserve"> °С; ;  м/с</v>
      </c>
      <c r="G781" s="57" t="str">
        <f t="shared" si="37"/>
        <v xml:space="preserve"> °С  м/с</v>
      </c>
      <c r="H781" s="57" t="str">
        <f t="shared" si="38"/>
        <v xml:space="preserve"> °С</v>
      </c>
    </row>
    <row r="782" spans="2:8" x14ac:dyDescent="0.25">
      <c r="B782" s="55">
        <v>44486</v>
      </c>
      <c r="C782" s="57"/>
      <c r="D782" s="59"/>
      <c r="E782" s="57"/>
      <c r="F782" s="57" t="str">
        <f t="shared" si="36"/>
        <v xml:space="preserve"> °С; ;  м/с</v>
      </c>
      <c r="G782" s="57" t="str">
        <f t="shared" si="37"/>
        <v xml:space="preserve"> °С  м/с</v>
      </c>
      <c r="H782" s="57" t="str">
        <f t="shared" si="38"/>
        <v xml:space="preserve"> °С</v>
      </c>
    </row>
    <row r="783" spans="2:8" x14ac:dyDescent="0.25">
      <c r="B783" s="55">
        <v>44487</v>
      </c>
      <c r="C783" s="57"/>
      <c r="D783" s="59"/>
      <c r="E783" s="57"/>
      <c r="F783" s="57" t="str">
        <f t="shared" si="36"/>
        <v xml:space="preserve"> °С; ;  м/с</v>
      </c>
      <c r="G783" s="57" t="str">
        <f t="shared" si="37"/>
        <v xml:space="preserve"> °С  м/с</v>
      </c>
      <c r="H783" s="57" t="str">
        <f t="shared" si="38"/>
        <v xml:space="preserve"> °С</v>
      </c>
    </row>
    <row r="784" spans="2:8" x14ac:dyDescent="0.25">
      <c r="B784" s="55">
        <v>44488</v>
      </c>
      <c r="C784" s="57"/>
      <c r="D784" s="59"/>
      <c r="E784" s="57"/>
      <c r="F784" s="57" t="str">
        <f t="shared" si="36"/>
        <v xml:space="preserve"> °С; ;  м/с</v>
      </c>
      <c r="G784" s="57" t="str">
        <f t="shared" si="37"/>
        <v xml:space="preserve"> °С  м/с</v>
      </c>
      <c r="H784" s="57" t="str">
        <f t="shared" si="38"/>
        <v xml:space="preserve"> °С</v>
      </c>
    </row>
    <row r="785" spans="2:8" x14ac:dyDescent="0.25">
      <c r="B785" s="55">
        <v>44489</v>
      </c>
      <c r="C785" s="57"/>
      <c r="D785" s="59"/>
      <c r="E785" s="57"/>
      <c r="F785" s="57" t="str">
        <f t="shared" si="36"/>
        <v xml:space="preserve"> °С; ;  м/с</v>
      </c>
      <c r="G785" s="57" t="str">
        <f t="shared" si="37"/>
        <v xml:space="preserve"> °С  м/с</v>
      </c>
      <c r="H785" s="57" t="str">
        <f t="shared" si="38"/>
        <v xml:space="preserve"> °С</v>
      </c>
    </row>
    <row r="786" spans="2:8" x14ac:dyDescent="0.25">
      <c r="B786" s="55">
        <v>44490</v>
      </c>
      <c r="C786" s="57"/>
      <c r="D786" s="59"/>
      <c r="E786" s="57"/>
      <c r="F786" s="57" t="str">
        <f t="shared" si="36"/>
        <v xml:space="preserve"> °С; ;  м/с</v>
      </c>
      <c r="G786" s="57" t="str">
        <f t="shared" si="37"/>
        <v xml:space="preserve"> °С  м/с</v>
      </c>
      <c r="H786" s="57" t="str">
        <f t="shared" si="38"/>
        <v xml:space="preserve"> °С</v>
      </c>
    </row>
    <row r="787" spans="2:8" x14ac:dyDescent="0.25">
      <c r="B787" s="55">
        <v>44491</v>
      </c>
      <c r="C787" s="57"/>
      <c r="D787" s="59"/>
      <c r="E787" s="57"/>
      <c r="F787" s="57" t="str">
        <f t="shared" si="36"/>
        <v xml:space="preserve"> °С; ;  м/с</v>
      </c>
      <c r="G787" s="57" t="str">
        <f t="shared" si="37"/>
        <v xml:space="preserve"> °С  м/с</v>
      </c>
      <c r="H787" s="57" t="str">
        <f t="shared" si="38"/>
        <v xml:space="preserve"> °С</v>
      </c>
    </row>
    <row r="788" spans="2:8" x14ac:dyDescent="0.25">
      <c r="B788" s="55">
        <v>44492</v>
      </c>
      <c r="C788" s="57"/>
      <c r="D788" s="59"/>
      <c r="E788" s="57"/>
      <c r="F788" s="57" t="str">
        <f t="shared" si="36"/>
        <v xml:space="preserve"> °С; ;  м/с</v>
      </c>
      <c r="G788" s="57" t="str">
        <f t="shared" si="37"/>
        <v xml:space="preserve"> °С  м/с</v>
      </c>
      <c r="H788" s="57" t="str">
        <f t="shared" si="38"/>
        <v xml:space="preserve"> °С</v>
      </c>
    </row>
    <row r="789" spans="2:8" x14ac:dyDescent="0.25">
      <c r="B789" s="55">
        <v>44493</v>
      </c>
      <c r="C789" s="57"/>
      <c r="D789" s="59"/>
      <c r="E789" s="57"/>
      <c r="F789" s="57" t="str">
        <f t="shared" si="36"/>
        <v xml:space="preserve"> °С; ;  м/с</v>
      </c>
      <c r="G789" s="57" t="str">
        <f t="shared" si="37"/>
        <v xml:space="preserve"> °С  м/с</v>
      </c>
      <c r="H789" s="57" t="str">
        <f t="shared" si="38"/>
        <v xml:space="preserve"> °С</v>
      </c>
    </row>
    <row r="790" spans="2:8" x14ac:dyDescent="0.25">
      <c r="B790" s="55">
        <v>44494</v>
      </c>
      <c r="C790" s="57"/>
      <c r="D790" s="59"/>
      <c r="E790" s="57"/>
      <c r="F790" s="57" t="str">
        <f t="shared" si="36"/>
        <v xml:space="preserve"> °С; ;  м/с</v>
      </c>
      <c r="G790" s="57" t="str">
        <f t="shared" si="37"/>
        <v xml:space="preserve"> °С  м/с</v>
      </c>
      <c r="H790" s="57" t="str">
        <f t="shared" si="38"/>
        <v xml:space="preserve"> °С</v>
      </c>
    </row>
    <row r="791" spans="2:8" x14ac:dyDescent="0.25">
      <c r="B791" s="55">
        <v>44495</v>
      </c>
      <c r="C791" s="57"/>
      <c r="D791" s="59"/>
      <c r="E791" s="57"/>
      <c r="F791" s="57" t="str">
        <f t="shared" si="36"/>
        <v xml:space="preserve"> °С; ;  м/с</v>
      </c>
      <c r="G791" s="57" t="str">
        <f t="shared" si="37"/>
        <v xml:space="preserve"> °С  м/с</v>
      </c>
      <c r="H791" s="57" t="str">
        <f t="shared" si="38"/>
        <v xml:space="preserve"> °С</v>
      </c>
    </row>
    <row r="792" spans="2:8" x14ac:dyDescent="0.25">
      <c r="B792" s="55">
        <v>44496</v>
      </c>
      <c r="C792" s="57"/>
      <c r="D792" s="59"/>
      <c r="E792" s="57"/>
      <c r="F792" s="57" t="str">
        <f t="shared" si="36"/>
        <v xml:space="preserve"> °С; ;  м/с</v>
      </c>
      <c r="G792" s="57" t="str">
        <f t="shared" si="37"/>
        <v xml:space="preserve"> °С  м/с</v>
      </c>
      <c r="H792" s="57" t="str">
        <f t="shared" si="38"/>
        <v xml:space="preserve"> °С</v>
      </c>
    </row>
    <row r="793" spans="2:8" x14ac:dyDescent="0.25">
      <c r="B793" s="55">
        <v>44497</v>
      </c>
      <c r="C793" s="57"/>
      <c r="D793" s="59"/>
      <c r="E793" s="57"/>
      <c r="F793" s="57" t="str">
        <f t="shared" si="36"/>
        <v xml:space="preserve"> °С; ;  м/с</v>
      </c>
      <c r="G793" s="57" t="str">
        <f t="shared" si="37"/>
        <v xml:space="preserve"> °С  м/с</v>
      </c>
      <c r="H793" s="57" t="str">
        <f t="shared" si="38"/>
        <v xml:space="preserve"> °С</v>
      </c>
    </row>
    <row r="794" spans="2:8" x14ac:dyDescent="0.25">
      <c r="B794" s="55">
        <v>44498</v>
      </c>
      <c r="C794" s="57"/>
      <c r="D794" s="59"/>
      <c r="E794" s="57"/>
      <c r="F794" s="57" t="str">
        <f t="shared" si="36"/>
        <v xml:space="preserve"> °С; ;  м/с</v>
      </c>
      <c r="G794" s="57" t="str">
        <f t="shared" si="37"/>
        <v xml:space="preserve"> °С  м/с</v>
      </c>
      <c r="H794" s="57" t="str">
        <f t="shared" si="38"/>
        <v xml:space="preserve"> °С</v>
      </c>
    </row>
    <row r="795" spans="2:8" x14ac:dyDescent="0.25">
      <c r="B795" s="55">
        <v>44499</v>
      </c>
      <c r="C795" s="57"/>
      <c r="D795" s="59"/>
      <c r="E795" s="57"/>
      <c r="F795" s="57" t="str">
        <f t="shared" si="36"/>
        <v xml:space="preserve"> °С; ;  м/с</v>
      </c>
      <c r="G795" s="57" t="str">
        <f t="shared" si="37"/>
        <v xml:space="preserve"> °С  м/с</v>
      </c>
      <c r="H795" s="57" t="str">
        <f t="shared" si="38"/>
        <v xml:space="preserve"> °С</v>
      </c>
    </row>
    <row r="796" spans="2:8" x14ac:dyDescent="0.25">
      <c r="B796" s="55">
        <v>44500</v>
      </c>
      <c r="C796" s="57"/>
      <c r="D796" s="59"/>
      <c r="E796" s="57"/>
      <c r="F796" s="57" t="str">
        <f t="shared" si="36"/>
        <v xml:space="preserve"> °С; ;  м/с</v>
      </c>
      <c r="G796" s="57" t="str">
        <f t="shared" si="37"/>
        <v xml:space="preserve"> °С  м/с</v>
      </c>
      <c r="H796" s="57" t="str">
        <f t="shared" si="38"/>
        <v xml:space="preserve"> °С</v>
      </c>
    </row>
    <row r="797" spans="2:8" x14ac:dyDescent="0.25">
      <c r="B797" s="55">
        <v>44501</v>
      </c>
      <c r="C797" s="57"/>
      <c r="D797" s="59"/>
      <c r="E797" s="57"/>
      <c r="F797" s="57" t="str">
        <f t="shared" si="36"/>
        <v xml:space="preserve"> °С; ;  м/с</v>
      </c>
      <c r="G797" s="57" t="str">
        <f t="shared" si="37"/>
        <v xml:space="preserve"> °С  м/с</v>
      </c>
      <c r="H797" s="57" t="str">
        <f t="shared" si="38"/>
        <v xml:space="preserve"> °С</v>
      </c>
    </row>
    <row r="798" spans="2:8" x14ac:dyDescent="0.25">
      <c r="B798" s="55">
        <v>44502</v>
      </c>
      <c r="C798" s="57"/>
      <c r="D798" s="59"/>
      <c r="E798" s="57"/>
      <c r="F798" s="57" t="str">
        <f t="shared" si="36"/>
        <v xml:space="preserve"> °С; ;  м/с</v>
      </c>
      <c r="G798" s="57" t="str">
        <f t="shared" si="37"/>
        <v xml:space="preserve"> °С  м/с</v>
      </c>
      <c r="H798" s="57" t="str">
        <f t="shared" si="38"/>
        <v xml:space="preserve"> °С</v>
      </c>
    </row>
    <row r="799" spans="2:8" x14ac:dyDescent="0.25">
      <c r="B799" s="55">
        <v>44503</v>
      </c>
      <c r="C799" s="57"/>
      <c r="D799" s="59"/>
      <c r="E799" s="57"/>
      <c r="F799" s="57" t="str">
        <f t="shared" si="36"/>
        <v xml:space="preserve"> °С; ;  м/с</v>
      </c>
      <c r="G799" s="57" t="str">
        <f t="shared" si="37"/>
        <v xml:space="preserve"> °С  м/с</v>
      </c>
      <c r="H799" s="57" t="str">
        <f t="shared" si="38"/>
        <v xml:space="preserve"> °С</v>
      </c>
    </row>
    <row r="800" spans="2:8" x14ac:dyDescent="0.25">
      <c r="B800" s="55">
        <v>44504</v>
      </c>
      <c r="C800" s="57"/>
      <c r="D800" s="59"/>
      <c r="E800" s="57"/>
      <c r="F800" s="57" t="str">
        <f t="shared" si="36"/>
        <v xml:space="preserve"> °С; ;  м/с</v>
      </c>
      <c r="G800" s="57" t="str">
        <f t="shared" si="37"/>
        <v xml:space="preserve"> °С  м/с</v>
      </c>
      <c r="H800" s="57" t="str">
        <f t="shared" si="38"/>
        <v xml:space="preserve"> °С</v>
      </c>
    </row>
    <row r="801" spans="2:8" x14ac:dyDescent="0.25">
      <c r="B801" s="55">
        <v>44505</v>
      </c>
      <c r="C801" s="57"/>
      <c r="D801" s="59"/>
      <c r="E801" s="57"/>
      <c r="F801" s="57" t="str">
        <f t="shared" si="36"/>
        <v xml:space="preserve"> °С; ;  м/с</v>
      </c>
      <c r="G801" s="57" t="str">
        <f t="shared" si="37"/>
        <v xml:space="preserve"> °С  м/с</v>
      </c>
      <c r="H801" s="57" t="str">
        <f t="shared" si="38"/>
        <v xml:space="preserve"> °С</v>
      </c>
    </row>
    <row r="802" spans="2:8" x14ac:dyDescent="0.25">
      <c r="B802" s="55">
        <v>44506</v>
      </c>
      <c r="C802" s="57"/>
      <c r="D802" s="59"/>
      <c r="E802" s="57"/>
      <c r="F802" s="57" t="str">
        <f t="shared" si="36"/>
        <v xml:space="preserve"> °С; ;  м/с</v>
      </c>
      <c r="G802" s="57" t="str">
        <f t="shared" si="37"/>
        <v xml:space="preserve"> °С  м/с</v>
      </c>
      <c r="H802" s="57" t="str">
        <f t="shared" si="38"/>
        <v xml:space="preserve"> °С</v>
      </c>
    </row>
    <row r="803" spans="2:8" x14ac:dyDescent="0.25">
      <c r="B803" s="55">
        <v>44507</v>
      </c>
      <c r="C803" s="57"/>
      <c r="D803" s="59"/>
      <c r="E803" s="57"/>
      <c r="F803" s="57" t="str">
        <f t="shared" si="36"/>
        <v xml:space="preserve"> °С; ;  м/с</v>
      </c>
      <c r="G803" s="57" t="str">
        <f t="shared" si="37"/>
        <v xml:space="preserve"> °С  м/с</v>
      </c>
      <c r="H803" s="57" t="str">
        <f t="shared" si="38"/>
        <v xml:space="preserve"> °С</v>
      </c>
    </row>
    <row r="804" spans="2:8" x14ac:dyDescent="0.25">
      <c r="B804" s="55">
        <v>44508</v>
      </c>
      <c r="C804" s="57"/>
      <c r="D804" s="59"/>
      <c r="E804" s="57"/>
      <c r="F804" s="57" t="str">
        <f t="shared" si="36"/>
        <v xml:space="preserve"> °С; ;  м/с</v>
      </c>
      <c r="G804" s="57" t="str">
        <f t="shared" si="37"/>
        <v xml:space="preserve"> °С  м/с</v>
      </c>
      <c r="H804" s="57" t="str">
        <f t="shared" si="38"/>
        <v xml:space="preserve"> °С</v>
      </c>
    </row>
    <row r="805" spans="2:8" x14ac:dyDescent="0.25">
      <c r="B805" s="55">
        <v>44509</v>
      </c>
      <c r="C805" s="57"/>
      <c r="D805" s="59"/>
      <c r="E805" s="57"/>
      <c r="F805" s="57" t="str">
        <f t="shared" si="36"/>
        <v xml:space="preserve"> °С; ;  м/с</v>
      </c>
      <c r="G805" s="57" t="str">
        <f t="shared" si="37"/>
        <v xml:space="preserve"> °С  м/с</v>
      </c>
      <c r="H805" s="57" t="str">
        <f t="shared" si="38"/>
        <v xml:space="preserve"> °С</v>
      </c>
    </row>
    <row r="806" spans="2:8" x14ac:dyDescent="0.25">
      <c r="B806" s="55">
        <v>44510</v>
      </c>
      <c r="C806" s="57"/>
      <c r="D806" s="59"/>
      <c r="E806" s="57"/>
      <c r="F806" s="57" t="str">
        <f t="shared" si="36"/>
        <v xml:space="preserve"> °С; ;  м/с</v>
      </c>
      <c r="G806" s="57" t="str">
        <f t="shared" si="37"/>
        <v xml:space="preserve"> °С  м/с</v>
      </c>
      <c r="H806" s="57" t="str">
        <f t="shared" si="38"/>
        <v xml:space="preserve"> °С</v>
      </c>
    </row>
    <row r="807" spans="2:8" x14ac:dyDescent="0.25">
      <c r="B807" s="55">
        <v>44511</v>
      </c>
      <c r="C807" s="57"/>
      <c r="D807" s="59"/>
      <c r="E807" s="57"/>
      <c r="F807" s="57" t="str">
        <f t="shared" si="36"/>
        <v xml:space="preserve"> °С; ;  м/с</v>
      </c>
      <c r="G807" s="57" t="str">
        <f t="shared" si="37"/>
        <v xml:space="preserve"> °С  м/с</v>
      </c>
      <c r="H807" s="57" t="str">
        <f t="shared" si="38"/>
        <v xml:space="preserve"> °С</v>
      </c>
    </row>
    <row r="808" spans="2:8" x14ac:dyDescent="0.25">
      <c r="B808" s="55">
        <v>44512</v>
      </c>
      <c r="C808" s="57"/>
      <c r="D808" s="59"/>
      <c r="E808" s="57"/>
      <c r="F808" s="57" t="str">
        <f t="shared" si="36"/>
        <v xml:space="preserve"> °С; ;  м/с</v>
      </c>
      <c r="G808" s="57" t="str">
        <f t="shared" si="37"/>
        <v xml:space="preserve"> °С  м/с</v>
      </c>
      <c r="H808" s="57" t="str">
        <f t="shared" si="38"/>
        <v xml:space="preserve"> °С</v>
      </c>
    </row>
    <row r="809" spans="2:8" x14ac:dyDescent="0.25">
      <c r="B809" s="55">
        <v>44513</v>
      </c>
      <c r="C809" s="57"/>
      <c r="D809" s="59"/>
      <c r="E809" s="57"/>
      <c r="F809" s="57" t="str">
        <f t="shared" si="36"/>
        <v xml:space="preserve"> °С; ;  м/с</v>
      </c>
      <c r="G809" s="57" t="str">
        <f t="shared" si="37"/>
        <v xml:space="preserve"> °С  м/с</v>
      </c>
      <c r="H809" s="57" t="str">
        <f t="shared" si="38"/>
        <v xml:space="preserve"> °С</v>
      </c>
    </row>
    <row r="810" spans="2:8" x14ac:dyDescent="0.25">
      <c r="B810" s="55">
        <v>44514</v>
      </c>
      <c r="C810" s="57"/>
      <c r="D810" s="59"/>
      <c r="E810" s="57"/>
      <c r="F810" s="57" t="str">
        <f t="shared" si="36"/>
        <v xml:space="preserve"> °С; ;  м/с</v>
      </c>
      <c r="G810" s="57" t="str">
        <f t="shared" si="37"/>
        <v xml:space="preserve"> °С  м/с</v>
      </c>
      <c r="H810" s="57" t="str">
        <f t="shared" si="38"/>
        <v xml:space="preserve"> °С</v>
      </c>
    </row>
    <row r="811" spans="2:8" x14ac:dyDescent="0.25">
      <c r="B811" s="55">
        <v>44515</v>
      </c>
      <c r="C811" s="57"/>
      <c r="D811" s="59"/>
      <c r="E811" s="57"/>
      <c r="F811" s="57" t="str">
        <f t="shared" si="36"/>
        <v xml:space="preserve"> °С; ;  м/с</v>
      </c>
      <c r="G811" s="57" t="str">
        <f t="shared" si="37"/>
        <v xml:space="preserve"> °С  м/с</v>
      </c>
      <c r="H811" s="57" t="str">
        <f t="shared" si="38"/>
        <v xml:space="preserve"> °С</v>
      </c>
    </row>
    <row r="812" spans="2:8" x14ac:dyDescent="0.25">
      <c r="B812" s="55">
        <v>44516</v>
      </c>
      <c r="C812" s="57"/>
      <c r="D812" s="59"/>
      <c r="E812" s="57"/>
      <c r="F812" s="57" t="str">
        <f t="shared" si="36"/>
        <v xml:space="preserve"> °С; ;  м/с</v>
      </c>
      <c r="G812" s="57" t="str">
        <f t="shared" si="37"/>
        <v xml:space="preserve"> °С  м/с</v>
      </c>
      <c r="H812" s="57" t="str">
        <f t="shared" si="38"/>
        <v xml:space="preserve"> °С</v>
      </c>
    </row>
    <row r="813" spans="2:8" x14ac:dyDescent="0.25">
      <c r="B813" s="55">
        <v>44517</v>
      </c>
      <c r="C813" s="57"/>
      <c r="D813" s="59"/>
      <c r="E813" s="57"/>
      <c r="F813" s="57" t="str">
        <f t="shared" si="36"/>
        <v xml:space="preserve"> °С; ;  м/с</v>
      </c>
      <c r="G813" s="57" t="str">
        <f t="shared" si="37"/>
        <v xml:space="preserve"> °С  м/с</v>
      </c>
      <c r="H813" s="57" t="str">
        <f t="shared" si="38"/>
        <v xml:space="preserve"> °С</v>
      </c>
    </row>
    <row r="814" spans="2:8" x14ac:dyDescent="0.25">
      <c r="B814" s="55">
        <v>44518</v>
      </c>
      <c r="C814" s="57"/>
      <c r="D814" s="59"/>
      <c r="E814" s="57"/>
      <c r="F814" s="57" t="str">
        <f t="shared" si="36"/>
        <v xml:space="preserve"> °С; ;  м/с</v>
      </c>
      <c r="G814" s="57" t="str">
        <f t="shared" si="37"/>
        <v xml:space="preserve"> °С  м/с</v>
      </c>
      <c r="H814" s="57" t="str">
        <f t="shared" si="38"/>
        <v xml:space="preserve"> °С</v>
      </c>
    </row>
    <row r="815" spans="2:8" x14ac:dyDescent="0.25">
      <c r="B815" s="55">
        <v>44519</v>
      </c>
      <c r="C815" s="57"/>
      <c r="D815" s="59"/>
      <c r="E815" s="57"/>
      <c r="F815" s="57" t="str">
        <f t="shared" si="36"/>
        <v xml:space="preserve"> °С; ;  м/с</v>
      </c>
      <c r="G815" s="57" t="str">
        <f t="shared" si="37"/>
        <v xml:space="preserve"> °С  м/с</v>
      </c>
      <c r="H815" s="57" t="str">
        <f t="shared" si="38"/>
        <v xml:space="preserve"> °С</v>
      </c>
    </row>
    <row r="816" spans="2:8" x14ac:dyDescent="0.25">
      <c r="B816" s="55">
        <v>44520</v>
      </c>
      <c r="C816" s="57"/>
      <c r="D816" s="59"/>
      <c r="E816" s="57"/>
      <c r="F816" s="57" t="str">
        <f t="shared" si="36"/>
        <v xml:space="preserve"> °С; ;  м/с</v>
      </c>
      <c r="G816" s="57" t="str">
        <f t="shared" si="37"/>
        <v xml:space="preserve"> °С  м/с</v>
      </c>
      <c r="H816" s="57" t="str">
        <f t="shared" si="38"/>
        <v xml:space="preserve"> °С</v>
      </c>
    </row>
    <row r="817" spans="2:8" x14ac:dyDescent="0.25">
      <c r="B817" s="55">
        <v>44521</v>
      </c>
      <c r="C817" s="57"/>
      <c r="D817" s="59"/>
      <c r="E817" s="57"/>
      <c r="F817" s="57" t="str">
        <f t="shared" si="36"/>
        <v xml:space="preserve"> °С; ;  м/с</v>
      </c>
      <c r="G817" s="57" t="str">
        <f t="shared" si="37"/>
        <v xml:space="preserve"> °С  м/с</v>
      </c>
      <c r="H817" s="57" t="str">
        <f t="shared" si="38"/>
        <v xml:space="preserve"> °С</v>
      </c>
    </row>
    <row r="818" spans="2:8" x14ac:dyDescent="0.25">
      <c r="B818" s="55">
        <v>44522</v>
      </c>
      <c r="C818" s="57"/>
      <c r="D818" s="59"/>
      <c r="E818" s="57"/>
      <c r="F818" s="57" t="str">
        <f t="shared" si="36"/>
        <v xml:space="preserve"> °С; ;  м/с</v>
      </c>
      <c r="G818" s="57" t="str">
        <f t="shared" si="37"/>
        <v xml:space="preserve"> °С  м/с</v>
      </c>
      <c r="H818" s="57" t="str">
        <f t="shared" si="38"/>
        <v xml:space="preserve"> °С</v>
      </c>
    </row>
    <row r="819" spans="2:8" x14ac:dyDescent="0.25">
      <c r="B819" s="55">
        <v>44523</v>
      </c>
      <c r="C819" s="57"/>
      <c r="D819" s="59"/>
      <c r="E819" s="57"/>
      <c r="F819" s="57" t="str">
        <f t="shared" si="36"/>
        <v xml:space="preserve"> °С; ;  м/с</v>
      </c>
      <c r="G819" s="57" t="str">
        <f t="shared" si="37"/>
        <v xml:space="preserve"> °С  м/с</v>
      </c>
      <c r="H819" s="57" t="str">
        <f t="shared" si="38"/>
        <v xml:space="preserve"> °С</v>
      </c>
    </row>
    <row r="820" spans="2:8" x14ac:dyDescent="0.25">
      <c r="B820" s="55">
        <v>44524</v>
      </c>
      <c r="C820" s="57"/>
      <c r="D820" s="59"/>
      <c r="E820" s="57"/>
      <c r="F820" s="57" t="str">
        <f t="shared" si="36"/>
        <v xml:space="preserve"> °С; ;  м/с</v>
      </c>
      <c r="G820" s="57" t="str">
        <f t="shared" si="37"/>
        <v xml:space="preserve"> °С  м/с</v>
      </c>
      <c r="H820" s="57" t="str">
        <f t="shared" si="38"/>
        <v xml:space="preserve"> °С</v>
      </c>
    </row>
    <row r="821" spans="2:8" x14ac:dyDescent="0.25">
      <c r="B821" s="55">
        <v>44525</v>
      </c>
      <c r="C821" s="57"/>
      <c r="D821" s="59"/>
      <c r="E821" s="57"/>
      <c r="F821" s="57" t="str">
        <f t="shared" si="36"/>
        <v xml:space="preserve"> °С; ;  м/с</v>
      </c>
      <c r="G821" s="57" t="str">
        <f t="shared" si="37"/>
        <v xml:space="preserve"> °С  м/с</v>
      </c>
      <c r="H821" s="57" t="str">
        <f t="shared" si="38"/>
        <v xml:space="preserve"> °С</v>
      </c>
    </row>
    <row r="822" spans="2:8" x14ac:dyDescent="0.25">
      <c r="B822" s="55">
        <v>44526</v>
      </c>
      <c r="C822" s="57"/>
      <c r="D822" s="59"/>
      <c r="E822" s="57"/>
      <c r="F822" s="57" t="str">
        <f t="shared" si="36"/>
        <v xml:space="preserve"> °С; ;  м/с</v>
      </c>
      <c r="G822" s="57" t="str">
        <f t="shared" si="37"/>
        <v xml:space="preserve"> °С  м/с</v>
      </c>
      <c r="H822" s="57" t="str">
        <f t="shared" si="38"/>
        <v xml:space="preserve"> °С</v>
      </c>
    </row>
    <row r="823" spans="2:8" x14ac:dyDescent="0.25">
      <c r="B823" s="55">
        <v>44527</v>
      </c>
      <c r="C823" s="57"/>
      <c r="D823" s="59"/>
      <c r="E823" s="57"/>
      <c r="F823" s="57" t="str">
        <f t="shared" si="36"/>
        <v xml:space="preserve"> °С; ;  м/с</v>
      </c>
      <c r="G823" s="57" t="str">
        <f t="shared" si="37"/>
        <v xml:space="preserve"> °С  м/с</v>
      </c>
      <c r="H823" s="57" t="str">
        <f t="shared" si="38"/>
        <v xml:space="preserve"> °С</v>
      </c>
    </row>
    <row r="824" spans="2:8" x14ac:dyDescent="0.25">
      <c r="B824" s="55">
        <v>44528</v>
      </c>
      <c r="C824" s="57"/>
      <c r="D824" s="59"/>
      <c r="E824" s="57"/>
      <c r="F824" s="57" t="str">
        <f t="shared" si="36"/>
        <v xml:space="preserve"> °С; ;  м/с</v>
      </c>
      <c r="G824" s="57" t="str">
        <f t="shared" si="37"/>
        <v xml:space="preserve"> °С  м/с</v>
      </c>
      <c r="H824" s="57" t="str">
        <f t="shared" si="38"/>
        <v xml:space="preserve"> °С</v>
      </c>
    </row>
    <row r="825" spans="2:8" x14ac:dyDescent="0.25">
      <c r="B825" s="55">
        <v>44529</v>
      </c>
      <c r="C825" s="57"/>
      <c r="D825" s="59"/>
      <c r="E825" s="57"/>
      <c r="F825" s="57" t="str">
        <f t="shared" si="36"/>
        <v xml:space="preserve"> °С; ;  м/с</v>
      </c>
      <c r="G825" s="57" t="str">
        <f t="shared" si="37"/>
        <v xml:space="preserve"> °С  м/с</v>
      </c>
      <c r="H825" s="57" t="str">
        <f t="shared" si="38"/>
        <v xml:space="preserve"> °С</v>
      </c>
    </row>
    <row r="826" spans="2:8" x14ac:dyDescent="0.25">
      <c r="B826" s="55">
        <v>44530</v>
      </c>
      <c r="C826" s="57"/>
      <c r="D826" s="59"/>
      <c r="E826" s="57"/>
      <c r="F826" s="57" t="str">
        <f t="shared" si="36"/>
        <v xml:space="preserve"> °С; ;  м/с</v>
      </c>
      <c r="G826" s="57" t="str">
        <f t="shared" si="37"/>
        <v xml:space="preserve"> °С  м/с</v>
      </c>
      <c r="H826" s="57" t="str">
        <f t="shared" si="38"/>
        <v xml:space="preserve"> °С</v>
      </c>
    </row>
    <row r="827" spans="2:8" x14ac:dyDescent="0.25">
      <c r="B827" s="55">
        <v>44531</v>
      </c>
      <c r="C827" s="57"/>
      <c r="D827" s="59"/>
      <c r="E827" s="57"/>
      <c r="F827" s="57" t="str">
        <f t="shared" si="36"/>
        <v xml:space="preserve"> °С; ;  м/с</v>
      </c>
      <c r="G827" s="57" t="str">
        <f t="shared" si="37"/>
        <v xml:space="preserve"> °С  м/с</v>
      </c>
      <c r="H827" s="57" t="str">
        <f t="shared" si="38"/>
        <v xml:space="preserve"> °С</v>
      </c>
    </row>
    <row r="828" spans="2:8" x14ac:dyDescent="0.25">
      <c r="B828" s="55">
        <v>44532</v>
      </c>
      <c r="C828" s="57"/>
      <c r="D828" s="59"/>
      <c r="E828" s="57"/>
      <c r="F828" s="57" t="str">
        <f t="shared" si="36"/>
        <v xml:space="preserve"> °С; ;  м/с</v>
      </c>
      <c r="G828" s="57" t="str">
        <f t="shared" si="37"/>
        <v xml:space="preserve"> °С  м/с</v>
      </c>
      <c r="H828" s="57" t="str">
        <f t="shared" si="38"/>
        <v xml:space="preserve"> °С</v>
      </c>
    </row>
    <row r="829" spans="2:8" x14ac:dyDescent="0.25">
      <c r="B829" s="55">
        <v>44533</v>
      </c>
      <c r="C829" s="57"/>
      <c r="D829" s="59"/>
      <c r="E829" s="57"/>
      <c r="F829" s="57" t="str">
        <f t="shared" si="36"/>
        <v xml:space="preserve"> °С; ;  м/с</v>
      </c>
      <c r="G829" s="57" t="str">
        <f t="shared" si="37"/>
        <v xml:space="preserve"> °С  м/с</v>
      </c>
      <c r="H829" s="57" t="str">
        <f t="shared" si="38"/>
        <v xml:space="preserve"> °С</v>
      </c>
    </row>
    <row r="830" spans="2:8" x14ac:dyDescent="0.25">
      <c r="B830" s="55">
        <v>44534</v>
      </c>
      <c r="C830" s="57"/>
      <c r="D830" s="59"/>
      <c r="E830" s="57"/>
      <c r="F830" s="57" t="str">
        <f t="shared" si="36"/>
        <v xml:space="preserve"> °С; ;  м/с</v>
      </c>
      <c r="G830" s="57" t="str">
        <f t="shared" si="37"/>
        <v xml:space="preserve"> °С  м/с</v>
      </c>
      <c r="H830" s="57" t="str">
        <f t="shared" si="38"/>
        <v xml:space="preserve"> °С</v>
      </c>
    </row>
    <row r="831" spans="2:8" x14ac:dyDescent="0.25">
      <c r="B831" s="55">
        <v>44535</v>
      </c>
      <c r="C831" s="57"/>
      <c r="D831" s="59"/>
      <c r="E831" s="57"/>
      <c r="F831" s="57" t="str">
        <f t="shared" si="36"/>
        <v xml:space="preserve"> °С; ;  м/с</v>
      </c>
      <c r="G831" s="57" t="str">
        <f t="shared" si="37"/>
        <v xml:space="preserve"> °С  м/с</v>
      </c>
      <c r="H831" s="57" t="str">
        <f t="shared" si="38"/>
        <v xml:space="preserve"> °С</v>
      </c>
    </row>
    <row r="832" spans="2:8" x14ac:dyDescent="0.25">
      <c r="B832" s="55">
        <v>44536</v>
      </c>
      <c r="C832" s="57"/>
      <c r="D832" s="59"/>
      <c r="E832" s="57"/>
      <c r="F832" s="57" t="str">
        <f t="shared" si="36"/>
        <v xml:space="preserve"> °С; ;  м/с</v>
      </c>
      <c r="G832" s="57" t="str">
        <f t="shared" si="37"/>
        <v xml:space="preserve"> °С  м/с</v>
      </c>
      <c r="H832" s="57" t="str">
        <f t="shared" si="38"/>
        <v xml:space="preserve"> °С</v>
      </c>
    </row>
    <row r="833" spans="2:8" x14ac:dyDescent="0.25">
      <c r="B833" s="55">
        <v>44537</v>
      </c>
      <c r="C833" s="57"/>
      <c r="D833" s="59"/>
      <c r="E833" s="57"/>
      <c r="F833" s="57" t="str">
        <f t="shared" si="36"/>
        <v xml:space="preserve"> °С; ;  м/с</v>
      </c>
      <c r="G833" s="57" t="str">
        <f t="shared" si="37"/>
        <v xml:space="preserve"> °С  м/с</v>
      </c>
      <c r="H833" s="57" t="str">
        <f t="shared" si="38"/>
        <v xml:space="preserve"> °С</v>
      </c>
    </row>
    <row r="834" spans="2:8" x14ac:dyDescent="0.25">
      <c r="B834" s="55">
        <v>44538</v>
      </c>
      <c r="C834" s="57"/>
      <c r="D834" s="59"/>
      <c r="E834" s="57"/>
      <c r="F834" s="57" t="str">
        <f t="shared" si="36"/>
        <v xml:space="preserve"> °С; ;  м/с</v>
      </c>
      <c r="G834" s="57" t="str">
        <f t="shared" si="37"/>
        <v xml:space="preserve"> °С  м/с</v>
      </c>
      <c r="H834" s="57" t="str">
        <f t="shared" si="38"/>
        <v xml:space="preserve"> °С</v>
      </c>
    </row>
    <row r="835" spans="2:8" x14ac:dyDescent="0.25">
      <c r="B835" s="55">
        <v>44539</v>
      </c>
      <c r="C835" s="57"/>
      <c r="D835" s="59"/>
      <c r="E835" s="57"/>
      <c r="F835" s="57" t="str">
        <f t="shared" ref="F835:F898" si="39">CONCATENATE(C835," °С; ",D835,"; ",E835," м/с")</f>
        <v xml:space="preserve"> °С; ;  м/с</v>
      </c>
      <c r="G835" s="57" t="str">
        <f t="shared" ref="G835:G898" si="40">CONCATENATE(C835," °С ",E835," м/с")</f>
        <v xml:space="preserve"> °С  м/с</v>
      </c>
      <c r="H835" s="57" t="str">
        <f t="shared" ref="H835:H898" si="41">CONCATENATE(C835," °С")</f>
        <v xml:space="preserve"> °С</v>
      </c>
    </row>
    <row r="836" spans="2:8" x14ac:dyDescent="0.25">
      <c r="B836" s="55">
        <v>44540</v>
      </c>
      <c r="C836" s="57"/>
      <c r="D836" s="59"/>
      <c r="E836" s="57"/>
      <c r="F836" s="57" t="str">
        <f t="shared" si="39"/>
        <v xml:space="preserve"> °С; ;  м/с</v>
      </c>
      <c r="G836" s="57" t="str">
        <f t="shared" si="40"/>
        <v xml:space="preserve"> °С  м/с</v>
      </c>
      <c r="H836" s="57" t="str">
        <f t="shared" si="41"/>
        <v xml:space="preserve"> °С</v>
      </c>
    </row>
    <row r="837" spans="2:8" x14ac:dyDescent="0.25">
      <c r="B837" s="55">
        <v>44541</v>
      </c>
      <c r="C837" s="57"/>
      <c r="D837" s="59"/>
      <c r="E837" s="57"/>
      <c r="F837" s="57" t="str">
        <f t="shared" si="39"/>
        <v xml:space="preserve"> °С; ;  м/с</v>
      </c>
      <c r="G837" s="57" t="str">
        <f t="shared" si="40"/>
        <v xml:space="preserve"> °С  м/с</v>
      </c>
      <c r="H837" s="57" t="str">
        <f t="shared" si="41"/>
        <v xml:space="preserve"> °С</v>
      </c>
    </row>
    <row r="838" spans="2:8" x14ac:dyDescent="0.25">
      <c r="B838" s="55">
        <v>44542</v>
      </c>
      <c r="C838" s="57"/>
      <c r="D838" s="59"/>
      <c r="E838" s="57"/>
      <c r="F838" s="57" t="str">
        <f t="shared" si="39"/>
        <v xml:space="preserve"> °С; ;  м/с</v>
      </c>
      <c r="G838" s="57" t="str">
        <f t="shared" si="40"/>
        <v xml:space="preserve"> °С  м/с</v>
      </c>
      <c r="H838" s="57" t="str">
        <f t="shared" si="41"/>
        <v xml:space="preserve"> °С</v>
      </c>
    </row>
    <row r="839" spans="2:8" x14ac:dyDescent="0.25">
      <c r="B839" s="55">
        <v>44543</v>
      </c>
      <c r="C839" s="57"/>
      <c r="D839" s="59"/>
      <c r="E839" s="57"/>
      <c r="F839" s="57" t="str">
        <f t="shared" si="39"/>
        <v xml:space="preserve"> °С; ;  м/с</v>
      </c>
      <c r="G839" s="57" t="str">
        <f t="shared" si="40"/>
        <v xml:space="preserve"> °С  м/с</v>
      </c>
      <c r="H839" s="57" t="str">
        <f t="shared" si="41"/>
        <v xml:space="preserve"> °С</v>
      </c>
    </row>
    <row r="840" spans="2:8" x14ac:dyDescent="0.25">
      <c r="B840" s="55">
        <v>44544</v>
      </c>
      <c r="C840" s="57"/>
      <c r="D840" s="59"/>
      <c r="E840" s="57"/>
      <c r="F840" s="57" t="str">
        <f t="shared" si="39"/>
        <v xml:space="preserve"> °С; ;  м/с</v>
      </c>
      <c r="G840" s="57" t="str">
        <f t="shared" si="40"/>
        <v xml:space="preserve"> °С  м/с</v>
      </c>
      <c r="H840" s="57" t="str">
        <f t="shared" si="41"/>
        <v xml:space="preserve"> °С</v>
      </c>
    </row>
    <row r="841" spans="2:8" x14ac:dyDescent="0.25">
      <c r="B841" s="55">
        <v>44545</v>
      </c>
      <c r="C841" s="57"/>
      <c r="D841" s="59"/>
      <c r="E841" s="57"/>
      <c r="F841" s="57" t="str">
        <f t="shared" si="39"/>
        <v xml:space="preserve"> °С; ;  м/с</v>
      </c>
      <c r="G841" s="57" t="str">
        <f t="shared" si="40"/>
        <v xml:space="preserve"> °С  м/с</v>
      </c>
      <c r="H841" s="57" t="str">
        <f t="shared" si="41"/>
        <v xml:space="preserve"> °С</v>
      </c>
    </row>
    <row r="842" spans="2:8" x14ac:dyDescent="0.25">
      <c r="B842" s="55">
        <v>44546</v>
      </c>
      <c r="C842" s="57"/>
      <c r="D842" s="59"/>
      <c r="E842" s="57"/>
      <c r="F842" s="57" t="str">
        <f t="shared" si="39"/>
        <v xml:space="preserve"> °С; ;  м/с</v>
      </c>
      <c r="G842" s="57" t="str">
        <f t="shared" si="40"/>
        <v xml:space="preserve"> °С  м/с</v>
      </c>
      <c r="H842" s="57" t="str">
        <f t="shared" si="41"/>
        <v xml:space="preserve"> °С</v>
      </c>
    </row>
    <row r="843" spans="2:8" x14ac:dyDescent="0.25">
      <c r="B843" s="55">
        <v>44547</v>
      </c>
      <c r="C843" s="57"/>
      <c r="D843" s="59"/>
      <c r="E843" s="57"/>
      <c r="F843" s="57" t="str">
        <f t="shared" si="39"/>
        <v xml:space="preserve"> °С; ;  м/с</v>
      </c>
      <c r="G843" s="57" t="str">
        <f t="shared" si="40"/>
        <v xml:space="preserve"> °С  м/с</v>
      </c>
      <c r="H843" s="57" t="str">
        <f t="shared" si="41"/>
        <v xml:space="preserve"> °С</v>
      </c>
    </row>
    <row r="844" spans="2:8" x14ac:dyDescent="0.25">
      <c r="B844" s="55">
        <v>44548</v>
      </c>
      <c r="C844" s="57"/>
      <c r="D844" s="59"/>
      <c r="E844" s="57"/>
      <c r="F844" s="57" t="str">
        <f t="shared" si="39"/>
        <v xml:space="preserve"> °С; ;  м/с</v>
      </c>
      <c r="G844" s="57" t="str">
        <f t="shared" si="40"/>
        <v xml:space="preserve"> °С  м/с</v>
      </c>
      <c r="H844" s="57" t="str">
        <f t="shared" si="41"/>
        <v xml:space="preserve"> °С</v>
      </c>
    </row>
    <row r="845" spans="2:8" x14ac:dyDescent="0.25">
      <c r="B845" s="55">
        <v>44549</v>
      </c>
      <c r="C845" s="57"/>
      <c r="D845" s="59"/>
      <c r="E845" s="57"/>
      <c r="F845" s="57" t="str">
        <f t="shared" si="39"/>
        <v xml:space="preserve"> °С; ;  м/с</v>
      </c>
      <c r="G845" s="57" t="str">
        <f t="shared" si="40"/>
        <v xml:space="preserve"> °С  м/с</v>
      </c>
      <c r="H845" s="57" t="str">
        <f t="shared" si="41"/>
        <v xml:space="preserve"> °С</v>
      </c>
    </row>
    <row r="846" spans="2:8" x14ac:dyDescent="0.25">
      <c r="B846" s="55">
        <v>44550</v>
      </c>
      <c r="C846" s="57"/>
      <c r="D846" s="59"/>
      <c r="E846" s="57"/>
      <c r="F846" s="57" t="str">
        <f t="shared" si="39"/>
        <v xml:space="preserve"> °С; ;  м/с</v>
      </c>
      <c r="G846" s="57" t="str">
        <f t="shared" si="40"/>
        <v xml:space="preserve"> °С  м/с</v>
      </c>
      <c r="H846" s="57" t="str">
        <f t="shared" si="41"/>
        <v xml:space="preserve"> °С</v>
      </c>
    </row>
    <row r="847" spans="2:8" x14ac:dyDescent="0.25">
      <c r="B847" s="55">
        <v>44551</v>
      </c>
      <c r="C847" s="57"/>
      <c r="D847" s="59"/>
      <c r="E847" s="57"/>
      <c r="F847" s="57" t="str">
        <f t="shared" si="39"/>
        <v xml:space="preserve"> °С; ;  м/с</v>
      </c>
      <c r="G847" s="57" t="str">
        <f t="shared" si="40"/>
        <v xml:space="preserve"> °С  м/с</v>
      </c>
      <c r="H847" s="57" t="str">
        <f t="shared" si="41"/>
        <v xml:space="preserve"> °С</v>
      </c>
    </row>
    <row r="848" spans="2:8" x14ac:dyDescent="0.25">
      <c r="B848" s="55">
        <v>44552</v>
      </c>
      <c r="C848" s="57"/>
      <c r="D848" s="59"/>
      <c r="E848" s="57"/>
      <c r="F848" s="57" t="str">
        <f t="shared" si="39"/>
        <v xml:space="preserve"> °С; ;  м/с</v>
      </c>
      <c r="G848" s="57" t="str">
        <f t="shared" si="40"/>
        <v xml:space="preserve"> °С  м/с</v>
      </c>
      <c r="H848" s="57" t="str">
        <f t="shared" si="41"/>
        <v xml:space="preserve"> °С</v>
      </c>
    </row>
    <row r="849" spans="2:8" x14ac:dyDescent="0.25">
      <c r="B849" s="55">
        <v>44553</v>
      </c>
      <c r="C849" s="57"/>
      <c r="D849" s="59"/>
      <c r="E849" s="57"/>
      <c r="F849" s="57" t="str">
        <f t="shared" si="39"/>
        <v xml:space="preserve"> °С; ;  м/с</v>
      </c>
      <c r="G849" s="57" t="str">
        <f t="shared" si="40"/>
        <v xml:space="preserve"> °С  м/с</v>
      </c>
      <c r="H849" s="57" t="str">
        <f t="shared" si="41"/>
        <v xml:space="preserve"> °С</v>
      </c>
    </row>
    <row r="850" spans="2:8" x14ac:dyDescent="0.25">
      <c r="B850" s="55">
        <v>44554</v>
      </c>
      <c r="C850" s="57"/>
      <c r="D850" s="59"/>
      <c r="E850" s="57"/>
      <c r="F850" s="57" t="str">
        <f t="shared" si="39"/>
        <v xml:space="preserve"> °С; ;  м/с</v>
      </c>
      <c r="G850" s="57" t="str">
        <f t="shared" si="40"/>
        <v xml:space="preserve"> °С  м/с</v>
      </c>
      <c r="H850" s="57" t="str">
        <f t="shared" si="41"/>
        <v xml:space="preserve"> °С</v>
      </c>
    </row>
    <row r="851" spans="2:8" x14ac:dyDescent="0.25">
      <c r="B851" s="55">
        <v>44555</v>
      </c>
      <c r="C851" s="57"/>
      <c r="D851" s="59"/>
      <c r="E851" s="57"/>
      <c r="F851" s="57" t="str">
        <f t="shared" si="39"/>
        <v xml:space="preserve"> °С; ;  м/с</v>
      </c>
      <c r="G851" s="57" t="str">
        <f t="shared" si="40"/>
        <v xml:space="preserve"> °С  м/с</v>
      </c>
      <c r="H851" s="57" t="str">
        <f t="shared" si="41"/>
        <v xml:space="preserve"> °С</v>
      </c>
    </row>
    <row r="852" spans="2:8" x14ac:dyDescent="0.25">
      <c r="B852" s="55">
        <v>44556</v>
      </c>
      <c r="C852" s="57"/>
      <c r="D852" s="59"/>
      <c r="E852" s="57"/>
      <c r="F852" s="57" t="str">
        <f t="shared" si="39"/>
        <v xml:space="preserve"> °С; ;  м/с</v>
      </c>
      <c r="G852" s="57" t="str">
        <f t="shared" si="40"/>
        <v xml:space="preserve"> °С  м/с</v>
      </c>
      <c r="H852" s="57" t="str">
        <f t="shared" si="41"/>
        <v xml:space="preserve"> °С</v>
      </c>
    </row>
    <row r="853" spans="2:8" x14ac:dyDescent="0.25">
      <c r="B853" s="55">
        <v>44557</v>
      </c>
      <c r="C853" s="57"/>
      <c r="D853" s="59"/>
      <c r="E853" s="57"/>
      <c r="F853" s="57" t="str">
        <f t="shared" si="39"/>
        <v xml:space="preserve"> °С; ;  м/с</v>
      </c>
      <c r="G853" s="57" t="str">
        <f t="shared" si="40"/>
        <v xml:space="preserve"> °С  м/с</v>
      </c>
      <c r="H853" s="57" t="str">
        <f t="shared" si="41"/>
        <v xml:space="preserve"> °С</v>
      </c>
    </row>
    <row r="854" spans="2:8" x14ac:dyDescent="0.25">
      <c r="B854" s="55">
        <v>44558</v>
      </c>
      <c r="C854" s="57"/>
      <c r="D854" s="59"/>
      <c r="E854" s="57"/>
      <c r="F854" s="57" t="str">
        <f t="shared" si="39"/>
        <v xml:space="preserve"> °С; ;  м/с</v>
      </c>
      <c r="G854" s="57" t="str">
        <f t="shared" si="40"/>
        <v xml:space="preserve"> °С  м/с</v>
      </c>
      <c r="H854" s="57" t="str">
        <f t="shared" si="41"/>
        <v xml:space="preserve"> °С</v>
      </c>
    </row>
    <row r="855" spans="2:8" x14ac:dyDescent="0.25">
      <c r="B855" s="55">
        <v>44559</v>
      </c>
      <c r="C855" s="57"/>
      <c r="D855" s="59"/>
      <c r="E855" s="57"/>
      <c r="F855" s="57" t="str">
        <f t="shared" si="39"/>
        <v xml:space="preserve"> °С; ;  м/с</v>
      </c>
      <c r="G855" s="57" t="str">
        <f t="shared" si="40"/>
        <v xml:space="preserve"> °С  м/с</v>
      </c>
      <c r="H855" s="57" t="str">
        <f t="shared" si="41"/>
        <v xml:space="preserve"> °С</v>
      </c>
    </row>
    <row r="856" spans="2:8" x14ac:dyDescent="0.25">
      <c r="B856" s="55">
        <v>44560</v>
      </c>
      <c r="C856" s="57"/>
      <c r="D856" s="59"/>
      <c r="E856" s="57"/>
      <c r="F856" s="57" t="str">
        <f t="shared" si="39"/>
        <v xml:space="preserve"> °С; ;  м/с</v>
      </c>
      <c r="G856" s="57" t="str">
        <f t="shared" si="40"/>
        <v xml:space="preserve"> °С  м/с</v>
      </c>
      <c r="H856" s="57" t="str">
        <f t="shared" si="41"/>
        <v xml:space="preserve"> °С</v>
      </c>
    </row>
    <row r="857" spans="2:8" x14ac:dyDescent="0.25">
      <c r="B857" s="55">
        <v>44561</v>
      </c>
      <c r="C857" s="57"/>
      <c r="D857" s="59"/>
      <c r="E857" s="57"/>
      <c r="F857" s="57" t="str">
        <f t="shared" si="39"/>
        <v xml:space="preserve"> °С; ;  м/с</v>
      </c>
      <c r="G857" s="57" t="str">
        <f t="shared" si="40"/>
        <v xml:space="preserve"> °С  м/с</v>
      </c>
      <c r="H857" s="57" t="str">
        <f t="shared" si="41"/>
        <v xml:space="preserve"> °С</v>
      </c>
    </row>
    <row r="858" spans="2:8" x14ac:dyDescent="0.25">
      <c r="B858" s="55">
        <v>44562</v>
      </c>
      <c r="C858" s="57"/>
      <c r="D858" s="59"/>
      <c r="E858" s="57"/>
      <c r="F858" s="57" t="str">
        <f t="shared" si="39"/>
        <v xml:space="preserve"> °С; ;  м/с</v>
      </c>
      <c r="G858" s="57" t="str">
        <f t="shared" si="40"/>
        <v xml:space="preserve"> °С  м/с</v>
      </c>
      <c r="H858" s="57" t="str">
        <f t="shared" si="41"/>
        <v xml:space="preserve"> °С</v>
      </c>
    </row>
    <row r="859" spans="2:8" x14ac:dyDescent="0.25">
      <c r="B859" s="55">
        <v>44563</v>
      </c>
      <c r="C859" s="57"/>
      <c r="D859" s="59"/>
      <c r="E859" s="57"/>
      <c r="F859" s="57" t="str">
        <f t="shared" si="39"/>
        <v xml:space="preserve"> °С; ;  м/с</v>
      </c>
      <c r="G859" s="57" t="str">
        <f t="shared" si="40"/>
        <v xml:space="preserve"> °С  м/с</v>
      </c>
      <c r="H859" s="57" t="str">
        <f t="shared" si="41"/>
        <v xml:space="preserve"> °С</v>
      </c>
    </row>
    <row r="860" spans="2:8" x14ac:dyDescent="0.25">
      <c r="B860" s="55">
        <v>44564</v>
      </c>
      <c r="C860" s="57"/>
      <c r="D860" s="59"/>
      <c r="E860" s="57"/>
      <c r="F860" s="57" t="str">
        <f t="shared" si="39"/>
        <v xml:space="preserve"> °С; ;  м/с</v>
      </c>
      <c r="G860" s="57" t="str">
        <f t="shared" si="40"/>
        <v xml:space="preserve"> °С  м/с</v>
      </c>
      <c r="H860" s="57" t="str">
        <f t="shared" si="41"/>
        <v xml:space="preserve"> °С</v>
      </c>
    </row>
    <row r="861" spans="2:8" x14ac:dyDescent="0.25">
      <c r="B861" s="55">
        <v>44565</v>
      </c>
      <c r="C861" s="57"/>
      <c r="D861" s="59"/>
      <c r="E861" s="57"/>
      <c r="F861" s="57" t="str">
        <f t="shared" si="39"/>
        <v xml:space="preserve"> °С; ;  м/с</v>
      </c>
      <c r="G861" s="57" t="str">
        <f t="shared" si="40"/>
        <v xml:space="preserve"> °С  м/с</v>
      </c>
      <c r="H861" s="57" t="str">
        <f t="shared" si="41"/>
        <v xml:space="preserve"> °С</v>
      </c>
    </row>
    <row r="862" spans="2:8" x14ac:dyDescent="0.25">
      <c r="B862" s="55">
        <v>44566</v>
      </c>
      <c r="C862" s="57"/>
      <c r="D862" s="59"/>
      <c r="E862" s="57"/>
      <c r="F862" s="57" t="str">
        <f t="shared" si="39"/>
        <v xml:space="preserve"> °С; ;  м/с</v>
      </c>
      <c r="G862" s="57" t="str">
        <f t="shared" si="40"/>
        <v xml:space="preserve"> °С  м/с</v>
      </c>
      <c r="H862" s="57" t="str">
        <f t="shared" si="41"/>
        <v xml:space="preserve"> °С</v>
      </c>
    </row>
    <row r="863" spans="2:8" x14ac:dyDescent="0.25">
      <c r="B863" s="55">
        <v>44567</v>
      </c>
      <c r="C863" s="57"/>
      <c r="D863" s="59"/>
      <c r="E863" s="57"/>
      <c r="F863" s="57" t="str">
        <f t="shared" si="39"/>
        <v xml:space="preserve"> °С; ;  м/с</v>
      </c>
      <c r="G863" s="57" t="str">
        <f t="shared" si="40"/>
        <v xml:space="preserve"> °С  м/с</v>
      </c>
      <c r="H863" s="57" t="str">
        <f t="shared" si="41"/>
        <v xml:space="preserve"> °С</v>
      </c>
    </row>
    <row r="864" spans="2:8" x14ac:dyDescent="0.25">
      <c r="B864" s="55">
        <v>44568</v>
      </c>
      <c r="C864" s="57"/>
      <c r="D864" s="59"/>
      <c r="E864" s="57"/>
      <c r="F864" s="57" t="str">
        <f t="shared" si="39"/>
        <v xml:space="preserve"> °С; ;  м/с</v>
      </c>
      <c r="G864" s="57" t="str">
        <f t="shared" si="40"/>
        <v xml:space="preserve"> °С  м/с</v>
      </c>
      <c r="H864" s="57" t="str">
        <f t="shared" si="41"/>
        <v xml:space="preserve"> °С</v>
      </c>
    </row>
    <row r="865" spans="2:8" x14ac:dyDescent="0.25">
      <c r="B865" s="55">
        <v>44569</v>
      </c>
      <c r="C865" s="57"/>
      <c r="D865" s="59"/>
      <c r="E865" s="57"/>
      <c r="F865" s="57" t="str">
        <f t="shared" si="39"/>
        <v xml:space="preserve"> °С; ;  м/с</v>
      </c>
      <c r="G865" s="57" t="str">
        <f t="shared" si="40"/>
        <v xml:space="preserve"> °С  м/с</v>
      </c>
      <c r="H865" s="57" t="str">
        <f t="shared" si="41"/>
        <v xml:space="preserve"> °С</v>
      </c>
    </row>
    <row r="866" spans="2:8" x14ac:dyDescent="0.25">
      <c r="B866" s="55">
        <v>44570</v>
      </c>
      <c r="C866" s="57"/>
      <c r="D866" s="59"/>
      <c r="E866" s="57"/>
      <c r="F866" s="57" t="str">
        <f t="shared" si="39"/>
        <v xml:space="preserve"> °С; ;  м/с</v>
      </c>
      <c r="G866" s="57" t="str">
        <f t="shared" si="40"/>
        <v xml:space="preserve"> °С  м/с</v>
      </c>
      <c r="H866" s="57" t="str">
        <f t="shared" si="41"/>
        <v xml:space="preserve"> °С</v>
      </c>
    </row>
    <row r="867" spans="2:8" x14ac:dyDescent="0.25">
      <c r="B867" s="55">
        <v>44571</v>
      </c>
      <c r="C867" s="57"/>
      <c r="D867" s="59"/>
      <c r="E867" s="57"/>
      <c r="F867" s="57" t="str">
        <f t="shared" si="39"/>
        <v xml:space="preserve"> °С; ;  м/с</v>
      </c>
      <c r="G867" s="57" t="str">
        <f t="shared" si="40"/>
        <v xml:space="preserve"> °С  м/с</v>
      </c>
      <c r="H867" s="57" t="str">
        <f t="shared" si="41"/>
        <v xml:space="preserve"> °С</v>
      </c>
    </row>
    <row r="868" spans="2:8" x14ac:dyDescent="0.25">
      <c r="B868" s="55">
        <v>44572</v>
      </c>
      <c r="C868" s="57"/>
      <c r="D868" s="59"/>
      <c r="E868" s="57"/>
      <c r="F868" s="57" t="str">
        <f t="shared" si="39"/>
        <v xml:space="preserve"> °С; ;  м/с</v>
      </c>
      <c r="G868" s="57" t="str">
        <f t="shared" si="40"/>
        <v xml:space="preserve"> °С  м/с</v>
      </c>
      <c r="H868" s="57" t="str">
        <f t="shared" si="41"/>
        <v xml:space="preserve"> °С</v>
      </c>
    </row>
    <row r="869" spans="2:8" x14ac:dyDescent="0.25">
      <c r="B869" s="55">
        <v>44573</v>
      </c>
      <c r="C869" s="57"/>
      <c r="D869" s="59"/>
      <c r="E869" s="57"/>
      <c r="F869" s="57" t="str">
        <f t="shared" si="39"/>
        <v xml:space="preserve"> °С; ;  м/с</v>
      </c>
      <c r="G869" s="57" t="str">
        <f t="shared" si="40"/>
        <v xml:space="preserve"> °С  м/с</v>
      </c>
      <c r="H869" s="57" t="str">
        <f t="shared" si="41"/>
        <v xml:space="preserve"> °С</v>
      </c>
    </row>
    <row r="870" spans="2:8" x14ac:dyDescent="0.25">
      <c r="B870" s="55">
        <v>44574</v>
      </c>
      <c r="C870" s="57"/>
      <c r="D870" s="59"/>
      <c r="E870" s="57"/>
      <c r="F870" s="57" t="str">
        <f t="shared" si="39"/>
        <v xml:space="preserve"> °С; ;  м/с</v>
      </c>
      <c r="G870" s="57" t="str">
        <f t="shared" si="40"/>
        <v xml:space="preserve"> °С  м/с</v>
      </c>
      <c r="H870" s="57" t="str">
        <f t="shared" si="41"/>
        <v xml:space="preserve"> °С</v>
      </c>
    </row>
    <row r="871" spans="2:8" x14ac:dyDescent="0.25">
      <c r="B871" s="55">
        <v>44575</v>
      </c>
      <c r="C871" s="57"/>
      <c r="D871" s="59"/>
      <c r="E871" s="57"/>
      <c r="F871" s="57" t="str">
        <f t="shared" si="39"/>
        <v xml:space="preserve"> °С; ;  м/с</v>
      </c>
      <c r="G871" s="57" t="str">
        <f t="shared" si="40"/>
        <v xml:space="preserve"> °С  м/с</v>
      </c>
      <c r="H871" s="57" t="str">
        <f t="shared" si="41"/>
        <v xml:space="preserve"> °С</v>
      </c>
    </row>
    <row r="872" spans="2:8" x14ac:dyDescent="0.25">
      <c r="B872" s="55">
        <v>44576</v>
      </c>
      <c r="C872" s="57"/>
      <c r="D872" s="59"/>
      <c r="E872" s="57"/>
      <c r="F872" s="57" t="str">
        <f t="shared" si="39"/>
        <v xml:space="preserve"> °С; ;  м/с</v>
      </c>
      <c r="G872" s="57" t="str">
        <f t="shared" si="40"/>
        <v xml:space="preserve"> °С  м/с</v>
      </c>
      <c r="H872" s="57" t="str">
        <f t="shared" si="41"/>
        <v xml:space="preserve"> °С</v>
      </c>
    </row>
    <row r="873" spans="2:8" x14ac:dyDescent="0.25">
      <c r="B873" s="55">
        <v>44577</v>
      </c>
      <c r="C873" s="57"/>
      <c r="D873" s="59"/>
      <c r="E873" s="57"/>
      <c r="F873" s="57" t="str">
        <f t="shared" si="39"/>
        <v xml:space="preserve"> °С; ;  м/с</v>
      </c>
      <c r="G873" s="57" t="str">
        <f t="shared" si="40"/>
        <v xml:space="preserve"> °С  м/с</v>
      </c>
      <c r="H873" s="57" t="str">
        <f t="shared" si="41"/>
        <v xml:space="preserve"> °С</v>
      </c>
    </row>
    <row r="874" spans="2:8" x14ac:dyDescent="0.25">
      <c r="B874" s="55">
        <v>44578</v>
      </c>
      <c r="C874" s="57"/>
      <c r="D874" s="59"/>
      <c r="E874" s="57"/>
      <c r="F874" s="57" t="str">
        <f t="shared" si="39"/>
        <v xml:space="preserve"> °С; ;  м/с</v>
      </c>
      <c r="G874" s="57" t="str">
        <f t="shared" si="40"/>
        <v xml:space="preserve"> °С  м/с</v>
      </c>
      <c r="H874" s="57" t="str">
        <f t="shared" si="41"/>
        <v xml:space="preserve"> °С</v>
      </c>
    </row>
    <row r="875" spans="2:8" x14ac:dyDescent="0.25">
      <c r="B875" s="55">
        <v>44579</v>
      </c>
      <c r="C875" s="57"/>
      <c r="D875" s="59"/>
      <c r="E875" s="57"/>
      <c r="F875" s="57" t="str">
        <f t="shared" si="39"/>
        <v xml:space="preserve"> °С; ;  м/с</v>
      </c>
      <c r="G875" s="57" t="str">
        <f t="shared" si="40"/>
        <v xml:space="preserve"> °С  м/с</v>
      </c>
      <c r="H875" s="57" t="str">
        <f t="shared" si="41"/>
        <v xml:space="preserve"> °С</v>
      </c>
    </row>
    <row r="876" spans="2:8" x14ac:dyDescent="0.25">
      <c r="B876" s="55">
        <v>44580</v>
      </c>
      <c r="C876" s="57"/>
      <c r="D876" s="59"/>
      <c r="E876" s="57"/>
      <c r="F876" s="57" t="str">
        <f t="shared" si="39"/>
        <v xml:space="preserve"> °С; ;  м/с</v>
      </c>
      <c r="G876" s="57" t="str">
        <f t="shared" si="40"/>
        <v xml:space="preserve"> °С  м/с</v>
      </c>
      <c r="H876" s="57" t="str">
        <f t="shared" si="41"/>
        <v xml:space="preserve"> °С</v>
      </c>
    </row>
    <row r="877" spans="2:8" x14ac:dyDescent="0.25">
      <c r="B877" s="55">
        <v>44581</v>
      </c>
      <c r="C877" s="57"/>
      <c r="D877" s="59"/>
      <c r="E877" s="57"/>
      <c r="F877" s="57" t="str">
        <f t="shared" si="39"/>
        <v xml:space="preserve"> °С; ;  м/с</v>
      </c>
      <c r="G877" s="57" t="str">
        <f t="shared" si="40"/>
        <v xml:space="preserve"> °С  м/с</v>
      </c>
      <c r="H877" s="57" t="str">
        <f t="shared" si="41"/>
        <v xml:space="preserve"> °С</v>
      </c>
    </row>
    <row r="878" spans="2:8" x14ac:dyDescent="0.25">
      <c r="B878" s="55">
        <v>44582</v>
      </c>
      <c r="C878" s="57"/>
      <c r="D878" s="59"/>
      <c r="E878" s="57"/>
      <c r="F878" s="57" t="str">
        <f t="shared" si="39"/>
        <v xml:space="preserve"> °С; ;  м/с</v>
      </c>
      <c r="G878" s="57" t="str">
        <f t="shared" si="40"/>
        <v xml:space="preserve"> °С  м/с</v>
      </c>
      <c r="H878" s="57" t="str">
        <f t="shared" si="41"/>
        <v xml:space="preserve"> °С</v>
      </c>
    </row>
    <row r="879" spans="2:8" x14ac:dyDescent="0.25">
      <c r="B879" s="55">
        <v>44583</v>
      </c>
      <c r="C879" s="57"/>
      <c r="D879" s="59"/>
      <c r="E879" s="57"/>
      <c r="F879" s="57" t="str">
        <f t="shared" si="39"/>
        <v xml:space="preserve"> °С; ;  м/с</v>
      </c>
      <c r="G879" s="57" t="str">
        <f t="shared" si="40"/>
        <v xml:space="preserve"> °С  м/с</v>
      </c>
      <c r="H879" s="57" t="str">
        <f t="shared" si="41"/>
        <v xml:space="preserve"> °С</v>
      </c>
    </row>
    <row r="880" spans="2:8" x14ac:dyDescent="0.25">
      <c r="B880" s="55">
        <v>44584</v>
      </c>
      <c r="C880" s="57"/>
      <c r="D880" s="59"/>
      <c r="E880" s="57"/>
      <c r="F880" s="57" t="str">
        <f t="shared" si="39"/>
        <v xml:space="preserve"> °С; ;  м/с</v>
      </c>
      <c r="G880" s="57" t="str">
        <f t="shared" si="40"/>
        <v xml:space="preserve"> °С  м/с</v>
      </c>
      <c r="H880" s="57" t="str">
        <f t="shared" si="41"/>
        <v xml:space="preserve"> °С</v>
      </c>
    </row>
    <row r="881" spans="2:8" x14ac:dyDescent="0.25">
      <c r="B881" s="55">
        <v>44585</v>
      </c>
      <c r="C881" s="57"/>
      <c r="D881" s="59"/>
      <c r="E881" s="57"/>
      <c r="F881" s="57" t="str">
        <f t="shared" si="39"/>
        <v xml:space="preserve"> °С; ;  м/с</v>
      </c>
      <c r="G881" s="57" t="str">
        <f t="shared" si="40"/>
        <v xml:space="preserve"> °С  м/с</v>
      </c>
      <c r="H881" s="57" t="str">
        <f t="shared" si="41"/>
        <v xml:space="preserve"> °С</v>
      </c>
    </row>
    <row r="882" spans="2:8" x14ac:dyDescent="0.25">
      <c r="B882" s="55">
        <v>44586</v>
      </c>
      <c r="C882" s="57"/>
      <c r="D882" s="59"/>
      <c r="E882" s="57"/>
      <c r="F882" s="57" t="str">
        <f t="shared" si="39"/>
        <v xml:space="preserve"> °С; ;  м/с</v>
      </c>
      <c r="G882" s="57" t="str">
        <f t="shared" si="40"/>
        <v xml:space="preserve"> °С  м/с</v>
      </c>
      <c r="H882" s="57" t="str">
        <f t="shared" si="41"/>
        <v xml:space="preserve"> °С</v>
      </c>
    </row>
    <row r="883" spans="2:8" x14ac:dyDescent="0.25">
      <c r="B883" s="55">
        <v>44587</v>
      </c>
      <c r="C883" s="57"/>
      <c r="D883" s="59"/>
      <c r="E883" s="57"/>
      <c r="F883" s="57" t="str">
        <f t="shared" si="39"/>
        <v xml:space="preserve"> °С; ;  м/с</v>
      </c>
      <c r="G883" s="57" t="str">
        <f t="shared" si="40"/>
        <v xml:space="preserve"> °С  м/с</v>
      </c>
      <c r="H883" s="57" t="str">
        <f t="shared" si="41"/>
        <v xml:space="preserve"> °С</v>
      </c>
    </row>
    <row r="884" spans="2:8" x14ac:dyDescent="0.25">
      <c r="B884" s="55">
        <v>44588</v>
      </c>
      <c r="C884" s="57"/>
      <c r="D884" s="59"/>
      <c r="E884" s="57"/>
      <c r="F884" s="57" t="str">
        <f t="shared" si="39"/>
        <v xml:space="preserve"> °С; ;  м/с</v>
      </c>
      <c r="G884" s="57" t="str">
        <f t="shared" si="40"/>
        <v xml:space="preserve"> °С  м/с</v>
      </c>
      <c r="H884" s="57" t="str">
        <f t="shared" si="41"/>
        <v xml:space="preserve"> °С</v>
      </c>
    </row>
    <row r="885" spans="2:8" x14ac:dyDescent="0.25">
      <c r="B885" s="55">
        <v>44589</v>
      </c>
      <c r="C885" s="57"/>
      <c r="D885" s="59"/>
      <c r="E885" s="57"/>
      <c r="F885" s="57" t="str">
        <f t="shared" si="39"/>
        <v xml:space="preserve"> °С; ;  м/с</v>
      </c>
      <c r="G885" s="57" t="str">
        <f t="shared" si="40"/>
        <v xml:space="preserve"> °С  м/с</v>
      </c>
      <c r="H885" s="57" t="str">
        <f t="shared" si="41"/>
        <v xml:space="preserve"> °С</v>
      </c>
    </row>
    <row r="886" spans="2:8" x14ac:dyDescent="0.25">
      <c r="B886" s="55">
        <v>44590</v>
      </c>
      <c r="C886" s="57"/>
      <c r="D886" s="59"/>
      <c r="E886" s="57"/>
      <c r="F886" s="57" t="str">
        <f t="shared" si="39"/>
        <v xml:space="preserve"> °С; ;  м/с</v>
      </c>
      <c r="G886" s="57" t="str">
        <f t="shared" si="40"/>
        <v xml:space="preserve"> °С  м/с</v>
      </c>
      <c r="H886" s="57" t="str">
        <f t="shared" si="41"/>
        <v xml:space="preserve"> °С</v>
      </c>
    </row>
    <row r="887" spans="2:8" x14ac:dyDescent="0.25">
      <c r="B887" s="55">
        <v>44591</v>
      </c>
      <c r="C887" s="57"/>
      <c r="D887" s="59"/>
      <c r="E887" s="57"/>
      <c r="F887" s="57" t="str">
        <f t="shared" si="39"/>
        <v xml:space="preserve"> °С; ;  м/с</v>
      </c>
      <c r="G887" s="57" t="str">
        <f t="shared" si="40"/>
        <v xml:space="preserve"> °С  м/с</v>
      </c>
      <c r="H887" s="57" t="str">
        <f t="shared" si="41"/>
        <v xml:space="preserve"> °С</v>
      </c>
    </row>
    <row r="888" spans="2:8" x14ac:dyDescent="0.25">
      <c r="B888" s="55">
        <v>44592</v>
      </c>
      <c r="C888" s="57"/>
      <c r="D888" s="59"/>
      <c r="E888" s="57"/>
      <c r="F888" s="57" t="str">
        <f t="shared" si="39"/>
        <v xml:space="preserve"> °С; ;  м/с</v>
      </c>
      <c r="G888" s="57" t="str">
        <f t="shared" si="40"/>
        <v xml:space="preserve"> °С  м/с</v>
      </c>
      <c r="H888" s="57" t="str">
        <f t="shared" si="41"/>
        <v xml:space="preserve"> °С</v>
      </c>
    </row>
    <row r="889" spans="2:8" x14ac:dyDescent="0.25">
      <c r="B889" s="55">
        <v>44593</v>
      </c>
      <c r="C889" s="57"/>
      <c r="D889" s="59"/>
      <c r="E889" s="57"/>
      <c r="F889" s="57" t="str">
        <f t="shared" si="39"/>
        <v xml:space="preserve"> °С; ;  м/с</v>
      </c>
      <c r="G889" s="57" t="str">
        <f t="shared" si="40"/>
        <v xml:space="preserve"> °С  м/с</v>
      </c>
      <c r="H889" s="57" t="str">
        <f t="shared" si="41"/>
        <v xml:space="preserve"> °С</v>
      </c>
    </row>
    <row r="890" spans="2:8" x14ac:dyDescent="0.25">
      <c r="B890" s="55">
        <v>44594</v>
      </c>
      <c r="C890" s="57"/>
      <c r="D890" s="59"/>
      <c r="E890" s="57"/>
      <c r="F890" s="57" t="str">
        <f t="shared" si="39"/>
        <v xml:space="preserve"> °С; ;  м/с</v>
      </c>
      <c r="G890" s="57" t="str">
        <f t="shared" si="40"/>
        <v xml:space="preserve"> °С  м/с</v>
      </c>
      <c r="H890" s="57" t="str">
        <f t="shared" si="41"/>
        <v xml:space="preserve"> °С</v>
      </c>
    </row>
    <row r="891" spans="2:8" x14ac:dyDescent="0.25">
      <c r="B891" s="55">
        <v>44595</v>
      </c>
      <c r="C891" s="57"/>
      <c r="D891" s="59"/>
      <c r="E891" s="57"/>
      <c r="F891" s="57" t="str">
        <f t="shared" si="39"/>
        <v xml:space="preserve"> °С; ;  м/с</v>
      </c>
      <c r="G891" s="57" t="str">
        <f t="shared" si="40"/>
        <v xml:space="preserve"> °С  м/с</v>
      </c>
      <c r="H891" s="57" t="str">
        <f t="shared" si="41"/>
        <v xml:space="preserve"> °С</v>
      </c>
    </row>
    <row r="892" spans="2:8" x14ac:dyDescent="0.25">
      <c r="B892" s="55">
        <v>44596</v>
      </c>
      <c r="C892" s="57"/>
      <c r="D892" s="59"/>
      <c r="E892" s="57"/>
      <c r="F892" s="57" t="str">
        <f t="shared" si="39"/>
        <v xml:space="preserve"> °С; ;  м/с</v>
      </c>
      <c r="G892" s="57" t="str">
        <f t="shared" si="40"/>
        <v xml:space="preserve"> °С  м/с</v>
      </c>
      <c r="H892" s="57" t="str">
        <f t="shared" si="41"/>
        <v xml:space="preserve"> °С</v>
      </c>
    </row>
    <row r="893" spans="2:8" x14ac:dyDescent="0.25">
      <c r="B893" s="55">
        <v>44597</v>
      </c>
      <c r="C893" s="57"/>
      <c r="D893" s="59"/>
      <c r="E893" s="57"/>
      <c r="F893" s="57" t="str">
        <f t="shared" si="39"/>
        <v xml:space="preserve"> °С; ;  м/с</v>
      </c>
      <c r="G893" s="57" t="str">
        <f t="shared" si="40"/>
        <v xml:space="preserve"> °С  м/с</v>
      </c>
      <c r="H893" s="57" t="str">
        <f t="shared" si="41"/>
        <v xml:space="preserve"> °С</v>
      </c>
    </row>
    <row r="894" spans="2:8" x14ac:dyDescent="0.25">
      <c r="B894" s="55">
        <v>44598</v>
      </c>
      <c r="C894" s="57"/>
      <c r="D894" s="59"/>
      <c r="E894" s="57"/>
      <c r="F894" s="57" t="str">
        <f t="shared" si="39"/>
        <v xml:space="preserve"> °С; ;  м/с</v>
      </c>
      <c r="G894" s="57" t="str">
        <f t="shared" si="40"/>
        <v xml:space="preserve"> °С  м/с</v>
      </c>
      <c r="H894" s="57" t="str">
        <f t="shared" si="41"/>
        <v xml:space="preserve"> °С</v>
      </c>
    </row>
    <row r="895" spans="2:8" x14ac:dyDescent="0.25">
      <c r="B895" s="55">
        <v>44599</v>
      </c>
      <c r="C895" s="57"/>
      <c r="D895" s="59"/>
      <c r="E895" s="57"/>
      <c r="F895" s="57" t="str">
        <f t="shared" si="39"/>
        <v xml:space="preserve"> °С; ;  м/с</v>
      </c>
      <c r="G895" s="57" t="str">
        <f t="shared" si="40"/>
        <v xml:space="preserve"> °С  м/с</v>
      </c>
      <c r="H895" s="57" t="str">
        <f t="shared" si="41"/>
        <v xml:space="preserve"> °С</v>
      </c>
    </row>
    <row r="896" spans="2:8" x14ac:dyDescent="0.25">
      <c r="B896" s="55">
        <v>44600</v>
      </c>
      <c r="C896" s="57"/>
      <c r="D896" s="59"/>
      <c r="E896" s="57"/>
      <c r="F896" s="57" t="str">
        <f t="shared" si="39"/>
        <v xml:space="preserve"> °С; ;  м/с</v>
      </c>
      <c r="G896" s="57" t="str">
        <f t="shared" si="40"/>
        <v xml:space="preserve"> °С  м/с</v>
      </c>
      <c r="H896" s="57" t="str">
        <f t="shared" si="41"/>
        <v xml:space="preserve"> °С</v>
      </c>
    </row>
    <row r="897" spans="2:8" x14ac:dyDescent="0.25">
      <c r="B897" s="55">
        <v>44601</v>
      </c>
      <c r="C897" s="57"/>
      <c r="D897" s="59"/>
      <c r="E897" s="57"/>
      <c r="F897" s="57" t="str">
        <f t="shared" si="39"/>
        <v xml:space="preserve"> °С; ;  м/с</v>
      </c>
      <c r="G897" s="57" t="str">
        <f t="shared" si="40"/>
        <v xml:space="preserve"> °С  м/с</v>
      </c>
      <c r="H897" s="57" t="str">
        <f t="shared" si="41"/>
        <v xml:space="preserve"> °С</v>
      </c>
    </row>
    <row r="898" spans="2:8" x14ac:dyDescent="0.25">
      <c r="B898" s="55">
        <v>44602</v>
      </c>
      <c r="C898" s="57"/>
      <c r="D898" s="59"/>
      <c r="E898" s="57"/>
      <c r="F898" s="57" t="str">
        <f t="shared" si="39"/>
        <v xml:space="preserve"> °С; ;  м/с</v>
      </c>
      <c r="G898" s="57" t="str">
        <f t="shared" si="40"/>
        <v xml:space="preserve"> °С  м/с</v>
      </c>
      <c r="H898" s="57" t="str">
        <f t="shared" si="41"/>
        <v xml:space="preserve"> °С</v>
      </c>
    </row>
    <row r="899" spans="2:8" x14ac:dyDescent="0.25">
      <c r="B899" s="55">
        <v>44603</v>
      </c>
      <c r="C899" s="57"/>
      <c r="D899" s="59"/>
      <c r="E899" s="57"/>
      <c r="F899" s="57" t="str">
        <f t="shared" ref="F899:F962" si="42">CONCATENATE(C899," °С; ",D899,"; ",E899," м/с")</f>
        <v xml:space="preserve"> °С; ;  м/с</v>
      </c>
      <c r="G899" s="57" t="str">
        <f t="shared" ref="G899:G962" si="43">CONCATENATE(C899," °С ",E899," м/с")</f>
        <v xml:space="preserve"> °С  м/с</v>
      </c>
      <c r="H899" s="57" t="str">
        <f t="shared" ref="H899:H962" si="44">CONCATENATE(C899," °С")</f>
        <v xml:space="preserve"> °С</v>
      </c>
    </row>
    <row r="900" spans="2:8" x14ac:dyDescent="0.25">
      <c r="B900" s="55">
        <v>44604</v>
      </c>
      <c r="C900" s="57"/>
      <c r="D900" s="59"/>
      <c r="E900" s="57"/>
      <c r="F900" s="57" t="str">
        <f t="shared" si="42"/>
        <v xml:space="preserve"> °С; ;  м/с</v>
      </c>
      <c r="G900" s="57" t="str">
        <f t="shared" si="43"/>
        <v xml:space="preserve"> °С  м/с</v>
      </c>
      <c r="H900" s="57" t="str">
        <f t="shared" si="44"/>
        <v xml:space="preserve"> °С</v>
      </c>
    </row>
    <row r="901" spans="2:8" x14ac:dyDescent="0.25">
      <c r="B901" s="55">
        <v>44605</v>
      </c>
      <c r="C901" s="57"/>
      <c r="D901" s="59"/>
      <c r="E901" s="57"/>
      <c r="F901" s="57" t="str">
        <f t="shared" si="42"/>
        <v xml:space="preserve"> °С; ;  м/с</v>
      </c>
      <c r="G901" s="57" t="str">
        <f t="shared" si="43"/>
        <v xml:space="preserve"> °С  м/с</v>
      </c>
      <c r="H901" s="57" t="str">
        <f t="shared" si="44"/>
        <v xml:space="preserve"> °С</v>
      </c>
    </row>
    <row r="902" spans="2:8" x14ac:dyDescent="0.25">
      <c r="B902" s="55">
        <v>44606</v>
      </c>
      <c r="C902" s="57"/>
      <c r="D902" s="59"/>
      <c r="E902" s="57"/>
      <c r="F902" s="57" t="str">
        <f t="shared" si="42"/>
        <v xml:space="preserve"> °С; ;  м/с</v>
      </c>
      <c r="G902" s="57" t="str">
        <f t="shared" si="43"/>
        <v xml:space="preserve"> °С  м/с</v>
      </c>
      <c r="H902" s="57" t="str">
        <f t="shared" si="44"/>
        <v xml:space="preserve"> °С</v>
      </c>
    </row>
    <row r="903" spans="2:8" x14ac:dyDescent="0.25">
      <c r="B903" s="55">
        <v>44607</v>
      </c>
      <c r="C903" s="57"/>
      <c r="D903" s="59"/>
      <c r="E903" s="57"/>
      <c r="F903" s="57" t="str">
        <f t="shared" si="42"/>
        <v xml:space="preserve"> °С; ;  м/с</v>
      </c>
      <c r="G903" s="57" t="str">
        <f t="shared" si="43"/>
        <v xml:space="preserve"> °С  м/с</v>
      </c>
      <c r="H903" s="57" t="str">
        <f t="shared" si="44"/>
        <v xml:space="preserve"> °С</v>
      </c>
    </row>
    <row r="904" spans="2:8" x14ac:dyDescent="0.25">
      <c r="B904" s="55">
        <v>44608</v>
      </c>
      <c r="C904" s="57"/>
      <c r="D904" s="59"/>
      <c r="E904" s="57"/>
      <c r="F904" s="57" t="str">
        <f t="shared" si="42"/>
        <v xml:space="preserve"> °С; ;  м/с</v>
      </c>
      <c r="G904" s="57" t="str">
        <f t="shared" si="43"/>
        <v xml:space="preserve"> °С  м/с</v>
      </c>
      <c r="H904" s="57" t="str">
        <f t="shared" si="44"/>
        <v xml:space="preserve"> °С</v>
      </c>
    </row>
    <row r="905" spans="2:8" x14ac:dyDescent="0.25">
      <c r="B905" s="55">
        <v>44609</v>
      </c>
      <c r="C905" s="57"/>
      <c r="D905" s="59"/>
      <c r="E905" s="57"/>
      <c r="F905" s="57" t="str">
        <f t="shared" si="42"/>
        <v xml:space="preserve"> °С; ;  м/с</v>
      </c>
      <c r="G905" s="57" t="str">
        <f t="shared" si="43"/>
        <v xml:space="preserve"> °С  м/с</v>
      </c>
      <c r="H905" s="57" t="str">
        <f t="shared" si="44"/>
        <v xml:space="preserve"> °С</v>
      </c>
    </row>
    <row r="906" spans="2:8" x14ac:dyDescent="0.25">
      <c r="B906" s="55">
        <v>44610</v>
      </c>
      <c r="C906" s="57"/>
      <c r="D906" s="59"/>
      <c r="E906" s="57"/>
      <c r="F906" s="57" t="str">
        <f t="shared" si="42"/>
        <v xml:space="preserve"> °С; ;  м/с</v>
      </c>
      <c r="G906" s="57" t="str">
        <f t="shared" si="43"/>
        <v xml:space="preserve"> °С  м/с</v>
      </c>
      <c r="H906" s="57" t="str">
        <f t="shared" si="44"/>
        <v xml:space="preserve"> °С</v>
      </c>
    </row>
    <row r="907" spans="2:8" x14ac:dyDescent="0.25">
      <c r="B907" s="55">
        <v>44611</v>
      </c>
      <c r="C907" s="57"/>
      <c r="D907" s="59"/>
      <c r="E907" s="57"/>
      <c r="F907" s="57" t="str">
        <f t="shared" si="42"/>
        <v xml:space="preserve"> °С; ;  м/с</v>
      </c>
      <c r="G907" s="57" t="str">
        <f t="shared" si="43"/>
        <v xml:space="preserve"> °С  м/с</v>
      </c>
      <c r="H907" s="57" t="str">
        <f t="shared" si="44"/>
        <v xml:space="preserve"> °С</v>
      </c>
    </row>
    <row r="908" spans="2:8" x14ac:dyDescent="0.25">
      <c r="B908" s="55">
        <v>44612</v>
      </c>
      <c r="C908" s="57"/>
      <c r="D908" s="59"/>
      <c r="E908" s="57"/>
      <c r="F908" s="57" t="str">
        <f t="shared" si="42"/>
        <v xml:space="preserve"> °С; ;  м/с</v>
      </c>
      <c r="G908" s="57" t="str">
        <f t="shared" si="43"/>
        <v xml:space="preserve"> °С  м/с</v>
      </c>
      <c r="H908" s="57" t="str">
        <f t="shared" si="44"/>
        <v xml:space="preserve"> °С</v>
      </c>
    </row>
    <row r="909" spans="2:8" x14ac:dyDescent="0.25">
      <c r="B909" s="55">
        <v>44613</v>
      </c>
      <c r="C909" s="57"/>
      <c r="D909" s="59"/>
      <c r="E909" s="57"/>
      <c r="F909" s="57" t="str">
        <f t="shared" si="42"/>
        <v xml:space="preserve"> °С; ;  м/с</v>
      </c>
      <c r="G909" s="57" t="str">
        <f t="shared" si="43"/>
        <v xml:space="preserve"> °С  м/с</v>
      </c>
      <c r="H909" s="57" t="str">
        <f t="shared" si="44"/>
        <v xml:space="preserve"> °С</v>
      </c>
    </row>
    <row r="910" spans="2:8" x14ac:dyDescent="0.25">
      <c r="B910" s="55">
        <v>44614</v>
      </c>
      <c r="C910" s="57"/>
      <c r="D910" s="59"/>
      <c r="E910" s="57"/>
      <c r="F910" s="57" t="str">
        <f t="shared" si="42"/>
        <v xml:space="preserve"> °С; ;  м/с</v>
      </c>
      <c r="G910" s="57" t="str">
        <f t="shared" si="43"/>
        <v xml:space="preserve"> °С  м/с</v>
      </c>
      <c r="H910" s="57" t="str">
        <f t="shared" si="44"/>
        <v xml:space="preserve"> °С</v>
      </c>
    </row>
    <row r="911" spans="2:8" x14ac:dyDescent="0.25">
      <c r="B911" s="55">
        <v>44615</v>
      </c>
      <c r="C911" s="57"/>
      <c r="D911" s="59"/>
      <c r="E911" s="57"/>
      <c r="F911" s="57" t="str">
        <f t="shared" si="42"/>
        <v xml:space="preserve"> °С; ;  м/с</v>
      </c>
      <c r="G911" s="57" t="str">
        <f t="shared" si="43"/>
        <v xml:space="preserve"> °С  м/с</v>
      </c>
      <c r="H911" s="57" t="str">
        <f t="shared" si="44"/>
        <v xml:space="preserve"> °С</v>
      </c>
    </row>
    <row r="912" spans="2:8" x14ac:dyDescent="0.25">
      <c r="B912" s="55">
        <v>44616</v>
      </c>
      <c r="C912" s="57"/>
      <c r="D912" s="59"/>
      <c r="E912" s="57"/>
      <c r="F912" s="57" t="str">
        <f t="shared" si="42"/>
        <v xml:space="preserve"> °С; ;  м/с</v>
      </c>
      <c r="G912" s="57" t="str">
        <f t="shared" si="43"/>
        <v xml:space="preserve"> °С  м/с</v>
      </c>
      <c r="H912" s="57" t="str">
        <f t="shared" si="44"/>
        <v xml:space="preserve"> °С</v>
      </c>
    </row>
    <row r="913" spans="2:8" x14ac:dyDescent="0.25">
      <c r="B913" s="55">
        <v>44617</v>
      </c>
      <c r="C913" s="57"/>
      <c r="D913" s="59"/>
      <c r="E913" s="57"/>
      <c r="F913" s="57" t="str">
        <f t="shared" si="42"/>
        <v xml:space="preserve"> °С; ;  м/с</v>
      </c>
      <c r="G913" s="57" t="str">
        <f t="shared" si="43"/>
        <v xml:space="preserve"> °С  м/с</v>
      </c>
      <c r="H913" s="57" t="str">
        <f t="shared" si="44"/>
        <v xml:space="preserve"> °С</v>
      </c>
    </row>
    <row r="914" spans="2:8" x14ac:dyDescent="0.25">
      <c r="B914" s="55">
        <v>44618</v>
      </c>
      <c r="C914" s="57"/>
      <c r="D914" s="59"/>
      <c r="E914" s="57"/>
      <c r="F914" s="57" t="str">
        <f t="shared" si="42"/>
        <v xml:space="preserve"> °С; ;  м/с</v>
      </c>
      <c r="G914" s="57" t="str">
        <f t="shared" si="43"/>
        <v xml:space="preserve"> °С  м/с</v>
      </c>
      <c r="H914" s="57" t="str">
        <f t="shared" si="44"/>
        <v xml:space="preserve"> °С</v>
      </c>
    </row>
    <row r="915" spans="2:8" x14ac:dyDescent="0.25">
      <c r="B915" s="55">
        <v>44619</v>
      </c>
      <c r="C915" s="57"/>
      <c r="D915" s="59"/>
      <c r="E915" s="57"/>
      <c r="F915" s="57" t="str">
        <f t="shared" si="42"/>
        <v xml:space="preserve"> °С; ;  м/с</v>
      </c>
      <c r="G915" s="57" t="str">
        <f t="shared" si="43"/>
        <v xml:space="preserve"> °С  м/с</v>
      </c>
      <c r="H915" s="57" t="str">
        <f t="shared" si="44"/>
        <v xml:space="preserve"> °С</v>
      </c>
    </row>
    <row r="916" spans="2:8" x14ac:dyDescent="0.25">
      <c r="B916" s="55">
        <v>44620</v>
      </c>
      <c r="C916" s="57"/>
      <c r="D916" s="59"/>
      <c r="E916" s="57"/>
      <c r="F916" s="57" t="str">
        <f t="shared" si="42"/>
        <v xml:space="preserve"> °С; ;  м/с</v>
      </c>
      <c r="G916" s="57" t="str">
        <f t="shared" si="43"/>
        <v xml:space="preserve"> °С  м/с</v>
      </c>
      <c r="H916" s="57" t="str">
        <f t="shared" si="44"/>
        <v xml:space="preserve"> °С</v>
      </c>
    </row>
    <row r="917" spans="2:8" x14ac:dyDescent="0.25">
      <c r="B917" s="55">
        <v>44621</v>
      </c>
      <c r="C917" s="57"/>
      <c r="D917" s="59"/>
      <c r="E917" s="57"/>
      <c r="F917" s="57" t="str">
        <f t="shared" si="42"/>
        <v xml:space="preserve"> °С; ;  м/с</v>
      </c>
      <c r="G917" s="57" t="str">
        <f t="shared" si="43"/>
        <v xml:space="preserve"> °С  м/с</v>
      </c>
      <c r="H917" s="57" t="str">
        <f t="shared" si="44"/>
        <v xml:space="preserve"> °С</v>
      </c>
    </row>
    <row r="918" spans="2:8" x14ac:dyDescent="0.25">
      <c r="B918" s="55">
        <v>44622</v>
      </c>
      <c r="C918" s="57"/>
      <c r="D918" s="59"/>
      <c r="E918" s="57"/>
      <c r="F918" s="57" t="str">
        <f t="shared" si="42"/>
        <v xml:space="preserve"> °С; ;  м/с</v>
      </c>
      <c r="G918" s="57" t="str">
        <f t="shared" si="43"/>
        <v xml:space="preserve"> °С  м/с</v>
      </c>
      <c r="H918" s="57" t="str">
        <f t="shared" si="44"/>
        <v xml:space="preserve"> °С</v>
      </c>
    </row>
    <row r="919" spans="2:8" x14ac:dyDescent="0.25">
      <c r="B919" s="55">
        <v>44623</v>
      </c>
      <c r="C919" s="57"/>
      <c r="D919" s="59"/>
      <c r="E919" s="57"/>
      <c r="F919" s="57" t="str">
        <f t="shared" si="42"/>
        <v xml:space="preserve"> °С; ;  м/с</v>
      </c>
      <c r="G919" s="57" t="str">
        <f t="shared" si="43"/>
        <v xml:space="preserve"> °С  м/с</v>
      </c>
      <c r="H919" s="57" t="str">
        <f t="shared" si="44"/>
        <v xml:space="preserve"> °С</v>
      </c>
    </row>
    <row r="920" spans="2:8" x14ac:dyDescent="0.25">
      <c r="B920" s="55">
        <v>44624</v>
      </c>
      <c r="C920" s="57"/>
      <c r="D920" s="59"/>
      <c r="E920" s="57"/>
      <c r="F920" s="57" t="str">
        <f t="shared" si="42"/>
        <v xml:space="preserve"> °С; ;  м/с</v>
      </c>
      <c r="G920" s="57" t="str">
        <f t="shared" si="43"/>
        <v xml:space="preserve"> °С  м/с</v>
      </c>
      <c r="H920" s="57" t="str">
        <f t="shared" si="44"/>
        <v xml:space="preserve"> °С</v>
      </c>
    </row>
    <row r="921" spans="2:8" x14ac:dyDescent="0.25">
      <c r="B921" s="55">
        <v>44625</v>
      </c>
      <c r="C921" s="57"/>
      <c r="D921" s="59"/>
      <c r="E921" s="57"/>
      <c r="F921" s="57" t="str">
        <f t="shared" si="42"/>
        <v xml:space="preserve"> °С; ;  м/с</v>
      </c>
      <c r="G921" s="57" t="str">
        <f t="shared" si="43"/>
        <v xml:space="preserve"> °С  м/с</v>
      </c>
      <c r="H921" s="57" t="str">
        <f t="shared" si="44"/>
        <v xml:space="preserve"> °С</v>
      </c>
    </row>
    <row r="922" spans="2:8" x14ac:dyDescent="0.25">
      <c r="B922" s="55">
        <v>44626</v>
      </c>
      <c r="C922" s="57"/>
      <c r="D922" s="59"/>
      <c r="E922" s="57"/>
      <c r="F922" s="57" t="str">
        <f t="shared" si="42"/>
        <v xml:space="preserve"> °С; ;  м/с</v>
      </c>
      <c r="G922" s="57" t="str">
        <f t="shared" si="43"/>
        <v xml:space="preserve"> °С  м/с</v>
      </c>
      <c r="H922" s="57" t="str">
        <f t="shared" si="44"/>
        <v xml:space="preserve"> °С</v>
      </c>
    </row>
    <row r="923" spans="2:8" x14ac:dyDescent="0.25">
      <c r="B923" s="55">
        <v>44627</v>
      </c>
      <c r="C923" s="57"/>
      <c r="D923" s="59"/>
      <c r="E923" s="57"/>
      <c r="F923" s="57" t="str">
        <f t="shared" si="42"/>
        <v xml:space="preserve"> °С; ;  м/с</v>
      </c>
      <c r="G923" s="57" t="str">
        <f t="shared" si="43"/>
        <v xml:space="preserve"> °С  м/с</v>
      </c>
      <c r="H923" s="57" t="str">
        <f t="shared" si="44"/>
        <v xml:space="preserve"> °С</v>
      </c>
    </row>
    <row r="924" spans="2:8" x14ac:dyDescent="0.25">
      <c r="B924" s="55">
        <v>44628</v>
      </c>
      <c r="C924" s="57"/>
      <c r="D924" s="59"/>
      <c r="E924" s="57"/>
      <c r="F924" s="57" t="str">
        <f t="shared" si="42"/>
        <v xml:space="preserve"> °С; ;  м/с</v>
      </c>
      <c r="G924" s="57" t="str">
        <f t="shared" si="43"/>
        <v xml:space="preserve"> °С  м/с</v>
      </c>
      <c r="H924" s="57" t="str">
        <f t="shared" si="44"/>
        <v xml:space="preserve"> °С</v>
      </c>
    </row>
    <row r="925" spans="2:8" x14ac:dyDescent="0.25">
      <c r="B925" s="55">
        <v>44629</v>
      </c>
      <c r="C925" s="57"/>
      <c r="D925" s="59"/>
      <c r="E925" s="57"/>
      <c r="F925" s="57" t="str">
        <f t="shared" si="42"/>
        <v xml:space="preserve"> °С; ;  м/с</v>
      </c>
      <c r="G925" s="57" t="str">
        <f t="shared" si="43"/>
        <v xml:space="preserve"> °С  м/с</v>
      </c>
      <c r="H925" s="57" t="str">
        <f t="shared" si="44"/>
        <v xml:space="preserve"> °С</v>
      </c>
    </row>
    <row r="926" spans="2:8" x14ac:dyDescent="0.25">
      <c r="B926" s="55">
        <v>44630</v>
      </c>
      <c r="C926" s="57"/>
      <c r="D926" s="59"/>
      <c r="E926" s="57"/>
      <c r="F926" s="57" t="str">
        <f t="shared" si="42"/>
        <v xml:space="preserve"> °С; ;  м/с</v>
      </c>
      <c r="G926" s="57" t="str">
        <f t="shared" si="43"/>
        <v xml:space="preserve"> °С  м/с</v>
      </c>
      <c r="H926" s="57" t="str">
        <f t="shared" si="44"/>
        <v xml:space="preserve"> °С</v>
      </c>
    </row>
    <row r="927" spans="2:8" x14ac:dyDescent="0.25">
      <c r="B927" s="55">
        <v>44631</v>
      </c>
      <c r="C927" s="57"/>
      <c r="D927" s="59"/>
      <c r="E927" s="57"/>
      <c r="F927" s="57" t="str">
        <f t="shared" si="42"/>
        <v xml:space="preserve"> °С; ;  м/с</v>
      </c>
      <c r="G927" s="57" t="str">
        <f t="shared" si="43"/>
        <v xml:space="preserve"> °С  м/с</v>
      </c>
      <c r="H927" s="57" t="str">
        <f t="shared" si="44"/>
        <v xml:space="preserve"> °С</v>
      </c>
    </row>
    <row r="928" spans="2:8" x14ac:dyDescent="0.25">
      <c r="B928" s="55">
        <v>44632</v>
      </c>
      <c r="C928" s="57"/>
      <c r="D928" s="59"/>
      <c r="E928" s="57"/>
      <c r="F928" s="57" t="str">
        <f t="shared" si="42"/>
        <v xml:space="preserve"> °С; ;  м/с</v>
      </c>
      <c r="G928" s="57" t="str">
        <f t="shared" si="43"/>
        <v xml:space="preserve"> °С  м/с</v>
      </c>
      <c r="H928" s="57" t="str">
        <f t="shared" si="44"/>
        <v xml:space="preserve"> °С</v>
      </c>
    </row>
    <row r="929" spans="2:8" x14ac:dyDescent="0.25">
      <c r="B929" s="55">
        <v>44633</v>
      </c>
      <c r="C929" s="57"/>
      <c r="D929" s="59"/>
      <c r="E929" s="57"/>
      <c r="F929" s="57" t="str">
        <f t="shared" si="42"/>
        <v xml:space="preserve"> °С; ;  м/с</v>
      </c>
      <c r="G929" s="57" t="str">
        <f t="shared" si="43"/>
        <v xml:space="preserve"> °С  м/с</v>
      </c>
      <c r="H929" s="57" t="str">
        <f t="shared" si="44"/>
        <v xml:space="preserve"> °С</v>
      </c>
    </row>
    <row r="930" spans="2:8" x14ac:dyDescent="0.25">
      <c r="B930" s="55">
        <v>44634</v>
      </c>
      <c r="C930" s="57"/>
      <c r="D930" s="59"/>
      <c r="E930" s="57"/>
      <c r="F930" s="57" t="str">
        <f t="shared" si="42"/>
        <v xml:space="preserve"> °С; ;  м/с</v>
      </c>
      <c r="G930" s="57" t="str">
        <f t="shared" si="43"/>
        <v xml:space="preserve"> °С  м/с</v>
      </c>
      <c r="H930" s="57" t="str">
        <f t="shared" si="44"/>
        <v xml:space="preserve"> °С</v>
      </c>
    </row>
    <row r="931" spans="2:8" x14ac:dyDescent="0.25">
      <c r="B931" s="55">
        <v>44635</v>
      </c>
      <c r="C931" s="57"/>
      <c r="D931" s="59"/>
      <c r="E931" s="57"/>
      <c r="F931" s="57" t="str">
        <f t="shared" si="42"/>
        <v xml:space="preserve"> °С; ;  м/с</v>
      </c>
      <c r="G931" s="57" t="str">
        <f t="shared" si="43"/>
        <v xml:space="preserve"> °С  м/с</v>
      </c>
      <c r="H931" s="57" t="str">
        <f t="shared" si="44"/>
        <v xml:space="preserve"> °С</v>
      </c>
    </row>
    <row r="932" spans="2:8" x14ac:dyDescent="0.25">
      <c r="B932" s="55">
        <v>44636</v>
      </c>
      <c r="C932" s="57"/>
      <c r="D932" s="59"/>
      <c r="E932" s="57"/>
      <c r="F932" s="57" t="str">
        <f t="shared" si="42"/>
        <v xml:space="preserve"> °С; ;  м/с</v>
      </c>
      <c r="G932" s="57" t="str">
        <f t="shared" si="43"/>
        <v xml:space="preserve"> °С  м/с</v>
      </c>
      <c r="H932" s="57" t="str">
        <f t="shared" si="44"/>
        <v xml:space="preserve"> °С</v>
      </c>
    </row>
    <row r="933" spans="2:8" x14ac:dyDescent="0.25">
      <c r="B933" s="55">
        <v>44637</v>
      </c>
      <c r="C933" s="57"/>
      <c r="D933" s="59"/>
      <c r="E933" s="57"/>
      <c r="F933" s="57" t="str">
        <f t="shared" si="42"/>
        <v xml:space="preserve"> °С; ;  м/с</v>
      </c>
      <c r="G933" s="57" t="str">
        <f t="shared" si="43"/>
        <v xml:space="preserve"> °С  м/с</v>
      </c>
      <c r="H933" s="57" t="str">
        <f t="shared" si="44"/>
        <v xml:space="preserve"> °С</v>
      </c>
    </row>
    <row r="934" spans="2:8" x14ac:dyDescent="0.25">
      <c r="B934" s="55">
        <v>44638</v>
      </c>
      <c r="C934" s="57"/>
      <c r="D934" s="59"/>
      <c r="E934" s="57"/>
      <c r="F934" s="57" t="str">
        <f t="shared" si="42"/>
        <v xml:space="preserve"> °С; ;  м/с</v>
      </c>
      <c r="G934" s="57" t="str">
        <f t="shared" si="43"/>
        <v xml:space="preserve"> °С  м/с</v>
      </c>
      <c r="H934" s="57" t="str">
        <f t="shared" si="44"/>
        <v xml:space="preserve"> °С</v>
      </c>
    </row>
    <row r="935" spans="2:8" x14ac:dyDescent="0.25">
      <c r="B935" s="55">
        <v>44639</v>
      </c>
      <c r="C935" s="57"/>
      <c r="D935" s="59"/>
      <c r="E935" s="57"/>
      <c r="F935" s="57" t="str">
        <f t="shared" si="42"/>
        <v xml:space="preserve"> °С; ;  м/с</v>
      </c>
      <c r="G935" s="57" t="str">
        <f t="shared" si="43"/>
        <v xml:space="preserve"> °С  м/с</v>
      </c>
      <c r="H935" s="57" t="str">
        <f t="shared" si="44"/>
        <v xml:space="preserve"> °С</v>
      </c>
    </row>
    <row r="936" spans="2:8" x14ac:dyDescent="0.25">
      <c r="B936" s="55">
        <v>44640</v>
      </c>
      <c r="C936" s="57"/>
      <c r="D936" s="59"/>
      <c r="E936" s="57"/>
      <c r="F936" s="57" t="str">
        <f t="shared" si="42"/>
        <v xml:space="preserve"> °С; ;  м/с</v>
      </c>
      <c r="G936" s="57" t="str">
        <f t="shared" si="43"/>
        <v xml:space="preserve"> °С  м/с</v>
      </c>
      <c r="H936" s="57" t="str">
        <f t="shared" si="44"/>
        <v xml:space="preserve"> °С</v>
      </c>
    </row>
    <row r="937" spans="2:8" x14ac:dyDescent="0.25">
      <c r="B937" s="55">
        <v>44641</v>
      </c>
      <c r="C937" s="57"/>
      <c r="D937" s="59"/>
      <c r="E937" s="57"/>
      <c r="F937" s="57" t="str">
        <f t="shared" si="42"/>
        <v xml:space="preserve"> °С; ;  м/с</v>
      </c>
      <c r="G937" s="57" t="str">
        <f t="shared" si="43"/>
        <v xml:space="preserve"> °С  м/с</v>
      </c>
      <c r="H937" s="57" t="str">
        <f t="shared" si="44"/>
        <v xml:space="preserve"> °С</v>
      </c>
    </row>
    <row r="938" spans="2:8" x14ac:dyDescent="0.25">
      <c r="B938" s="55">
        <v>44642</v>
      </c>
      <c r="C938" s="57"/>
      <c r="D938" s="59"/>
      <c r="E938" s="57"/>
      <c r="F938" s="57" t="str">
        <f t="shared" si="42"/>
        <v xml:space="preserve"> °С; ;  м/с</v>
      </c>
      <c r="G938" s="57" t="str">
        <f t="shared" si="43"/>
        <v xml:space="preserve"> °С  м/с</v>
      </c>
      <c r="H938" s="57" t="str">
        <f t="shared" si="44"/>
        <v xml:space="preserve"> °С</v>
      </c>
    </row>
    <row r="939" spans="2:8" x14ac:dyDescent="0.25">
      <c r="B939" s="55">
        <v>44643</v>
      </c>
      <c r="C939" s="57"/>
      <c r="D939" s="59"/>
      <c r="E939" s="57"/>
      <c r="F939" s="57" t="str">
        <f t="shared" si="42"/>
        <v xml:space="preserve"> °С; ;  м/с</v>
      </c>
      <c r="G939" s="57" t="str">
        <f t="shared" si="43"/>
        <v xml:space="preserve"> °С  м/с</v>
      </c>
      <c r="H939" s="57" t="str">
        <f t="shared" si="44"/>
        <v xml:space="preserve"> °С</v>
      </c>
    </row>
    <row r="940" spans="2:8" x14ac:dyDescent="0.25">
      <c r="B940" s="55">
        <v>44644</v>
      </c>
      <c r="C940" s="57"/>
      <c r="D940" s="59"/>
      <c r="E940" s="57"/>
      <c r="F940" s="57" t="str">
        <f t="shared" si="42"/>
        <v xml:space="preserve"> °С; ;  м/с</v>
      </c>
      <c r="G940" s="57" t="str">
        <f t="shared" si="43"/>
        <v xml:space="preserve"> °С  м/с</v>
      </c>
      <c r="H940" s="57" t="str">
        <f t="shared" si="44"/>
        <v xml:space="preserve"> °С</v>
      </c>
    </row>
    <row r="941" spans="2:8" x14ac:dyDescent="0.25">
      <c r="B941" s="55">
        <v>44645</v>
      </c>
      <c r="C941" s="57"/>
      <c r="D941" s="59"/>
      <c r="E941" s="57"/>
      <c r="F941" s="57" t="str">
        <f t="shared" si="42"/>
        <v xml:space="preserve"> °С; ;  м/с</v>
      </c>
      <c r="G941" s="57" t="str">
        <f t="shared" si="43"/>
        <v xml:space="preserve"> °С  м/с</v>
      </c>
      <c r="H941" s="57" t="str">
        <f t="shared" si="44"/>
        <v xml:space="preserve"> °С</v>
      </c>
    </row>
    <row r="942" spans="2:8" x14ac:dyDescent="0.25">
      <c r="B942" s="55">
        <v>44646</v>
      </c>
      <c r="C942" s="57"/>
      <c r="D942" s="59"/>
      <c r="E942" s="57"/>
      <c r="F942" s="57" t="str">
        <f t="shared" si="42"/>
        <v xml:space="preserve"> °С; ;  м/с</v>
      </c>
      <c r="G942" s="57" t="str">
        <f t="shared" si="43"/>
        <v xml:space="preserve"> °С  м/с</v>
      </c>
      <c r="H942" s="57" t="str">
        <f t="shared" si="44"/>
        <v xml:space="preserve"> °С</v>
      </c>
    </row>
    <row r="943" spans="2:8" x14ac:dyDescent="0.25">
      <c r="B943" s="55">
        <v>44647</v>
      </c>
      <c r="C943" s="57"/>
      <c r="D943" s="59"/>
      <c r="E943" s="57"/>
      <c r="F943" s="57" t="str">
        <f t="shared" si="42"/>
        <v xml:space="preserve"> °С; ;  м/с</v>
      </c>
      <c r="G943" s="57" t="str">
        <f t="shared" si="43"/>
        <v xml:space="preserve"> °С  м/с</v>
      </c>
      <c r="H943" s="57" t="str">
        <f t="shared" si="44"/>
        <v xml:space="preserve"> °С</v>
      </c>
    </row>
    <row r="944" spans="2:8" x14ac:dyDescent="0.25">
      <c r="B944" s="55">
        <v>44648</v>
      </c>
      <c r="C944" s="57"/>
      <c r="D944" s="59"/>
      <c r="E944" s="57"/>
      <c r="F944" s="57" t="str">
        <f t="shared" si="42"/>
        <v xml:space="preserve"> °С; ;  м/с</v>
      </c>
      <c r="G944" s="57" t="str">
        <f t="shared" si="43"/>
        <v xml:space="preserve"> °С  м/с</v>
      </c>
      <c r="H944" s="57" t="str">
        <f t="shared" si="44"/>
        <v xml:space="preserve"> °С</v>
      </c>
    </row>
    <row r="945" spans="2:8" x14ac:dyDescent="0.25">
      <c r="B945" s="55">
        <v>44649</v>
      </c>
      <c r="C945" s="57"/>
      <c r="D945" s="59"/>
      <c r="E945" s="57"/>
      <c r="F945" s="57" t="str">
        <f t="shared" si="42"/>
        <v xml:space="preserve"> °С; ;  м/с</v>
      </c>
      <c r="G945" s="57" t="str">
        <f t="shared" si="43"/>
        <v xml:space="preserve"> °С  м/с</v>
      </c>
      <c r="H945" s="57" t="str">
        <f t="shared" si="44"/>
        <v xml:space="preserve"> °С</v>
      </c>
    </row>
    <row r="946" spans="2:8" x14ac:dyDescent="0.25">
      <c r="B946" s="55">
        <v>44650</v>
      </c>
      <c r="C946" s="57"/>
      <c r="D946" s="59"/>
      <c r="E946" s="57"/>
      <c r="F946" s="57" t="str">
        <f t="shared" si="42"/>
        <v xml:space="preserve"> °С; ;  м/с</v>
      </c>
      <c r="G946" s="57" t="str">
        <f t="shared" si="43"/>
        <v xml:space="preserve"> °С  м/с</v>
      </c>
      <c r="H946" s="57" t="str">
        <f t="shared" si="44"/>
        <v xml:space="preserve"> °С</v>
      </c>
    </row>
    <row r="947" spans="2:8" x14ac:dyDescent="0.25">
      <c r="B947" s="55">
        <v>44651</v>
      </c>
      <c r="C947" s="57"/>
      <c r="D947" s="59"/>
      <c r="E947" s="57"/>
      <c r="F947" s="57" t="str">
        <f t="shared" si="42"/>
        <v xml:space="preserve"> °С; ;  м/с</v>
      </c>
      <c r="G947" s="57" t="str">
        <f t="shared" si="43"/>
        <v xml:space="preserve"> °С  м/с</v>
      </c>
      <c r="H947" s="57" t="str">
        <f t="shared" si="44"/>
        <v xml:space="preserve"> °С</v>
      </c>
    </row>
    <row r="948" spans="2:8" x14ac:dyDescent="0.25">
      <c r="B948" s="55">
        <v>44652</v>
      </c>
      <c r="C948" s="57"/>
      <c r="D948" s="59"/>
      <c r="E948" s="57"/>
      <c r="F948" s="57" t="str">
        <f t="shared" si="42"/>
        <v xml:space="preserve"> °С; ;  м/с</v>
      </c>
      <c r="G948" s="57" t="str">
        <f t="shared" si="43"/>
        <v xml:space="preserve"> °С  м/с</v>
      </c>
      <c r="H948" s="57" t="str">
        <f t="shared" si="44"/>
        <v xml:space="preserve"> °С</v>
      </c>
    </row>
    <row r="949" spans="2:8" x14ac:dyDescent="0.25">
      <c r="B949" s="55">
        <v>44653</v>
      </c>
      <c r="C949" s="57"/>
      <c r="D949" s="59"/>
      <c r="E949" s="57"/>
      <c r="F949" s="57" t="str">
        <f t="shared" si="42"/>
        <v xml:space="preserve"> °С; ;  м/с</v>
      </c>
      <c r="G949" s="57" t="str">
        <f t="shared" si="43"/>
        <v xml:space="preserve"> °С  м/с</v>
      </c>
      <c r="H949" s="57" t="str">
        <f t="shared" si="44"/>
        <v xml:space="preserve"> °С</v>
      </c>
    </row>
    <row r="950" spans="2:8" x14ac:dyDescent="0.25">
      <c r="B950" s="55">
        <v>44654</v>
      </c>
      <c r="C950" s="57"/>
      <c r="D950" s="59"/>
      <c r="E950" s="57"/>
      <c r="F950" s="57" t="str">
        <f t="shared" si="42"/>
        <v xml:space="preserve"> °С; ;  м/с</v>
      </c>
      <c r="G950" s="57" t="str">
        <f t="shared" si="43"/>
        <v xml:space="preserve"> °С  м/с</v>
      </c>
      <c r="H950" s="57" t="str">
        <f t="shared" si="44"/>
        <v xml:space="preserve"> °С</v>
      </c>
    </row>
    <row r="951" spans="2:8" x14ac:dyDescent="0.25">
      <c r="B951" s="55">
        <v>44655</v>
      </c>
      <c r="C951" s="57"/>
      <c r="D951" s="59"/>
      <c r="E951" s="57"/>
      <c r="F951" s="57" t="str">
        <f t="shared" si="42"/>
        <v xml:space="preserve"> °С; ;  м/с</v>
      </c>
      <c r="G951" s="57" t="str">
        <f t="shared" si="43"/>
        <v xml:space="preserve"> °С  м/с</v>
      </c>
      <c r="H951" s="57" t="str">
        <f t="shared" si="44"/>
        <v xml:space="preserve"> °С</v>
      </c>
    </row>
    <row r="952" spans="2:8" x14ac:dyDescent="0.25">
      <c r="B952" s="55">
        <v>44656</v>
      </c>
      <c r="C952" s="57"/>
      <c r="D952" s="59"/>
      <c r="E952" s="57"/>
      <c r="F952" s="57" t="str">
        <f t="shared" si="42"/>
        <v xml:space="preserve"> °С; ;  м/с</v>
      </c>
      <c r="G952" s="57" t="str">
        <f t="shared" si="43"/>
        <v xml:space="preserve"> °С  м/с</v>
      </c>
      <c r="H952" s="57" t="str">
        <f t="shared" si="44"/>
        <v xml:space="preserve"> °С</v>
      </c>
    </row>
    <row r="953" spans="2:8" x14ac:dyDescent="0.25">
      <c r="B953" s="55">
        <v>44657</v>
      </c>
      <c r="C953" s="57"/>
      <c r="D953" s="59"/>
      <c r="E953" s="57"/>
      <c r="F953" s="57" t="str">
        <f t="shared" si="42"/>
        <v xml:space="preserve"> °С; ;  м/с</v>
      </c>
      <c r="G953" s="57" t="str">
        <f t="shared" si="43"/>
        <v xml:space="preserve"> °С  м/с</v>
      </c>
      <c r="H953" s="57" t="str">
        <f t="shared" si="44"/>
        <v xml:space="preserve"> °С</v>
      </c>
    </row>
    <row r="954" spans="2:8" x14ac:dyDescent="0.25">
      <c r="B954" s="55">
        <v>44658</v>
      </c>
      <c r="C954" s="57"/>
      <c r="D954" s="59"/>
      <c r="E954" s="57"/>
      <c r="F954" s="57" t="str">
        <f t="shared" si="42"/>
        <v xml:space="preserve"> °С; ;  м/с</v>
      </c>
      <c r="G954" s="57" t="str">
        <f t="shared" si="43"/>
        <v xml:space="preserve"> °С  м/с</v>
      </c>
      <c r="H954" s="57" t="str">
        <f t="shared" si="44"/>
        <v xml:space="preserve"> °С</v>
      </c>
    </row>
    <row r="955" spans="2:8" x14ac:dyDescent="0.25">
      <c r="B955" s="55">
        <v>44659</v>
      </c>
      <c r="C955" s="57"/>
      <c r="D955" s="59"/>
      <c r="E955" s="57"/>
      <c r="F955" s="57" t="str">
        <f t="shared" si="42"/>
        <v xml:space="preserve"> °С; ;  м/с</v>
      </c>
      <c r="G955" s="57" t="str">
        <f t="shared" si="43"/>
        <v xml:space="preserve"> °С  м/с</v>
      </c>
      <c r="H955" s="57" t="str">
        <f t="shared" si="44"/>
        <v xml:space="preserve"> °С</v>
      </c>
    </row>
    <row r="956" spans="2:8" x14ac:dyDescent="0.25">
      <c r="B956" s="55">
        <v>44660</v>
      </c>
      <c r="C956" s="57"/>
      <c r="D956" s="59"/>
      <c r="E956" s="57"/>
      <c r="F956" s="57" t="str">
        <f t="shared" si="42"/>
        <v xml:space="preserve"> °С; ;  м/с</v>
      </c>
      <c r="G956" s="57" t="str">
        <f t="shared" si="43"/>
        <v xml:space="preserve"> °С  м/с</v>
      </c>
      <c r="H956" s="57" t="str">
        <f t="shared" si="44"/>
        <v xml:space="preserve"> °С</v>
      </c>
    </row>
    <row r="957" spans="2:8" x14ac:dyDescent="0.25">
      <c r="B957" s="55">
        <v>44661</v>
      </c>
      <c r="C957" s="57"/>
      <c r="D957" s="59"/>
      <c r="E957" s="57"/>
      <c r="F957" s="57" t="str">
        <f t="shared" si="42"/>
        <v xml:space="preserve"> °С; ;  м/с</v>
      </c>
      <c r="G957" s="57" t="str">
        <f t="shared" si="43"/>
        <v xml:space="preserve"> °С  м/с</v>
      </c>
      <c r="H957" s="57" t="str">
        <f t="shared" si="44"/>
        <v xml:space="preserve"> °С</v>
      </c>
    </row>
    <row r="958" spans="2:8" x14ac:dyDescent="0.25">
      <c r="B958" s="55">
        <v>44662</v>
      </c>
      <c r="C958" s="57"/>
      <c r="D958" s="59"/>
      <c r="E958" s="57"/>
      <c r="F958" s="57" t="str">
        <f t="shared" si="42"/>
        <v xml:space="preserve"> °С; ;  м/с</v>
      </c>
      <c r="G958" s="57" t="str">
        <f t="shared" si="43"/>
        <v xml:space="preserve"> °С  м/с</v>
      </c>
      <c r="H958" s="57" t="str">
        <f t="shared" si="44"/>
        <v xml:space="preserve"> °С</v>
      </c>
    </row>
    <row r="959" spans="2:8" x14ac:dyDescent="0.25">
      <c r="B959" s="55">
        <v>44663</v>
      </c>
      <c r="C959" s="57"/>
      <c r="D959" s="59"/>
      <c r="E959" s="57"/>
      <c r="F959" s="57" t="str">
        <f t="shared" si="42"/>
        <v xml:space="preserve"> °С; ;  м/с</v>
      </c>
      <c r="G959" s="57" t="str">
        <f t="shared" si="43"/>
        <v xml:space="preserve"> °С  м/с</v>
      </c>
      <c r="H959" s="57" t="str">
        <f t="shared" si="44"/>
        <v xml:space="preserve"> °С</v>
      </c>
    </row>
    <row r="960" spans="2:8" x14ac:dyDescent="0.25">
      <c r="B960" s="55">
        <v>44664</v>
      </c>
      <c r="C960" s="57"/>
      <c r="D960" s="59"/>
      <c r="E960" s="57"/>
      <c r="F960" s="57" t="str">
        <f t="shared" si="42"/>
        <v xml:space="preserve"> °С; ;  м/с</v>
      </c>
      <c r="G960" s="57" t="str">
        <f t="shared" si="43"/>
        <v xml:space="preserve"> °С  м/с</v>
      </c>
      <c r="H960" s="57" t="str">
        <f t="shared" si="44"/>
        <v xml:space="preserve"> °С</v>
      </c>
    </row>
    <row r="961" spans="2:8" x14ac:dyDescent="0.25">
      <c r="B961" s="55">
        <v>44665</v>
      </c>
      <c r="C961" s="57"/>
      <c r="D961" s="59"/>
      <c r="E961" s="57"/>
      <c r="F961" s="57" t="str">
        <f t="shared" si="42"/>
        <v xml:space="preserve"> °С; ;  м/с</v>
      </c>
      <c r="G961" s="57" t="str">
        <f t="shared" si="43"/>
        <v xml:space="preserve"> °С  м/с</v>
      </c>
      <c r="H961" s="57" t="str">
        <f t="shared" si="44"/>
        <v xml:space="preserve"> °С</v>
      </c>
    </row>
    <row r="962" spans="2:8" x14ac:dyDescent="0.25">
      <c r="B962" s="55">
        <v>44666</v>
      </c>
      <c r="C962" s="57"/>
      <c r="D962" s="59"/>
      <c r="E962" s="57"/>
      <c r="F962" s="57" t="str">
        <f t="shared" si="42"/>
        <v xml:space="preserve"> °С; ;  м/с</v>
      </c>
      <c r="G962" s="57" t="str">
        <f t="shared" si="43"/>
        <v xml:space="preserve"> °С  м/с</v>
      </c>
      <c r="H962" s="57" t="str">
        <f t="shared" si="44"/>
        <v xml:space="preserve"> °С</v>
      </c>
    </row>
    <row r="963" spans="2:8" x14ac:dyDescent="0.25">
      <c r="B963" s="55">
        <v>44667</v>
      </c>
      <c r="C963" s="57"/>
      <c r="D963" s="59"/>
      <c r="E963" s="57"/>
      <c r="F963" s="57" t="str">
        <f t="shared" ref="F963:F1026" si="45">CONCATENATE(C963," °С; ",D963,"; ",E963," м/с")</f>
        <v xml:space="preserve"> °С; ;  м/с</v>
      </c>
      <c r="G963" s="57" t="str">
        <f t="shared" ref="G963:G1026" si="46">CONCATENATE(C963," °С ",E963," м/с")</f>
        <v xml:space="preserve"> °С  м/с</v>
      </c>
      <c r="H963" s="57" t="str">
        <f t="shared" ref="H963:H1026" si="47">CONCATENATE(C963," °С")</f>
        <v xml:space="preserve"> °С</v>
      </c>
    </row>
    <row r="964" spans="2:8" x14ac:dyDescent="0.25">
      <c r="B964" s="55">
        <v>44668</v>
      </c>
      <c r="C964" s="57"/>
      <c r="D964" s="59"/>
      <c r="E964" s="57"/>
      <c r="F964" s="57" t="str">
        <f t="shared" si="45"/>
        <v xml:space="preserve"> °С; ;  м/с</v>
      </c>
      <c r="G964" s="57" t="str">
        <f t="shared" si="46"/>
        <v xml:space="preserve"> °С  м/с</v>
      </c>
      <c r="H964" s="57" t="str">
        <f t="shared" si="47"/>
        <v xml:space="preserve"> °С</v>
      </c>
    </row>
    <row r="965" spans="2:8" x14ac:dyDescent="0.25">
      <c r="B965" s="55">
        <v>44669</v>
      </c>
      <c r="C965" s="57"/>
      <c r="D965" s="59"/>
      <c r="E965" s="57"/>
      <c r="F965" s="57" t="str">
        <f t="shared" si="45"/>
        <v xml:space="preserve"> °С; ;  м/с</v>
      </c>
      <c r="G965" s="57" t="str">
        <f t="shared" si="46"/>
        <v xml:space="preserve"> °С  м/с</v>
      </c>
      <c r="H965" s="57" t="str">
        <f t="shared" si="47"/>
        <v xml:space="preserve"> °С</v>
      </c>
    </row>
    <row r="966" spans="2:8" x14ac:dyDescent="0.25">
      <c r="B966" s="55">
        <v>44670</v>
      </c>
      <c r="C966" s="57"/>
      <c r="D966" s="59"/>
      <c r="E966" s="57"/>
      <c r="F966" s="57" t="str">
        <f t="shared" si="45"/>
        <v xml:space="preserve"> °С; ;  м/с</v>
      </c>
      <c r="G966" s="57" t="str">
        <f t="shared" si="46"/>
        <v xml:space="preserve"> °С  м/с</v>
      </c>
      <c r="H966" s="57" t="str">
        <f t="shared" si="47"/>
        <v xml:space="preserve"> °С</v>
      </c>
    </row>
    <row r="967" spans="2:8" x14ac:dyDescent="0.25">
      <c r="B967" s="55">
        <v>44671</v>
      </c>
      <c r="C967" s="57"/>
      <c r="D967" s="59"/>
      <c r="E967" s="57"/>
      <c r="F967" s="57" t="str">
        <f t="shared" si="45"/>
        <v xml:space="preserve"> °С; ;  м/с</v>
      </c>
      <c r="G967" s="57" t="str">
        <f t="shared" si="46"/>
        <v xml:space="preserve"> °С  м/с</v>
      </c>
      <c r="H967" s="57" t="str">
        <f t="shared" si="47"/>
        <v xml:space="preserve"> °С</v>
      </c>
    </row>
    <row r="968" spans="2:8" x14ac:dyDescent="0.25">
      <c r="B968" s="55">
        <v>44672</v>
      </c>
      <c r="C968" s="57"/>
      <c r="D968" s="59"/>
      <c r="E968" s="57"/>
      <c r="F968" s="57" t="str">
        <f t="shared" si="45"/>
        <v xml:space="preserve"> °С; ;  м/с</v>
      </c>
      <c r="G968" s="57" t="str">
        <f t="shared" si="46"/>
        <v xml:space="preserve"> °С  м/с</v>
      </c>
      <c r="H968" s="57" t="str">
        <f t="shared" si="47"/>
        <v xml:space="preserve"> °С</v>
      </c>
    </row>
    <row r="969" spans="2:8" x14ac:dyDescent="0.25">
      <c r="B969" s="55">
        <v>44673</v>
      </c>
      <c r="C969" s="57"/>
      <c r="D969" s="59"/>
      <c r="E969" s="57"/>
      <c r="F969" s="57" t="str">
        <f t="shared" si="45"/>
        <v xml:space="preserve"> °С; ;  м/с</v>
      </c>
      <c r="G969" s="57" t="str">
        <f t="shared" si="46"/>
        <v xml:space="preserve"> °С  м/с</v>
      </c>
      <c r="H969" s="57" t="str">
        <f t="shared" si="47"/>
        <v xml:space="preserve"> °С</v>
      </c>
    </row>
    <row r="970" spans="2:8" x14ac:dyDescent="0.25">
      <c r="B970" s="55">
        <v>44674</v>
      </c>
      <c r="C970" s="57"/>
      <c r="D970" s="59"/>
      <c r="E970" s="57"/>
      <c r="F970" s="57" t="str">
        <f t="shared" si="45"/>
        <v xml:space="preserve"> °С; ;  м/с</v>
      </c>
      <c r="G970" s="57" t="str">
        <f t="shared" si="46"/>
        <v xml:space="preserve"> °С  м/с</v>
      </c>
      <c r="H970" s="57" t="str">
        <f t="shared" si="47"/>
        <v xml:space="preserve"> °С</v>
      </c>
    </row>
    <row r="971" spans="2:8" x14ac:dyDescent="0.25">
      <c r="B971" s="55">
        <v>44675</v>
      </c>
      <c r="C971" s="57"/>
      <c r="D971" s="59"/>
      <c r="E971" s="57"/>
      <c r="F971" s="57" t="str">
        <f t="shared" si="45"/>
        <v xml:space="preserve"> °С; ;  м/с</v>
      </c>
      <c r="G971" s="57" t="str">
        <f t="shared" si="46"/>
        <v xml:space="preserve"> °С  м/с</v>
      </c>
      <c r="H971" s="57" t="str">
        <f t="shared" si="47"/>
        <v xml:space="preserve"> °С</v>
      </c>
    </row>
    <row r="972" spans="2:8" x14ac:dyDescent="0.25">
      <c r="B972" s="55">
        <v>44676</v>
      </c>
      <c r="C972" s="57"/>
      <c r="D972" s="59"/>
      <c r="E972" s="57"/>
      <c r="F972" s="57" t="str">
        <f t="shared" si="45"/>
        <v xml:space="preserve"> °С; ;  м/с</v>
      </c>
      <c r="G972" s="57" t="str">
        <f t="shared" si="46"/>
        <v xml:space="preserve"> °С  м/с</v>
      </c>
      <c r="H972" s="57" t="str">
        <f t="shared" si="47"/>
        <v xml:space="preserve"> °С</v>
      </c>
    </row>
    <row r="973" spans="2:8" x14ac:dyDescent="0.25">
      <c r="B973" s="55">
        <v>44677</v>
      </c>
      <c r="C973" s="57"/>
      <c r="D973" s="59"/>
      <c r="E973" s="57"/>
      <c r="F973" s="57" t="str">
        <f t="shared" si="45"/>
        <v xml:space="preserve"> °С; ;  м/с</v>
      </c>
      <c r="G973" s="57" t="str">
        <f t="shared" si="46"/>
        <v xml:space="preserve"> °С  м/с</v>
      </c>
      <c r="H973" s="57" t="str">
        <f t="shared" si="47"/>
        <v xml:space="preserve"> °С</v>
      </c>
    </row>
    <row r="974" spans="2:8" x14ac:dyDescent="0.25">
      <c r="B974" s="55">
        <v>44678</v>
      </c>
      <c r="C974" s="57"/>
      <c r="D974" s="59"/>
      <c r="E974" s="57"/>
      <c r="F974" s="57" t="str">
        <f t="shared" si="45"/>
        <v xml:space="preserve"> °С; ;  м/с</v>
      </c>
      <c r="G974" s="57" t="str">
        <f t="shared" si="46"/>
        <v xml:space="preserve"> °С  м/с</v>
      </c>
      <c r="H974" s="57" t="str">
        <f t="shared" si="47"/>
        <v xml:space="preserve"> °С</v>
      </c>
    </row>
    <row r="975" spans="2:8" x14ac:dyDescent="0.25">
      <c r="B975" s="55">
        <v>44679</v>
      </c>
      <c r="C975" s="57"/>
      <c r="D975" s="59"/>
      <c r="E975" s="57"/>
      <c r="F975" s="57" t="str">
        <f t="shared" si="45"/>
        <v xml:space="preserve"> °С; ;  м/с</v>
      </c>
      <c r="G975" s="57" t="str">
        <f t="shared" si="46"/>
        <v xml:space="preserve"> °С  м/с</v>
      </c>
      <c r="H975" s="57" t="str">
        <f t="shared" si="47"/>
        <v xml:space="preserve"> °С</v>
      </c>
    </row>
    <row r="976" spans="2:8" x14ac:dyDescent="0.25">
      <c r="B976" s="55">
        <v>44680</v>
      </c>
      <c r="C976" s="57"/>
      <c r="D976" s="59"/>
      <c r="E976" s="57"/>
      <c r="F976" s="57" t="str">
        <f t="shared" si="45"/>
        <v xml:space="preserve"> °С; ;  м/с</v>
      </c>
      <c r="G976" s="57" t="str">
        <f t="shared" si="46"/>
        <v xml:space="preserve"> °С  м/с</v>
      </c>
      <c r="H976" s="57" t="str">
        <f t="shared" si="47"/>
        <v xml:space="preserve"> °С</v>
      </c>
    </row>
    <row r="977" spans="2:8" x14ac:dyDescent="0.25">
      <c r="B977" s="55">
        <v>44681</v>
      </c>
      <c r="C977" s="57"/>
      <c r="D977" s="59"/>
      <c r="E977" s="57"/>
      <c r="F977" s="57" t="str">
        <f t="shared" si="45"/>
        <v xml:space="preserve"> °С; ;  м/с</v>
      </c>
      <c r="G977" s="57" t="str">
        <f t="shared" si="46"/>
        <v xml:space="preserve"> °С  м/с</v>
      </c>
      <c r="H977" s="57" t="str">
        <f t="shared" si="47"/>
        <v xml:space="preserve"> °С</v>
      </c>
    </row>
    <row r="978" spans="2:8" x14ac:dyDescent="0.25">
      <c r="B978" s="55">
        <v>44682</v>
      </c>
      <c r="C978" s="57"/>
      <c r="D978" s="59"/>
      <c r="E978" s="57"/>
      <c r="F978" s="57" t="str">
        <f t="shared" si="45"/>
        <v xml:space="preserve"> °С; ;  м/с</v>
      </c>
      <c r="G978" s="57" t="str">
        <f t="shared" si="46"/>
        <v xml:space="preserve"> °С  м/с</v>
      </c>
      <c r="H978" s="57" t="str">
        <f t="shared" si="47"/>
        <v xml:space="preserve"> °С</v>
      </c>
    </row>
    <row r="979" spans="2:8" x14ac:dyDescent="0.25">
      <c r="B979" s="55">
        <v>44683</v>
      </c>
      <c r="C979" s="57"/>
      <c r="D979" s="59"/>
      <c r="E979" s="57"/>
      <c r="F979" s="57" t="str">
        <f t="shared" si="45"/>
        <v xml:space="preserve"> °С; ;  м/с</v>
      </c>
      <c r="G979" s="57" t="str">
        <f t="shared" si="46"/>
        <v xml:space="preserve"> °С  м/с</v>
      </c>
      <c r="H979" s="57" t="str">
        <f t="shared" si="47"/>
        <v xml:space="preserve"> °С</v>
      </c>
    </row>
    <row r="980" spans="2:8" x14ac:dyDescent="0.25">
      <c r="B980" s="55">
        <v>44684</v>
      </c>
      <c r="C980" s="57"/>
      <c r="D980" s="59"/>
      <c r="E980" s="57"/>
      <c r="F980" s="57" t="str">
        <f t="shared" si="45"/>
        <v xml:space="preserve"> °С; ;  м/с</v>
      </c>
      <c r="G980" s="57" t="str">
        <f t="shared" si="46"/>
        <v xml:space="preserve"> °С  м/с</v>
      </c>
      <c r="H980" s="57" t="str">
        <f t="shared" si="47"/>
        <v xml:space="preserve"> °С</v>
      </c>
    </row>
    <row r="981" spans="2:8" x14ac:dyDescent="0.25">
      <c r="B981" s="55">
        <v>44685</v>
      </c>
      <c r="C981" s="57"/>
      <c r="D981" s="59"/>
      <c r="E981" s="57"/>
      <c r="F981" s="57" t="str">
        <f t="shared" si="45"/>
        <v xml:space="preserve"> °С; ;  м/с</v>
      </c>
      <c r="G981" s="57" t="str">
        <f t="shared" si="46"/>
        <v xml:space="preserve"> °С  м/с</v>
      </c>
      <c r="H981" s="57" t="str">
        <f t="shared" si="47"/>
        <v xml:space="preserve"> °С</v>
      </c>
    </row>
    <row r="982" spans="2:8" x14ac:dyDescent="0.25">
      <c r="B982" s="55">
        <v>44686</v>
      </c>
      <c r="C982" s="57"/>
      <c r="D982" s="59"/>
      <c r="E982" s="57"/>
      <c r="F982" s="57" t="str">
        <f t="shared" si="45"/>
        <v xml:space="preserve"> °С; ;  м/с</v>
      </c>
      <c r="G982" s="57" t="str">
        <f t="shared" si="46"/>
        <v xml:space="preserve"> °С  м/с</v>
      </c>
      <c r="H982" s="57" t="str">
        <f t="shared" si="47"/>
        <v xml:space="preserve"> °С</v>
      </c>
    </row>
    <row r="983" spans="2:8" x14ac:dyDescent="0.25">
      <c r="B983" s="55">
        <v>44687</v>
      </c>
      <c r="C983" s="57"/>
      <c r="D983" s="59"/>
      <c r="E983" s="57"/>
      <c r="F983" s="57" t="str">
        <f t="shared" si="45"/>
        <v xml:space="preserve"> °С; ;  м/с</v>
      </c>
      <c r="G983" s="57" t="str">
        <f t="shared" si="46"/>
        <v xml:space="preserve"> °С  м/с</v>
      </c>
      <c r="H983" s="57" t="str">
        <f t="shared" si="47"/>
        <v xml:space="preserve"> °С</v>
      </c>
    </row>
    <row r="984" spans="2:8" x14ac:dyDescent="0.25">
      <c r="B984" s="55">
        <v>44688</v>
      </c>
      <c r="C984" s="57"/>
      <c r="D984" s="59"/>
      <c r="E984" s="57"/>
      <c r="F984" s="57" t="str">
        <f t="shared" si="45"/>
        <v xml:space="preserve"> °С; ;  м/с</v>
      </c>
      <c r="G984" s="57" t="str">
        <f t="shared" si="46"/>
        <v xml:space="preserve"> °С  м/с</v>
      </c>
      <c r="H984" s="57" t="str">
        <f t="shared" si="47"/>
        <v xml:space="preserve"> °С</v>
      </c>
    </row>
    <row r="985" spans="2:8" x14ac:dyDescent="0.25">
      <c r="B985" s="55">
        <v>44689</v>
      </c>
      <c r="C985" s="57"/>
      <c r="D985" s="59"/>
      <c r="E985" s="57"/>
      <c r="F985" s="57" t="str">
        <f t="shared" si="45"/>
        <v xml:space="preserve"> °С; ;  м/с</v>
      </c>
      <c r="G985" s="57" t="str">
        <f t="shared" si="46"/>
        <v xml:space="preserve"> °С  м/с</v>
      </c>
      <c r="H985" s="57" t="str">
        <f t="shared" si="47"/>
        <v xml:space="preserve"> °С</v>
      </c>
    </row>
    <row r="986" spans="2:8" x14ac:dyDescent="0.25">
      <c r="B986" s="55">
        <v>44690</v>
      </c>
      <c r="C986" s="57"/>
      <c r="D986" s="59"/>
      <c r="E986" s="57"/>
      <c r="F986" s="57" t="str">
        <f t="shared" si="45"/>
        <v xml:space="preserve"> °С; ;  м/с</v>
      </c>
      <c r="G986" s="57" t="str">
        <f t="shared" si="46"/>
        <v xml:space="preserve"> °С  м/с</v>
      </c>
      <c r="H986" s="57" t="str">
        <f t="shared" si="47"/>
        <v xml:space="preserve"> °С</v>
      </c>
    </row>
    <row r="987" spans="2:8" x14ac:dyDescent="0.25">
      <c r="B987" s="55">
        <v>44691</v>
      </c>
      <c r="C987" s="57"/>
      <c r="D987" s="59"/>
      <c r="E987" s="57"/>
      <c r="F987" s="57" t="str">
        <f t="shared" si="45"/>
        <v xml:space="preserve"> °С; ;  м/с</v>
      </c>
      <c r="G987" s="57" t="str">
        <f t="shared" si="46"/>
        <v xml:space="preserve"> °С  м/с</v>
      </c>
      <c r="H987" s="57" t="str">
        <f t="shared" si="47"/>
        <v xml:space="preserve"> °С</v>
      </c>
    </row>
    <row r="988" spans="2:8" x14ac:dyDescent="0.25">
      <c r="B988" s="55">
        <v>44692</v>
      </c>
      <c r="C988" s="57"/>
      <c r="D988" s="59"/>
      <c r="E988" s="57"/>
      <c r="F988" s="57" t="str">
        <f t="shared" si="45"/>
        <v xml:space="preserve"> °С; ;  м/с</v>
      </c>
      <c r="G988" s="57" t="str">
        <f t="shared" si="46"/>
        <v xml:space="preserve"> °С  м/с</v>
      </c>
      <c r="H988" s="57" t="str">
        <f t="shared" si="47"/>
        <v xml:space="preserve"> °С</v>
      </c>
    </row>
    <row r="989" spans="2:8" x14ac:dyDescent="0.25">
      <c r="B989" s="55">
        <v>44693</v>
      </c>
      <c r="C989" s="57"/>
      <c r="D989" s="59"/>
      <c r="E989" s="57"/>
      <c r="F989" s="57" t="str">
        <f t="shared" si="45"/>
        <v xml:space="preserve"> °С; ;  м/с</v>
      </c>
      <c r="G989" s="57" t="str">
        <f t="shared" si="46"/>
        <v xml:space="preserve"> °С  м/с</v>
      </c>
      <c r="H989" s="57" t="str">
        <f t="shared" si="47"/>
        <v xml:space="preserve"> °С</v>
      </c>
    </row>
    <row r="990" spans="2:8" x14ac:dyDescent="0.25">
      <c r="B990" s="55">
        <v>44694</v>
      </c>
      <c r="C990" s="57"/>
      <c r="D990" s="59"/>
      <c r="E990" s="57"/>
      <c r="F990" s="57" t="str">
        <f t="shared" si="45"/>
        <v xml:space="preserve"> °С; ;  м/с</v>
      </c>
      <c r="G990" s="57" t="str">
        <f t="shared" si="46"/>
        <v xml:space="preserve"> °С  м/с</v>
      </c>
      <c r="H990" s="57" t="str">
        <f t="shared" si="47"/>
        <v xml:space="preserve"> °С</v>
      </c>
    </row>
    <row r="991" spans="2:8" x14ac:dyDescent="0.25">
      <c r="B991" s="55">
        <v>44695</v>
      </c>
      <c r="C991" s="57"/>
      <c r="D991" s="59"/>
      <c r="E991" s="57"/>
      <c r="F991" s="57" t="str">
        <f t="shared" si="45"/>
        <v xml:space="preserve"> °С; ;  м/с</v>
      </c>
      <c r="G991" s="57" t="str">
        <f t="shared" si="46"/>
        <v xml:space="preserve"> °С  м/с</v>
      </c>
      <c r="H991" s="57" t="str">
        <f t="shared" si="47"/>
        <v xml:space="preserve"> °С</v>
      </c>
    </row>
    <row r="992" spans="2:8" x14ac:dyDescent="0.25">
      <c r="B992" s="55">
        <v>44696</v>
      </c>
      <c r="C992" s="57"/>
      <c r="D992" s="59"/>
      <c r="E992" s="57"/>
      <c r="F992" s="57" t="str">
        <f t="shared" si="45"/>
        <v xml:space="preserve"> °С; ;  м/с</v>
      </c>
      <c r="G992" s="57" t="str">
        <f t="shared" si="46"/>
        <v xml:space="preserve"> °С  м/с</v>
      </c>
      <c r="H992" s="57" t="str">
        <f t="shared" si="47"/>
        <v xml:space="preserve"> °С</v>
      </c>
    </row>
    <row r="993" spans="2:8" x14ac:dyDescent="0.25">
      <c r="B993" s="55">
        <v>44697</v>
      </c>
      <c r="C993" s="57"/>
      <c r="D993" s="59"/>
      <c r="E993" s="57"/>
      <c r="F993" s="57" t="str">
        <f t="shared" si="45"/>
        <v xml:space="preserve"> °С; ;  м/с</v>
      </c>
      <c r="G993" s="57" t="str">
        <f t="shared" si="46"/>
        <v xml:space="preserve"> °С  м/с</v>
      </c>
      <c r="H993" s="57" t="str">
        <f t="shared" si="47"/>
        <v xml:space="preserve"> °С</v>
      </c>
    </row>
    <row r="994" spans="2:8" x14ac:dyDescent="0.25">
      <c r="B994" s="55">
        <v>44698</v>
      </c>
      <c r="C994" s="57"/>
      <c r="D994" s="59"/>
      <c r="E994" s="57"/>
      <c r="F994" s="57" t="str">
        <f t="shared" si="45"/>
        <v xml:space="preserve"> °С; ;  м/с</v>
      </c>
      <c r="G994" s="57" t="str">
        <f t="shared" si="46"/>
        <v xml:space="preserve"> °С  м/с</v>
      </c>
      <c r="H994" s="57" t="str">
        <f t="shared" si="47"/>
        <v xml:space="preserve"> °С</v>
      </c>
    </row>
    <row r="995" spans="2:8" x14ac:dyDescent="0.25">
      <c r="B995" s="55">
        <v>44699</v>
      </c>
      <c r="C995" s="57"/>
      <c r="D995" s="59"/>
      <c r="E995" s="57"/>
      <c r="F995" s="57" t="str">
        <f t="shared" si="45"/>
        <v xml:space="preserve"> °С; ;  м/с</v>
      </c>
      <c r="G995" s="57" t="str">
        <f t="shared" si="46"/>
        <v xml:space="preserve"> °С  м/с</v>
      </c>
      <c r="H995" s="57" t="str">
        <f t="shared" si="47"/>
        <v xml:space="preserve"> °С</v>
      </c>
    </row>
    <row r="996" spans="2:8" x14ac:dyDescent="0.25">
      <c r="B996" s="55">
        <v>44700</v>
      </c>
      <c r="C996" s="57"/>
      <c r="D996" s="59"/>
      <c r="E996" s="57"/>
      <c r="F996" s="57" t="str">
        <f t="shared" si="45"/>
        <v xml:space="preserve"> °С; ;  м/с</v>
      </c>
      <c r="G996" s="57" t="str">
        <f t="shared" si="46"/>
        <v xml:space="preserve"> °С  м/с</v>
      </c>
      <c r="H996" s="57" t="str">
        <f t="shared" si="47"/>
        <v xml:space="preserve"> °С</v>
      </c>
    </row>
    <row r="997" spans="2:8" x14ac:dyDescent="0.25">
      <c r="B997" s="55">
        <v>44701</v>
      </c>
      <c r="C997" s="57"/>
      <c r="D997" s="59"/>
      <c r="E997" s="57"/>
      <c r="F997" s="57" t="str">
        <f t="shared" si="45"/>
        <v xml:space="preserve"> °С; ;  м/с</v>
      </c>
      <c r="G997" s="57" t="str">
        <f t="shared" si="46"/>
        <v xml:space="preserve"> °С  м/с</v>
      </c>
      <c r="H997" s="57" t="str">
        <f t="shared" si="47"/>
        <v xml:space="preserve"> °С</v>
      </c>
    </row>
    <row r="998" spans="2:8" x14ac:dyDescent="0.25">
      <c r="B998" s="55">
        <v>44702</v>
      </c>
      <c r="C998" s="57"/>
      <c r="D998" s="59"/>
      <c r="E998" s="57"/>
      <c r="F998" s="57" t="str">
        <f t="shared" si="45"/>
        <v xml:space="preserve"> °С; ;  м/с</v>
      </c>
      <c r="G998" s="57" t="str">
        <f t="shared" si="46"/>
        <v xml:space="preserve"> °С  м/с</v>
      </c>
      <c r="H998" s="57" t="str">
        <f t="shared" si="47"/>
        <v xml:space="preserve"> °С</v>
      </c>
    </row>
    <row r="999" spans="2:8" x14ac:dyDescent="0.25">
      <c r="B999" s="55">
        <v>44703</v>
      </c>
      <c r="C999" s="57"/>
      <c r="D999" s="59"/>
      <c r="E999" s="57"/>
      <c r="F999" s="57" t="str">
        <f t="shared" si="45"/>
        <v xml:space="preserve"> °С; ;  м/с</v>
      </c>
      <c r="G999" s="57" t="str">
        <f t="shared" si="46"/>
        <v xml:space="preserve"> °С  м/с</v>
      </c>
      <c r="H999" s="57" t="str">
        <f t="shared" si="47"/>
        <v xml:space="preserve"> °С</v>
      </c>
    </row>
    <row r="1000" spans="2:8" x14ac:dyDescent="0.25">
      <c r="B1000" s="55">
        <v>44704</v>
      </c>
      <c r="C1000" s="57"/>
      <c r="D1000" s="59"/>
      <c r="E1000" s="57"/>
      <c r="F1000" s="57" t="str">
        <f t="shared" si="45"/>
        <v xml:space="preserve"> °С; ;  м/с</v>
      </c>
      <c r="G1000" s="57" t="str">
        <f t="shared" si="46"/>
        <v xml:space="preserve"> °С  м/с</v>
      </c>
      <c r="H1000" s="57" t="str">
        <f t="shared" si="47"/>
        <v xml:space="preserve"> °С</v>
      </c>
    </row>
    <row r="1001" spans="2:8" x14ac:dyDescent="0.25">
      <c r="B1001" s="55">
        <v>44705</v>
      </c>
      <c r="C1001" s="57"/>
      <c r="D1001" s="59"/>
      <c r="E1001" s="57"/>
      <c r="F1001" s="57" t="str">
        <f t="shared" si="45"/>
        <v xml:space="preserve"> °С; ;  м/с</v>
      </c>
      <c r="G1001" s="57" t="str">
        <f t="shared" si="46"/>
        <v xml:space="preserve"> °С  м/с</v>
      </c>
      <c r="H1001" s="57" t="str">
        <f t="shared" si="47"/>
        <v xml:space="preserve"> °С</v>
      </c>
    </row>
    <row r="1002" spans="2:8" x14ac:dyDescent="0.25">
      <c r="B1002" s="55">
        <v>44706</v>
      </c>
      <c r="C1002" s="57"/>
      <c r="D1002" s="59"/>
      <c r="E1002" s="57"/>
      <c r="F1002" s="57" t="str">
        <f t="shared" si="45"/>
        <v xml:space="preserve"> °С; ;  м/с</v>
      </c>
      <c r="G1002" s="57" t="str">
        <f t="shared" si="46"/>
        <v xml:space="preserve"> °С  м/с</v>
      </c>
      <c r="H1002" s="57" t="str">
        <f t="shared" si="47"/>
        <v xml:space="preserve"> °С</v>
      </c>
    </row>
    <row r="1003" spans="2:8" x14ac:dyDescent="0.25">
      <c r="B1003" s="55">
        <v>44707</v>
      </c>
      <c r="C1003" s="57"/>
      <c r="D1003" s="59"/>
      <c r="E1003" s="57"/>
      <c r="F1003" s="57" t="str">
        <f t="shared" si="45"/>
        <v xml:space="preserve"> °С; ;  м/с</v>
      </c>
      <c r="G1003" s="57" t="str">
        <f t="shared" si="46"/>
        <v xml:space="preserve"> °С  м/с</v>
      </c>
      <c r="H1003" s="57" t="str">
        <f t="shared" si="47"/>
        <v xml:space="preserve"> °С</v>
      </c>
    </row>
    <row r="1004" spans="2:8" x14ac:dyDescent="0.25">
      <c r="B1004" s="55">
        <v>44708</v>
      </c>
      <c r="C1004" s="57"/>
      <c r="D1004" s="59"/>
      <c r="E1004" s="57"/>
      <c r="F1004" s="57" t="str">
        <f t="shared" si="45"/>
        <v xml:space="preserve"> °С; ;  м/с</v>
      </c>
      <c r="G1004" s="57" t="str">
        <f t="shared" si="46"/>
        <v xml:space="preserve"> °С  м/с</v>
      </c>
      <c r="H1004" s="57" t="str">
        <f t="shared" si="47"/>
        <v xml:space="preserve"> °С</v>
      </c>
    </row>
    <row r="1005" spans="2:8" x14ac:dyDescent="0.25">
      <c r="B1005" s="55">
        <v>44709</v>
      </c>
      <c r="C1005" s="57"/>
      <c r="D1005" s="59"/>
      <c r="E1005" s="57"/>
      <c r="F1005" s="57" t="str">
        <f t="shared" si="45"/>
        <v xml:space="preserve"> °С; ;  м/с</v>
      </c>
      <c r="G1005" s="57" t="str">
        <f t="shared" si="46"/>
        <v xml:space="preserve"> °С  м/с</v>
      </c>
      <c r="H1005" s="57" t="str">
        <f t="shared" si="47"/>
        <v xml:space="preserve"> °С</v>
      </c>
    </row>
    <row r="1006" spans="2:8" x14ac:dyDescent="0.25">
      <c r="B1006" s="55">
        <v>44710</v>
      </c>
      <c r="C1006" s="57"/>
      <c r="D1006" s="59"/>
      <c r="E1006" s="57"/>
      <c r="F1006" s="57" t="str">
        <f t="shared" si="45"/>
        <v xml:space="preserve"> °С; ;  м/с</v>
      </c>
      <c r="G1006" s="57" t="str">
        <f t="shared" si="46"/>
        <v xml:space="preserve"> °С  м/с</v>
      </c>
      <c r="H1006" s="57" t="str">
        <f t="shared" si="47"/>
        <v xml:space="preserve"> °С</v>
      </c>
    </row>
    <row r="1007" spans="2:8" x14ac:dyDescent="0.25">
      <c r="B1007" s="55">
        <v>44711</v>
      </c>
      <c r="C1007" s="57"/>
      <c r="D1007" s="59"/>
      <c r="E1007" s="57"/>
      <c r="F1007" s="57" t="str">
        <f t="shared" si="45"/>
        <v xml:space="preserve"> °С; ;  м/с</v>
      </c>
      <c r="G1007" s="57" t="str">
        <f t="shared" si="46"/>
        <v xml:space="preserve"> °С  м/с</v>
      </c>
      <c r="H1007" s="57" t="str">
        <f t="shared" si="47"/>
        <v xml:space="preserve"> °С</v>
      </c>
    </row>
    <row r="1008" spans="2:8" x14ac:dyDescent="0.25">
      <c r="B1008" s="55">
        <v>44712</v>
      </c>
      <c r="C1008" s="57"/>
      <c r="D1008" s="59"/>
      <c r="E1008" s="57"/>
      <c r="F1008" s="57" t="str">
        <f t="shared" si="45"/>
        <v xml:space="preserve"> °С; ;  м/с</v>
      </c>
      <c r="G1008" s="57" t="str">
        <f t="shared" si="46"/>
        <v xml:space="preserve"> °С  м/с</v>
      </c>
      <c r="H1008" s="57" t="str">
        <f t="shared" si="47"/>
        <v xml:space="preserve"> °С</v>
      </c>
    </row>
    <row r="1009" spans="2:8" x14ac:dyDescent="0.25">
      <c r="B1009" s="55">
        <v>44713</v>
      </c>
      <c r="C1009" s="57"/>
      <c r="D1009" s="59"/>
      <c r="E1009" s="57"/>
      <c r="F1009" s="57" t="str">
        <f t="shared" si="45"/>
        <v xml:space="preserve"> °С; ;  м/с</v>
      </c>
      <c r="G1009" s="57" t="str">
        <f t="shared" si="46"/>
        <v xml:space="preserve"> °С  м/с</v>
      </c>
      <c r="H1009" s="57" t="str">
        <f t="shared" si="47"/>
        <v xml:space="preserve"> °С</v>
      </c>
    </row>
    <row r="1010" spans="2:8" x14ac:dyDescent="0.25">
      <c r="B1010" s="55">
        <v>44714</v>
      </c>
      <c r="C1010" s="57"/>
      <c r="D1010" s="59"/>
      <c r="E1010" s="57"/>
      <c r="F1010" s="57" t="str">
        <f t="shared" si="45"/>
        <v xml:space="preserve"> °С; ;  м/с</v>
      </c>
      <c r="G1010" s="57" t="str">
        <f t="shared" si="46"/>
        <v xml:space="preserve"> °С  м/с</v>
      </c>
      <c r="H1010" s="57" t="str">
        <f t="shared" si="47"/>
        <v xml:space="preserve"> °С</v>
      </c>
    </row>
    <row r="1011" spans="2:8" x14ac:dyDescent="0.25">
      <c r="B1011" s="55">
        <v>44715</v>
      </c>
      <c r="C1011" s="57"/>
      <c r="D1011" s="59"/>
      <c r="E1011" s="57"/>
      <c r="F1011" s="57" t="str">
        <f t="shared" si="45"/>
        <v xml:space="preserve"> °С; ;  м/с</v>
      </c>
      <c r="G1011" s="57" t="str">
        <f t="shared" si="46"/>
        <v xml:space="preserve"> °С  м/с</v>
      </c>
      <c r="H1011" s="57" t="str">
        <f t="shared" si="47"/>
        <v xml:space="preserve"> °С</v>
      </c>
    </row>
    <row r="1012" spans="2:8" x14ac:dyDescent="0.25">
      <c r="B1012" s="55">
        <v>44716</v>
      </c>
      <c r="C1012" s="57"/>
      <c r="D1012" s="59"/>
      <c r="E1012" s="57"/>
      <c r="F1012" s="57" t="str">
        <f t="shared" si="45"/>
        <v xml:space="preserve"> °С; ;  м/с</v>
      </c>
      <c r="G1012" s="57" t="str">
        <f t="shared" si="46"/>
        <v xml:space="preserve"> °С  м/с</v>
      </c>
      <c r="H1012" s="57" t="str">
        <f t="shared" si="47"/>
        <v xml:space="preserve"> °С</v>
      </c>
    </row>
    <row r="1013" spans="2:8" x14ac:dyDescent="0.25">
      <c r="B1013" s="55">
        <v>44717</v>
      </c>
      <c r="C1013" s="57"/>
      <c r="D1013" s="59"/>
      <c r="E1013" s="57"/>
      <c r="F1013" s="57" t="str">
        <f t="shared" si="45"/>
        <v xml:space="preserve"> °С; ;  м/с</v>
      </c>
      <c r="G1013" s="57" t="str">
        <f t="shared" si="46"/>
        <v xml:space="preserve"> °С  м/с</v>
      </c>
      <c r="H1013" s="57" t="str">
        <f t="shared" si="47"/>
        <v xml:space="preserve"> °С</v>
      </c>
    </row>
    <row r="1014" spans="2:8" x14ac:dyDescent="0.25">
      <c r="B1014" s="55">
        <v>44718</v>
      </c>
      <c r="C1014" s="57"/>
      <c r="D1014" s="59"/>
      <c r="E1014" s="57"/>
      <c r="F1014" s="57" t="str">
        <f t="shared" si="45"/>
        <v xml:space="preserve"> °С; ;  м/с</v>
      </c>
      <c r="G1014" s="57" t="str">
        <f t="shared" si="46"/>
        <v xml:space="preserve"> °С  м/с</v>
      </c>
      <c r="H1014" s="57" t="str">
        <f t="shared" si="47"/>
        <v xml:space="preserve"> °С</v>
      </c>
    </row>
    <row r="1015" spans="2:8" x14ac:dyDescent="0.25">
      <c r="B1015" s="55">
        <v>44719</v>
      </c>
      <c r="C1015" s="57"/>
      <c r="D1015" s="59"/>
      <c r="E1015" s="57"/>
      <c r="F1015" s="57" t="str">
        <f t="shared" si="45"/>
        <v xml:space="preserve"> °С; ;  м/с</v>
      </c>
      <c r="G1015" s="57" t="str">
        <f t="shared" si="46"/>
        <v xml:space="preserve"> °С  м/с</v>
      </c>
      <c r="H1015" s="57" t="str">
        <f t="shared" si="47"/>
        <v xml:space="preserve"> °С</v>
      </c>
    </row>
    <row r="1016" spans="2:8" x14ac:dyDescent="0.25">
      <c r="B1016" s="55">
        <v>44720</v>
      </c>
      <c r="C1016" s="57"/>
      <c r="D1016" s="59"/>
      <c r="E1016" s="57"/>
      <c r="F1016" s="57" t="str">
        <f t="shared" si="45"/>
        <v xml:space="preserve"> °С; ;  м/с</v>
      </c>
      <c r="G1016" s="57" t="str">
        <f t="shared" si="46"/>
        <v xml:space="preserve"> °С  м/с</v>
      </c>
      <c r="H1016" s="57" t="str">
        <f t="shared" si="47"/>
        <v xml:space="preserve"> °С</v>
      </c>
    </row>
    <row r="1017" spans="2:8" x14ac:dyDescent="0.25">
      <c r="B1017" s="55">
        <v>44721</v>
      </c>
      <c r="C1017" s="57"/>
      <c r="D1017" s="59"/>
      <c r="E1017" s="57"/>
      <c r="F1017" s="57" t="str">
        <f t="shared" si="45"/>
        <v xml:space="preserve"> °С; ;  м/с</v>
      </c>
      <c r="G1017" s="57" t="str">
        <f t="shared" si="46"/>
        <v xml:space="preserve"> °С  м/с</v>
      </c>
      <c r="H1017" s="57" t="str">
        <f t="shared" si="47"/>
        <v xml:space="preserve"> °С</v>
      </c>
    </row>
    <row r="1018" spans="2:8" x14ac:dyDescent="0.25">
      <c r="B1018" s="55">
        <v>44722</v>
      </c>
      <c r="C1018" s="57"/>
      <c r="D1018" s="59"/>
      <c r="E1018" s="57"/>
      <c r="F1018" s="57" t="str">
        <f t="shared" si="45"/>
        <v xml:space="preserve"> °С; ;  м/с</v>
      </c>
      <c r="G1018" s="57" t="str">
        <f t="shared" si="46"/>
        <v xml:space="preserve"> °С  м/с</v>
      </c>
      <c r="H1018" s="57" t="str">
        <f t="shared" si="47"/>
        <v xml:space="preserve"> °С</v>
      </c>
    </row>
    <row r="1019" spans="2:8" x14ac:dyDescent="0.25">
      <c r="B1019" s="55">
        <v>44723</v>
      </c>
      <c r="C1019" s="57"/>
      <c r="D1019" s="59"/>
      <c r="E1019" s="57"/>
      <c r="F1019" s="57" t="str">
        <f t="shared" si="45"/>
        <v xml:space="preserve"> °С; ;  м/с</v>
      </c>
      <c r="G1019" s="57" t="str">
        <f t="shared" si="46"/>
        <v xml:space="preserve"> °С  м/с</v>
      </c>
      <c r="H1019" s="57" t="str">
        <f t="shared" si="47"/>
        <v xml:space="preserve"> °С</v>
      </c>
    </row>
    <row r="1020" spans="2:8" x14ac:dyDescent="0.25">
      <c r="B1020" s="55">
        <v>44724</v>
      </c>
      <c r="C1020" s="57"/>
      <c r="D1020" s="59"/>
      <c r="E1020" s="57"/>
      <c r="F1020" s="57" t="str">
        <f t="shared" si="45"/>
        <v xml:space="preserve"> °С; ;  м/с</v>
      </c>
      <c r="G1020" s="57" t="str">
        <f t="shared" si="46"/>
        <v xml:space="preserve"> °С  м/с</v>
      </c>
      <c r="H1020" s="57" t="str">
        <f t="shared" si="47"/>
        <v xml:space="preserve"> °С</v>
      </c>
    </row>
    <row r="1021" spans="2:8" x14ac:dyDescent="0.25">
      <c r="B1021" s="55">
        <v>44725</v>
      </c>
      <c r="C1021" s="57"/>
      <c r="D1021" s="59"/>
      <c r="E1021" s="57"/>
      <c r="F1021" s="57" t="str">
        <f t="shared" si="45"/>
        <v xml:space="preserve"> °С; ;  м/с</v>
      </c>
      <c r="G1021" s="57" t="str">
        <f t="shared" si="46"/>
        <v xml:space="preserve"> °С  м/с</v>
      </c>
      <c r="H1021" s="57" t="str">
        <f t="shared" si="47"/>
        <v xml:space="preserve"> °С</v>
      </c>
    </row>
    <row r="1022" spans="2:8" x14ac:dyDescent="0.25">
      <c r="B1022" s="55">
        <v>44726</v>
      </c>
      <c r="C1022" s="57"/>
      <c r="D1022" s="59"/>
      <c r="E1022" s="57"/>
      <c r="F1022" s="57" t="str">
        <f t="shared" si="45"/>
        <v xml:space="preserve"> °С; ;  м/с</v>
      </c>
      <c r="G1022" s="57" t="str">
        <f t="shared" si="46"/>
        <v xml:space="preserve"> °С  м/с</v>
      </c>
      <c r="H1022" s="57" t="str">
        <f t="shared" si="47"/>
        <v xml:space="preserve"> °С</v>
      </c>
    </row>
    <row r="1023" spans="2:8" x14ac:dyDescent="0.25">
      <c r="B1023" s="55">
        <v>44727</v>
      </c>
      <c r="C1023" s="57"/>
      <c r="D1023" s="59"/>
      <c r="E1023" s="57"/>
      <c r="F1023" s="57" t="str">
        <f t="shared" si="45"/>
        <v xml:space="preserve"> °С; ;  м/с</v>
      </c>
      <c r="G1023" s="57" t="str">
        <f t="shared" si="46"/>
        <v xml:space="preserve"> °С  м/с</v>
      </c>
      <c r="H1023" s="57" t="str">
        <f t="shared" si="47"/>
        <v xml:space="preserve"> °С</v>
      </c>
    </row>
    <row r="1024" spans="2:8" x14ac:dyDescent="0.25">
      <c r="B1024" s="55">
        <v>44728</v>
      </c>
      <c r="C1024" s="57"/>
      <c r="D1024" s="59"/>
      <c r="E1024" s="57"/>
      <c r="F1024" s="57" t="str">
        <f t="shared" si="45"/>
        <v xml:space="preserve"> °С; ;  м/с</v>
      </c>
      <c r="G1024" s="57" t="str">
        <f t="shared" si="46"/>
        <v xml:space="preserve"> °С  м/с</v>
      </c>
      <c r="H1024" s="57" t="str">
        <f t="shared" si="47"/>
        <v xml:space="preserve"> °С</v>
      </c>
    </row>
    <row r="1025" spans="2:8" x14ac:dyDescent="0.25">
      <c r="B1025" s="55">
        <v>44729</v>
      </c>
      <c r="C1025" s="57"/>
      <c r="D1025" s="59"/>
      <c r="E1025" s="57"/>
      <c r="F1025" s="57" t="str">
        <f t="shared" si="45"/>
        <v xml:space="preserve"> °С; ;  м/с</v>
      </c>
      <c r="G1025" s="57" t="str">
        <f t="shared" si="46"/>
        <v xml:space="preserve"> °С  м/с</v>
      </c>
      <c r="H1025" s="57" t="str">
        <f t="shared" si="47"/>
        <v xml:space="preserve"> °С</v>
      </c>
    </row>
    <row r="1026" spans="2:8" x14ac:dyDescent="0.25">
      <c r="B1026" s="55">
        <v>44730</v>
      </c>
      <c r="C1026" s="57"/>
      <c r="D1026" s="59"/>
      <c r="E1026" s="57"/>
      <c r="F1026" s="57" t="str">
        <f t="shared" si="45"/>
        <v xml:space="preserve"> °С; ;  м/с</v>
      </c>
      <c r="G1026" s="57" t="str">
        <f t="shared" si="46"/>
        <v xml:space="preserve"> °С  м/с</v>
      </c>
      <c r="H1026" s="57" t="str">
        <f t="shared" si="47"/>
        <v xml:space="preserve"> °С</v>
      </c>
    </row>
    <row r="1027" spans="2:8" x14ac:dyDescent="0.25">
      <c r="B1027" s="55">
        <v>44731</v>
      </c>
      <c r="C1027" s="57"/>
      <c r="D1027" s="59"/>
      <c r="E1027" s="57"/>
      <c r="F1027" s="57" t="str">
        <f t="shared" ref="F1027:F1090" si="48">CONCATENATE(C1027," °С; ",D1027,"; ",E1027," м/с")</f>
        <v xml:space="preserve"> °С; ;  м/с</v>
      </c>
      <c r="G1027" s="57" t="str">
        <f t="shared" ref="G1027:G1090" si="49">CONCATENATE(C1027," °С ",E1027," м/с")</f>
        <v xml:space="preserve"> °С  м/с</v>
      </c>
      <c r="H1027" s="57" t="str">
        <f t="shared" ref="H1027:H1090" si="50">CONCATENATE(C1027," °С")</f>
        <v xml:space="preserve"> °С</v>
      </c>
    </row>
    <row r="1028" spans="2:8" x14ac:dyDescent="0.25">
      <c r="B1028" s="55">
        <v>44732</v>
      </c>
      <c r="C1028" s="57"/>
      <c r="D1028" s="59"/>
      <c r="E1028" s="57"/>
      <c r="F1028" s="57" t="str">
        <f t="shared" si="48"/>
        <v xml:space="preserve"> °С; ;  м/с</v>
      </c>
      <c r="G1028" s="57" t="str">
        <f t="shared" si="49"/>
        <v xml:space="preserve"> °С  м/с</v>
      </c>
      <c r="H1028" s="57" t="str">
        <f t="shared" si="50"/>
        <v xml:space="preserve"> °С</v>
      </c>
    </row>
    <row r="1029" spans="2:8" x14ac:dyDescent="0.25">
      <c r="B1029" s="55">
        <v>44733</v>
      </c>
      <c r="C1029" s="57"/>
      <c r="D1029" s="59"/>
      <c r="E1029" s="57"/>
      <c r="F1029" s="57" t="str">
        <f t="shared" si="48"/>
        <v xml:space="preserve"> °С; ;  м/с</v>
      </c>
      <c r="G1029" s="57" t="str">
        <f t="shared" si="49"/>
        <v xml:space="preserve"> °С  м/с</v>
      </c>
      <c r="H1029" s="57" t="str">
        <f t="shared" si="50"/>
        <v xml:space="preserve"> °С</v>
      </c>
    </row>
    <row r="1030" spans="2:8" x14ac:dyDescent="0.25">
      <c r="B1030" s="55">
        <v>44734</v>
      </c>
      <c r="C1030" s="57"/>
      <c r="D1030" s="59"/>
      <c r="E1030" s="57"/>
      <c r="F1030" s="57" t="str">
        <f t="shared" si="48"/>
        <v xml:space="preserve"> °С; ;  м/с</v>
      </c>
      <c r="G1030" s="57" t="str">
        <f t="shared" si="49"/>
        <v xml:space="preserve"> °С  м/с</v>
      </c>
      <c r="H1030" s="57" t="str">
        <f t="shared" si="50"/>
        <v xml:space="preserve"> °С</v>
      </c>
    </row>
    <row r="1031" spans="2:8" x14ac:dyDescent="0.25">
      <c r="B1031" s="55">
        <v>44735</v>
      </c>
      <c r="C1031" s="57"/>
      <c r="D1031" s="59"/>
      <c r="E1031" s="57"/>
      <c r="F1031" s="57" t="str">
        <f t="shared" si="48"/>
        <v xml:space="preserve"> °С; ;  м/с</v>
      </c>
      <c r="G1031" s="57" t="str">
        <f t="shared" si="49"/>
        <v xml:space="preserve"> °С  м/с</v>
      </c>
      <c r="H1031" s="57" t="str">
        <f t="shared" si="50"/>
        <v xml:space="preserve"> °С</v>
      </c>
    </row>
    <row r="1032" spans="2:8" x14ac:dyDescent="0.25">
      <c r="B1032" s="55">
        <v>44736</v>
      </c>
      <c r="C1032" s="57"/>
      <c r="D1032" s="59"/>
      <c r="E1032" s="57"/>
      <c r="F1032" s="57" t="str">
        <f t="shared" si="48"/>
        <v xml:space="preserve"> °С; ;  м/с</v>
      </c>
      <c r="G1032" s="57" t="str">
        <f t="shared" si="49"/>
        <v xml:space="preserve"> °С  м/с</v>
      </c>
      <c r="H1032" s="57" t="str">
        <f t="shared" si="50"/>
        <v xml:space="preserve"> °С</v>
      </c>
    </row>
    <row r="1033" spans="2:8" x14ac:dyDescent="0.25">
      <c r="B1033" s="55">
        <v>44737</v>
      </c>
      <c r="C1033" s="57"/>
      <c r="D1033" s="59"/>
      <c r="E1033" s="57"/>
      <c r="F1033" s="57" t="str">
        <f t="shared" si="48"/>
        <v xml:space="preserve"> °С; ;  м/с</v>
      </c>
      <c r="G1033" s="57" t="str">
        <f t="shared" si="49"/>
        <v xml:space="preserve"> °С  м/с</v>
      </c>
      <c r="H1033" s="57" t="str">
        <f t="shared" si="50"/>
        <v xml:space="preserve"> °С</v>
      </c>
    </row>
    <row r="1034" spans="2:8" x14ac:dyDescent="0.25">
      <c r="B1034" s="55">
        <v>44738</v>
      </c>
      <c r="C1034" s="57"/>
      <c r="D1034" s="59"/>
      <c r="E1034" s="57"/>
      <c r="F1034" s="57" t="str">
        <f t="shared" si="48"/>
        <v xml:space="preserve"> °С; ;  м/с</v>
      </c>
      <c r="G1034" s="57" t="str">
        <f t="shared" si="49"/>
        <v xml:space="preserve"> °С  м/с</v>
      </c>
      <c r="H1034" s="57" t="str">
        <f t="shared" si="50"/>
        <v xml:space="preserve"> °С</v>
      </c>
    </row>
    <row r="1035" spans="2:8" x14ac:dyDescent="0.25">
      <c r="B1035" s="55">
        <v>44739</v>
      </c>
      <c r="C1035" s="57"/>
      <c r="D1035" s="59"/>
      <c r="E1035" s="57"/>
      <c r="F1035" s="57" t="str">
        <f t="shared" si="48"/>
        <v xml:space="preserve"> °С; ;  м/с</v>
      </c>
      <c r="G1035" s="57" t="str">
        <f t="shared" si="49"/>
        <v xml:space="preserve"> °С  м/с</v>
      </c>
      <c r="H1035" s="57" t="str">
        <f t="shared" si="50"/>
        <v xml:space="preserve"> °С</v>
      </c>
    </row>
    <row r="1036" spans="2:8" x14ac:dyDescent="0.25">
      <c r="B1036" s="55">
        <v>44740</v>
      </c>
      <c r="C1036" s="57"/>
      <c r="D1036" s="59"/>
      <c r="E1036" s="57"/>
      <c r="F1036" s="57" t="str">
        <f t="shared" si="48"/>
        <v xml:space="preserve"> °С; ;  м/с</v>
      </c>
      <c r="G1036" s="57" t="str">
        <f t="shared" si="49"/>
        <v xml:space="preserve"> °С  м/с</v>
      </c>
      <c r="H1036" s="57" t="str">
        <f t="shared" si="50"/>
        <v xml:space="preserve"> °С</v>
      </c>
    </row>
    <row r="1037" spans="2:8" x14ac:dyDescent="0.25">
      <c r="B1037" s="55">
        <v>44741</v>
      </c>
      <c r="C1037" s="57"/>
      <c r="D1037" s="59"/>
      <c r="E1037" s="57"/>
      <c r="F1037" s="57" t="str">
        <f t="shared" si="48"/>
        <v xml:space="preserve"> °С; ;  м/с</v>
      </c>
      <c r="G1037" s="57" t="str">
        <f t="shared" si="49"/>
        <v xml:space="preserve"> °С  м/с</v>
      </c>
      <c r="H1037" s="57" t="str">
        <f t="shared" si="50"/>
        <v xml:space="preserve"> °С</v>
      </c>
    </row>
    <row r="1038" spans="2:8" x14ac:dyDescent="0.25">
      <c r="B1038" s="55">
        <v>44742</v>
      </c>
      <c r="C1038" s="57"/>
      <c r="D1038" s="59"/>
      <c r="E1038" s="57"/>
      <c r="F1038" s="57" t="str">
        <f t="shared" si="48"/>
        <v xml:space="preserve"> °С; ;  м/с</v>
      </c>
      <c r="G1038" s="57" t="str">
        <f t="shared" si="49"/>
        <v xml:space="preserve"> °С  м/с</v>
      </c>
      <c r="H1038" s="57" t="str">
        <f t="shared" si="50"/>
        <v xml:space="preserve"> °С</v>
      </c>
    </row>
    <row r="1039" spans="2:8" x14ac:dyDescent="0.25">
      <c r="B1039" s="55">
        <v>44743</v>
      </c>
      <c r="C1039" s="57"/>
      <c r="D1039" s="59"/>
      <c r="E1039" s="57"/>
      <c r="F1039" s="57" t="str">
        <f t="shared" si="48"/>
        <v xml:space="preserve"> °С; ;  м/с</v>
      </c>
      <c r="G1039" s="57" t="str">
        <f t="shared" si="49"/>
        <v xml:space="preserve"> °С  м/с</v>
      </c>
      <c r="H1039" s="57" t="str">
        <f t="shared" si="50"/>
        <v xml:space="preserve"> °С</v>
      </c>
    </row>
    <row r="1040" spans="2:8" x14ac:dyDescent="0.25">
      <c r="B1040" s="55">
        <v>44744</v>
      </c>
      <c r="C1040" s="57"/>
      <c r="D1040" s="59"/>
      <c r="E1040" s="57"/>
      <c r="F1040" s="57" t="str">
        <f t="shared" si="48"/>
        <v xml:space="preserve"> °С; ;  м/с</v>
      </c>
      <c r="G1040" s="57" t="str">
        <f t="shared" si="49"/>
        <v xml:space="preserve"> °С  м/с</v>
      </c>
      <c r="H1040" s="57" t="str">
        <f t="shared" si="50"/>
        <v xml:space="preserve"> °С</v>
      </c>
    </row>
    <row r="1041" spans="2:8" x14ac:dyDescent="0.25">
      <c r="B1041" s="55">
        <v>44745</v>
      </c>
      <c r="C1041" s="57"/>
      <c r="D1041" s="59"/>
      <c r="E1041" s="57"/>
      <c r="F1041" s="57" t="str">
        <f t="shared" si="48"/>
        <v xml:space="preserve"> °С; ;  м/с</v>
      </c>
      <c r="G1041" s="57" t="str">
        <f t="shared" si="49"/>
        <v xml:space="preserve"> °С  м/с</v>
      </c>
      <c r="H1041" s="57" t="str">
        <f t="shared" si="50"/>
        <v xml:space="preserve"> °С</v>
      </c>
    </row>
    <row r="1042" spans="2:8" x14ac:dyDescent="0.25">
      <c r="B1042" s="55">
        <v>44746</v>
      </c>
      <c r="C1042" s="57"/>
      <c r="D1042" s="59"/>
      <c r="E1042" s="57"/>
      <c r="F1042" s="57" t="str">
        <f t="shared" si="48"/>
        <v xml:space="preserve"> °С; ;  м/с</v>
      </c>
      <c r="G1042" s="57" t="str">
        <f t="shared" si="49"/>
        <v xml:space="preserve"> °С  м/с</v>
      </c>
      <c r="H1042" s="57" t="str">
        <f t="shared" si="50"/>
        <v xml:space="preserve"> °С</v>
      </c>
    </row>
    <row r="1043" spans="2:8" x14ac:dyDescent="0.25">
      <c r="B1043" s="55">
        <v>44747</v>
      </c>
      <c r="C1043" s="57"/>
      <c r="D1043" s="59"/>
      <c r="E1043" s="57"/>
      <c r="F1043" s="57" t="str">
        <f t="shared" si="48"/>
        <v xml:space="preserve"> °С; ;  м/с</v>
      </c>
      <c r="G1043" s="57" t="str">
        <f t="shared" si="49"/>
        <v xml:space="preserve"> °С  м/с</v>
      </c>
      <c r="H1043" s="57" t="str">
        <f t="shared" si="50"/>
        <v xml:space="preserve"> °С</v>
      </c>
    </row>
    <row r="1044" spans="2:8" x14ac:dyDescent="0.25">
      <c r="B1044" s="55">
        <v>44748</v>
      </c>
      <c r="C1044" s="57"/>
      <c r="D1044" s="59"/>
      <c r="E1044" s="57"/>
      <c r="F1044" s="57" t="str">
        <f t="shared" si="48"/>
        <v xml:space="preserve"> °С; ;  м/с</v>
      </c>
      <c r="G1044" s="57" t="str">
        <f t="shared" si="49"/>
        <v xml:space="preserve"> °С  м/с</v>
      </c>
      <c r="H1044" s="57" t="str">
        <f t="shared" si="50"/>
        <v xml:space="preserve"> °С</v>
      </c>
    </row>
    <row r="1045" spans="2:8" x14ac:dyDescent="0.25">
      <c r="B1045" s="55">
        <v>44749</v>
      </c>
      <c r="C1045" s="57"/>
      <c r="D1045" s="59"/>
      <c r="E1045" s="57"/>
      <c r="F1045" s="57" t="str">
        <f t="shared" si="48"/>
        <v xml:space="preserve"> °С; ;  м/с</v>
      </c>
      <c r="G1045" s="57" t="str">
        <f t="shared" si="49"/>
        <v xml:space="preserve"> °С  м/с</v>
      </c>
      <c r="H1045" s="57" t="str">
        <f t="shared" si="50"/>
        <v xml:space="preserve"> °С</v>
      </c>
    </row>
    <row r="1046" spans="2:8" x14ac:dyDescent="0.25">
      <c r="B1046" s="55">
        <v>44750</v>
      </c>
      <c r="C1046" s="57"/>
      <c r="D1046" s="59"/>
      <c r="E1046" s="57"/>
      <c r="F1046" s="57" t="str">
        <f t="shared" si="48"/>
        <v xml:space="preserve"> °С; ;  м/с</v>
      </c>
      <c r="G1046" s="57" t="str">
        <f t="shared" si="49"/>
        <v xml:space="preserve"> °С  м/с</v>
      </c>
      <c r="H1046" s="57" t="str">
        <f t="shared" si="50"/>
        <v xml:space="preserve"> °С</v>
      </c>
    </row>
    <row r="1047" spans="2:8" x14ac:dyDescent="0.25">
      <c r="B1047" s="55">
        <v>44751</v>
      </c>
      <c r="C1047" s="57"/>
      <c r="D1047" s="59"/>
      <c r="E1047" s="57"/>
      <c r="F1047" s="57" t="str">
        <f t="shared" si="48"/>
        <v xml:space="preserve"> °С; ;  м/с</v>
      </c>
      <c r="G1047" s="57" t="str">
        <f t="shared" si="49"/>
        <v xml:space="preserve"> °С  м/с</v>
      </c>
      <c r="H1047" s="57" t="str">
        <f t="shared" si="50"/>
        <v xml:space="preserve"> °С</v>
      </c>
    </row>
    <row r="1048" spans="2:8" x14ac:dyDescent="0.25">
      <c r="B1048" s="55">
        <v>44752</v>
      </c>
      <c r="C1048" s="57"/>
      <c r="D1048" s="59"/>
      <c r="E1048" s="57"/>
      <c r="F1048" s="57" t="str">
        <f t="shared" si="48"/>
        <v xml:space="preserve"> °С; ;  м/с</v>
      </c>
      <c r="G1048" s="57" t="str">
        <f t="shared" si="49"/>
        <v xml:space="preserve"> °С  м/с</v>
      </c>
      <c r="H1048" s="57" t="str">
        <f t="shared" si="50"/>
        <v xml:space="preserve"> °С</v>
      </c>
    </row>
    <row r="1049" spans="2:8" x14ac:dyDescent="0.25">
      <c r="B1049" s="55">
        <v>44753</v>
      </c>
      <c r="C1049" s="57"/>
      <c r="D1049" s="59"/>
      <c r="E1049" s="57"/>
      <c r="F1049" s="57" t="str">
        <f t="shared" si="48"/>
        <v xml:space="preserve"> °С; ;  м/с</v>
      </c>
      <c r="G1049" s="57" t="str">
        <f t="shared" si="49"/>
        <v xml:space="preserve"> °С  м/с</v>
      </c>
      <c r="H1049" s="57" t="str">
        <f t="shared" si="50"/>
        <v xml:space="preserve"> °С</v>
      </c>
    </row>
    <row r="1050" spans="2:8" x14ac:dyDescent="0.25">
      <c r="B1050" s="55">
        <v>44754</v>
      </c>
      <c r="C1050" s="57"/>
      <c r="D1050" s="59"/>
      <c r="E1050" s="57"/>
      <c r="F1050" s="57" t="str">
        <f t="shared" si="48"/>
        <v xml:space="preserve"> °С; ;  м/с</v>
      </c>
      <c r="G1050" s="57" t="str">
        <f t="shared" si="49"/>
        <v xml:space="preserve"> °С  м/с</v>
      </c>
      <c r="H1050" s="57" t="str">
        <f t="shared" si="50"/>
        <v xml:space="preserve"> °С</v>
      </c>
    </row>
    <row r="1051" spans="2:8" x14ac:dyDescent="0.25">
      <c r="B1051" s="55">
        <v>44755</v>
      </c>
      <c r="C1051" s="57"/>
      <c r="D1051" s="59"/>
      <c r="E1051" s="57"/>
      <c r="F1051" s="57" t="str">
        <f t="shared" si="48"/>
        <v xml:space="preserve"> °С; ;  м/с</v>
      </c>
      <c r="G1051" s="57" t="str">
        <f t="shared" si="49"/>
        <v xml:space="preserve"> °С  м/с</v>
      </c>
      <c r="H1051" s="57" t="str">
        <f t="shared" si="50"/>
        <v xml:space="preserve"> °С</v>
      </c>
    </row>
    <row r="1052" spans="2:8" x14ac:dyDescent="0.25">
      <c r="B1052" s="55">
        <v>44756</v>
      </c>
      <c r="C1052" s="57"/>
      <c r="D1052" s="59"/>
      <c r="E1052" s="57"/>
      <c r="F1052" s="57" t="str">
        <f t="shared" si="48"/>
        <v xml:space="preserve"> °С; ;  м/с</v>
      </c>
      <c r="G1052" s="57" t="str">
        <f t="shared" si="49"/>
        <v xml:space="preserve"> °С  м/с</v>
      </c>
      <c r="H1052" s="57" t="str">
        <f t="shared" si="50"/>
        <v xml:space="preserve"> °С</v>
      </c>
    </row>
    <row r="1053" spans="2:8" x14ac:dyDescent="0.25">
      <c r="B1053" s="55">
        <v>44757</v>
      </c>
      <c r="C1053" s="57"/>
      <c r="D1053" s="59"/>
      <c r="E1053" s="57"/>
      <c r="F1053" s="57" t="str">
        <f t="shared" si="48"/>
        <v xml:space="preserve"> °С; ;  м/с</v>
      </c>
      <c r="G1053" s="57" t="str">
        <f t="shared" si="49"/>
        <v xml:space="preserve"> °С  м/с</v>
      </c>
      <c r="H1053" s="57" t="str">
        <f t="shared" si="50"/>
        <v xml:space="preserve"> °С</v>
      </c>
    </row>
    <row r="1054" spans="2:8" x14ac:dyDescent="0.25">
      <c r="B1054" s="55">
        <v>44758</v>
      </c>
      <c r="C1054" s="57"/>
      <c r="D1054" s="59"/>
      <c r="E1054" s="57"/>
      <c r="F1054" s="57" t="str">
        <f t="shared" si="48"/>
        <v xml:space="preserve"> °С; ;  м/с</v>
      </c>
      <c r="G1054" s="57" t="str">
        <f t="shared" si="49"/>
        <v xml:space="preserve"> °С  м/с</v>
      </c>
      <c r="H1054" s="57" t="str">
        <f t="shared" si="50"/>
        <v xml:space="preserve"> °С</v>
      </c>
    </row>
    <row r="1055" spans="2:8" x14ac:dyDescent="0.25">
      <c r="B1055" s="55">
        <v>44759</v>
      </c>
      <c r="C1055" s="57"/>
      <c r="D1055" s="59"/>
      <c r="E1055" s="57"/>
      <c r="F1055" s="57" t="str">
        <f t="shared" si="48"/>
        <v xml:space="preserve"> °С; ;  м/с</v>
      </c>
      <c r="G1055" s="57" t="str">
        <f t="shared" si="49"/>
        <v xml:space="preserve"> °С  м/с</v>
      </c>
      <c r="H1055" s="57" t="str">
        <f t="shared" si="50"/>
        <v xml:space="preserve"> °С</v>
      </c>
    </row>
    <row r="1056" spans="2:8" x14ac:dyDescent="0.25">
      <c r="B1056" s="55">
        <v>44760</v>
      </c>
      <c r="C1056" s="57"/>
      <c r="D1056" s="59"/>
      <c r="E1056" s="57"/>
      <c r="F1056" s="57" t="str">
        <f t="shared" si="48"/>
        <v xml:space="preserve"> °С; ;  м/с</v>
      </c>
      <c r="G1056" s="57" t="str">
        <f t="shared" si="49"/>
        <v xml:space="preserve"> °С  м/с</v>
      </c>
      <c r="H1056" s="57" t="str">
        <f t="shared" si="50"/>
        <v xml:space="preserve"> °С</v>
      </c>
    </row>
    <row r="1057" spans="2:8" x14ac:dyDescent="0.25">
      <c r="B1057" s="55">
        <v>44761</v>
      </c>
      <c r="C1057" s="57"/>
      <c r="D1057" s="59"/>
      <c r="E1057" s="57"/>
      <c r="F1057" s="57" t="str">
        <f t="shared" si="48"/>
        <v xml:space="preserve"> °С; ;  м/с</v>
      </c>
      <c r="G1057" s="57" t="str">
        <f t="shared" si="49"/>
        <v xml:space="preserve"> °С  м/с</v>
      </c>
      <c r="H1057" s="57" t="str">
        <f t="shared" si="50"/>
        <v xml:space="preserve"> °С</v>
      </c>
    </row>
    <row r="1058" spans="2:8" x14ac:dyDescent="0.25">
      <c r="B1058" s="55">
        <v>44762</v>
      </c>
      <c r="C1058" s="57"/>
      <c r="D1058" s="59"/>
      <c r="E1058" s="57"/>
      <c r="F1058" s="57" t="str">
        <f t="shared" si="48"/>
        <v xml:space="preserve"> °С; ;  м/с</v>
      </c>
      <c r="G1058" s="57" t="str">
        <f t="shared" si="49"/>
        <v xml:space="preserve"> °С  м/с</v>
      </c>
      <c r="H1058" s="57" t="str">
        <f t="shared" si="50"/>
        <v xml:space="preserve"> °С</v>
      </c>
    </row>
    <row r="1059" spans="2:8" x14ac:dyDescent="0.25">
      <c r="B1059" s="55">
        <v>44763</v>
      </c>
      <c r="C1059" s="57"/>
      <c r="D1059" s="59"/>
      <c r="E1059" s="57"/>
      <c r="F1059" s="57" t="str">
        <f t="shared" si="48"/>
        <v xml:space="preserve"> °С; ;  м/с</v>
      </c>
      <c r="G1059" s="57" t="str">
        <f t="shared" si="49"/>
        <v xml:space="preserve"> °С  м/с</v>
      </c>
      <c r="H1059" s="57" t="str">
        <f t="shared" si="50"/>
        <v xml:space="preserve"> °С</v>
      </c>
    </row>
    <row r="1060" spans="2:8" x14ac:dyDescent="0.25">
      <c r="B1060" s="55">
        <v>44764</v>
      </c>
      <c r="C1060" s="57"/>
      <c r="D1060" s="59"/>
      <c r="E1060" s="57"/>
      <c r="F1060" s="57" t="str">
        <f t="shared" si="48"/>
        <v xml:space="preserve"> °С; ;  м/с</v>
      </c>
      <c r="G1060" s="57" t="str">
        <f t="shared" si="49"/>
        <v xml:space="preserve"> °С  м/с</v>
      </c>
      <c r="H1060" s="57" t="str">
        <f t="shared" si="50"/>
        <v xml:space="preserve"> °С</v>
      </c>
    </row>
    <row r="1061" spans="2:8" x14ac:dyDescent="0.25">
      <c r="B1061" s="55">
        <v>44765</v>
      </c>
      <c r="C1061" s="57"/>
      <c r="D1061" s="59"/>
      <c r="E1061" s="57"/>
      <c r="F1061" s="57" t="str">
        <f t="shared" si="48"/>
        <v xml:space="preserve"> °С; ;  м/с</v>
      </c>
      <c r="G1061" s="57" t="str">
        <f t="shared" si="49"/>
        <v xml:space="preserve"> °С  м/с</v>
      </c>
      <c r="H1061" s="57" t="str">
        <f t="shared" si="50"/>
        <v xml:space="preserve"> °С</v>
      </c>
    </row>
    <row r="1062" spans="2:8" x14ac:dyDescent="0.25">
      <c r="B1062" s="55">
        <v>44766</v>
      </c>
      <c r="C1062" s="57"/>
      <c r="D1062" s="59"/>
      <c r="E1062" s="57"/>
      <c r="F1062" s="57" t="str">
        <f t="shared" si="48"/>
        <v xml:space="preserve"> °С; ;  м/с</v>
      </c>
      <c r="G1062" s="57" t="str">
        <f t="shared" si="49"/>
        <v xml:space="preserve"> °С  м/с</v>
      </c>
      <c r="H1062" s="57" t="str">
        <f t="shared" si="50"/>
        <v xml:space="preserve"> °С</v>
      </c>
    </row>
    <row r="1063" spans="2:8" x14ac:dyDescent="0.25">
      <c r="B1063" s="55">
        <v>44767</v>
      </c>
      <c r="C1063" s="57"/>
      <c r="D1063" s="59"/>
      <c r="E1063" s="57"/>
      <c r="F1063" s="57" t="str">
        <f t="shared" si="48"/>
        <v xml:space="preserve"> °С; ;  м/с</v>
      </c>
      <c r="G1063" s="57" t="str">
        <f t="shared" si="49"/>
        <v xml:space="preserve"> °С  м/с</v>
      </c>
      <c r="H1063" s="57" t="str">
        <f t="shared" si="50"/>
        <v xml:space="preserve"> °С</v>
      </c>
    </row>
    <row r="1064" spans="2:8" x14ac:dyDescent="0.25">
      <c r="B1064" s="55">
        <v>44768</v>
      </c>
      <c r="C1064" s="57"/>
      <c r="D1064" s="59"/>
      <c r="E1064" s="57"/>
      <c r="F1064" s="57" t="str">
        <f t="shared" si="48"/>
        <v xml:space="preserve"> °С; ;  м/с</v>
      </c>
      <c r="G1064" s="57" t="str">
        <f t="shared" si="49"/>
        <v xml:space="preserve"> °С  м/с</v>
      </c>
      <c r="H1064" s="57" t="str">
        <f t="shared" si="50"/>
        <v xml:space="preserve"> °С</v>
      </c>
    </row>
    <row r="1065" spans="2:8" x14ac:dyDescent="0.25">
      <c r="B1065" s="55">
        <v>44769</v>
      </c>
      <c r="C1065" s="57"/>
      <c r="D1065" s="59"/>
      <c r="E1065" s="57"/>
      <c r="F1065" s="57" t="str">
        <f t="shared" si="48"/>
        <v xml:space="preserve"> °С; ;  м/с</v>
      </c>
      <c r="G1065" s="57" t="str">
        <f t="shared" si="49"/>
        <v xml:space="preserve"> °С  м/с</v>
      </c>
      <c r="H1065" s="57" t="str">
        <f t="shared" si="50"/>
        <v xml:space="preserve"> °С</v>
      </c>
    </row>
    <row r="1066" spans="2:8" x14ac:dyDescent="0.25">
      <c r="B1066" s="55">
        <v>44770</v>
      </c>
      <c r="C1066" s="57"/>
      <c r="D1066" s="59"/>
      <c r="E1066" s="57"/>
      <c r="F1066" s="57" t="str">
        <f t="shared" si="48"/>
        <v xml:space="preserve"> °С; ;  м/с</v>
      </c>
      <c r="G1066" s="57" t="str">
        <f t="shared" si="49"/>
        <v xml:space="preserve"> °С  м/с</v>
      </c>
      <c r="H1066" s="57" t="str">
        <f t="shared" si="50"/>
        <v xml:space="preserve"> °С</v>
      </c>
    </row>
    <row r="1067" spans="2:8" x14ac:dyDescent="0.25">
      <c r="B1067" s="55">
        <v>44771</v>
      </c>
      <c r="C1067" s="57"/>
      <c r="D1067" s="59"/>
      <c r="E1067" s="57"/>
      <c r="F1067" s="57" t="str">
        <f t="shared" si="48"/>
        <v xml:space="preserve"> °С; ;  м/с</v>
      </c>
      <c r="G1067" s="57" t="str">
        <f t="shared" si="49"/>
        <v xml:space="preserve"> °С  м/с</v>
      </c>
      <c r="H1067" s="57" t="str">
        <f t="shared" si="50"/>
        <v xml:space="preserve"> °С</v>
      </c>
    </row>
    <row r="1068" spans="2:8" x14ac:dyDescent="0.25">
      <c r="B1068" s="55">
        <v>44772</v>
      </c>
      <c r="C1068" s="57"/>
      <c r="D1068" s="59"/>
      <c r="E1068" s="57"/>
      <c r="F1068" s="57" t="str">
        <f t="shared" si="48"/>
        <v xml:space="preserve"> °С; ;  м/с</v>
      </c>
      <c r="G1068" s="57" t="str">
        <f t="shared" si="49"/>
        <v xml:space="preserve"> °С  м/с</v>
      </c>
      <c r="H1068" s="57" t="str">
        <f t="shared" si="50"/>
        <v xml:space="preserve"> °С</v>
      </c>
    </row>
    <row r="1069" spans="2:8" x14ac:dyDescent="0.25">
      <c r="B1069" s="55">
        <v>44773</v>
      </c>
      <c r="C1069" s="57"/>
      <c r="D1069" s="59"/>
      <c r="E1069" s="57"/>
      <c r="F1069" s="57" t="str">
        <f t="shared" si="48"/>
        <v xml:space="preserve"> °С; ;  м/с</v>
      </c>
      <c r="G1069" s="57" t="str">
        <f t="shared" si="49"/>
        <v xml:space="preserve"> °С  м/с</v>
      </c>
      <c r="H1069" s="57" t="str">
        <f t="shared" si="50"/>
        <v xml:space="preserve"> °С</v>
      </c>
    </row>
    <row r="1070" spans="2:8" x14ac:dyDescent="0.25">
      <c r="B1070" s="55">
        <v>44774</v>
      </c>
      <c r="C1070" s="57"/>
      <c r="D1070" s="59"/>
      <c r="E1070" s="57"/>
      <c r="F1070" s="57" t="str">
        <f t="shared" si="48"/>
        <v xml:space="preserve"> °С; ;  м/с</v>
      </c>
      <c r="G1070" s="57" t="str">
        <f t="shared" si="49"/>
        <v xml:space="preserve"> °С  м/с</v>
      </c>
      <c r="H1070" s="57" t="str">
        <f t="shared" si="50"/>
        <v xml:space="preserve"> °С</v>
      </c>
    </row>
    <row r="1071" spans="2:8" x14ac:dyDescent="0.25">
      <c r="B1071" s="55">
        <v>44775</v>
      </c>
      <c r="C1071" s="57"/>
      <c r="D1071" s="59"/>
      <c r="E1071" s="57"/>
      <c r="F1071" s="57" t="str">
        <f t="shared" si="48"/>
        <v xml:space="preserve"> °С; ;  м/с</v>
      </c>
      <c r="G1071" s="57" t="str">
        <f t="shared" si="49"/>
        <v xml:space="preserve"> °С  м/с</v>
      </c>
      <c r="H1071" s="57" t="str">
        <f t="shared" si="50"/>
        <v xml:space="preserve"> °С</v>
      </c>
    </row>
    <row r="1072" spans="2:8" x14ac:dyDescent="0.25">
      <c r="B1072" s="55">
        <v>44776</v>
      </c>
      <c r="C1072" s="57"/>
      <c r="D1072" s="59"/>
      <c r="E1072" s="57"/>
      <c r="F1072" s="57" t="str">
        <f t="shared" si="48"/>
        <v xml:space="preserve"> °С; ;  м/с</v>
      </c>
      <c r="G1072" s="57" t="str">
        <f t="shared" si="49"/>
        <v xml:space="preserve"> °С  м/с</v>
      </c>
      <c r="H1072" s="57" t="str">
        <f t="shared" si="50"/>
        <v xml:space="preserve"> °С</v>
      </c>
    </row>
    <row r="1073" spans="2:8" x14ac:dyDescent="0.25">
      <c r="B1073" s="55">
        <v>44777</v>
      </c>
      <c r="C1073" s="57"/>
      <c r="D1073" s="59"/>
      <c r="E1073" s="57"/>
      <c r="F1073" s="57" t="str">
        <f t="shared" si="48"/>
        <v xml:space="preserve"> °С; ;  м/с</v>
      </c>
      <c r="G1073" s="57" t="str">
        <f t="shared" si="49"/>
        <v xml:space="preserve"> °С  м/с</v>
      </c>
      <c r="H1073" s="57" t="str">
        <f t="shared" si="50"/>
        <v xml:space="preserve"> °С</v>
      </c>
    </row>
    <row r="1074" spans="2:8" x14ac:dyDescent="0.25">
      <c r="B1074" s="55">
        <v>44778</v>
      </c>
      <c r="C1074" s="57"/>
      <c r="D1074" s="59"/>
      <c r="E1074" s="57"/>
      <c r="F1074" s="57" t="str">
        <f t="shared" si="48"/>
        <v xml:space="preserve"> °С; ;  м/с</v>
      </c>
      <c r="G1074" s="57" t="str">
        <f t="shared" si="49"/>
        <v xml:space="preserve"> °С  м/с</v>
      </c>
      <c r="H1074" s="57" t="str">
        <f t="shared" si="50"/>
        <v xml:space="preserve"> °С</v>
      </c>
    </row>
    <row r="1075" spans="2:8" x14ac:dyDescent="0.25">
      <c r="B1075" s="55">
        <v>44779</v>
      </c>
      <c r="C1075" s="57"/>
      <c r="D1075" s="59"/>
      <c r="E1075" s="57"/>
      <c r="F1075" s="57" t="str">
        <f t="shared" si="48"/>
        <v xml:space="preserve"> °С; ;  м/с</v>
      </c>
      <c r="G1075" s="57" t="str">
        <f t="shared" si="49"/>
        <v xml:space="preserve"> °С  м/с</v>
      </c>
      <c r="H1075" s="57" t="str">
        <f t="shared" si="50"/>
        <v xml:space="preserve"> °С</v>
      </c>
    </row>
    <row r="1076" spans="2:8" x14ac:dyDescent="0.25">
      <c r="B1076" s="55">
        <v>44780</v>
      </c>
      <c r="C1076" s="57"/>
      <c r="D1076" s="59"/>
      <c r="E1076" s="57"/>
      <c r="F1076" s="57" t="str">
        <f t="shared" si="48"/>
        <v xml:space="preserve"> °С; ;  м/с</v>
      </c>
      <c r="G1076" s="57" t="str">
        <f t="shared" si="49"/>
        <v xml:space="preserve"> °С  м/с</v>
      </c>
      <c r="H1076" s="57" t="str">
        <f t="shared" si="50"/>
        <v xml:space="preserve"> °С</v>
      </c>
    </row>
    <row r="1077" spans="2:8" x14ac:dyDescent="0.25">
      <c r="B1077" s="55">
        <v>44781</v>
      </c>
      <c r="C1077" s="57"/>
      <c r="D1077" s="59"/>
      <c r="E1077" s="57"/>
      <c r="F1077" s="57" t="str">
        <f t="shared" si="48"/>
        <v xml:space="preserve"> °С; ;  м/с</v>
      </c>
      <c r="G1077" s="57" t="str">
        <f t="shared" si="49"/>
        <v xml:space="preserve"> °С  м/с</v>
      </c>
      <c r="H1077" s="57" t="str">
        <f t="shared" si="50"/>
        <v xml:space="preserve"> °С</v>
      </c>
    </row>
    <row r="1078" spans="2:8" x14ac:dyDescent="0.25">
      <c r="B1078" s="55">
        <v>44782</v>
      </c>
      <c r="C1078" s="57"/>
      <c r="D1078" s="59"/>
      <c r="E1078" s="57"/>
      <c r="F1078" s="57" t="str">
        <f t="shared" si="48"/>
        <v xml:space="preserve"> °С; ;  м/с</v>
      </c>
      <c r="G1078" s="57" t="str">
        <f t="shared" si="49"/>
        <v xml:space="preserve"> °С  м/с</v>
      </c>
      <c r="H1078" s="57" t="str">
        <f t="shared" si="50"/>
        <v xml:space="preserve"> °С</v>
      </c>
    </row>
    <row r="1079" spans="2:8" x14ac:dyDescent="0.25">
      <c r="B1079" s="55">
        <v>44783</v>
      </c>
      <c r="C1079" s="57"/>
      <c r="D1079" s="59"/>
      <c r="E1079" s="57"/>
      <c r="F1079" s="57" t="str">
        <f t="shared" si="48"/>
        <v xml:space="preserve"> °С; ;  м/с</v>
      </c>
      <c r="G1079" s="57" t="str">
        <f t="shared" si="49"/>
        <v xml:space="preserve"> °С  м/с</v>
      </c>
      <c r="H1079" s="57" t="str">
        <f t="shared" si="50"/>
        <v xml:space="preserve"> °С</v>
      </c>
    </row>
    <row r="1080" spans="2:8" x14ac:dyDescent="0.25">
      <c r="B1080" s="55">
        <v>44784</v>
      </c>
      <c r="C1080" s="57"/>
      <c r="D1080" s="59"/>
      <c r="E1080" s="57"/>
      <c r="F1080" s="57" t="str">
        <f t="shared" si="48"/>
        <v xml:space="preserve"> °С; ;  м/с</v>
      </c>
      <c r="G1080" s="57" t="str">
        <f t="shared" si="49"/>
        <v xml:space="preserve"> °С  м/с</v>
      </c>
      <c r="H1080" s="57" t="str">
        <f t="shared" si="50"/>
        <v xml:space="preserve"> °С</v>
      </c>
    </row>
    <row r="1081" spans="2:8" x14ac:dyDescent="0.25">
      <c r="B1081" s="55">
        <v>44785</v>
      </c>
      <c r="C1081" s="57"/>
      <c r="D1081" s="59"/>
      <c r="E1081" s="57"/>
      <c r="F1081" s="57" t="str">
        <f t="shared" si="48"/>
        <v xml:space="preserve"> °С; ;  м/с</v>
      </c>
      <c r="G1081" s="57" t="str">
        <f t="shared" si="49"/>
        <v xml:space="preserve"> °С  м/с</v>
      </c>
      <c r="H1081" s="57" t="str">
        <f t="shared" si="50"/>
        <v xml:space="preserve"> °С</v>
      </c>
    </row>
    <row r="1082" spans="2:8" x14ac:dyDescent="0.25">
      <c r="B1082" s="55">
        <v>44786</v>
      </c>
      <c r="C1082" s="57"/>
      <c r="D1082" s="59"/>
      <c r="E1082" s="57"/>
      <c r="F1082" s="57" t="str">
        <f t="shared" si="48"/>
        <v xml:space="preserve"> °С; ;  м/с</v>
      </c>
      <c r="G1082" s="57" t="str">
        <f t="shared" si="49"/>
        <v xml:space="preserve"> °С  м/с</v>
      </c>
      <c r="H1082" s="57" t="str">
        <f t="shared" si="50"/>
        <v xml:space="preserve"> °С</v>
      </c>
    </row>
    <row r="1083" spans="2:8" x14ac:dyDescent="0.25">
      <c r="B1083" s="55">
        <v>44787</v>
      </c>
      <c r="C1083" s="57"/>
      <c r="D1083" s="59"/>
      <c r="E1083" s="57"/>
      <c r="F1083" s="57" t="str">
        <f t="shared" si="48"/>
        <v xml:space="preserve"> °С; ;  м/с</v>
      </c>
      <c r="G1083" s="57" t="str">
        <f t="shared" si="49"/>
        <v xml:space="preserve"> °С  м/с</v>
      </c>
      <c r="H1083" s="57" t="str">
        <f t="shared" si="50"/>
        <v xml:space="preserve"> °С</v>
      </c>
    </row>
    <row r="1084" spans="2:8" x14ac:dyDescent="0.25">
      <c r="B1084" s="55">
        <v>44788</v>
      </c>
      <c r="C1084" s="57"/>
      <c r="D1084" s="59"/>
      <c r="E1084" s="57"/>
      <c r="F1084" s="57" t="str">
        <f t="shared" si="48"/>
        <v xml:space="preserve"> °С; ;  м/с</v>
      </c>
      <c r="G1084" s="57" t="str">
        <f t="shared" si="49"/>
        <v xml:space="preserve"> °С  м/с</v>
      </c>
      <c r="H1084" s="57" t="str">
        <f t="shared" si="50"/>
        <v xml:space="preserve"> °С</v>
      </c>
    </row>
    <row r="1085" spans="2:8" x14ac:dyDescent="0.25">
      <c r="B1085" s="55">
        <v>44789</v>
      </c>
      <c r="C1085" s="57"/>
      <c r="D1085" s="59"/>
      <c r="E1085" s="57"/>
      <c r="F1085" s="57" t="str">
        <f t="shared" si="48"/>
        <v xml:space="preserve"> °С; ;  м/с</v>
      </c>
      <c r="G1085" s="57" t="str">
        <f t="shared" si="49"/>
        <v xml:space="preserve"> °С  м/с</v>
      </c>
      <c r="H1085" s="57" t="str">
        <f t="shared" si="50"/>
        <v xml:space="preserve"> °С</v>
      </c>
    </row>
    <row r="1086" spans="2:8" x14ac:dyDescent="0.25">
      <c r="B1086" s="55">
        <v>44790</v>
      </c>
      <c r="C1086" s="57"/>
      <c r="D1086" s="59"/>
      <c r="E1086" s="57"/>
      <c r="F1086" s="57" t="str">
        <f t="shared" si="48"/>
        <v xml:space="preserve"> °С; ;  м/с</v>
      </c>
      <c r="G1086" s="57" t="str">
        <f t="shared" si="49"/>
        <v xml:space="preserve"> °С  м/с</v>
      </c>
      <c r="H1086" s="57" t="str">
        <f t="shared" si="50"/>
        <v xml:space="preserve"> °С</v>
      </c>
    </row>
    <row r="1087" spans="2:8" x14ac:dyDescent="0.25">
      <c r="B1087" s="55">
        <v>44791</v>
      </c>
      <c r="C1087" s="57"/>
      <c r="D1087" s="59"/>
      <c r="E1087" s="57"/>
      <c r="F1087" s="57" t="str">
        <f t="shared" si="48"/>
        <v xml:space="preserve"> °С; ;  м/с</v>
      </c>
      <c r="G1087" s="57" t="str">
        <f t="shared" si="49"/>
        <v xml:space="preserve"> °С  м/с</v>
      </c>
      <c r="H1087" s="57" t="str">
        <f t="shared" si="50"/>
        <v xml:space="preserve"> °С</v>
      </c>
    </row>
    <row r="1088" spans="2:8" x14ac:dyDescent="0.25">
      <c r="B1088" s="55">
        <v>44792</v>
      </c>
      <c r="C1088" s="57"/>
      <c r="D1088" s="59"/>
      <c r="E1088" s="57"/>
      <c r="F1088" s="57" t="str">
        <f t="shared" si="48"/>
        <v xml:space="preserve"> °С; ;  м/с</v>
      </c>
      <c r="G1088" s="57" t="str">
        <f t="shared" si="49"/>
        <v xml:space="preserve"> °С  м/с</v>
      </c>
      <c r="H1088" s="57" t="str">
        <f t="shared" si="50"/>
        <v xml:space="preserve"> °С</v>
      </c>
    </row>
    <row r="1089" spans="2:8" x14ac:dyDescent="0.25">
      <c r="B1089" s="55">
        <v>44793</v>
      </c>
      <c r="C1089" s="57"/>
      <c r="D1089" s="59"/>
      <c r="E1089" s="57"/>
      <c r="F1089" s="57" t="str">
        <f t="shared" si="48"/>
        <v xml:space="preserve"> °С; ;  м/с</v>
      </c>
      <c r="G1089" s="57" t="str">
        <f t="shared" si="49"/>
        <v xml:space="preserve"> °С  м/с</v>
      </c>
      <c r="H1089" s="57" t="str">
        <f t="shared" si="50"/>
        <v xml:space="preserve"> °С</v>
      </c>
    </row>
    <row r="1090" spans="2:8" x14ac:dyDescent="0.25">
      <c r="B1090" s="55">
        <v>44794</v>
      </c>
      <c r="C1090" s="57"/>
      <c r="D1090" s="59"/>
      <c r="E1090" s="57"/>
      <c r="F1090" s="57" t="str">
        <f t="shared" si="48"/>
        <v xml:space="preserve"> °С; ;  м/с</v>
      </c>
      <c r="G1090" s="57" t="str">
        <f t="shared" si="49"/>
        <v xml:space="preserve"> °С  м/с</v>
      </c>
      <c r="H1090" s="57" t="str">
        <f t="shared" si="50"/>
        <v xml:space="preserve"> °С</v>
      </c>
    </row>
    <row r="1091" spans="2:8" x14ac:dyDescent="0.25">
      <c r="B1091" s="55">
        <v>44795</v>
      </c>
      <c r="C1091" s="57"/>
      <c r="D1091" s="59"/>
      <c r="E1091" s="57"/>
      <c r="F1091" s="57" t="str">
        <f t="shared" ref="F1091:F1115" si="51">CONCATENATE(C1091," °С; ",D1091,"; ",E1091," м/с")</f>
        <v xml:space="preserve"> °С; ;  м/с</v>
      </c>
      <c r="G1091" s="57" t="str">
        <f t="shared" ref="G1091:G1115" si="52">CONCATENATE(C1091," °С ",E1091," м/с")</f>
        <v xml:space="preserve"> °С  м/с</v>
      </c>
      <c r="H1091" s="57" t="str">
        <f t="shared" ref="H1091:H1115" si="53">CONCATENATE(C1091," °С")</f>
        <v xml:space="preserve"> °С</v>
      </c>
    </row>
    <row r="1092" spans="2:8" x14ac:dyDescent="0.25">
      <c r="B1092" s="55">
        <v>44796</v>
      </c>
      <c r="C1092" s="57"/>
      <c r="D1092" s="59"/>
      <c r="E1092" s="57"/>
      <c r="F1092" s="57" t="str">
        <f t="shared" si="51"/>
        <v xml:space="preserve"> °С; ;  м/с</v>
      </c>
      <c r="G1092" s="57" t="str">
        <f t="shared" si="52"/>
        <v xml:space="preserve"> °С  м/с</v>
      </c>
      <c r="H1092" s="57" t="str">
        <f t="shared" si="53"/>
        <v xml:space="preserve"> °С</v>
      </c>
    </row>
    <row r="1093" spans="2:8" x14ac:dyDescent="0.25">
      <c r="B1093" s="55">
        <v>44797</v>
      </c>
      <c r="C1093" s="57"/>
      <c r="D1093" s="59"/>
      <c r="E1093" s="57"/>
      <c r="F1093" s="57" t="str">
        <f t="shared" si="51"/>
        <v xml:space="preserve"> °С; ;  м/с</v>
      </c>
      <c r="G1093" s="57" t="str">
        <f t="shared" si="52"/>
        <v xml:space="preserve"> °С  м/с</v>
      </c>
      <c r="H1093" s="57" t="str">
        <f t="shared" si="53"/>
        <v xml:space="preserve"> °С</v>
      </c>
    </row>
    <row r="1094" spans="2:8" x14ac:dyDescent="0.25">
      <c r="B1094" s="55">
        <v>44798</v>
      </c>
      <c r="C1094" s="57"/>
      <c r="D1094" s="59"/>
      <c r="E1094" s="57"/>
      <c r="F1094" s="57" t="str">
        <f t="shared" si="51"/>
        <v xml:space="preserve"> °С; ;  м/с</v>
      </c>
      <c r="G1094" s="57" t="str">
        <f t="shared" si="52"/>
        <v xml:space="preserve"> °С  м/с</v>
      </c>
      <c r="H1094" s="57" t="str">
        <f t="shared" si="53"/>
        <v xml:space="preserve"> °С</v>
      </c>
    </row>
    <row r="1095" spans="2:8" x14ac:dyDescent="0.25">
      <c r="B1095" s="55">
        <v>44799</v>
      </c>
      <c r="C1095" s="57"/>
      <c r="D1095" s="59"/>
      <c r="E1095" s="57"/>
      <c r="F1095" s="57" t="str">
        <f t="shared" si="51"/>
        <v xml:space="preserve"> °С; ;  м/с</v>
      </c>
      <c r="G1095" s="57" t="str">
        <f t="shared" si="52"/>
        <v xml:space="preserve"> °С  м/с</v>
      </c>
      <c r="H1095" s="57" t="str">
        <f t="shared" si="53"/>
        <v xml:space="preserve"> °С</v>
      </c>
    </row>
    <row r="1096" spans="2:8" x14ac:dyDescent="0.25">
      <c r="B1096" s="55">
        <v>44800</v>
      </c>
      <c r="C1096" s="57"/>
      <c r="D1096" s="59"/>
      <c r="E1096" s="57"/>
      <c r="F1096" s="57" t="str">
        <f t="shared" si="51"/>
        <v xml:space="preserve"> °С; ;  м/с</v>
      </c>
      <c r="G1096" s="57" t="str">
        <f t="shared" si="52"/>
        <v xml:space="preserve"> °С  м/с</v>
      </c>
      <c r="H1096" s="57" t="str">
        <f t="shared" si="53"/>
        <v xml:space="preserve"> °С</v>
      </c>
    </row>
    <row r="1097" spans="2:8" x14ac:dyDescent="0.25">
      <c r="B1097" s="55">
        <v>44801</v>
      </c>
      <c r="C1097" s="57"/>
      <c r="D1097" s="59"/>
      <c r="E1097" s="57"/>
      <c r="F1097" s="57" t="str">
        <f t="shared" si="51"/>
        <v xml:space="preserve"> °С; ;  м/с</v>
      </c>
      <c r="G1097" s="57" t="str">
        <f t="shared" si="52"/>
        <v xml:space="preserve"> °С  м/с</v>
      </c>
      <c r="H1097" s="57" t="str">
        <f t="shared" si="53"/>
        <v xml:space="preserve"> °С</v>
      </c>
    </row>
    <row r="1098" spans="2:8" x14ac:dyDescent="0.25">
      <c r="B1098" s="55">
        <v>44802</v>
      </c>
      <c r="C1098" s="57"/>
      <c r="D1098" s="59"/>
      <c r="E1098" s="57"/>
      <c r="F1098" s="57" t="str">
        <f t="shared" si="51"/>
        <v xml:space="preserve"> °С; ;  м/с</v>
      </c>
      <c r="G1098" s="57" t="str">
        <f t="shared" si="52"/>
        <v xml:space="preserve"> °С  м/с</v>
      </c>
      <c r="H1098" s="57" t="str">
        <f t="shared" si="53"/>
        <v xml:space="preserve"> °С</v>
      </c>
    </row>
    <row r="1099" spans="2:8" x14ac:dyDescent="0.25">
      <c r="B1099" s="55">
        <v>44803</v>
      </c>
      <c r="C1099" s="57"/>
      <c r="D1099" s="59"/>
      <c r="E1099" s="57"/>
      <c r="F1099" s="57" t="str">
        <f t="shared" si="51"/>
        <v xml:space="preserve"> °С; ;  м/с</v>
      </c>
      <c r="G1099" s="57" t="str">
        <f t="shared" si="52"/>
        <v xml:space="preserve"> °С  м/с</v>
      </c>
      <c r="H1099" s="57" t="str">
        <f t="shared" si="53"/>
        <v xml:space="preserve"> °С</v>
      </c>
    </row>
    <row r="1100" spans="2:8" x14ac:dyDescent="0.25">
      <c r="B1100" s="55">
        <v>44804</v>
      </c>
      <c r="C1100" s="57"/>
      <c r="D1100" s="59"/>
      <c r="E1100" s="57"/>
      <c r="F1100" s="57" t="str">
        <f t="shared" si="51"/>
        <v xml:space="preserve"> °С; ;  м/с</v>
      </c>
      <c r="G1100" s="57" t="str">
        <f t="shared" si="52"/>
        <v xml:space="preserve"> °С  м/с</v>
      </c>
      <c r="H1100" s="57" t="str">
        <f t="shared" si="53"/>
        <v xml:space="preserve"> °С</v>
      </c>
    </row>
    <row r="1101" spans="2:8" x14ac:dyDescent="0.25">
      <c r="B1101" s="55">
        <v>44805</v>
      </c>
      <c r="C1101" s="57"/>
      <c r="D1101" s="59"/>
      <c r="E1101" s="57"/>
      <c r="F1101" s="57" t="str">
        <f t="shared" si="51"/>
        <v xml:space="preserve"> °С; ;  м/с</v>
      </c>
      <c r="G1101" s="57" t="str">
        <f t="shared" si="52"/>
        <v xml:space="preserve"> °С  м/с</v>
      </c>
      <c r="H1101" s="57" t="str">
        <f t="shared" si="53"/>
        <v xml:space="preserve"> °С</v>
      </c>
    </row>
    <row r="1102" spans="2:8" x14ac:dyDescent="0.25">
      <c r="B1102" s="55">
        <v>44806</v>
      </c>
      <c r="C1102" s="57"/>
      <c r="D1102" s="59"/>
      <c r="E1102" s="57"/>
      <c r="F1102" s="57" t="str">
        <f t="shared" si="51"/>
        <v xml:space="preserve"> °С; ;  м/с</v>
      </c>
      <c r="G1102" s="57" t="str">
        <f t="shared" si="52"/>
        <v xml:space="preserve"> °С  м/с</v>
      </c>
      <c r="H1102" s="57" t="str">
        <f t="shared" si="53"/>
        <v xml:space="preserve"> °С</v>
      </c>
    </row>
    <row r="1103" spans="2:8" x14ac:dyDescent="0.25">
      <c r="B1103" s="55">
        <v>44807</v>
      </c>
      <c r="C1103" s="57"/>
      <c r="D1103" s="59"/>
      <c r="E1103" s="57"/>
      <c r="F1103" s="57" t="str">
        <f t="shared" si="51"/>
        <v xml:space="preserve"> °С; ;  м/с</v>
      </c>
      <c r="G1103" s="57" t="str">
        <f t="shared" si="52"/>
        <v xml:space="preserve"> °С  м/с</v>
      </c>
      <c r="H1103" s="57" t="str">
        <f t="shared" si="53"/>
        <v xml:space="preserve"> °С</v>
      </c>
    </row>
    <row r="1104" spans="2:8" x14ac:dyDescent="0.25">
      <c r="B1104" s="55">
        <v>44808</v>
      </c>
      <c r="C1104" s="57"/>
      <c r="D1104" s="59"/>
      <c r="E1104" s="57"/>
      <c r="F1104" s="57" t="str">
        <f t="shared" si="51"/>
        <v xml:space="preserve"> °С; ;  м/с</v>
      </c>
      <c r="G1104" s="57" t="str">
        <f t="shared" si="52"/>
        <v xml:space="preserve"> °С  м/с</v>
      </c>
      <c r="H1104" s="57" t="str">
        <f t="shared" si="53"/>
        <v xml:space="preserve"> °С</v>
      </c>
    </row>
    <row r="1105" spans="2:8" x14ac:dyDescent="0.25">
      <c r="B1105" s="55">
        <v>44809</v>
      </c>
      <c r="C1105" s="57"/>
      <c r="D1105" s="59"/>
      <c r="E1105" s="57"/>
      <c r="F1105" s="57" t="str">
        <f t="shared" si="51"/>
        <v xml:space="preserve"> °С; ;  м/с</v>
      </c>
      <c r="G1105" s="57" t="str">
        <f t="shared" si="52"/>
        <v xml:space="preserve"> °С  м/с</v>
      </c>
      <c r="H1105" s="57" t="str">
        <f t="shared" si="53"/>
        <v xml:space="preserve"> °С</v>
      </c>
    </row>
    <row r="1106" spans="2:8" x14ac:dyDescent="0.25">
      <c r="B1106" s="55">
        <v>44810</v>
      </c>
      <c r="C1106" s="57"/>
      <c r="D1106" s="59"/>
      <c r="E1106" s="57"/>
      <c r="F1106" s="57" t="str">
        <f t="shared" si="51"/>
        <v xml:space="preserve"> °С; ;  м/с</v>
      </c>
      <c r="G1106" s="57" t="str">
        <f t="shared" si="52"/>
        <v xml:space="preserve"> °С  м/с</v>
      </c>
      <c r="H1106" s="57" t="str">
        <f t="shared" si="53"/>
        <v xml:space="preserve"> °С</v>
      </c>
    </row>
    <row r="1107" spans="2:8" x14ac:dyDescent="0.25">
      <c r="B1107" s="55">
        <v>44811</v>
      </c>
      <c r="C1107" s="57"/>
      <c r="D1107" s="59"/>
      <c r="E1107" s="57"/>
      <c r="F1107" s="57" t="str">
        <f t="shared" si="51"/>
        <v xml:space="preserve"> °С; ;  м/с</v>
      </c>
      <c r="G1107" s="57" t="str">
        <f t="shared" si="52"/>
        <v xml:space="preserve"> °С  м/с</v>
      </c>
      <c r="H1107" s="57" t="str">
        <f t="shared" si="53"/>
        <v xml:space="preserve"> °С</v>
      </c>
    </row>
    <row r="1108" spans="2:8" x14ac:dyDescent="0.25">
      <c r="B1108" s="55">
        <v>44812</v>
      </c>
      <c r="C1108" s="57"/>
      <c r="D1108" s="59"/>
      <c r="E1108" s="57"/>
      <c r="F1108" s="57" t="str">
        <f t="shared" si="51"/>
        <v xml:space="preserve"> °С; ;  м/с</v>
      </c>
      <c r="G1108" s="57" t="str">
        <f t="shared" si="52"/>
        <v xml:space="preserve"> °С  м/с</v>
      </c>
      <c r="H1108" s="57" t="str">
        <f t="shared" si="53"/>
        <v xml:space="preserve"> °С</v>
      </c>
    </row>
    <row r="1109" spans="2:8" x14ac:dyDescent="0.25">
      <c r="B1109" s="55">
        <v>44813</v>
      </c>
      <c r="C1109" s="57"/>
      <c r="D1109" s="59"/>
      <c r="E1109" s="57"/>
      <c r="F1109" s="57" t="str">
        <f t="shared" si="51"/>
        <v xml:space="preserve"> °С; ;  м/с</v>
      </c>
      <c r="G1109" s="57" t="str">
        <f t="shared" si="52"/>
        <v xml:space="preserve"> °С  м/с</v>
      </c>
      <c r="H1109" s="57" t="str">
        <f t="shared" si="53"/>
        <v xml:space="preserve"> °С</v>
      </c>
    </row>
    <row r="1110" spans="2:8" x14ac:dyDescent="0.25">
      <c r="B1110" s="55">
        <v>44814</v>
      </c>
      <c r="C1110" s="57"/>
      <c r="D1110" s="59"/>
      <c r="E1110" s="57"/>
      <c r="F1110" s="57" t="str">
        <f t="shared" si="51"/>
        <v xml:space="preserve"> °С; ;  м/с</v>
      </c>
      <c r="G1110" s="57" t="str">
        <f t="shared" si="52"/>
        <v xml:space="preserve"> °С  м/с</v>
      </c>
      <c r="H1110" s="57" t="str">
        <f t="shared" si="53"/>
        <v xml:space="preserve"> °С</v>
      </c>
    </row>
    <row r="1111" spans="2:8" x14ac:dyDescent="0.25">
      <c r="B1111" s="55">
        <v>44815</v>
      </c>
      <c r="C1111" s="57"/>
      <c r="D1111" s="59"/>
      <c r="E1111" s="57"/>
      <c r="F1111" s="57" t="str">
        <f t="shared" si="51"/>
        <v xml:space="preserve"> °С; ;  м/с</v>
      </c>
      <c r="G1111" s="57" t="str">
        <f t="shared" si="52"/>
        <v xml:space="preserve"> °С  м/с</v>
      </c>
      <c r="H1111" s="57" t="str">
        <f t="shared" si="53"/>
        <v xml:space="preserve"> °С</v>
      </c>
    </row>
    <row r="1112" spans="2:8" x14ac:dyDescent="0.25">
      <c r="B1112" s="55">
        <v>44816</v>
      </c>
      <c r="C1112" s="57"/>
      <c r="D1112" s="59"/>
      <c r="E1112" s="57"/>
      <c r="F1112" s="57" t="str">
        <f t="shared" si="51"/>
        <v xml:space="preserve"> °С; ;  м/с</v>
      </c>
      <c r="G1112" s="57" t="str">
        <f t="shared" si="52"/>
        <v xml:space="preserve"> °С  м/с</v>
      </c>
      <c r="H1112" s="57" t="str">
        <f t="shared" si="53"/>
        <v xml:space="preserve"> °С</v>
      </c>
    </row>
    <row r="1113" spans="2:8" x14ac:dyDescent="0.25">
      <c r="B1113" s="55">
        <v>44817</v>
      </c>
      <c r="C1113" s="57"/>
      <c r="D1113" s="59"/>
      <c r="E1113" s="57"/>
      <c r="F1113" s="57" t="str">
        <f t="shared" si="51"/>
        <v xml:space="preserve"> °С; ;  м/с</v>
      </c>
      <c r="G1113" s="57" t="str">
        <f t="shared" si="52"/>
        <v xml:space="preserve"> °С  м/с</v>
      </c>
      <c r="H1113" s="57" t="str">
        <f t="shared" si="53"/>
        <v xml:space="preserve"> °С</v>
      </c>
    </row>
    <row r="1114" spans="2:8" x14ac:dyDescent="0.25">
      <c r="B1114" s="55">
        <v>44818</v>
      </c>
      <c r="C1114" s="57"/>
      <c r="D1114" s="59"/>
      <c r="E1114" s="57"/>
      <c r="F1114" s="57" t="str">
        <f t="shared" si="51"/>
        <v xml:space="preserve"> °С; ;  м/с</v>
      </c>
      <c r="G1114" s="57" t="str">
        <f t="shared" si="52"/>
        <v xml:space="preserve"> °С  м/с</v>
      </c>
      <c r="H1114" s="57" t="str">
        <f t="shared" si="53"/>
        <v xml:space="preserve"> °С</v>
      </c>
    </row>
    <row r="1115" spans="2:8" x14ac:dyDescent="0.25">
      <c r="B1115" s="55">
        <v>44819</v>
      </c>
      <c r="C1115" s="57"/>
      <c r="D1115" s="59"/>
      <c r="E1115" s="57"/>
      <c r="F1115" s="57" t="str">
        <f t="shared" si="51"/>
        <v xml:space="preserve"> °С; ;  м/с</v>
      </c>
      <c r="G1115" s="57" t="str">
        <f t="shared" si="52"/>
        <v xml:space="preserve"> °С  м/с</v>
      </c>
      <c r="H1115" s="57" t="str">
        <f t="shared" si="53"/>
        <v xml:space="preserve"> °С</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6"/>
  <sheetViews>
    <sheetView topLeftCell="A43" zoomScale="85" zoomScaleNormal="85" workbookViewId="0">
      <selection activeCell="B14" sqref="B14"/>
    </sheetView>
  </sheetViews>
  <sheetFormatPr defaultColWidth="9.140625" defaultRowHeight="12.75" x14ac:dyDescent="0.2"/>
  <cols>
    <col min="1" max="1" width="30.7109375" style="237" customWidth="1"/>
    <col min="2" max="2" width="39.140625" style="221" customWidth="1"/>
    <col min="3" max="3" width="46.7109375" style="221" customWidth="1"/>
    <col min="4" max="4" width="36.28515625" style="221" customWidth="1"/>
    <col min="5" max="5" width="21.5703125" style="221" customWidth="1"/>
    <col min="6" max="6" width="29.5703125" style="237" customWidth="1"/>
    <col min="7" max="7" width="11.28515625" style="221" customWidth="1"/>
    <col min="8" max="8" width="18.5703125" style="221" customWidth="1"/>
    <col min="9" max="9" width="13.7109375" style="221" customWidth="1"/>
    <col min="10" max="10" width="11" style="221" customWidth="1"/>
    <col min="11" max="16384" width="9.140625" style="221"/>
  </cols>
  <sheetData>
    <row r="1" spans="1:10" x14ac:dyDescent="0.2">
      <c r="B1" s="222"/>
      <c r="C1" s="222"/>
      <c r="D1" s="222"/>
      <c r="E1" s="222"/>
      <c r="F1" s="230"/>
    </row>
    <row r="2" spans="1:10" x14ac:dyDescent="0.2">
      <c r="B2" s="222"/>
      <c r="C2" s="222"/>
      <c r="D2" s="222"/>
      <c r="E2" s="222"/>
      <c r="F2" s="230"/>
    </row>
    <row r="3" spans="1:10" s="226" customFormat="1" ht="38.25" x14ac:dyDescent="0.2">
      <c r="A3" s="238"/>
      <c r="B3" s="223" t="s">
        <v>16</v>
      </c>
      <c r="C3" s="223" t="s">
        <v>10</v>
      </c>
      <c r="D3" s="224" t="s">
        <v>267</v>
      </c>
      <c r="E3" s="224"/>
      <c r="F3" s="231"/>
      <c r="G3" s="225" t="s">
        <v>268</v>
      </c>
      <c r="H3" s="224"/>
    </row>
    <row r="4" spans="1:10" ht="165.75" x14ac:dyDescent="0.2">
      <c r="A4" s="509" t="s">
        <v>269</v>
      </c>
      <c r="B4" s="216" t="str">
        <f>CONCATENATE(C4,"приказ№01-102-од от 02.03.2018г.")</f>
        <v xml:space="preserve"> Ведущий специалист филиала в г. Нефтеюганск, РПУ г. Тюмень, ПУ №2 г.Тюмень,    Зубаиров В.Р.приказ№01-102-од от 02.03.2018г.</v>
      </c>
      <c r="C4" s="216" t="str">
        <f>CONCATENATE(D4,E4)</f>
        <v xml:space="preserve"> Ведущий специалист филиала в г. Нефтеюганск, РПУ г. Тюмень, ПУ №2 г.Тюмень,    Зубаиров В.Р.</v>
      </c>
      <c r="D4" s="212" t="s">
        <v>417</v>
      </c>
      <c r="E4" s="212" t="s">
        <v>400</v>
      </c>
      <c r="F4" s="356" t="s">
        <v>601</v>
      </c>
      <c r="G4" s="212" t="s">
        <v>349</v>
      </c>
      <c r="H4" s="213" t="s">
        <v>314</v>
      </c>
      <c r="I4" s="129" t="s">
        <v>325</v>
      </c>
      <c r="J4" s="221" t="str">
        <f>F4</f>
        <v xml:space="preserve"> № 52 от 15.03.2019 г., ООО "РН-СтройКонтроль", ОГРН 1177746647275, ИНН 7706449111, 119049,Россия, г. Москва, улица Большая Якиманка, дом 33/13, строение 1, комната 17</v>
      </c>
    </row>
    <row r="5" spans="1:10" ht="165.75" x14ac:dyDescent="0.2">
      <c r="A5" s="510"/>
      <c r="B5" s="216" t="str">
        <f>CONCATENATE(C5,"приказ№01-102-од от 02.03.2018г.")</f>
        <v xml:space="preserve"> Главный специалист филиала в г. Нефтеюганск, РПУ г. Тюмень, ПУ №2 г.Тюмень,    Альметов Р.Р.приказ№01-102-од от 02.03.2018г.</v>
      </c>
      <c r="C5" s="216" t="str">
        <f>CONCATENATE(D5,E5)</f>
        <v xml:space="preserve"> Главный специалист филиала в г. Нефтеюганск, РПУ г. Тюмень, ПУ №2 г.Тюмень,    Альметов Р.Р.</v>
      </c>
      <c r="D5" s="212" t="s">
        <v>418</v>
      </c>
      <c r="E5" s="212" t="s">
        <v>401</v>
      </c>
      <c r="F5" s="357" t="s">
        <v>602</v>
      </c>
      <c r="G5" s="212" t="s">
        <v>356</v>
      </c>
      <c r="H5" s="213" t="s">
        <v>314</v>
      </c>
      <c r="I5" s="129" t="s">
        <v>325</v>
      </c>
    </row>
    <row r="6" spans="1:10" ht="89.25" customHeight="1" x14ac:dyDescent="0.2">
      <c r="A6" s="510"/>
      <c r="B6" s="216" t="str">
        <f>CONCATENATE(C6,"приказ№01-102-од от 02.03.2018г.")</f>
        <v xml:space="preserve"> Главный специалист филиала в г. Нефтеюганск, РПУ г. Тюмень, ПУ №2 г.Тюмень,    Богомолов А.С.приказ№01-102-од от 02.03.2018г.</v>
      </c>
      <c r="C6" s="216" t="str">
        <f>CONCATENATE(D6,E6)</f>
        <v xml:space="preserve"> Главный специалист филиала в г. Нефтеюганск, РПУ г. Тюмень, ПУ №2 г.Тюмень,    Богомолов А.С.</v>
      </c>
      <c r="D6" s="212" t="s">
        <v>418</v>
      </c>
      <c r="E6" s="212" t="s">
        <v>357</v>
      </c>
      <c r="F6" s="357" t="s">
        <v>602</v>
      </c>
      <c r="G6" s="212" t="s">
        <v>358</v>
      </c>
      <c r="H6" s="213" t="s">
        <v>314</v>
      </c>
      <c r="I6" s="129" t="s">
        <v>325</v>
      </c>
    </row>
    <row r="7" spans="1:10" x14ac:dyDescent="0.2">
      <c r="A7" s="511"/>
      <c r="B7" s="83" t="str">
        <f>CONCATENATE(C7,"приказ", F7)</f>
        <v>приказ</v>
      </c>
      <c r="C7" s="83"/>
      <c r="D7" s="60"/>
      <c r="E7" s="60"/>
      <c r="F7" s="217"/>
      <c r="G7" s="60"/>
      <c r="H7" s="130"/>
    </row>
    <row r="8" spans="1:10" ht="38.25" x14ac:dyDescent="0.2">
      <c r="A8" s="509" t="s">
        <v>2</v>
      </c>
      <c r="B8" s="83" t="str">
        <f>CONCATENATE(C8,"приказ", F8)</f>
        <v xml:space="preserve"> Производитель работ ООО «Нефтьмонтаж» Романенко В.А. приказ № 445-03 от 10.09.2019 г. </v>
      </c>
      <c r="C8" s="216" t="str">
        <f>CONCATENATE(D8,E8)</f>
        <v xml:space="preserve"> Производитель работ ООО «Нефтьмонтаж» Романенко В.А. </v>
      </c>
      <c r="D8" s="60" t="s">
        <v>419</v>
      </c>
      <c r="E8" s="60" t="s">
        <v>352</v>
      </c>
      <c r="F8" s="217" t="s">
        <v>406</v>
      </c>
      <c r="G8" s="60"/>
      <c r="H8" s="214" t="s">
        <v>324</v>
      </c>
    </row>
    <row r="9" spans="1:10" ht="51" x14ac:dyDescent="0.2">
      <c r="A9" s="510"/>
      <c r="B9" s="83" t="str">
        <f>CONCATENATE(C9,"приказ", F9)</f>
        <v>приказ</v>
      </c>
      <c r="C9" s="216" t="str">
        <f>CONCATENATE(D9,E9)</f>
        <v/>
      </c>
      <c r="D9" s="60"/>
      <c r="E9" s="60"/>
      <c r="F9" s="217"/>
      <c r="G9" s="60"/>
      <c r="H9" s="214" t="s">
        <v>336</v>
      </c>
    </row>
    <row r="10" spans="1:10" x14ac:dyDescent="0.2">
      <c r="A10" s="510"/>
      <c r="B10" s="83"/>
      <c r="C10" s="216"/>
      <c r="D10" s="60"/>
      <c r="E10" s="60"/>
      <c r="F10" s="217"/>
      <c r="G10" s="60"/>
      <c r="H10" s="214"/>
    </row>
    <row r="11" spans="1:10" x14ac:dyDescent="0.2">
      <c r="A11" s="511"/>
      <c r="B11" s="83"/>
      <c r="C11" s="216"/>
      <c r="D11" s="60"/>
      <c r="E11" s="60"/>
      <c r="F11" s="217"/>
      <c r="G11" s="60"/>
      <c r="H11" s="214"/>
    </row>
    <row r="12" spans="1:10" ht="33.75" customHeight="1" x14ac:dyDescent="0.2">
      <c r="A12" s="509" t="s">
        <v>3</v>
      </c>
      <c r="B12" s="216" t="str">
        <f>CONCATENATE(C12,"приказ", F12)</f>
        <v xml:space="preserve"> Заместитель генерального директора ООО «Нефтьмонтаж» Гебеков Н.Г. приказ № 445-03 от 10.09.2019 г.</v>
      </c>
      <c r="C12" s="216" t="str">
        <f>CONCATENATE(D12,E12)</f>
        <v xml:space="preserve"> Заместитель генерального директора ООО «Нефтьмонтаж» Гебеков Н.Г. </v>
      </c>
      <c r="D12" s="212" t="s">
        <v>420</v>
      </c>
      <c r="E12" s="65" t="s">
        <v>402</v>
      </c>
      <c r="F12" s="217" t="s">
        <v>403</v>
      </c>
      <c r="G12" s="65" t="s">
        <v>350</v>
      </c>
      <c r="H12" s="213" t="s">
        <v>337</v>
      </c>
    </row>
    <row r="13" spans="1:10" ht="25.5" x14ac:dyDescent="0.2">
      <c r="A13" s="510"/>
      <c r="B13" s="83" t="str">
        <f>CONCATENATE(C13,"приказ", F13)</f>
        <v>приказ</v>
      </c>
      <c r="C13" s="216"/>
      <c r="D13" s="66"/>
      <c r="E13" s="66"/>
      <c r="F13" s="217"/>
      <c r="G13" s="60"/>
      <c r="H13" s="214" t="s">
        <v>326</v>
      </c>
    </row>
    <row r="14" spans="1:10" x14ac:dyDescent="0.2">
      <c r="A14" s="510"/>
      <c r="B14" s="83"/>
      <c r="C14" s="216"/>
      <c r="D14" s="60"/>
      <c r="E14" s="60"/>
      <c r="F14" s="217"/>
      <c r="G14" s="60"/>
      <c r="H14" s="214"/>
    </row>
    <row r="15" spans="1:10" x14ac:dyDescent="0.2">
      <c r="A15" s="511"/>
      <c r="B15" s="83"/>
      <c r="C15" s="216"/>
      <c r="D15" s="60"/>
      <c r="E15" s="60"/>
      <c r="F15" s="217"/>
      <c r="G15" s="60"/>
      <c r="H15" s="214"/>
    </row>
    <row r="16" spans="1:10" ht="22.5" customHeight="1" x14ac:dyDescent="0.2">
      <c r="A16" s="509" t="s">
        <v>0</v>
      </c>
      <c r="B16" s="216" t="str">
        <f>CONCATENATE(C16,"приказ", F16)</f>
        <v xml:space="preserve"> Главный специалист ОАН ООО «РН-БашНИПИнефть» Служаев Д.Д.приказ № 267 от 27.05.2019 г. </v>
      </c>
      <c r="C16" s="216" t="str">
        <f>CONCATENATE(D16,E16)</f>
        <v xml:space="preserve"> Главный специалист ОАН ООО «РН-БашНИПИнефть» Служаев Д.Д.</v>
      </c>
      <c r="D16" s="212" t="s">
        <v>421</v>
      </c>
      <c r="E16" s="65" t="s">
        <v>404</v>
      </c>
      <c r="F16" s="215" t="s">
        <v>405</v>
      </c>
      <c r="G16" s="65"/>
      <c r="H16" s="212" t="s">
        <v>338</v>
      </c>
    </row>
    <row r="17" spans="1:10" ht="38.25" x14ac:dyDescent="0.2">
      <c r="A17" s="510"/>
      <c r="B17" s="83" t="str">
        <f>CONCATENATE(C17,"приказ", F17)</f>
        <v xml:space="preserve"> Главный специалист ОАН ООО «РН-БашНИПИнефть» Горб В.Н.приказ № 267 от 27.05.2019 г. </v>
      </c>
      <c r="C17" s="216" t="str">
        <f>CONCATENATE(D17,E17)</f>
        <v xml:space="preserve"> Главный специалист ОАН ООО «РН-БашНИПИнефть» Горб В.Н.</v>
      </c>
      <c r="D17" s="212" t="s">
        <v>421</v>
      </c>
      <c r="E17" s="60" t="s">
        <v>371</v>
      </c>
      <c r="F17" s="215" t="s">
        <v>405</v>
      </c>
      <c r="G17" s="60"/>
      <c r="H17" s="216"/>
    </row>
    <row r="18" spans="1:10" x14ac:dyDescent="0.2">
      <c r="A18" s="510"/>
      <c r="B18" s="83"/>
      <c r="C18" s="216"/>
      <c r="D18" s="60"/>
      <c r="E18" s="60"/>
      <c r="F18" s="217"/>
      <c r="G18" s="60"/>
      <c r="H18" s="216"/>
    </row>
    <row r="19" spans="1:10" x14ac:dyDescent="0.2">
      <c r="A19" s="511"/>
      <c r="B19" s="64"/>
      <c r="C19" s="219"/>
      <c r="D19" s="60"/>
      <c r="E19" s="60"/>
      <c r="F19" s="217"/>
      <c r="G19" s="60"/>
      <c r="H19" s="216"/>
    </row>
    <row r="20" spans="1:10" ht="33.75" customHeight="1" x14ac:dyDescent="0.2">
      <c r="A20" s="509" t="s">
        <v>4</v>
      </c>
      <c r="B20" s="216" t="str">
        <f>CONCATENATE(C20,"приказ", F20)</f>
        <v xml:space="preserve"> Производитель работ ООО «Нефтьмонтаж» Зиякаев Ф.Т.приказ № 445-03 от 10.09.2019 г. </v>
      </c>
      <c r="C20" s="216" t="str">
        <f>CONCATENATE(D20,E20)</f>
        <v xml:space="preserve"> Производитель работ ООО «Нефтьмонтаж» Зиякаев Ф.Т.</v>
      </c>
      <c r="D20" s="60" t="s">
        <v>419</v>
      </c>
      <c r="E20" s="60" t="s">
        <v>594</v>
      </c>
      <c r="F20" s="217" t="s">
        <v>406</v>
      </c>
      <c r="G20" s="60"/>
      <c r="H20" s="212" t="s">
        <v>327</v>
      </c>
    </row>
    <row r="21" spans="1:10" ht="38.25" x14ac:dyDescent="0.2">
      <c r="A21" s="510"/>
      <c r="B21" s="83" t="str">
        <f>CONCATENATE(C21,"приказ", F21)</f>
        <v>приказ</v>
      </c>
      <c r="C21" s="216" t="str">
        <f>CONCATENATE(D21,E21)</f>
        <v/>
      </c>
      <c r="D21" s="60"/>
      <c r="E21" s="60"/>
      <c r="F21" s="217"/>
      <c r="G21" s="60"/>
      <c r="H21" s="216" t="s">
        <v>328</v>
      </c>
    </row>
    <row r="22" spans="1:10" x14ac:dyDescent="0.2">
      <c r="A22" s="510"/>
      <c r="B22" s="83"/>
      <c r="C22" s="216"/>
      <c r="D22" s="60"/>
      <c r="E22" s="60"/>
      <c r="F22" s="217"/>
      <c r="G22" s="60"/>
      <c r="H22" s="216"/>
    </row>
    <row r="23" spans="1:10" x14ac:dyDescent="0.2">
      <c r="A23" s="511"/>
      <c r="B23" s="83"/>
      <c r="C23" s="216"/>
      <c r="D23" s="60"/>
      <c r="E23" s="60"/>
      <c r="F23" s="217"/>
      <c r="G23" s="60"/>
      <c r="H23" s="216"/>
    </row>
    <row r="24" spans="1:10" ht="49.5" customHeight="1" x14ac:dyDescent="0.2">
      <c r="A24" s="509" t="s">
        <v>5</v>
      </c>
      <c r="B24" s="83" t="str">
        <f>CONCATENATE(C24,"приказ", F24)</f>
        <v xml:space="preserve">Ведущий специалист по организации строительства и ремонту объектов ООО "Соровскнефть" Дегтярев Г.В. приказ№ 0041-Р-СРСК от 02.07.2019 г. </v>
      </c>
      <c r="C24" s="216" t="str">
        <f>CONCATENATE(D24,E24)</f>
        <v xml:space="preserve">Ведущий специалист по организации строительства и ремонту объектов ООО "Соровскнефть" Дегтярев Г.В. </v>
      </c>
      <c r="D24" s="358" t="s">
        <v>603</v>
      </c>
      <c r="E24" s="359" t="s">
        <v>305</v>
      </c>
      <c r="F24" s="360" t="s">
        <v>604</v>
      </c>
      <c r="G24" s="60"/>
      <c r="H24" s="212" t="s">
        <v>335</v>
      </c>
    </row>
    <row r="25" spans="1:10" ht="38.25" x14ac:dyDescent="0.2">
      <c r="A25" s="510"/>
      <c r="B25" s="83" t="str">
        <f>CONCATENATE(C25,"приказ", F25)</f>
        <v xml:space="preserve"> Ведущий специалист ООО «РН-СтройКонтроль» Меньков А.И.приказ № 704-од от 31.12.2019 г. </v>
      </c>
      <c r="C25" s="216" t="str">
        <f>CONCATENATE(D25,E25)</f>
        <v xml:space="preserve"> Ведущий специалист ООО «РН-СтройКонтроль» Меньков А.И.</v>
      </c>
      <c r="D25" s="362" t="s">
        <v>415</v>
      </c>
      <c r="E25" s="363" t="s">
        <v>407</v>
      </c>
      <c r="F25" s="364" t="s">
        <v>408</v>
      </c>
      <c r="G25" s="60"/>
      <c r="H25" s="212"/>
    </row>
    <row r="26" spans="1:10" ht="38.25" x14ac:dyDescent="0.2">
      <c r="A26" s="510"/>
      <c r="B26" s="83" t="str">
        <f>CONCATENATE(C26,"приказ", F26)</f>
        <v xml:space="preserve"> Ведущий специалист ООО «РН-СтройКонтроль» Башкиров В.А.приказ № 704-од от 31.12.2019 г. </v>
      </c>
      <c r="C26" s="216" t="str">
        <f>CONCATENATE(D26,E26)</f>
        <v xml:space="preserve"> Ведущий специалист ООО «РН-СтройКонтроль» Башкиров В.А.</v>
      </c>
      <c r="D26" s="212" t="s">
        <v>415</v>
      </c>
      <c r="E26" s="352" t="s">
        <v>380</v>
      </c>
      <c r="F26" s="361" t="s">
        <v>408</v>
      </c>
      <c r="G26" s="60"/>
      <c r="H26" s="212"/>
    </row>
    <row r="27" spans="1:10" ht="38.25" x14ac:dyDescent="0.2">
      <c r="A27" s="511"/>
      <c r="B27" s="83" t="str">
        <f>CONCATENATE(C27,"приказ", F27)</f>
        <v xml:space="preserve"> Ведущий специалист ООО «РН-СтройКонтроль» Медведев С.А.приказ № 704-од от 31.12.2019 г. </v>
      </c>
      <c r="C27" s="216" t="str">
        <f>CONCATENATE(D27,E27)</f>
        <v xml:space="preserve"> Ведущий специалист ООО «РН-СтройКонтроль» Медведев С.А.</v>
      </c>
      <c r="D27" s="212" t="s">
        <v>415</v>
      </c>
      <c r="E27" s="353" t="s">
        <v>599</v>
      </c>
      <c r="F27" s="217" t="s">
        <v>408</v>
      </c>
      <c r="G27" s="60"/>
      <c r="H27" s="212"/>
    </row>
    <row r="28" spans="1:10" ht="49.5" customHeight="1" x14ac:dyDescent="0.2">
      <c r="A28" s="216" t="s">
        <v>15</v>
      </c>
      <c r="B28" s="83" t="str">
        <f>CONCATENATE(C28,"приказ", F28)</f>
        <v xml:space="preserve"> Геодезист ООО "Нефтьмонтаж"Пыряев И.Ю.приказ № 454 от 05.11.2019 г.</v>
      </c>
      <c r="C28" s="216" t="str">
        <f>CONCATENATE(D28,E28)</f>
        <v xml:space="preserve"> Геодезист ООО "Нефтьмонтаж"Пыряев И.Ю.</v>
      </c>
      <c r="D28" s="60" t="s">
        <v>422</v>
      </c>
      <c r="E28" s="60" t="s">
        <v>370</v>
      </c>
      <c r="F28" s="217" t="s">
        <v>409</v>
      </c>
      <c r="G28" s="60"/>
      <c r="H28" s="216" t="s">
        <v>329</v>
      </c>
    </row>
    <row r="29" spans="1:10" x14ac:dyDescent="0.2">
      <c r="A29" s="239"/>
      <c r="B29" s="61"/>
      <c r="C29" s="61"/>
      <c r="D29" s="61"/>
      <c r="E29" s="61"/>
      <c r="F29" s="232"/>
      <c r="G29" s="130"/>
      <c r="H29" s="130"/>
    </row>
    <row r="30" spans="1:10" s="226" customFormat="1" x14ac:dyDescent="0.2">
      <c r="A30" s="216"/>
      <c r="B30" s="220" t="s">
        <v>11</v>
      </c>
      <c r="C30" s="220" t="s">
        <v>13</v>
      </c>
      <c r="D30" s="220" t="s">
        <v>12</v>
      </c>
      <c r="E30" s="220"/>
      <c r="F30" s="233"/>
      <c r="G30" s="220"/>
      <c r="H30" s="220"/>
      <c r="I30" s="220" t="s">
        <v>270</v>
      </c>
      <c r="J30" s="220" t="s">
        <v>271</v>
      </c>
    </row>
    <row r="31" spans="1:10" ht="63.75" customHeight="1" x14ac:dyDescent="0.2">
      <c r="A31" s="216" t="s">
        <v>6</v>
      </c>
      <c r="B31" s="66" t="s">
        <v>348</v>
      </c>
      <c r="C31" s="66" t="str">
        <f>CONCATENATE(E31,F31)</f>
        <v xml:space="preserve"> ОГРН 1058602142730, ИНН 8602004134,  регистрационный номер в реестре членов СРО 1071 от 24.08.2017г. Саморегулируемая организация «Союз строителей Югры»,</v>
      </c>
      <c r="D31" s="212" t="s">
        <v>412</v>
      </c>
      <c r="E31" s="212" t="s">
        <v>413</v>
      </c>
      <c r="F31" s="212" t="s">
        <v>296</v>
      </c>
      <c r="G31" s="65" t="s">
        <v>297</v>
      </c>
      <c r="H31" s="65" t="str">
        <f>CONCATENATE(G31,I31,J31)</f>
        <v>Саморегулируемая организация «Союз строителей Югры», ОГРН 1088600001478, ИНН 8601036373</v>
      </c>
      <c r="I31" s="131" t="s">
        <v>272</v>
      </c>
      <c r="J31" s="131" t="s">
        <v>273</v>
      </c>
    </row>
    <row r="32" spans="1:10" ht="70.5" customHeight="1" x14ac:dyDescent="0.2">
      <c r="A32" s="506" t="s">
        <v>7</v>
      </c>
      <c r="B32" s="66" t="s">
        <v>298</v>
      </c>
      <c r="C32" s="66" t="str">
        <f>CONCATENATE(E32,F32)</f>
        <v xml:space="preserve"> ОГРН 1077203059548, ИНН 7202170632,  СРО-С-015-25062009 Союз «Саморегулируемая организация строителей Тюменской области»,</v>
      </c>
      <c r="D32" s="212" t="s">
        <v>299</v>
      </c>
      <c r="E32" s="212" t="s">
        <v>414</v>
      </c>
      <c r="F32" s="212" t="s">
        <v>416</v>
      </c>
      <c r="G32" s="65" t="s">
        <v>347</v>
      </c>
      <c r="H32" s="65" t="str">
        <f>CONCATENATE(G32,I32,J32)</f>
        <v>Союз «Саморегулируемая организация строителей Тюменской области», ОГРН 1087200001129, ИНН 7203208906</v>
      </c>
      <c r="I32" s="131" t="s">
        <v>345</v>
      </c>
      <c r="J32" s="131" t="s">
        <v>346</v>
      </c>
    </row>
    <row r="33" spans="1:10" x14ac:dyDescent="0.2">
      <c r="A33" s="507"/>
      <c r="B33" s="83"/>
      <c r="C33" s="83"/>
      <c r="D33" s="83"/>
      <c r="E33" s="60"/>
      <c r="F33" s="234"/>
      <c r="G33" s="60"/>
      <c r="H33" s="130"/>
      <c r="J33" s="227"/>
    </row>
    <row r="34" spans="1:10" ht="89.25" x14ac:dyDescent="0.2">
      <c r="A34" s="506" t="s">
        <v>8</v>
      </c>
      <c r="B34" s="66" t="s">
        <v>351</v>
      </c>
      <c r="C34" s="66" t="str">
        <f>CONCATENATE(E34,F34)</f>
        <v xml:space="preserve">ОГРН 1092300002508,  ИНН 2310140481,   регистрационный номер в реестре членов СРО 102 от 17.05.2017г. Саморегулируемая организация Союз «РОСНЕФТЬ-Проектирование», </v>
      </c>
      <c r="D34" s="66" t="s">
        <v>300</v>
      </c>
      <c r="E34" s="365" t="s">
        <v>605</v>
      </c>
      <c r="F34" s="274" t="s">
        <v>450</v>
      </c>
      <c r="G34" s="65" t="s">
        <v>452</v>
      </c>
      <c r="H34" s="65" t="str">
        <f>CONCATENATE(G34,I34,J34)</f>
        <v>Саморегулируемая организация Союз «РОСНЕФТЬ-Проектирование», ОГРН 1092300002508, ИНН 2310140481</v>
      </c>
      <c r="I34" s="131" t="s">
        <v>274</v>
      </c>
      <c r="J34" s="131" t="s">
        <v>275</v>
      </c>
    </row>
    <row r="35" spans="1:10" x14ac:dyDescent="0.2">
      <c r="A35" s="508"/>
      <c r="B35" s="83"/>
      <c r="C35" s="83"/>
      <c r="D35" s="83"/>
      <c r="E35" s="60"/>
      <c r="F35" s="234"/>
      <c r="G35" s="130"/>
      <c r="H35" s="130"/>
    </row>
    <row r="36" spans="1:10" x14ac:dyDescent="0.2">
      <c r="A36" s="507"/>
      <c r="B36" s="83"/>
      <c r="C36" s="83"/>
      <c r="D36" s="83"/>
      <c r="E36" s="60"/>
      <c r="F36" s="234"/>
      <c r="G36" s="130"/>
      <c r="H36" s="130"/>
    </row>
    <row r="37" spans="1:10" ht="90.75" customHeight="1" x14ac:dyDescent="0.2">
      <c r="A37" s="216" t="s">
        <v>9</v>
      </c>
      <c r="B37" s="66" t="str">
        <f>CONCATENATE(D37,C37)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C37" s="66" t="str">
        <f>CONCATENATE(E37,F37)</f>
        <v xml:space="preserve">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D37" s="66" t="s">
        <v>478</v>
      </c>
      <c r="E37" s="416" t="s">
        <v>744</v>
      </c>
      <c r="F37" s="417" t="s">
        <v>451</v>
      </c>
      <c r="G37" s="228" t="s">
        <v>381</v>
      </c>
      <c r="H37" s="228" t="s">
        <v>743</v>
      </c>
      <c r="I37" s="228"/>
    </row>
    <row r="38" spans="1:10" ht="28.5" customHeight="1" x14ac:dyDescent="0.2">
      <c r="A38" s="216" t="s">
        <v>85</v>
      </c>
      <c r="B38" s="220" t="s">
        <v>369</v>
      </c>
      <c r="C38" s="62"/>
      <c r="D38" s="62"/>
      <c r="E38" s="62"/>
      <c r="F38" s="235"/>
    </row>
    <row r="39" spans="1:10" x14ac:dyDescent="0.2">
      <c r="A39" s="216"/>
      <c r="B39" s="83"/>
      <c r="C39" s="60"/>
      <c r="D39" s="60"/>
      <c r="E39" s="60"/>
      <c r="F39" s="234"/>
    </row>
    <row r="40" spans="1:10" x14ac:dyDescent="0.2">
      <c r="A40" s="216" t="s">
        <v>14</v>
      </c>
      <c r="B40" s="216" t="s">
        <v>748</v>
      </c>
      <c r="C40" s="66"/>
      <c r="D40" s="65"/>
      <c r="E40" s="65"/>
      <c r="F40" s="218"/>
    </row>
    <row r="41" spans="1:10" x14ac:dyDescent="0.2">
      <c r="A41" s="216"/>
      <c r="B41" s="216"/>
      <c r="C41" s="60"/>
      <c r="D41" s="60"/>
      <c r="E41" s="60"/>
      <c r="F41" s="234"/>
    </row>
    <row r="42" spans="1:10" x14ac:dyDescent="0.2">
      <c r="A42" s="216"/>
      <c r="B42" s="216"/>
      <c r="C42" s="83"/>
      <c r="D42" s="60"/>
      <c r="E42" s="60"/>
      <c r="F42" s="234"/>
    </row>
    <row r="43" spans="1:10" x14ac:dyDescent="0.2">
      <c r="A43" s="216"/>
      <c r="B43" s="216"/>
      <c r="C43" s="60"/>
      <c r="D43" s="60"/>
      <c r="E43" s="60"/>
      <c r="F43" s="234"/>
    </row>
    <row r="44" spans="1:10" x14ac:dyDescent="0.2">
      <c r="A44" s="216"/>
      <c r="B44" s="216"/>
      <c r="C44" s="60"/>
      <c r="D44" s="60"/>
      <c r="E44" s="60"/>
      <c r="F44" s="234"/>
    </row>
    <row r="45" spans="1:10" x14ac:dyDescent="0.2">
      <c r="A45" s="216"/>
      <c r="B45" s="216"/>
      <c r="C45" s="60"/>
      <c r="D45" s="60"/>
      <c r="E45" s="60"/>
      <c r="F45" s="234"/>
    </row>
    <row r="46" spans="1:10" x14ac:dyDescent="0.2">
      <c r="A46" s="216"/>
      <c r="B46" s="216"/>
      <c r="C46" s="60"/>
      <c r="D46" s="60"/>
      <c r="E46" s="60"/>
      <c r="F46" s="234"/>
    </row>
    <row r="47" spans="1:10" x14ac:dyDescent="0.2">
      <c r="A47" s="216"/>
      <c r="B47" s="216"/>
      <c r="C47" s="60"/>
      <c r="D47" s="60"/>
      <c r="E47" s="60"/>
      <c r="F47" s="234"/>
    </row>
    <row r="48" spans="1:10" x14ac:dyDescent="0.2">
      <c r="A48" s="216"/>
      <c r="B48" s="216"/>
      <c r="C48" s="60"/>
      <c r="D48" s="60"/>
      <c r="E48" s="60"/>
      <c r="F48" s="234"/>
    </row>
    <row r="49" spans="1:6" s="281" customFormat="1" ht="24" x14ac:dyDescent="0.2">
      <c r="A49" s="278" t="s">
        <v>464</v>
      </c>
      <c r="B49" s="278" t="s">
        <v>465</v>
      </c>
      <c r="C49" s="279" t="s">
        <v>466</v>
      </c>
      <c r="D49" s="280"/>
      <c r="E49" s="280"/>
      <c r="F49" s="280"/>
    </row>
    <row r="50" spans="1:6" s="281" customFormat="1" ht="24" x14ac:dyDescent="0.2">
      <c r="A50" s="278"/>
      <c r="B50" s="278" t="s">
        <v>467</v>
      </c>
      <c r="C50" s="279" t="s">
        <v>468</v>
      </c>
      <c r="D50" s="280"/>
      <c r="E50" s="280"/>
      <c r="F50" s="280"/>
    </row>
    <row r="51" spans="1:6" s="281" customFormat="1" ht="24" x14ac:dyDescent="0.2">
      <c r="A51" s="278"/>
      <c r="B51" s="278" t="s">
        <v>469</v>
      </c>
      <c r="C51" s="279" t="s">
        <v>470</v>
      </c>
      <c r="D51" s="280"/>
      <c r="E51" s="280"/>
      <c r="F51" s="280"/>
    </row>
    <row r="52" spans="1:6" ht="25.5" x14ac:dyDescent="0.2">
      <c r="A52" s="216" t="s">
        <v>18</v>
      </c>
      <c r="B52" s="146" t="s">
        <v>359</v>
      </c>
      <c r="C52" s="60" t="s">
        <v>360</v>
      </c>
      <c r="D52" s="60"/>
      <c r="E52" s="60"/>
      <c r="F52" s="234"/>
    </row>
    <row r="53" spans="1:6" x14ac:dyDescent="0.2">
      <c r="A53" s="216"/>
      <c r="B53" s="145" t="s">
        <v>302</v>
      </c>
      <c r="C53" s="83" t="s">
        <v>301</v>
      </c>
      <c r="D53" s="60"/>
      <c r="E53" s="60"/>
      <c r="F53" s="234"/>
    </row>
    <row r="54" spans="1:6" ht="51" x14ac:dyDescent="0.2">
      <c r="A54" s="216"/>
      <c r="B54" s="145" t="s">
        <v>361</v>
      </c>
      <c r="C54" s="64" t="s">
        <v>362</v>
      </c>
      <c r="D54" s="63"/>
      <c r="E54" s="63"/>
      <c r="F54" s="236"/>
    </row>
    <row r="55" spans="1:6" ht="45" customHeight="1" x14ac:dyDescent="0.2">
      <c r="A55" s="216"/>
      <c r="B55" s="145" t="s">
        <v>185</v>
      </c>
      <c r="C55" s="64" t="s">
        <v>323</v>
      </c>
      <c r="D55" s="63"/>
      <c r="E55" s="63"/>
      <c r="F55" s="236"/>
    </row>
    <row r="56" spans="1:6" ht="38.25" x14ac:dyDescent="0.2">
      <c r="A56" s="216"/>
      <c r="B56" s="145" t="s">
        <v>146</v>
      </c>
      <c r="C56" s="83" t="s">
        <v>277</v>
      </c>
      <c r="D56" s="60"/>
      <c r="E56" s="60"/>
      <c r="F56" s="234"/>
    </row>
    <row r="57" spans="1:6" x14ac:dyDescent="0.2">
      <c r="A57" s="216"/>
      <c r="B57" s="145" t="s">
        <v>363</v>
      </c>
      <c r="C57" s="83" t="s">
        <v>364</v>
      </c>
      <c r="D57" s="60"/>
      <c r="E57" s="60"/>
      <c r="F57" s="234"/>
    </row>
    <row r="58" spans="1:6" ht="25.5" x14ac:dyDescent="0.2">
      <c r="A58" s="216"/>
      <c r="B58" s="145" t="s">
        <v>304</v>
      </c>
      <c r="C58" s="64" t="s">
        <v>303</v>
      </c>
      <c r="D58" s="63"/>
      <c r="E58" s="63"/>
      <c r="F58" s="236"/>
    </row>
    <row r="59" spans="1:6" ht="25.5" x14ac:dyDescent="0.2">
      <c r="A59" s="216"/>
      <c r="B59" s="145" t="s">
        <v>365</v>
      </c>
      <c r="C59" s="64" t="s">
        <v>366</v>
      </c>
      <c r="D59" s="63"/>
      <c r="E59" s="63"/>
      <c r="F59" s="236"/>
    </row>
    <row r="60" spans="1:6" ht="38.25" x14ac:dyDescent="0.2">
      <c r="A60" s="216"/>
      <c r="B60" s="145" t="s">
        <v>147</v>
      </c>
      <c r="C60" s="145" t="s">
        <v>278</v>
      </c>
      <c r="D60" s="63"/>
      <c r="E60" s="63"/>
      <c r="F60" s="236"/>
    </row>
    <row r="61" spans="1:6" ht="102" x14ac:dyDescent="0.2">
      <c r="A61" s="216"/>
      <c r="B61" s="145" t="s">
        <v>355</v>
      </c>
      <c r="C61" s="145" t="s">
        <v>353</v>
      </c>
      <c r="D61" s="63"/>
      <c r="E61" s="63"/>
      <c r="F61" s="236"/>
    </row>
    <row r="62" spans="1:6" ht="25.5" x14ac:dyDescent="0.2">
      <c r="A62" s="216"/>
      <c r="B62" s="145" t="s">
        <v>354</v>
      </c>
      <c r="C62" s="145" t="s">
        <v>354</v>
      </c>
      <c r="D62" s="63"/>
      <c r="E62" s="63"/>
      <c r="F62" s="236"/>
    </row>
    <row r="63" spans="1:6" ht="25.5" x14ac:dyDescent="0.2">
      <c r="B63" s="229" t="s">
        <v>367</v>
      </c>
    </row>
    <row r="64" spans="1:6" ht="38.25" x14ac:dyDescent="0.2">
      <c r="B64" s="229" t="s">
        <v>368</v>
      </c>
    </row>
    <row r="65" spans="1:7" s="285" customFormat="1" ht="12" x14ac:dyDescent="0.2">
      <c r="A65" s="282" t="s">
        <v>471</v>
      </c>
      <c r="B65" s="283"/>
      <c r="C65" s="283"/>
      <c r="D65" s="284" t="s">
        <v>472</v>
      </c>
      <c r="E65" s="284" t="s">
        <v>352</v>
      </c>
      <c r="F65" s="283"/>
      <c r="G65" s="283"/>
    </row>
    <row r="66" spans="1:7" s="285" customFormat="1" ht="36" x14ac:dyDescent="0.2">
      <c r="A66" s="283"/>
      <c r="B66" s="283"/>
      <c r="C66" s="283"/>
      <c r="D66" s="286" t="s">
        <v>473</v>
      </c>
      <c r="E66" s="286" t="s">
        <v>305</v>
      </c>
      <c r="F66" s="283"/>
      <c r="G66" s="283"/>
    </row>
    <row r="67" spans="1:7" s="285" customFormat="1" ht="24" x14ac:dyDescent="0.2">
      <c r="A67" s="283"/>
      <c r="B67" s="283"/>
      <c r="C67" s="283"/>
      <c r="D67" s="286" t="s">
        <v>474</v>
      </c>
      <c r="E67" s="284" t="s">
        <v>475</v>
      </c>
      <c r="F67" s="283"/>
      <c r="G67" s="283"/>
    </row>
    <row r="68" spans="1:7" s="285" customFormat="1" ht="24" x14ac:dyDescent="0.2">
      <c r="A68" s="283"/>
      <c r="B68" s="283"/>
      <c r="C68" s="283"/>
      <c r="D68" s="286" t="s">
        <v>474</v>
      </c>
      <c r="E68" s="284" t="s">
        <v>380</v>
      </c>
      <c r="F68" s="283"/>
      <c r="G68" s="283"/>
    </row>
    <row r="69" spans="1:7" s="285" customFormat="1" ht="24" x14ac:dyDescent="0.2">
      <c r="A69" s="283"/>
      <c r="B69" s="283"/>
      <c r="C69" s="283"/>
      <c r="D69" s="286" t="s">
        <v>474</v>
      </c>
      <c r="E69" s="284" t="s">
        <v>407</v>
      </c>
      <c r="F69" s="283"/>
      <c r="G69" s="283"/>
    </row>
    <row r="70" spans="1:7" s="285" customFormat="1" ht="24" x14ac:dyDescent="0.2">
      <c r="A70" s="283"/>
      <c r="B70" s="283"/>
      <c r="C70" s="283"/>
      <c r="D70" s="286" t="s">
        <v>476</v>
      </c>
      <c r="E70" s="284" t="s">
        <v>477</v>
      </c>
      <c r="F70" s="283"/>
      <c r="G70" s="283"/>
    </row>
    <row r="71" spans="1:7" s="285" customFormat="1" ht="12" x14ac:dyDescent="0.2">
      <c r="A71" s="283"/>
      <c r="B71" s="283"/>
      <c r="C71" s="283"/>
      <c r="D71" s="283"/>
      <c r="E71" s="283"/>
      <c r="F71" s="283"/>
      <c r="G71" s="283"/>
    </row>
    <row r="86" spans="1:1" x14ac:dyDescent="0.2">
      <c r="A86" s="237" t="str">
        <f>CONCATENATE(Исх!B5)</f>
        <v xml:space="preserve"> Главный специалист филиала в г. Нефтеюганск, РПУ г. Тюмень, ПУ №2 г.Тюмень,    Альметов Р.Р.приказ№01-102-од от 02.03.2018г.</v>
      </c>
    </row>
  </sheetData>
  <mergeCells count="8">
    <mergeCell ref="A32:A33"/>
    <mergeCell ref="A34:A36"/>
    <mergeCell ref="A4:A7"/>
    <mergeCell ref="A8:A11"/>
    <mergeCell ref="A12:A15"/>
    <mergeCell ref="A16:A19"/>
    <mergeCell ref="A20:A23"/>
    <mergeCell ref="A24:A27"/>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80"/>
  <sheetViews>
    <sheetView topLeftCell="AL6" zoomScaleNormal="100" workbookViewId="0">
      <selection activeCell="F12" sqref="F12:J12"/>
    </sheetView>
  </sheetViews>
  <sheetFormatPr defaultColWidth="9.140625" defaultRowHeight="15" x14ac:dyDescent="0.25"/>
  <cols>
    <col min="1" max="1" width="11.85546875" style="115" customWidth="1"/>
    <col min="2" max="2" width="5.7109375" style="115" customWidth="1"/>
    <col min="3" max="3" width="7.140625" style="115" customWidth="1"/>
    <col min="4" max="4" width="31.85546875" style="115" customWidth="1"/>
    <col min="5" max="5" width="12.140625" style="115" customWidth="1"/>
    <col min="6" max="6" width="22.140625" style="115" customWidth="1"/>
    <col min="7" max="7" width="19.28515625" style="115" customWidth="1"/>
    <col min="8" max="8" width="17.140625" style="115" customWidth="1"/>
    <col min="9" max="9" width="16.85546875" style="115" customWidth="1"/>
    <col min="10" max="10" width="26.85546875" style="115" customWidth="1"/>
    <col min="11" max="11" width="24" style="115" customWidth="1"/>
    <col min="12" max="12" width="21.5703125" style="115" bestFit="1" customWidth="1"/>
    <col min="13" max="13" width="17.85546875" style="115" customWidth="1"/>
    <col min="14" max="14" width="27.85546875" style="115" customWidth="1"/>
    <col min="15" max="15" width="24" style="115" customWidth="1"/>
    <col min="16" max="16" width="23" style="115" bestFit="1" customWidth="1"/>
    <col min="17" max="17" width="13.5703125" style="125" customWidth="1"/>
    <col min="18" max="18" width="18.7109375" style="127" customWidth="1"/>
    <col min="19" max="21" width="23.140625" style="115" customWidth="1"/>
    <col min="22" max="22" width="16.42578125" style="115" customWidth="1"/>
    <col min="23" max="24" width="27.28515625" style="115" customWidth="1"/>
    <col min="25" max="25" width="13.5703125" style="115" customWidth="1"/>
    <col min="26" max="26" width="16.42578125" style="115" customWidth="1"/>
    <col min="27" max="28" width="21.42578125" style="115" customWidth="1"/>
    <col min="29" max="29" width="14" style="115" customWidth="1"/>
    <col min="30" max="30" width="12.5703125" style="115" customWidth="1"/>
    <col min="31" max="31" width="10" style="115" customWidth="1"/>
    <col min="32" max="35" width="13.28515625" style="115" customWidth="1"/>
    <col min="36" max="36" width="16.7109375" style="115" customWidth="1"/>
    <col min="37" max="37" width="19" style="115" customWidth="1"/>
    <col min="38" max="38" width="13.5703125" style="115" customWidth="1"/>
    <col min="39" max="39" width="19.5703125" style="115" customWidth="1"/>
    <col min="40" max="40" width="12.42578125" style="115" customWidth="1"/>
    <col min="41" max="41" width="14" style="115" customWidth="1"/>
    <col min="42" max="42" width="6.140625" style="115" customWidth="1"/>
    <col min="43" max="43" width="8.85546875" style="128" customWidth="1"/>
    <col min="44" max="44" width="56.85546875" style="125" customWidth="1"/>
    <col min="45" max="45" width="32.140625" style="125" customWidth="1"/>
    <col min="46" max="46" width="29.28515625" style="125" customWidth="1"/>
    <col min="47" max="47" width="68.85546875" style="125" customWidth="1"/>
    <col min="48" max="48" width="14.7109375" style="128" customWidth="1"/>
    <col min="49" max="49" width="24" style="125" customWidth="1"/>
    <col min="50" max="50" width="19.140625" style="128" customWidth="1"/>
    <col min="51" max="51" width="11.7109375" style="128" customWidth="1"/>
    <col min="52" max="52" width="10.5703125" style="128" customWidth="1"/>
    <col min="53" max="53" width="22.28515625" style="127" customWidth="1"/>
    <col min="54" max="54" width="19.7109375" style="127" customWidth="1"/>
    <col min="55" max="55" width="44.140625" style="125" customWidth="1"/>
    <col min="56" max="56" width="32.7109375" style="125" customWidth="1"/>
    <col min="57" max="57" width="15.140625" style="125" customWidth="1"/>
    <col min="58" max="16384" width="9.140625" style="115"/>
  </cols>
  <sheetData>
    <row r="1" spans="1:58" s="91" customFormat="1" ht="15.75" hidden="1" customHeight="1" x14ac:dyDescent="0.25">
      <c r="A1" s="84" t="s">
        <v>154</v>
      </c>
      <c r="B1" s="85" t="s">
        <v>1</v>
      </c>
      <c r="C1" s="85" t="s">
        <v>155</v>
      </c>
      <c r="D1" s="86" t="s">
        <v>156</v>
      </c>
      <c r="E1" s="85" t="s">
        <v>157</v>
      </c>
      <c r="F1" s="85" t="s">
        <v>238</v>
      </c>
      <c r="G1" s="85" t="s">
        <v>158</v>
      </c>
      <c r="H1" s="85" t="s">
        <v>239</v>
      </c>
      <c r="I1" s="85" t="s">
        <v>240</v>
      </c>
      <c r="J1" s="85" t="s">
        <v>241</v>
      </c>
      <c r="K1" s="85" t="s">
        <v>242</v>
      </c>
      <c r="L1" s="85" t="s">
        <v>243</v>
      </c>
      <c r="M1" s="85" t="s">
        <v>159</v>
      </c>
      <c r="N1" s="85" t="s">
        <v>244</v>
      </c>
      <c r="O1" s="85" t="s">
        <v>160</v>
      </c>
      <c r="P1" s="85" t="s">
        <v>245</v>
      </c>
      <c r="Q1" s="86" t="s">
        <v>161</v>
      </c>
      <c r="R1" s="87" t="s">
        <v>162</v>
      </c>
      <c r="S1" s="85" t="s">
        <v>246</v>
      </c>
      <c r="T1" s="85" t="s">
        <v>247</v>
      </c>
      <c r="U1" s="85" t="s">
        <v>248</v>
      </c>
      <c r="V1" s="85" t="s">
        <v>163</v>
      </c>
      <c r="W1" s="85" t="s">
        <v>249</v>
      </c>
      <c r="X1" s="85" t="s">
        <v>250</v>
      </c>
      <c r="Y1" s="85" t="s">
        <v>251</v>
      </c>
      <c r="Z1" s="85" t="s">
        <v>252</v>
      </c>
      <c r="AA1" s="85" t="s">
        <v>253</v>
      </c>
      <c r="AB1" s="85" t="s">
        <v>254</v>
      </c>
      <c r="AC1" s="85" t="s">
        <v>255</v>
      </c>
      <c r="AD1" s="85" t="s">
        <v>164</v>
      </c>
      <c r="AE1" s="85" t="s">
        <v>256</v>
      </c>
      <c r="AF1" s="85" t="s">
        <v>165</v>
      </c>
      <c r="AG1" s="85" t="s">
        <v>257</v>
      </c>
      <c r="AH1" s="85" t="s">
        <v>258</v>
      </c>
      <c r="AI1" s="85" t="s">
        <v>259</v>
      </c>
      <c r="AJ1" s="85" t="s">
        <v>260</v>
      </c>
      <c r="AK1" s="85" t="s">
        <v>261</v>
      </c>
      <c r="AL1" s="85" t="s">
        <v>262</v>
      </c>
      <c r="AM1" s="85" t="s">
        <v>263</v>
      </c>
      <c r="AN1" s="85" t="s">
        <v>264</v>
      </c>
      <c r="AO1" s="85" t="s">
        <v>265</v>
      </c>
      <c r="AP1" s="85" t="s">
        <v>166</v>
      </c>
      <c r="AQ1" s="88" t="s">
        <v>167</v>
      </c>
      <c r="AR1" s="86" t="s">
        <v>168</v>
      </c>
      <c r="AS1" s="89" t="s">
        <v>169</v>
      </c>
      <c r="AT1" s="86" t="s">
        <v>170</v>
      </c>
      <c r="AU1" s="86" t="s">
        <v>171</v>
      </c>
      <c r="AV1" s="88" t="s">
        <v>172</v>
      </c>
      <c r="AW1" s="86" t="s">
        <v>173</v>
      </c>
      <c r="AX1" s="88" t="s">
        <v>174</v>
      </c>
      <c r="AY1" s="88" t="s">
        <v>175</v>
      </c>
      <c r="AZ1" s="88" t="s">
        <v>176</v>
      </c>
      <c r="BA1" s="87" t="s">
        <v>177</v>
      </c>
      <c r="BB1" s="87" t="s">
        <v>178</v>
      </c>
      <c r="BC1" s="86" t="s">
        <v>179</v>
      </c>
      <c r="BD1" s="86" t="s">
        <v>180</v>
      </c>
      <c r="BE1" s="90" t="s">
        <v>181</v>
      </c>
      <c r="BF1" s="193" t="s">
        <v>379</v>
      </c>
    </row>
    <row r="2" spans="1:58" s="104" customFormat="1" hidden="1" x14ac:dyDescent="0.25">
      <c r="A2" s="92"/>
      <c r="B2" s="92"/>
      <c r="C2" s="92"/>
      <c r="D2" s="93"/>
      <c r="E2" s="94"/>
      <c r="F2" s="94"/>
      <c r="G2" s="94"/>
      <c r="H2" s="94" t="str">
        <f>Исх!H31</f>
        <v>Саморегулируемая организация «Союз строителей Югры», ОГРН 1088600001478, ИНН 8601036373</v>
      </c>
      <c r="I2" s="94"/>
      <c r="J2" s="94"/>
      <c r="K2" s="94"/>
      <c r="L2" s="94"/>
      <c r="M2" s="94"/>
      <c r="N2" s="94"/>
      <c r="O2" s="94"/>
      <c r="P2" s="95"/>
      <c r="Q2" s="94"/>
      <c r="R2" s="96"/>
      <c r="S2" s="95"/>
      <c r="T2" s="95">
        <f>Исх!E3</f>
        <v>0</v>
      </c>
      <c r="U2" s="95" t="str">
        <f>Исх!G3</f>
        <v>Индеф. Номер  рос реестра</v>
      </c>
      <c r="V2" s="97"/>
      <c r="W2" s="94"/>
      <c r="X2" s="94">
        <f>Исх!E7</f>
        <v>0</v>
      </c>
      <c r="Y2" s="94"/>
      <c r="Z2" s="94" t="str">
        <f>Исх!D12</f>
        <v xml:space="preserve"> Заместитель генерального директора ООО «Нефтьмонтаж» </v>
      </c>
      <c r="AA2" s="98"/>
      <c r="AB2" s="98" t="str">
        <f>Исх!G12</f>
        <v xml:space="preserve">С-86-086154 </v>
      </c>
      <c r="AC2" s="94"/>
      <c r="AD2" s="99"/>
      <c r="AE2" s="99">
        <f>Исх!E15</f>
        <v>0</v>
      </c>
      <c r="AF2" s="99" t="str">
        <f>Исх!F16</f>
        <v xml:space="preserve"> № 267 от 27.05.2019 г. </v>
      </c>
      <c r="AG2" s="100" t="str">
        <f>AG1</f>
        <v>должность производитель</v>
      </c>
      <c r="AH2" s="100">
        <f>Исх!E19</f>
        <v>0</v>
      </c>
      <c r="AI2" s="100">
        <f>Исх!F19</f>
        <v>0</v>
      </c>
      <c r="AJ2" s="93"/>
      <c r="AK2" s="94"/>
      <c r="AL2" s="101"/>
      <c r="AM2" s="94"/>
      <c r="AN2" s="94" t="str">
        <f>Исх!E24</f>
        <v xml:space="preserve">Дегтярев Г.В. </v>
      </c>
      <c r="AO2" s="94" t="str">
        <f>Исх!F24</f>
        <v xml:space="preserve">№ 0041-Р-СРСК от 02.07.2019 г. </v>
      </c>
      <c r="AP2" s="92"/>
      <c r="AQ2" s="273"/>
      <c r="AR2" s="93" t="s">
        <v>186</v>
      </c>
      <c r="AS2" s="93" t="s">
        <v>186</v>
      </c>
      <c r="AT2" s="93" t="s">
        <v>186</v>
      </c>
      <c r="AU2" s="93" t="s">
        <v>186</v>
      </c>
      <c r="AV2" s="93" t="s">
        <v>186</v>
      </c>
      <c r="AW2" s="93" t="s">
        <v>186</v>
      </c>
      <c r="AX2" s="102"/>
      <c r="AY2" s="102"/>
      <c r="AZ2" s="102"/>
      <c r="BA2" s="103"/>
      <c r="BB2" s="103"/>
      <c r="BC2" s="93" t="s">
        <v>186</v>
      </c>
      <c r="BD2" s="93" t="s">
        <v>186</v>
      </c>
      <c r="BE2" s="93" t="s">
        <v>186</v>
      </c>
      <c r="BF2" s="191"/>
    </row>
    <row r="3" spans="1:58" s="113" customFormat="1" ht="124.5" customHeight="1" x14ac:dyDescent="0.2">
      <c r="A3" s="92" t="s">
        <v>182</v>
      </c>
      <c r="B3" s="92">
        <v>1</v>
      </c>
      <c r="C3" s="92"/>
      <c r="D3" s="11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 s="98" t="str">
        <f>Исх!B32</f>
        <v>ООО «Соровскнефть»</v>
      </c>
      <c r="F3" s="98" t="str">
        <f>Исх!E32</f>
        <v xml:space="preserve"> ОГРН 1077203059548, ИНН 7202170632, </v>
      </c>
      <c r="G3" s="98" t="str">
        <f>Исх!D32</f>
        <v>625002, РФ, г. Тюмень, ул. Орджоникидзе, 5, тел./факс  8 (3452) 565-910</v>
      </c>
      <c r="H3" s="98" t="str">
        <f>Исх!H32</f>
        <v>Союз «Саморегулируемая организация строителей Тюменской области», ОГРН 1087200001129, ИНН 7203208906</v>
      </c>
      <c r="I3" s="98" t="str">
        <f>Исх!B31</f>
        <v>ООО «Нефтьмонтаж»,</v>
      </c>
      <c r="J3" s="98" t="str">
        <f>Исх!E31</f>
        <v xml:space="preserve"> ОГРН 1058602142730, ИНН 8602004134, </v>
      </c>
      <c r="K3" s="98" t="str">
        <f>Исх!D31</f>
        <v>628404, РФ, ХМАО, г. Сургут, ул. Индустриальная, 6/2, тел./факс  +7 (3462) 37-93-28,</v>
      </c>
      <c r="L3" s="98" t="str">
        <f>Исх!H31</f>
        <v>Саморегулируемая организация «Союз строителей Югры», ОГРН 1088600001478, ИНН 8601036373</v>
      </c>
      <c r="M3" s="98" t="str">
        <f>Исх!B34</f>
        <v>ООО «РН-БашНИПИнефть»</v>
      </c>
      <c r="N3" s="98" t="str">
        <f>Исх!E34</f>
        <v xml:space="preserve">ОГРН 1092300002508,  ИНН 2310140481, </v>
      </c>
      <c r="O3" s="98" t="str">
        <f>Исх!D34</f>
        <v>450006, РФ , респ. Башкортостан, г. Уфа, Ленина, 86/1; тел./факс +7 (3472) 62-43-40</v>
      </c>
      <c r="P3" s="275" t="str">
        <f>Исх!H34</f>
        <v>Саморегулируемая организация Союз «РОСНЕФТЬ-Проектирование», ОГРН 1092300002508, ИНН 2310140481</v>
      </c>
      <c r="Q3" s="307">
        <v>1</v>
      </c>
      <c r="R3" s="105" t="str">
        <f>Таблица13[[#This Row],[дата окончания ]]</f>
        <v>"02" ноября 2020 г.</v>
      </c>
      <c r="S3" s="106" t="str">
        <f>Исх!D6</f>
        <v xml:space="preserve"> Главный специалист филиала в г. Нефтеюганск, РПУ г. Тюмень, ПУ №2 г.Тюмень,    </v>
      </c>
      <c r="T3" s="106" t="str">
        <f>Исх!E5</f>
        <v>Альметов Р.Р.</v>
      </c>
      <c r="U3" s="106" t="str">
        <f>Исх!G5</f>
        <v xml:space="preserve">С-72-197153 </v>
      </c>
      <c r="V3" s="188" t="str">
        <f>Исх!F6</f>
        <v xml:space="preserve"> № 704-од от 31.12.2019 г., ООО "РН-СтройКонтроль", ОГРН 1177746647275, ИНН 7706449111, 119049, Россия, г. Москва, улица Большая Якиманка, дом 33/13, строение 1, комната 17</v>
      </c>
      <c r="W3" s="108" t="str">
        <f>Исх!D8</f>
        <v xml:space="preserve"> Производитель работ ООО «Нефтьмонтаж» </v>
      </c>
      <c r="X3" s="108" t="str">
        <f>Исх!E8</f>
        <v xml:space="preserve">Романенко В.А. </v>
      </c>
      <c r="Y3" s="108" t="str">
        <f>Исх!F8</f>
        <v xml:space="preserve"> № 445-03 от 10.09.2019 г. </v>
      </c>
      <c r="Z3" s="109" t="str">
        <f>Исх!D12</f>
        <v xml:space="preserve"> Заместитель генерального директора ООО «Нефтьмонтаж» </v>
      </c>
      <c r="AA3" s="108" t="str">
        <f>Исх!E12</f>
        <v xml:space="preserve">Гебеков Н.Г. </v>
      </c>
      <c r="AB3" s="108" t="str">
        <f>Исх!G12</f>
        <v xml:space="preserve">С-86-086154 </v>
      </c>
      <c r="AC3" s="109" t="str">
        <f>Исх!F12</f>
        <v xml:space="preserve"> № 445-03 от 10.09.2019 г.</v>
      </c>
      <c r="AD3" s="110" t="str">
        <f>Исх!D16</f>
        <v xml:space="preserve"> Главный специалист ОАН ООО «РН-БашНИПИнефть» </v>
      </c>
      <c r="AE3" s="110" t="str">
        <f>Исх!E16</f>
        <v>Служаев Д.Д.</v>
      </c>
      <c r="AF3" s="110" t="str">
        <f>Исх!F16</f>
        <v xml:space="preserve"> № 267 от 27.05.2019 г. </v>
      </c>
      <c r="AG3" s="110" t="str">
        <f>Исх!D20</f>
        <v xml:space="preserve"> Производитель работ ООО «Нефтьмонтаж» </v>
      </c>
      <c r="AH3" s="110" t="str">
        <f>Исх!E8</f>
        <v xml:space="preserve">Романенко В.А. </v>
      </c>
      <c r="AI3" s="110" t="str">
        <f>Исх!F20</f>
        <v xml:space="preserve"> № 445-03 от 10.09.2019 г. </v>
      </c>
      <c r="AJ3" s="93" t="str">
        <f>Исх!D24</f>
        <v xml:space="preserve">Ведущий специалист по организации строительства и ремонту объектов ООО "Соровскнефть" </v>
      </c>
      <c r="AK3" s="93" t="str">
        <f>Исх!E24</f>
        <v xml:space="preserve">Дегтярев Г.В. </v>
      </c>
      <c r="AL3" s="107" t="str">
        <f>Исх!F24</f>
        <v xml:space="preserve">№ 0041-Р-СРСК от 02.07.2019 г. </v>
      </c>
      <c r="AM3" s="109" t="str">
        <f>Исх!D25</f>
        <v xml:space="preserve"> Ведущий специалист ООО «РН-СтройКонтроль» </v>
      </c>
      <c r="AN3" s="93" t="str">
        <f>Исх!E25</f>
        <v>Меньков А.И.</v>
      </c>
      <c r="AO3" s="109" t="str">
        <f>Исх!F25</f>
        <v xml:space="preserve"> № 704-од от 31.12.2019 г. </v>
      </c>
      <c r="AP3" s="94" t="s">
        <v>183</v>
      </c>
      <c r="AQ3" s="370" t="s">
        <v>630</v>
      </c>
      <c r="AR3" s="371" t="s">
        <v>692</v>
      </c>
      <c r="AS3" s="111" t="str">
        <f>CONCATENATE(Исх!B$41,)</f>
        <v/>
      </c>
      <c r="AT3" s="93" t="str">
        <f>Исх!B$34</f>
        <v>ООО «РН-БашНИПИнефть»</v>
      </c>
      <c r="AU3" s="377" t="s">
        <v>698</v>
      </c>
      <c r="AV3" s="102"/>
      <c r="AW3" s="377" t="s">
        <v>699</v>
      </c>
      <c r="AX3" s="102"/>
      <c r="AY3" s="112"/>
      <c r="AZ3" s="102"/>
      <c r="BA3" s="376" t="s">
        <v>640</v>
      </c>
      <c r="BB3" s="400" t="s">
        <v>640</v>
      </c>
      <c r="BC3" s="382" t="s">
        <v>641</v>
      </c>
      <c r="BD3" s="384" t="s">
        <v>645</v>
      </c>
      <c r="BE3" s="377" t="s">
        <v>699</v>
      </c>
      <c r="BF3" s="109"/>
    </row>
    <row r="4" spans="1:58" s="113" customFormat="1" ht="78.75" customHeight="1" x14ac:dyDescent="0.2">
      <c r="A4" s="92" t="s">
        <v>182</v>
      </c>
      <c r="B4" s="92">
        <f>B3+1</f>
        <v>2</v>
      </c>
      <c r="C4" s="92"/>
      <c r="D4" s="94" t="str">
        <f t="shared" ref="D4:G30" si="0">D3</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4" s="94" t="str">
        <f t="shared" ref="E4:G29" si="1">E3</f>
        <v>ООО «Соровскнефть»</v>
      </c>
      <c r="F4" s="94" t="str">
        <f t="shared" ref="F4:P25" si="2">F3</f>
        <v xml:space="preserve"> ОГРН 1077203059548, ИНН 7202170632, </v>
      </c>
      <c r="G4" s="94" t="str">
        <f t="shared" si="2"/>
        <v>625002, РФ, г. Тюмень, ул. Орджоникидзе, 5, тел./факс  8 (3452) 565-910</v>
      </c>
      <c r="H4" s="94" t="str">
        <f>H3</f>
        <v>Союз «Саморегулируемая организация строителей Тюменской области», ОГРН 1087200001129, ИНН 7203208906</v>
      </c>
      <c r="I4" s="94" t="str">
        <f t="shared" si="2"/>
        <v>ООО «Нефтьмонтаж»,</v>
      </c>
      <c r="J4" s="94" t="str">
        <f t="shared" si="2"/>
        <v xml:space="preserve"> ОГРН 1058602142730, ИНН 8602004134, </v>
      </c>
      <c r="K4" s="94" t="str">
        <f t="shared" si="2"/>
        <v>628404, РФ, ХМАО, г. Сургут, ул. Индустриальная, 6/2, тел./факс  +7 (3462) 37-93-28,</v>
      </c>
      <c r="L4" s="94" t="str">
        <f t="shared" si="2"/>
        <v>Саморегулируемая организация «Союз строителей Югры», ОГРН 1088600001478, ИНН 8601036373</v>
      </c>
      <c r="M4" s="94" t="str">
        <f t="shared" si="2"/>
        <v>ООО «РН-БашНИПИнефть»</v>
      </c>
      <c r="N4" s="94" t="str">
        <f t="shared" si="2"/>
        <v xml:space="preserve">ОГРН 1092300002508,  ИНН 2310140481, </v>
      </c>
      <c r="O4" s="94" t="str">
        <f t="shared" si="2"/>
        <v>450006, РФ , респ. Башкортостан, г. Уфа, Ленина, 86/1; тел./факс +7 (3472) 62-43-40</v>
      </c>
      <c r="P4" s="94" t="str">
        <f t="shared" si="2"/>
        <v>Саморегулируемая организация Союз «РОСНЕФТЬ-Проектирование», ОГРН 1092300002508, ИНН 2310140481</v>
      </c>
      <c r="Q4" s="114">
        <f>Q3+1</f>
        <v>2</v>
      </c>
      <c r="R4" s="105" t="str">
        <f>Таблица13[[#This Row],[дата окончания ]]</f>
        <v>"03" ноября 2020 г.</v>
      </c>
      <c r="S4" s="93" t="str">
        <f t="shared" ref="S4:AN22" si="3">S3</f>
        <v xml:space="preserve"> Главный специалист филиала в г. Нефтеюганск, РПУ г. Тюмень, ПУ №2 г.Тюмень,    </v>
      </c>
      <c r="T4" s="93" t="str">
        <f t="shared" si="3"/>
        <v>Альметов Р.Р.</v>
      </c>
      <c r="U4" s="106" t="str">
        <f>U3</f>
        <v xml:space="preserve">С-72-197153 </v>
      </c>
      <c r="V4" s="93" t="str">
        <f t="shared" si="3"/>
        <v xml:space="preserve"> № 704-од от 31.12.2019 г., ООО "РН-СтройКонтроль", ОГРН 1177746647275, ИНН 7706449111, 119049, Россия, г. Москва, улица Большая Якиманка, дом 33/13, строение 1, комната 17</v>
      </c>
      <c r="W4" s="93" t="str">
        <f t="shared" si="3"/>
        <v xml:space="preserve"> Производитель работ ООО «Нефтьмонтаж» </v>
      </c>
      <c r="X4" s="93" t="str">
        <f>X3</f>
        <v xml:space="preserve">Романенко В.А. </v>
      </c>
      <c r="Y4" s="111" t="str">
        <f t="shared" si="3"/>
        <v xml:space="preserve"> № 445-03 от 10.09.2019 г. </v>
      </c>
      <c r="Z4" s="111" t="str">
        <f t="shared" si="3"/>
        <v xml:space="preserve"> Заместитель генерального директора ООО «Нефтьмонтаж» </v>
      </c>
      <c r="AA4" s="111" t="str">
        <f t="shared" si="3"/>
        <v xml:space="preserve">Гебеков Н.Г. </v>
      </c>
      <c r="AB4" s="111" t="str">
        <f t="shared" si="3"/>
        <v xml:space="preserve">С-86-086154 </v>
      </c>
      <c r="AC4" s="93" t="str">
        <f t="shared" si="3"/>
        <v xml:space="preserve"> № 445-03 от 10.09.2019 г.</v>
      </c>
      <c r="AD4" s="93" t="str">
        <f t="shared" si="3"/>
        <v xml:space="preserve"> Главный специалист ОАН ООО «РН-БашНИПИнефть» </v>
      </c>
      <c r="AE4" s="93" t="str">
        <f t="shared" si="3"/>
        <v>Служаев Д.Д.</v>
      </c>
      <c r="AF4" s="93" t="str">
        <f t="shared" si="3"/>
        <v xml:space="preserve"> № 267 от 27.05.2019 г. </v>
      </c>
      <c r="AG4" s="93" t="str">
        <f>AG3</f>
        <v xml:space="preserve"> Производитель работ ООО «Нефтьмонтаж» </v>
      </c>
      <c r="AH4" s="93" t="str">
        <f t="shared" ref="AH4:AN25" si="4">AH3</f>
        <v xml:space="preserve">Романенко В.А. </v>
      </c>
      <c r="AI4" s="93" t="str">
        <f t="shared" si="4"/>
        <v xml:space="preserve"> № 445-03 от 10.09.2019 г. </v>
      </c>
      <c r="AJ4" s="93" t="str">
        <f t="shared" si="3"/>
        <v xml:space="preserve">Ведущий специалист по организации строительства и ремонту объектов ООО "Соровскнефть" </v>
      </c>
      <c r="AK4" s="93" t="str">
        <f t="shared" si="3"/>
        <v xml:space="preserve">Дегтярев Г.В. </v>
      </c>
      <c r="AL4" s="93" t="str">
        <f t="shared" si="3"/>
        <v xml:space="preserve">№ 0041-Р-СРСК от 02.07.2019 г. </v>
      </c>
      <c r="AM4" s="93" t="str">
        <f t="shared" si="3"/>
        <v xml:space="preserve"> Ведущий специалист ООО «РН-СтройКонтроль» </v>
      </c>
      <c r="AN4" s="93" t="str">
        <f t="shared" si="3"/>
        <v>Меньков А.И.</v>
      </c>
      <c r="AO4" s="93" t="str">
        <f t="shared" ref="AO4:AO46" si="5">AO3</f>
        <v xml:space="preserve"> № 704-од от 31.12.2019 г. </v>
      </c>
      <c r="AP4" s="94" t="s">
        <v>183</v>
      </c>
      <c r="AQ4" s="370" t="s">
        <v>631</v>
      </c>
      <c r="AR4" s="372" t="s">
        <v>693</v>
      </c>
      <c r="AS4" s="111" t="str">
        <f>AS3</f>
        <v/>
      </c>
      <c r="AT4" s="93" t="str">
        <f>Исх!B$34</f>
        <v>ООО «РН-БашНИПИнефть»</v>
      </c>
      <c r="AU4" s="378" t="s">
        <v>638</v>
      </c>
      <c r="AV4" s="102"/>
      <c r="AW4" s="377" t="s">
        <v>699</v>
      </c>
      <c r="AX4" s="102"/>
      <c r="AY4" s="102"/>
      <c r="AZ4" s="102"/>
      <c r="BA4" s="376" t="s">
        <v>703</v>
      </c>
      <c r="BB4" s="400" t="s">
        <v>703</v>
      </c>
      <c r="BC4" s="378" t="s">
        <v>641</v>
      </c>
      <c r="BD4" s="385" t="s">
        <v>646</v>
      </c>
      <c r="BE4" s="381" t="s">
        <v>699</v>
      </c>
      <c r="BF4" s="109"/>
    </row>
    <row r="5" spans="1:58" s="113" customFormat="1" ht="75.75" customHeight="1" x14ac:dyDescent="0.2">
      <c r="A5" s="92" t="s">
        <v>182</v>
      </c>
      <c r="B5" s="92">
        <f t="shared" ref="B5:B46" si="6">B4+1</f>
        <v>3</v>
      </c>
      <c r="C5" s="92"/>
      <c r="D5"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5" s="94" t="str">
        <f t="shared" si="1"/>
        <v>ООО «Соровскнефть»</v>
      </c>
      <c r="F5" s="94" t="str">
        <f t="shared" si="2"/>
        <v xml:space="preserve"> ОГРН 1077203059548, ИНН 7202170632, </v>
      </c>
      <c r="G5" s="94" t="str">
        <f t="shared" si="2"/>
        <v>625002, РФ, г. Тюмень, ул. Орджоникидзе, 5, тел./факс  8 (3452) 565-910</v>
      </c>
      <c r="H5" s="94" t="str">
        <f t="shared" si="2"/>
        <v>Союз «Саморегулируемая организация строителей Тюменской области», ОГРН 1087200001129, ИНН 7203208906</v>
      </c>
      <c r="I5" s="94" t="str">
        <f t="shared" si="2"/>
        <v>ООО «Нефтьмонтаж»,</v>
      </c>
      <c r="J5" s="94" t="str">
        <f t="shared" si="2"/>
        <v xml:space="preserve"> ОГРН 1058602142730, ИНН 8602004134, </v>
      </c>
      <c r="K5" s="94" t="str">
        <f t="shared" si="2"/>
        <v>628404, РФ, ХМАО, г. Сургут, ул. Индустриальная, 6/2, тел./факс  +7 (3462) 37-93-28,</v>
      </c>
      <c r="L5" s="94" t="str">
        <f t="shared" si="2"/>
        <v>Саморегулируемая организация «Союз строителей Югры», ОГРН 1088600001478, ИНН 8601036373</v>
      </c>
      <c r="M5" s="94" t="str">
        <f t="shared" si="2"/>
        <v>ООО «РН-БашНИПИнефть»</v>
      </c>
      <c r="N5" s="94" t="str">
        <f t="shared" si="2"/>
        <v xml:space="preserve">ОГРН 1092300002508,  ИНН 2310140481, </v>
      </c>
      <c r="O5" s="94" t="str">
        <f t="shared" si="2"/>
        <v>450006, РФ , респ. Башкортостан, г. Уфа, Ленина, 86/1; тел./факс +7 (3472) 62-43-40</v>
      </c>
      <c r="P5" s="94" t="str">
        <f t="shared" si="2"/>
        <v>Саморегулируемая организация Союз «РОСНЕФТЬ-Проектирование», ОГРН 1092300002508, ИНН 2310140481</v>
      </c>
      <c r="Q5" s="114">
        <f t="shared" ref="Q5:Q46" si="7">Q4+1</f>
        <v>3</v>
      </c>
      <c r="R5" s="105" t="str">
        <f>Таблица13[[#This Row],[дата окончания ]]</f>
        <v>"16" ноября 2020 г.</v>
      </c>
      <c r="S5" s="93" t="str">
        <f t="shared" si="3"/>
        <v xml:space="preserve"> Главный специалист филиала в г. Нефтеюганск, РПУ г. Тюмень, ПУ №2 г.Тюмень,    </v>
      </c>
      <c r="T5" s="93" t="str">
        <f t="shared" si="3"/>
        <v>Альметов Р.Р.</v>
      </c>
      <c r="U5" s="106" t="str">
        <f>U4</f>
        <v xml:space="preserve">С-72-197153 </v>
      </c>
      <c r="V5" s="93" t="str">
        <f t="shared" si="3"/>
        <v xml:space="preserve"> № 704-од от 31.12.2019 г., ООО "РН-СтройКонтроль", ОГРН 1177746647275, ИНН 7706449111, 119049, Россия, г. Москва, улица Большая Якиманка, дом 33/13, строение 1, комната 17</v>
      </c>
      <c r="W5" s="93" t="str">
        <f t="shared" si="3"/>
        <v xml:space="preserve"> Производитель работ ООО «Нефтьмонтаж» </v>
      </c>
      <c r="X5" s="93" t="str">
        <f t="shared" si="3"/>
        <v xml:space="preserve">Романенко В.А. </v>
      </c>
      <c r="Y5" s="111" t="str">
        <f t="shared" si="3"/>
        <v xml:space="preserve"> № 445-03 от 10.09.2019 г. </v>
      </c>
      <c r="Z5" s="111" t="str">
        <f t="shared" si="3"/>
        <v xml:space="preserve"> Заместитель генерального директора ООО «Нефтьмонтаж» </v>
      </c>
      <c r="AA5" s="111" t="str">
        <f t="shared" si="3"/>
        <v xml:space="preserve">Гебеков Н.Г. </v>
      </c>
      <c r="AB5" s="111" t="str">
        <f t="shared" si="3"/>
        <v xml:space="preserve">С-86-086154 </v>
      </c>
      <c r="AC5" s="93" t="str">
        <f t="shared" si="3"/>
        <v xml:space="preserve"> № 445-03 от 10.09.2019 г.</v>
      </c>
      <c r="AD5" s="93" t="str">
        <f t="shared" si="3"/>
        <v xml:space="preserve"> Главный специалист ОАН ООО «РН-БашНИПИнефть» </v>
      </c>
      <c r="AE5" s="93" t="str">
        <f t="shared" si="3"/>
        <v>Служаев Д.Д.</v>
      </c>
      <c r="AF5" s="93" t="str">
        <f t="shared" si="3"/>
        <v xml:space="preserve"> № 267 от 27.05.2019 г. </v>
      </c>
      <c r="AG5" s="93" t="str">
        <f t="shared" si="3"/>
        <v xml:space="preserve"> Производитель работ ООО «Нефтьмонтаж» </v>
      </c>
      <c r="AH5" s="93" t="str">
        <f t="shared" si="4"/>
        <v xml:space="preserve">Романенко В.А. </v>
      </c>
      <c r="AI5" s="93" t="str">
        <f t="shared" si="4"/>
        <v xml:space="preserve"> № 445-03 от 10.09.2019 г. </v>
      </c>
      <c r="AJ5" s="93" t="str">
        <f t="shared" si="3"/>
        <v xml:space="preserve">Ведущий специалист по организации строительства и ремонту объектов ООО "Соровскнефть" </v>
      </c>
      <c r="AK5" s="93" t="str">
        <f t="shared" si="3"/>
        <v xml:space="preserve">Дегтярев Г.В. </v>
      </c>
      <c r="AL5" s="93" t="str">
        <f t="shared" si="3"/>
        <v xml:space="preserve">№ 0041-Р-СРСК от 02.07.2019 г. </v>
      </c>
      <c r="AM5" s="93" t="str">
        <f t="shared" ref="AM5:AN5" si="8">AM4</f>
        <v xml:space="preserve"> Ведущий специалист ООО «РН-СтройКонтроль» </v>
      </c>
      <c r="AN5" s="93" t="str">
        <f t="shared" si="8"/>
        <v>Меньков А.И.</v>
      </c>
      <c r="AO5" s="93" t="str">
        <f t="shared" si="5"/>
        <v xml:space="preserve"> № 704-од от 31.12.2019 г. </v>
      </c>
      <c r="AP5" s="94" t="s">
        <v>183</v>
      </c>
      <c r="AQ5" s="370" t="s">
        <v>632</v>
      </c>
      <c r="AR5" s="373" t="s">
        <v>694</v>
      </c>
      <c r="AS5" s="111" t="str">
        <f>CONCATENATE(Исх!B$42,)</f>
        <v/>
      </c>
      <c r="AT5" s="93" t="str">
        <f>Исх!B$34</f>
        <v>ООО «РН-БашНИПИнефть»</v>
      </c>
      <c r="AU5" s="379" t="s">
        <v>701</v>
      </c>
      <c r="AV5" s="102"/>
      <c r="AW5" s="377" t="s">
        <v>699</v>
      </c>
      <c r="AX5" s="102"/>
      <c r="AY5" s="102"/>
      <c r="AZ5" s="102"/>
      <c r="BA5" s="401" t="s">
        <v>704</v>
      </c>
      <c r="BB5" s="402" t="s">
        <v>704</v>
      </c>
      <c r="BC5" s="378" t="s">
        <v>642</v>
      </c>
      <c r="BD5" s="378" t="s">
        <v>702</v>
      </c>
      <c r="BE5" s="381" t="s">
        <v>699</v>
      </c>
      <c r="BF5" s="109"/>
    </row>
    <row r="6" spans="1:58" s="113" customFormat="1" ht="75.75" customHeight="1" x14ac:dyDescent="0.2">
      <c r="A6" s="92" t="s">
        <v>182</v>
      </c>
      <c r="B6" s="92">
        <f t="shared" si="6"/>
        <v>4</v>
      </c>
      <c r="C6" s="92"/>
      <c r="D6" s="94" t="str">
        <f t="shared" ref="D6:P6" si="9">D5</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6" s="94" t="str">
        <f t="shared" si="9"/>
        <v>ООО «Соровскнефть»</v>
      </c>
      <c r="F6" s="94" t="str">
        <f t="shared" si="9"/>
        <v xml:space="preserve"> ОГРН 1077203059548, ИНН 7202170632, </v>
      </c>
      <c r="G6" s="94" t="str">
        <f t="shared" si="9"/>
        <v>625002, РФ, г. Тюмень, ул. Орджоникидзе, 5, тел./факс  8 (3452) 565-910</v>
      </c>
      <c r="H6" s="94" t="str">
        <f t="shared" si="9"/>
        <v>Союз «Саморегулируемая организация строителей Тюменской области», ОГРН 1087200001129, ИНН 7203208906</v>
      </c>
      <c r="I6" s="94" t="str">
        <f t="shared" si="9"/>
        <v>ООО «Нефтьмонтаж»,</v>
      </c>
      <c r="J6" s="94" t="str">
        <f t="shared" si="9"/>
        <v xml:space="preserve"> ОГРН 1058602142730, ИНН 8602004134, </v>
      </c>
      <c r="K6" s="94" t="str">
        <f t="shared" si="9"/>
        <v>628404, РФ, ХМАО, г. Сургут, ул. Индустриальная, 6/2, тел./факс  +7 (3462) 37-93-28,</v>
      </c>
      <c r="L6" s="94" t="str">
        <f t="shared" si="9"/>
        <v>Саморегулируемая организация «Союз строителей Югры», ОГРН 1088600001478, ИНН 8601036373</v>
      </c>
      <c r="M6" s="94" t="str">
        <f t="shared" si="9"/>
        <v>ООО «РН-БашНИПИнефть»</v>
      </c>
      <c r="N6" s="94" t="str">
        <f t="shared" si="9"/>
        <v xml:space="preserve">ОГРН 1092300002508,  ИНН 2310140481, </v>
      </c>
      <c r="O6" s="94" t="str">
        <f t="shared" si="9"/>
        <v>450006, РФ , респ. Башкортостан, г. Уфа, Ленина, 86/1; тел./факс +7 (3472) 62-43-40</v>
      </c>
      <c r="P6" s="94" t="str">
        <f t="shared" si="9"/>
        <v>Саморегулируемая организация Союз «РОСНЕФТЬ-Проектирование», ОГРН 1092300002508, ИНН 2310140481</v>
      </c>
      <c r="Q6" s="114">
        <f t="shared" si="7"/>
        <v>4</v>
      </c>
      <c r="R6" s="105" t="str">
        <f>Таблица13[[#This Row],[дата окончания ]]</f>
        <v>"26" ноября 2020 г.</v>
      </c>
      <c r="S6" s="93" t="str">
        <f t="shared" ref="S6:AN6" si="10">S5</f>
        <v xml:space="preserve"> Главный специалист филиала в г. Нефтеюганск, РПУ г. Тюмень, ПУ №2 г.Тюмень,    </v>
      </c>
      <c r="T6" s="93" t="str">
        <f t="shared" si="10"/>
        <v>Альметов Р.Р.</v>
      </c>
      <c r="U6" s="106" t="str">
        <f t="shared" si="10"/>
        <v xml:space="preserve">С-72-197153 </v>
      </c>
      <c r="V6" s="93" t="str">
        <f t="shared" si="10"/>
        <v xml:space="preserve"> № 704-од от 31.12.2019 г., ООО "РН-СтройКонтроль", ОГРН 1177746647275, ИНН 7706449111, 119049, Россия, г. Москва, улица Большая Якиманка, дом 33/13, строение 1, комната 17</v>
      </c>
      <c r="W6" s="93" t="str">
        <f t="shared" si="10"/>
        <v xml:space="preserve"> Производитель работ ООО «Нефтьмонтаж» </v>
      </c>
      <c r="X6" s="93" t="str">
        <f t="shared" si="10"/>
        <v xml:space="preserve">Романенко В.А. </v>
      </c>
      <c r="Y6" s="111" t="str">
        <f t="shared" si="10"/>
        <v xml:space="preserve"> № 445-03 от 10.09.2019 г. </v>
      </c>
      <c r="Z6" s="111" t="str">
        <f t="shared" si="10"/>
        <v xml:space="preserve"> Заместитель генерального директора ООО «Нефтьмонтаж» </v>
      </c>
      <c r="AA6" s="111" t="str">
        <f t="shared" si="10"/>
        <v xml:space="preserve">Гебеков Н.Г. </v>
      </c>
      <c r="AB6" s="111" t="str">
        <f t="shared" si="10"/>
        <v xml:space="preserve">С-86-086154 </v>
      </c>
      <c r="AC6" s="93" t="str">
        <f t="shared" si="10"/>
        <v xml:space="preserve"> № 445-03 от 10.09.2019 г.</v>
      </c>
      <c r="AD6" s="93" t="str">
        <f t="shared" si="10"/>
        <v xml:space="preserve"> Главный специалист ОАН ООО «РН-БашНИПИнефть» </v>
      </c>
      <c r="AE6" s="93" t="str">
        <f t="shared" si="10"/>
        <v>Служаев Д.Д.</v>
      </c>
      <c r="AF6" s="93" t="str">
        <f t="shared" si="10"/>
        <v xml:space="preserve"> № 267 от 27.05.2019 г. </v>
      </c>
      <c r="AG6" s="93" t="str">
        <f t="shared" si="10"/>
        <v xml:space="preserve"> Производитель работ ООО «Нефтьмонтаж» </v>
      </c>
      <c r="AH6" s="93" t="str">
        <f t="shared" si="10"/>
        <v xml:space="preserve">Романенко В.А. </v>
      </c>
      <c r="AI6" s="93" t="str">
        <f t="shared" si="10"/>
        <v xml:space="preserve"> № 445-03 от 10.09.2019 г. </v>
      </c>
      <c r="AJ6" s="93" t="str">
        <f t="shared" si="10"/>
        <v xml:space="preserve">Ведущий специалист по организации строительства и ремонту объектов ООО "Соровскнефть" </v>
      </c>
      <c r="AK6" s="93" t="str">
        <f t="shared" si="10"/>
        <v xml:space="preserve">Дегтярев Г.В. </v>
      </c>
      <c r="AL6" s="93" t="str">
        <f t="shared" si="10"/>
        <v xml:space="preserve">№ 0041-Р-СРСК от 02.07.2019 г. </v>
      </c>
      <c r="AM6" s="93" t="str">
        <f t="shared" si="10"/>
        <v xml:space="preserve"> Ведущий специалист ООО «РН-СтройКонтроль» </v>
      </c>
      <c r="AN6" s="93" t="str">
        <f t="shared" si="10"/>
        <v>Меньков А.И.</v>
      </c>
      <c r="AO6" s="93" t="str">
        <f t="shared" si="5"/>
        <v xml:space="preserve"> № 704-од от 31.12.2019 г. </v>
      </c>
      <c r="AP6" s="94" t="s">
        <v>183</v>
      </c>
      <c r="AQ6" s="370" t="s">
        <v>633</v>
      </c>
      <c r="AR6" s="411" t="s">
        <v>705</v>
      </c>
      <c r="AS6" s="380" t="s">
        <v>607</v>
      </c>
      <c r="AT6" s="391" t="s">
        <v>351</v>
      </c>
      <c r="AU6" s="378" t="s">
        <v>707</v>
      </c>
      <c r="AV6" s="391"/>
      <c r="AW6" s="377" t="s">
        <v>699</v>
      </c>
      <c r="AX6" s="391"/>
      <c r="AY6" s="391"/>
      <c r="AZ6" s="391"/>
      <c r="BA6" s="410" t="s">
        <v>643</v>
      </c>
      <c r="BB6" s="410" t="s">
        <v>643</v>
      </c>
      <c r="BC6" s="378"/>
      <c r="BD6" s="412" t="s">
        <v>648</v>
      </c>
      <c r="BE6" s="381" t="s">
        <v>699</v>
      </c>
      <c r="BF6" s="109"/>
    </row>
    <row r="7" spans="1:58" s="113" customFormat="1" ht="75.75" customHeight="1" x14ac:dyDescent="0.2">
      <c r="A7" s="92" t="s">
        <v>182</v>
      </c>
      <c r="B7" s="92">
        <f t="shared" si="6"/>
        <v>5</v>
      </c>
      <c r="C7" s="92"/>
      <c r="D7" s="94" t="str">
        <f t="shared" ref="D7:P7" si="11">D6</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7" s="94" t="str">
        <f t="shared" si="11"/>
        <v>ООО «Соровскнефть»</v>
      </c>
      <c r="F7" s="94" t="str">
        <f t="shared" si="11"/>
        <v xml:space="preserve"> ОГРН 1077203059548, ИНН 7202170632, </v>
      </c>
      <c r="G7" s="94" t="str">
        <f t="shared" si="11"/>
        <v>625002, РФ, г. Тюмень, ул. Орджоникидзе, 5, тел./факс  8 (3452) 565-910</v>
      </c>
      <c r="H7" s="94" t="str">
        <f t="shared" si="11"/>
        <v>Союз «Саморегулируемая организация строителей Тюменской области», ОГРН 1087200001129, ИНН 7203208906</v>
      </c>
      <c r="I7" s="94" t="str">
        <f t="shared" si="11"/>
        <v>ООО «Нефтьмонтаж»,</v>
      </c>
      <c r="J7" s="94" t="str">
        <f t="shared" si="11"/>
        <v xml:space="preserve"> ОГРН 1058602142730, ИНН 8602004134, </v>
      </c>
      <c r="K7" s="94" t="str">
        <f t="shared" si="11"/>
        <v>628404, РФ, ХМАО, г. Сургут, ул. Индустриальная, 6/2, тел./факс  +7 (3462) 37-93-28,</v>
      </c>
      <c r="L7" s="94" t="str">
        <f t="shared" si="11"/>
        <v>Саморегулируемая организация «Союз строителей Югры», ОГРН 1088600001478, ИНН 8601036373</v>
      </c>
      <c r="M7" s="94" t="str">
        <f t="shared" si="11"/>
        <v>ООО «РН-БашНИПИнефть»</v>
      </c>
      <c r="N7" s="94" t="str">
        <f t="shared" si="11"/>
        <v xml:space="preserve">ОГРН 1092300002508,  ИНН 2310140481, </v>
      </c>
      <c r="O7" s="94" t="str">
        <f t="shared" si="11"/>
        <v>450006, РФ , респ. Башкортостан, г. Уфа, Ленина, 86/1; тел./факс +7 (3472) 62-43-40</v>
      </c>
      <c r="P7" s="94" t="str">
        <f t="shared" si="11"/>
        <v>Саморегулируемая организация Союз «РОСНЕФТЬ-Проектирование», ОГРН 1092300002508, ИНН 2310140481</v>
      </c>
      <c r="Q7" s="114">
        <f t="shared" si="7"/>
        <v>5</v>
      </c>
      <c r="R7" s="105" t="str">
        <f>Таблица13[[#This Row],[дата окончания ]]</f>
        <v>"27" ноября 2020 г.</v>
      </c>
      <c r="S7" s="93" t="str">
        <f t="shared" ref="S7:AN7" si="12">S6</f>
        <v xml:space="preserve"> Главный специалист филиала в г. Нефтеюганск, РПУ г. Тюмень, ПУ №2 г.Тюмень,    </v>
      </c>
      <c r="T7" s="93" t="str">
        <f t="shared" si="12"/>
        <v>Альметов Р.Р.</v>
      </c>
      <c r="U7" s="106" t="str">
        <f t="shared" si="12"/>
        <v xml:space="preserve">С-72-197153 </v>
      </c>
      <c r="V7" s="93" t="str">
        <f t="shared" si="12"/>
        <v xml:space="preserve"> № 704-од от 31.12.2019 г., ООО "РН-СтройКонтроль", ОГРН 1177746647275, ИНН 7706449111, 119049, Россия, г. Москва, улица Большая Якиманка, дом 33/13, строение 1, комната 17</v>
      </c>
      <c r="W7" s="93" t="str">
        <f t="shared" si="12"/>
        <v xml:space="preserve"> Производитель работ ООО «Нефтьмонтаж» </v>
      </c>
      <c r="X7" s="93" t="str">
        <f t="shared" si="12"/>
        <v xml:space="preserve">Романенко В.А. </v>
      </c>
      <c r="Y7" s="111" t="str">
        <f t="shared" si="12"/>
        <v xml:space="preserve"> № 445-03 от 10.09.2019 г. </v>
      </c>
      <c r="Z7" s="111" t="str">
        <f t="shared" si="12"/>
        <v xml:space="preserve"> Заместитель генерального директора ООО «Нефтьмонтаж» </v>
      </c>
      <c r="AA7" s="111" t="str">
        <f t="shared" si="12"/>
        <v xml:space="preserve">Гебеков Н.Г. </v>
      </c>
      <c r="AB7" s="111" t="str">
        <f t="shared" si="12"/>
        <v xml:space="preserve">С-86-086154 </v>
      </c>
      <c r="AC7" s="93" t="str">
        <f t="shared" si="12"/>
        <v xml:space="preserve"> № 445-03 от 10.09.2019 г.</v>
      </c>
      <c r="AD7" s="93" t="str">
        <f t="shared" si="12"/>
        <v xml:space="preserve"> Главный специалист ОАН ООО «РН-БашНИПИнефть» </v>
      </c>
      <c r="AE7" s="93" t="str">
        <f t="shared" si="12"/>
        <v>Служаев Д.Д.</v>
      </c>
      <c r="AF7" s="93" t="str">
        <f t="shared" si="12"/>
        <v xml:space="preserve"> № 267 от 27.05.2019 г. </v>
      </c>
      <c r="AG7" s="93" t="str">
        <f t="shared" si="12"/>
        <v xml:space="preserve"> Производитель работ ООО «Нефтьмонтаж» </v>
      </c>
      <c r="AH7" s="93" t="str">
        <f t="shared" si="12"/>
        <v xml:space="preserve">Романенко В.А. </v>
      </c>
      <c r="AI7" s="93" t="str">
        <f t="shared" si="12"/>
        <v xml:space="preserve"> № 445-03 от 10.09.2019 г. </v>
      </c>
      <c r="AJ7" s="93" t="str">
        <f t="shared" si="12"/>
        <v xml:space="preserve">Ведущий специалист по организации строительства и ремонту объектов ООО "Соровскнефть" </v>
      </c>
      <c r="AK7" s="93" t="str">
        <f t="shared" si="12"/>
        <v xml:space="preserve">Дегтярев Г.В. </v>
      </c>
      <c r="AL7" s="93" t="str">
        <f t="shared" si="12"/>
        <v xml:space="preserve">№ 0041-Р-СРСК от 02.07.2019 г. </v>
      </c>
      <c r="AM7" s="93" t="str">
        <f t="shared" si="12"/>
        <v xml:space="preserve"> Ведущий специалист ООО «РН-СтройКонтроль» </v>
      </c>
      <c r="AN7" s="93" t="str">
        <f t="shared" si="12"/>
        <v>Меньков А.И.</v>
      </c>
      <c r="AO7" s="93" t="str">
        <f t="shared" si="5"/>
        <v xml:space="preserve"> № 704-од от 31.12.2019 г. </v>
      </c>
      <c r="AP7" s="94" t="s">
        <v>183</v>
      </c>
      <c r="AQ7" s="370" t="s">
        <v>634</v>
      </c>
      <c r="AR7" s="395" t="s">
        <v>706</v>
      </c>
      <c r="AS7" s="380" t="s">
        <v>607</v>
      </c>
      <c r="AT7" s="391" t="s">
        <v>351</v>
      </c>
      <c r="AU7" s="381" t="s">
        <v>708</v>
      </c>
      <c r="AV7" s="391"/>
      <c r="AW7" s="377" t="s">
        <v>699</v>
      </c>
      <c r="AX7" s="391"/>
      <c r="AY7" s="391"/>
      <c r="AZ7" s="391"/>
      <c r="BA7" s="410" t="s">
        <v>671</v>
      </c>
      <c r="BB7" s="410" t="s">
        <v>671</v>
      </c>
      <c r="BC7" s="378"/>
      <c r="BD7" s="412" t="s">
        <v>649</v>
      </c>
      <c r="BE7" s="381" t="s">
        <v>699</v>
      </c>
      <c r="BF7" s="109"/>
    </row>
    <row r="8" spans="1:58" s="113" customFormat="1" ht="75.75" customHeight="1" x14ac:dyDescent="0.2">
      <c r="A8" s="92" t="s">
        <v>182</v>
      </c>
      <c r="B8" s="92">
        <f t="shared" si="6"/>
        <v>6</v>
      </c>
      <c r="C8" s="92"/>
      <c r="D8" s="94" t="str">
        <f t="shared" ref="D8:P8" si="13">D7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8" s="94" t="str">
        <f t="shared" si="13"/>
        <v>ООО «Соровскнефть»</v>
      </c>
      <c r="F8" s="94" t="str">
        <f t="shared" si="13"/>
        <v xml:space="preserve"> ОГРН 1077203059548, ИНН 7202170632, </v>
      </c>
      <c r="G8" s="94" t="str">
        <f t="shared" si="13"/>
        <v>625002, РФ, г. Тюмень, ул. Орджоникидзе, 5, тел./факс  8 (3452) 565-910</v>
      </c>
      <c r="H8" s="94" t="str">
        <f t="shared" si="13"/>
        <v>Союз «Саморегулируемая организация строителей Тюменской области», ОГРН 1087200001129, ИНН 7203208906</v>
      </c>
      <c r="I8" s="94" t="str">
        <f t="shared" si="13"/>
        <v>ООО «Нефтьмонтаж»,</v>
      </c>
      <c r="J8" s="94" t="str">
        <f t="shared" si="13"/>
        <v xml:space="preserve"> ОГРН 1058602142730, ИНН 8602004134, </v>
      </c>
      <c r="K8" s="94" t="str">
        <f t="shared" si="13"/>
        <v>628404, РФ, ХМАО, г. Сургут, ул. Индустриальная, 6/2, тел./факс  +7 (3462) 37-93-28,</v>
      </c>
      <c r="L8" s="94" t="str">
        <f t="shared" si="13"/>
        <v>Саморегулируемая организация «Союз строителей Югры», ОГРН 1088600001478, ИНН 8601036373</v>
      </c>
      <c r="M8" s="94" t="str">
        <f t="shared" si="13"/>
        <v>ООО «РН-БашНИПИнефть»</v>
      </c>
      <c r="N8" s="94" t="str">
        <f t="shared" si="13"/>
        <v xml:space="preserve">ОГРН 1092300002508,  ИНН 2310140481, </v>
      </c>
      <c r="O8" s="94" t="str">
        <f t="shared" si="13"/>
        <v>450006, РФ , респ. Башкортостан, г. Уфа, Ленина, 86/1; тел./факс +7 (3472) 62-43-40</v>
      </c>
      <c r="P8" s="94" t="str">
        <f t="shared" si="13"/>
        <v>Саморегулируемая организация Союз «РОСНЕФТЬ-Проектирование», ОГРН 1092300002508, ИНН 2310140481</v>
      </c>
      <c r="Q8" s="114">
        <f t="shared" si="7"/>
        <v>6</v>
      </c>
      <c r="R8" s="105" t="str">
        <f>Таблица13[[#This Row],[дата окончания ]]</f>
        <v>"27" ноября 2020 г.</v>
      </c>
      <c r="S8" s="93" t="str">
        <f t="shared" ref="S8:AN8" si="14">S7</f>
        <v xml:space="preserve"> Главный специалист филиала в г. Нефтеюганск, РПУ г. Тюмень, ПУ №2 г.Тюмень,    </v>
      </c>
      <c r="T8" s="93" t="str">
        <f t="shared" si="14"/>
        <v>Альметов Р.Р.</v>
      </c>
      <c r="U8" s="106" t="str">
        <f t="shared" si="14"/>
        <v xml:space="preserve">С-72-197153 </v>
      </c>
      <c r="V8" s="93" t="str">
        <f t="shared" si="14"/>
        <v xml:space="preserve"> № 704-од от 31.12.2019 г., ООО "РН-СтройКонтроль", ОГРН 1177746647275, ИНН 7706449111, 119049, Россия, г. Москва, улица Большая Якиманка, дом 33/13, строение 1, комната 17</v>
      </c>
      <c r="W8" s="93" t="str">
        <f t="shared" si="14"/>
        <v xml:space="preserve"> Производитель работ ООО «Нефтьмонтаж» </v>
      </c>
      <c r="X8" s="93" t="str">
        <f t="shared" si="14"/>
        <v xml:space="preserve">Романенко В.А. </v>
      </c>
      <c r="Y8" s="111" t="str">
        <f t="shared" si="14"/>
        <v xml:space="preserve"> № 445-03 от 10.09.2019 г. </v>
      </c>
      <c r="Z8" s="111" t="str">
        <f t="shared" si="14"/>
        <v xml:space="preserve"> Заместитель генерального директора ООО «Нефтьмонтаж» </v>
      </c>
      <c r="AA8" s="111" t="str">
        <f t="shared" si="14"/>
        <v xml:space="preserve">Гебеков Н.Г. </v>
      </c>
      <c r="AB8" s="111" t="str">
        <f t="shared" si="14"/>
        <v xml:space="preserve">С-86-086154 </v>
      </c>
      <c r="AC8" s="93" t="str">
        <f t="shared" si="14"/>
        <v xml:space="preserve"> № 445-03 от 10.09.2019 г.</v>
      </c>
      <c r="AD8" s="93" t="str">
        <f t="shared" si="14"/>
        <v xml:space="preserve"> Главный специалист ОАН ООО «РН-БашНИПИнефть» </v>
      </c>
      <c r="AE8" s="93" t="str">
        <f t="shared" si="14"/>
        <v>Служаев Д.Д.</v>
      </c>
      <c r="AF8" s="93" t="str">
        <f t="shared" si="14"/>
        <v xml:space="preserve"> № 267 от 27.05.2019 г. </v>
      </c>
      <c r="AG8" s="93" t="str">
        <f t="shared" si="14"/>
        <v xml:space="preserve"> Производитель работ ООО «Нефтьмонтаж» </v>
      </c>
      <c r="AH8" s="93" t="str">
        <f t="shared" si="14"/>
        <v xml:space="preserve">Романенко В.А. </v>
      </c>
      <c r="AI8" s="93" t="str">
        <f t="shared" si="14"/>
        <v xml:space="preserve"> № 445-03 от 10.09.2019 г. </v>
      </c>
      <c r="AJ8" s="93" t="str">
        <f t="shared" si="14"/>
        <v xml:space="preserve">Ведущий специалист по организации строительства и ремонту объектов ООО "Соровскнефть" </v>
      </c>
      <c r="AK8" s="93" t="str">
        <f t="shared" si="14"/>
        <v xml:space="preserve">Дегтярев Г.В. </v>
      </c>
      <c r="AL8" s="93" t="str">
        <f t="shared" si="14"/>
        <v xml:space="preserve">№ 0041-Р-СРСК от 02.07.2019 г. </v>
      </c>
      <c r="AM8" s="93" t="str">
        <f t="shared" si="14"/>
        <v xml:space="preserve"> Ведущий специалист ООО «РН-СтройКонтроль» </v>
      </c>
      <c r="AN8" s="93" t="str">
        <f t="shared" si="14"/>
        <v>Меньков А.И.</v>
      </c>
      <c r="AO8" s="93" t="str">
        <f t="shared" si="5"/>
        <v xml:space="preserve"> № 704-од от 31.12.2019 г. </v>
      </c>
      <c r="AP8" s="94" t="s">
        <v>183</v>
      </c>
      <c r="AQ8" s="370" t="s">
        <v>635</v>
      </c>
      <c r="AR8" s="399" t="s">
        <v>695</v>
      </c>
      <c r="AS8" s="378" t="s">
        <v>607</v>
      </c>
      <c r="AT8" s="385" t="s">
        <v>351</v>
      </c>
      <c r="AU8" s="392" t="s">
        <v>17</v>
      </c>
      <c r="AV8" s="413"/>
      <c r="AW8" s="392" t="s">
        <v>639</v>
      </c>
      <c r="AX8" s="413"/>
      <c r="AY8" s="413"/>
      <c r="AZ8" s="413"/>
      <c r="BA8" s="410" t="s">
        <v>671</v>
      </c>
      <c r="BB8" s="410" t="s">
        <v>671</v>
      </c>
      <c r="BC8" s="392"/>
      <c r="BD8" s="386" t="s">
        <v>650</v>
      </c>
      <c r="BE8" s="378" t="s">
        <v>639</v>
      </c>
      <c r="BF8" s="109"/>
    </row>
    <row r="9" spans="1:58" ht="93" customHeight="1" x14ac:dyDescent="0.25">
      <c r="A9" s="92" t="s">
        <v>182</v>
      </c>
      <c r="B9" s="92">
        <f t="shared" si="6"/>
        <v>7</v>
      </c>
      <c r="C9" s="92"/>
      <c r="D9" s="94" t="str">
        <f t="shared" ref="D9:P9" si="15">D5</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9" s="94" t="str">
        <f t="shared" si="15"/>
        <v>ООО «Соровскнефть»</v>
      </c>
      <c r="F9" s="94" t="str">
        <f t="shared" si="15"/>
        <v xml:space="preserve"> ОГРН 1077203059548, ИНН 7202170632, </v>
      </c>
      <c r="G9" s="94" t="str">
        <f t="shared" si="15"/>
        <v>625002, РФ, г. Тюмень, ул. Орджоникидзе, 5, тел./факс  8 (3452) 565-910</v>
      </c>
      <c r="H9" s="94" t="str">
        <f t="shared" si="15"/>
        <v>Союз «Саморегулируемая организация строителей Тюменской области», ОГРН 1087200001129, ИНН 7203208906</v>
      </c>
      <c r="I9" s="94" t="str">
        <f t="shared" si="15"/>
        <v>ООО «Нефтьмонтаж»,</v>
      </c>
      <c r="J9" s="94" t="str">
        <f t="shared" si="15"/>
        <v xml:space="preserve"> ОГРН 1058602142730, ИНН 8602004134, </v>
      </c>
      <c r="K9" s="94" t="str">
        <f t="shared" si="15"/>
        <v>628404, РФ, ХМАО, г. Сургут, ул. Индустриальная, 6/2, тел./факс  +7 (3462) 37-93-28,</v>
      </c>
      <c r="L9" s="94" t="str">
        <f t="shared" si="15"/>
        <v>Саморегулируемая организация «Союз строителей Югры», ОГРН 1088600001478, ИНН 8601036373</v>
      </c>
      <c r="M9" s="94" t="str">
        <f t="shared" si="15"/>
        <v>ООО «РН-БашНИПИнефть»</v>
      </c>
      <c r="N9" s="94" t="str">
        <f t="shared" si="15"/>
        <v xml:space="preserve">ОГРН 1092300002508,  ИНН 2310140481, </v>
      </c>
      <c r="O9" s="94" t="str">
        <f t="shared" si="15"/>
        <v>450006, РФ , респ. Башкортостан, г. Уфа, Ленина, 86/1; тел./факс +7 (3472) 62-43-40</v>
      </c>
      <c r="P9" s="94" t="str">
        <f t="shared" si="15"/>
        <v>Саморегулируемая организация Союз «РОСНЕФТЬ-Проектирование», ОГРН 1092300002508, ИНН 2310140481</v>
      </c>
      <c r="Q9" s="114">
        <f t="shared" si="7"/>
        <v>7</v>
      </c>
      <c r="R9" s="105" t="str">
        <f>Таблица13[[#This Row],[дата окончания ]]</f>
        <v>"02" декабря 2020 г.</v>
      </c>
      <c r="S9" s="93" t="str">
        <f t="shared" ref="S9:AL9" si="16">S5</f>
        <v xml:space="preserve"> Главный специалист филиала в г. Нефтеюганск, РПУ г. Тюмень, ПУ №2 г.Тюмень,    </v>
      </c>
      <c r="T9" s="93" t="str">
        <f t="shared" si="16"/>
        <v>Альметов Р.Р.</v>
      </c>
      <c r="U9" s="106" t="str">
        <f t="shared" si="16"/>
        <v xml:space="preserve">С-72-197153 </v>
      </c>
      <c r="V9" s="93" t="str">
        <f t="shared" si="16"/>
        <v xml:space="preserve"> № 704-од от 31.12.2019 г., ООО "РН-СтройКонтроль", ОГРН 1177746647275, ИНН 7706449111, 119049, Россия, г. Москва, улица Большая Якиманка, дом 33/13, строение 1, комната 17</v>
      </c>
      <c r="W9" s="93" t="str">
        <f t="shared" si="16"/>
        <v xml:space="preserve"> Производитель работ ООО «Нефтьмонтаж» </v>
      </c>
      <c r="X9" s="93" t="str">
        <f t="shared" si="16"/>
        <v xml:space="preserve">Романенко В.А. </v>
      </c>
      <c r="Y9" s="111" t="str">
        <f t="shared" si="16"/>
        <v xml:space="preserve"> № 445-03 от 10.09.2019 г. </v>
      </c>
      <c r="Z9" s="111" t="str">
        <f t="shared" si="16"/>
        <v xml:space="preserve"> Заместитель генерального директора ООО «Нефтьмонтаж» </v>
      </c>
      <c r="AA9" s="111" t="str">
        <f t="shared" si="16"/>
        <v xml:space="preserve">Гебеков Н.Г. </v>
      </c>
      <c r="AB9" s="111" t="str">
        <f t="shared" si="16"/>
        <v xml:space="preserve">С-86-086154 </v>
      </c>
      <c r="AC9" s="93" t="str">
        <f t="shared" si="16"/>
        <v xml:space="preserve"> № 445-03 от 10.09.2019 г.</v>
      </c>
      <c r="AD9" s="93" t="str">
        <f t="shared" si="16"/>
        <v xml:space="preserve"> Главный специалист ОАН ООО «РН-БашНИПИнефть» </v>
      </c>
      <c r="AE9" s="93" t="str">
        <f t="shared" si="16"/>
        <v>Служаев Д.Д.</v>
      </c>
      <c r="AF9" s="93" t="str">
        <f t="shared" si="16"/>
        <v xml:space="preserve"> № 267 от 27.05.2019 г. </v>
      </c>
      <c r="AG9" s="93" t="str">
        <f t="shared" si="16"/>
        <v xml:space="preserve"> Производитель работ ООО «Нефтьмонтаж» </v>
      </c>
      <c r="AH9" s="93" t="str">
        <f t="shared" si="16"/>
        <v xml:space="preserve">Романенко В.А. </v>
      </c>
      <c r="AI9" s="93" t="str">
        <f t="shared" si="16"/>
        <v xml:space="preserve"> № 445-03 от 10.09.2019 г. </v>
      </c>
      <c r="AJ9" s="93" t="str">
        <f t="shared" si="16"/>
        <v xml:space="preserve">Ведущий специалист по организации строительства и ремонту объектов ООО "Соровскнефть" </v>
      </c>
      <c r="AK9" s="93" t="str">
        <f t="shared" si="16"/>
        <v xml:space="preserve">Дегтярев Г.В. </v>
      </c>
      <c r="AL9" s="93" t="str">
        <f t="shared" si="16"/>
        <v xml:space="preserve">№ 0041-Р-СРСК от 02.07.2019 г. </v>
      </c>
      <c r="AM9" s="93" t="str">
        <f t="shared" ref="AM9:AN9" si="17">AM5</f>
        <v xml:space="preserve"> Ведущий специалист ООО «РН-СтройКонтроль» </v>
      </c>
      <c r="AN9" s="93" t="str">
        <f t="shared" si="17"/>
        <v>Меньков А.И.</v>
      </c>
      <c r="AO9" s="93" t="str">
        <f>AO5</f>
        <v xml:space="preserve"> № 704-од от 31.12.2019 г. </v>
      </c>
      <c r="AP9" s="94" t="s">
        <v>183</v>
      </c>
      <c r="AQ9" s="370" t="s">
        <v>636</v>
      </c>
      <c r="AR9" s="372" t="s">
        <v>696</v>
      </c>
      <c r="AS9" s="378" t="s">
        <v>606</v>
      </c>
      <c r="AT9" s="385" t="s">
        <v>351</v>
      </c>
      <c r="AU9" s="383" t="s">
        <v>698</v>
      </c>
      <c r="AV9" s="385"/>
      <c r="AW9" s="383" t="s">
        <v>700</v>
      </c>
      <c r="AX9" s="385"/>
      <c r="AY9" s="385"/>
      <c r="AZ9" s="385"/>
      <c r="BA9" s="414" t="s">
        <v>709</v>
      </c>
      <c r="BB9" s="414" t="s">
        <v>709</v>
      </c>
      <c r="BC9" s="383" t="s">
        <v>641</v>
      </c>
      <c r="BD9" s="384" t="s">
        <v>645</v>
      </c>
      <c r="BE9" s="378" t="s">
        <v>700</v>
      </c>
      <c r="BF9" s="121"/>
    </row>
    <row r="10" spans="1:58" s="120" customFormat="1" ht="82.5" customHeight="1" x14ac:dyDescent="0.2">
      <c r="A10" s="116" t="s">
        <v>182</v>
      </c>
      <c r="B10" s="92">
        <f t="shared" si="6"/>
        <v>8</v>
      </c>
      <c r="C10" s="116"/>
      <c r="D10"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0" s="94" t="str">
        <f t="shared" si="1"/>
        <v>ООО «Соровскнефть»</v>
      </c>
      <c r="F10" s="94" t="str">
        <f t="shared" si="2"/>
        <v xml:space="preserve"> ОГРН 1077203059548, ИНН 7202170632, </v>
      </c>
      <c r="G10" s="94" t="str">
        <f t="shared" si="2"/>
        <v>625002, РФ, г. Тюмень, ул. Орджоникидзе, 5, тел./факс  8 (3452) 565-910</v>
      </c>
      <c r="H10" s="94" t="str">
        <f t="shared" si="2"/>
        <v>Союз «Саморегулируемая организация строителей Тюменской области», ОГРН 1087200001129, ИНН 7203208906</v>
      </c>
      <c r="I10" s="94" t="str">
        <f t="shared" si="2"/>
        <v>ООО «Нефтьмонтаж»,</v>
      </c>
      <c r="J10" s="94" t="str">
        <f t="shared" si="2"/>
        <v xml:space="preserve"> ОГРН 1058602142730, ИНН 8602004134, </v>
      </c>
      <c r="K10" s="94" t="str">
        <f t="shared" si="2"/>
        <v>628404, РФ, ХМАО, г. Сургут, ул. Индустриальная, 6/2, тел./факс  +7 (3462) 37-93-28,</v>
      </c>
      <c r="L10" s="94" t="str">
        <f t="shared" si="2"/>
        <v>Саморегулируемая организация «Союз строителей Югры», ОГРН 1088600001478, ИНН 8601036373</v>
      </c>
      <c r="M10" s="94" t="str">
        <f t="shared" si="2"/>
        <v>ООО «РН-БашНИПИнефть»</v>
      </c>
      <c r="N10" s="94" t="str">
        <f t="shared" si="2"/>
        <v xml:space="preserve">ОГРН 1092300002508,  ИНН 2310140481, </v>
      </c>
      <c r="O10" s="94" t="str">
        <f t="shared" si="2"/>
        <v>450006, РФ , респ. Башкортостан, г. Уфа, Ленина, 86/1; тел./факс +7 (3472) 62-43-40</v>
      </c>
      <c r="P10" s="94" t="str">
        <f t="shared" si="2"/>
        <v>Саморегулируемая организация Союз «РОСНЕФТЬ-Проектирование», ОГРН 1092300002508, ИНН 2310140481</v>
      </c>
      <c r="Q10" s="114">
        <f t="shared" si="7"/>
        <v>8</v>
      </c>
      <c r="R10" s="105" t="str">
        <f>Таблица13[[#This Row],[дата окончания ]]</f>
        <v>"03" декабря 2020 г.</v>
      </c>
      <c r="S10" s="93" t="str">
        <f t="shared" si="3"/>
        <v xml:space="preserve"> Главный специалист филиала в г. Нефтеюганск, РПУ г. Тюмень, ПУ №2 г.Тюмень,    </v>
      </c>
      <c r="T10" s="93" t="str">
        <f t="shared" si="3"/>
        <v>Альметов Р.Р.</v>
      </c>
      <c r="U10" s="106" t="str">
        <f t="shared" si="3"/>
        <v xml:space="preserve">С-72-197153 </v>
      </c>
      <c r="V10" s="93" t="str">
        <f t="shared" si="3"/>
        <v xml:space="preserve"> № 704-од от 31.12.2019 г., ООО "РН-СтройКонтроль", ОГРН 1177746647275, ИНН 7706449111, 119049, Россия, г. Москва, улица Большая Якиманка, дом 33/13, строение 1, комната 17</v>
      </c>
      <c r="W10" s="93" t="str">
        <f t="shared" si="3"/>
        <v xml:space="preserve"> Производитель работ ООО «Нефтьмонтаж» </v>
      </c>
      <c r="X10" s="93" t="str">
        <f t="shared" si="3"/>
        <v xml:space="preserve">Романенко В.А. </v>
      </c>
      <c r="Y10" s="111" t="str">
        <f t="shared" si="3"/>
        <v xml:space="preserve"> № 445-03 от 10.09.2019 г. </v>
      </c>
      <c r="Z10" s="111" t="str">
        <f t="shared" si="3"/>
        <v xml:space="preserve"> Заместитель генерального директора ООО «Нефтьмонтаж» </v>
      </c>
      <c r="AA10" s="111" t="str">
        <f t="shared" si="3"/>
        <v xml:space="preserve">Гебеков Н.Г. </v>
      </c>
      <c r="AB10" s="111" t="str">
        <f t="shared" si="3"/>
        <v xml:space="preserve">С-86-086154 </v>
      </c>
      <c r="AC10" s="93" t="str">
        <f t="shared" si="3"/>
        <v xml:space="preserve"> № 445-03 от 10.09.2019 г.</v>
      </c>
      <c r="AD10" s="93" t="str">
        <f t="shared" si="3"/>
        <v xml:space="preserve"> Главный специалист ОАН ООО «РН-БашНИПИнефть» </v>
      </c>
      <c r="AE10" s="93" t="str">
        <f t="shared" si="3"/>
        <v>Служаев Д.Д.</v>
      </c>
      <c r="AF10" s="93" t="str">
        <f t="shared" si="3"/>
        <v xml:space="preserve"> № 267 от 27.05.2019 г. </v>
      </c>
      <c r="AG10" s="93" t="str">
        <f t="shared" si="3"/>
        <v xml:space="preserve"> Производитель работ ООО «Нефтьмонтаж» </v>
      </c>
      <c r="AH10" s="93" t="str">
        <f t="shared" si="4"/>
        <v xml:space="preserve">Романенко В.А. </v>
      </c>
      <c r="AI10" s="93" t="str">
        <f t="shared" si="4"/>
        <v xml:space="preserve"> № 445-03 от 10.09.2019 г. </v>
      </c>
      <c r="AJ10" s="93" t="str">
        <f t="shared" si="3"/>
        <v xml:space="preserve">Ведущий специалист по организации строительства и ремонту объектов ООО "Соровскнефть" </v>
      </c>
      <c r="AK10" s="93" t="str">
        <f t="shared" si="3"/>
        <v xml:space="preserve">Дегтярев Г.В. </v>
      </c>
      <c r="AL10" s="93" t="str">
        <f t="shared" si="3"/>
        <v xml:space="preserve">№ 0041-Р-СРСК от 02.07.2019 г. </v>
      </c>
      <c r="AM10" s="93" t="str">
        <f t="shared" ref="AM10:AN10" si="18">AM9</f>
        <v xml:space="preserve"> Ведущий специалист ООО «РН-СтройКонтроль» </v>
      </c>
      <c r="AN10" s="93" t="str">
        <f t="shared" si="18"/>
        <v>Меньков А.И.</v>
      </c>
      <c r="AO10" s="93" t="str">
        <f t="shared" si="5"/>
        <v xml:space="preserve"> № 704-од от 31.12.2019 г. </v>
      </c>
      <c r="AP10" s="94" t="s">
        <v>183</v>
      </c>
      <c r="AQ10" s="370" t="s">
        <v>637</v>
      </c>
      <c r="AR10" s="375" t="s">
        <v>697</v>
      </c>
      <c r="AS10" s="378" t="s">
        <v>606</v>
      </c>
      <c r="AT10" s="385" t="s">
        <v>351</v>
      </c>
      <c r="AU10" s="378" t="s">
        <v>638</v>
      </c>
      <c r="AV10" s="385"/>
      <c r="AW10" s="383" t="s">
        <v>700</v>
      </c>
      <c r="AX10" s="385"/>
      <c r="AY10" s="385"/>
      <c r="AZ10" s="385"/>
      <c r="BA10" s="414" t="s">
        <v>674</v>
      </c>
      <c r="BB10" s="414" t="s">
        <v>674</v>
      </c>
      <c r="BC10" s="378" t="s">
        <v>641</v>
      </c>
      <c r="BD10" s="415" t="s">
        <v>651</v>
      </c>
      <c r="BE10" s="378" t="s">
        <v>700</v>
      </c>
      <c r="BF10" s="118"/>
    </row>
    <row r="11" spans="1:58" s="120" customFormat="1" ht="69.95" customHeight="1" x14ac:dyDescent="0.2">
      <c r="A11" s="116" t="s">
        <v>182</v>
      </c>
      <c r="B11" s="92">
        <f t="shared" si="6"/>
        <v>9</v>
      </c>
      <c r="C11" s="116"/>
      <c r="D11"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1" s="94" t="str">
        <f t="shared" si="1"/>
        <v>ООО «Соровскнефть»</v>
      </c>
      <c r="F11" s="94" t="str">
        <f t="shared" si="2"/>
        <v xml:space="preserve"> ОГРН 1077203059548, ИНН 7202170632, </v>
      </c>
      <c r="G11" s="94" t="str">
        <f t="shared" si="2"/>
        <v>625002, РФ, г. Тюмень, ул. Орджоникидзе, 5, тел./факс  8 (3452) 565-910</v>
      </c>
      <c r="H11" s="94" t="str">
        <f t="shared" si="2"/>
        <v>Союз «Саморегулируемая организация строителей Тюменской области», ОГРН 1087200001129, ИНН 7203208906</v>
      </c>
      <c r="I11" s="94" t="str">
        <f t="shared" si="2"/>
        <v>ООО «Нефтьмонтаж»,</v>
      </c>
      <c r="J11" s="94" t="str">
        <f t="shared" si="2"/>
        <v xml:space="preserve"> ОГРН 1058602142730, ИНН 8602004134, </v>
      </c>
      <c r="K11" s="94" t="str">
        <f t="shared" si="2"/>
        <v>628404, РФ, ХМАО, г. Сургут, ул. Индустриальная, 6/2, тел./факс  +7 (3462) 37-93-28,</v>
      </c>
      <c r="L11" s="94" t="str">
        <f t="shared" si="2"/>
        <v>Саморегулируемая организация «Союз строителей Югры», ОГРН 1088600001478, ИНН 8601036373</v>
      </c>
      <c r="M11" s="94" t="str">
        <f t="shared" si="2"/>
        <v>ООО «РН-БашНИПИнефть»</v>
      </c>
      <c r="N11" s="94" t="str">
        <f t="shared" si="2"/>
        <v xml:space="preserve">ОГРН 1092300002508,  ИНН 2310140481, </v>
      </c>
      <c r="O11" s="94" t="str">
        <f t="shared" si="2"/>
        <v>450006, РФ , респ. Башкортостан, г. Уфа, Ленина, 86/1; тел./факс +7 (3472) 62-43-40</v>
      </c>
      <c r="P11" s="94" t="str">
        <f t="shared" si="2"/>
        <v>Саморегулируемая организация Союз «РОСНЕФТЬ-Проектирование», ОГРН 1092300002508, ИНН 2310140481</v>
      </c>
      <c r="Q11" s="114">
        <f t="shared" si="7"/>
        <v>9</v>
      </c>
      <c r="R11" s="105">
        <f>Таблица13[[#This Row],[дата окончания ]]</f>
        <v>0</v>
      </c>
      <c r="S11" s="93" t="str">
        <f t="shared" si="3"/>
        <v xml:space="preserve"> Главный специалист филиала в г. Нефтеюганск, РПУ г. Тюмень, ПУ №2 г.Тюмень,    </v>
      </c>
      <c r="T11" s="93" t="str">
        <f t="shared" si="3"/>
        <v>Альметов Р.Р.</v>
      </c>
      <c r="U11" s="106" t="str">
        <f t="shared" si="3"/>
        <v xml:space="preserve">С-72-197153 </v>
      </c>
      <c r="V11" s="93" t="str">
        <f t="shared" si="3"/>
        <v xml:space="preserve"> № 704-од от 31.12.2019 г., ООО "РН-СтройКонтроль", ОГРН 1177746647275, ИНН 7706449111, 119049, Россия, г. Москва, улица Большая Якиманка, дом 33/13, строение 1, комната 17</v>
      </c>
      <c r="W11" s="93" t="str">
        <f t="shared" si="3"/>
        <v xml:space="preserve"> Производитель работ ООО «Нефтьмонтаж» </v>
      </c>
      <c r="X11" s="93" t="str">
        <f t="shared" si="3"/>
        <v xml:space="preserve">Романенко В.А. </v>
      </c>
      <c r="Y11" s="111" t="str">
        <f t="shared" si="3"/>
        <v xml:space="preserve"> № 445-03 от 10.09.2019 г. </v>
      </c>
      <c r="Z11" s="111" t="str">
        <f t="shared" si="3"/>
        <v xml:space="preserve"> Заместитель генерального директора ООО «Нефтьмонтаж» </v>
      </c>
      <c r="AA11" s="111" t="str">
        <f t="shared" si="3"/>
        <v xml:space="preserve">Гебеков Н.Г. </v>
      </c>
      <c r="AB11" s="111" t="str">
        <f t="shared" si="3"/>
        <v xml:space="preserve">С-86-086154 </v>
      </c>
      <c r="AC11" s="93" t="str">
        <f t="shared" si="3"/>
        <v xml:space="preserve"> № 445-03 от 10.09.2019 г.</v>
      </c>
      <c r="AD11" s="93" t="str">
        <f t="shared" si="3"/>
        <v xml:space="preserve"> Главный специалист ОАН ООО «РН-БашНИПИнефть» </v>
      </c>
      <c r="AE11" s="93" t="str">
        <f t="shared" si="3"/>
        <v>Служаев Д.Д.</v>
      </c>
      <c r="AF11" s="93" t="str">
        <f t="shared" si="3"/>
        <v xml:space="preserve"> № 267 от 27.05.2019 г. </v>
      </c>
      <c r="AG11" s="93" t="str">
        <f t="shared" si="3"/>
        <v xml:space="preserve"> Производитель работ ООО «Нефтьмонтаж» </v>
      </c>
      <c r="AH11" s="93" t="str">
        <f t="shared" si="4"/>
        <v xml:space="preserve">Романенко В.А. </v>
      </c>
      <c r="AI11" s="93" t="str">
        <f t="shared" si="4"/>
        <v xml:space="preserve"> № 445-03 от 10.09.2019 г. </v>
      </c>
      <c r="AJ11" s="93" t="str">
        <f t="shared" si="3"/>
        <v xml:space="preserve">Ведущий специалист по организации строительства и ремонту объектов ООО "Соровскнефть" </v>
      </c>
      <c r="AK11" s="93" t="str">
        <f t="shared" si="3"/>
        <v xml:space="preserve">Дегтярев Г.В. </v>
      </c>
      <c r="AL11" s="93" t="str">
        <f t="shared" si="3"/>
        <v xml:space="preserve">№ 0041-Р-СРСК от 02.07.2019 г. </v>
      </c>
      <c r="AM11" s="93" t="str">
        <f t="shared" ref="AM11:AN11" si="19">AM10</f>
        <v xml:space="preserve"> Ведущий специалист ООО «РН-СтройКонтроль» </v>
      </c>
      <c r="AN11" s="93" t="str">
        <f t="shared" si="19"/>
        <v>Меньков А.И.</v>
      </c>
      <c r="AO11" s="93" t="str">
        <f t="shared" si="5"/>
        <v xml:space="preserve"> № 704-од от 31.12.2019 г. </v>
      </c>
      <c r="AP11" s="94" t="s">
        <v>183</v>
      </c>
      <c r="AQ11" s="370"/>
      <c r="AR11" s="373"/>
      <c r="AS11" s="111"/>
      <c r="AT11" s="93"/>
      <c r="AU11" s="380"/>
      <c r="AV11" s="118"/>
      <c r="AW11" s="381"/>
      <c r="AX11" s="118"/>
      <c r="AY11" s="118"/>
      <c r="AZ11" s="118"/>
      <c r="BA11" s="401"/>
      <c r="BB11" s="402"/>
      <c r="BC11" s="380"/>
      <c r="BD11" s="386"/>
      <c r="BE11" s="381"/>
      <c r="BF11" s="118"/>
    </row>
    <row r="12" spans="1:58" s="122" customFormat="1" ht="69.95" customHeight="1" x14ac:dyDescent="0.25">
      <c r="A12" s="116" t="s">
        <v>182</v>
      </c>
      <c r="B12" s="92">
        <f t="shared" si="6"/>
        <v>10</v>
      </c>
      <c r="C12" s="96"/>
      <c r="D12"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2" s="94" t="str">
        <f t="shared" si="1"/>
        <v>ООО «Соровскнефть»</v>
      </c>
      <c r="F12" s="94" t="str">
        <f t="shared" si="2"/>
        <v xml:space="preserve"> ОГРН 1077203059548, ИНН 7202170632, </v>
      </c>
      <c r="G12" s="94" t="str">
        <f t="shared" si="2"/>
        <v>625002, РФ, г. Тюмень, ул. Орджоникидзе, 5, тел./факс  8 (3452) 565-910</v>
      </c>
      <c r="H12" s="94" t="str">
        <f t="shared" si="2"/>
        <v>Союз «Саморегулируемая организация строителей Тюменской области», ОГРН 1087200001129, ИНН 7203208906</v>
      </c>
      <c r="I12" s="94" t="str">
        <f t="shared" si="2"/>
        <v>ООО «Нефтьмонтаж»,</v>
      </c>
      <c r="J12" s="94" t="str">
        <f t="shared" si="2"/>
        <v xml:space="preserve"> ОГРН 1058602142730, ИНН 8602004134, </v>
      </c>
      <c r="K12" s="94" t="str">
        <f t="shared" si="2"/>
        <v>628404, РФ, ХМАО, г. Сургут, ул. Индустриальная, 6/2, тел./факс  +7 (3462) 37-93-28,</v>
      </c>
      <c r="L12" s="94" t="str">
        <f t="shared" si="2"/>
        <v>Саморегулируемая организация «Союз строителей Югры», ОГРН 1088600001478, ИНН 8601036373</v>
      </c>
      <c r="M12" s="94" t="str">
        <f t="shared" si="2"/>
        <v>ООО «РН-БашНИПИнефть»</v>
      </c>
      <c r="N12" s="94" t="str">
        <f t="shared" si="2"/>
        <v xml:space="preserve">ОГРН 1092300002508,  ИНН 2310140481, </v>
      </c>
      <c r="O12" s="94" t="str">
        <f t="shared" si="2"/>
        <v>450006, РФ , респ. Башкортостан, г. Уфа, Ленина, 86/1; тел./факс +7 (3472) 62-43-40</v>
      </c>
      <c r="P12" s="94" t="str">
        <f t="shared" si="2"/>
        <v>Саморегулируемая организация Союз «РОСНЕФТЬ-Проектирование», ОГРН 1092300002508, ИНН 2310140481</v>
      </c>
      <c r="Q12" s="114">
        <f t="shared" si="7"/>
        <v>10</v>
      </c>
      <c r="R12" s="105">
        <f>Таблица13[[#This Row],[дата окончания ]]</f>
        <v>0</v>
      </c>
      <c r="S12" s="93" t="str">
        <f t="shared" si="3"/>
        <v xml:space="preserve"> Главный специалист филиала в г. Нефтеюганск, РПУ г. Тюмень, ПУ №2 г.Тюмень,    </v>
      </c>
      <c r="T12" s="93" t="str">
        <f t="shared" si="3"/>
        <v>Альметов Р.Р.</v>
      </c>
      <c r="U12" s="106" t="str">
        <f t="shared" si="3"/>
        <v xml:space="preserve">С-72-197153 </v>
      </c>
      <c r="V12" s="93" t="str">
        <f t="shared" si="3"/>
        <v xml:space="preserve"> № 704-од от 31.12.2019 г., ООО "РН-СтройКонтроль", ОГРН 1177746647275, ИНН 7706449111, 119049, Россия, г. Москва, улица Большая Якиманка, дом 33/13, строение 1, комната 17</v>
      </c>
      <c r="W12" s="93" t="str">
        <f t="shared" si="3"/>
        <v xml:space="preserve"> Производитель работ ООО «Нефтьмонтаж» </v>
      </c>
      <c r="X12" s="93" t="str">
        <f t="shared" si="3"/>
        <v xml:space="preserve">Романенко В.А. </v>
      </c>
      <c r="Y12" s="111" t="str">
        <f t="shared" si="3"/>
        <v xml:space="preserve"> № 445-03 от 10.09.2019 г. </v>
      </c>
      <c r="Z12" s="111" t="str">
        <f t="shared" si="3"/>
        <v xml:space="preserve"> Заместитель генерального директора ООО «Нефтьмонтаж» </v>
      </c>
      <c r="AA12" s="111" t="str">
        <f t="shared" si="3"/>
        <v xml:space="preserve">Гебеков Н.Г. </v>
      </c>
      <c r="AB12" s="111" t="str">
        <f t="shared" si="3"/>
        <v xml:space="preserve">С-86-086154 </v>
      </c>
      <c r="AC12" s="93" t="str">
        <f t="shared" si="3"/>
        <v xml:space="preserve"> № 445-03 от 10.09.2019 г.</v>
      </c>
      <c r="AD12" s="93" t="str">
        <f t="shared" si="3"/>
        <v xml:space="preserve"> Главный специалист ОАН ООО «РН-БашНИПИнефть» </v>
      </c>
      <c r="AE12" s="93" t="str">
        <f t="shared" si="3"/>
        <v>Служаев Д.Д.</v>
      </c>
      <c r="AF12" s="93" t="str">
        <f t="shared" si="3"/>
        <v xml:space="preserve"> № 267 от 27.05.2019 г. </v>
      </c>
      <c r="AG12" s="93" t="str">
        <f t="shared" si="3"/>
        <v xml:space="preserve"> Производитель работ ООО «Нефтьмонтаж» </v>
      </c>
      <c r="AH12" s="93" t="str">
        <f t="shared" si="4"/>
        <v xml:space="preserve">Романенко В.А. </v>
      </c>
      <c r="AI12" s="93" t="str">
        <f t="shared" si="4"/>
        <v xml:space="preserve"> № 445-03 от 10.09.2019 г. </v>
      </c>
      <c r="AJ12" s="93" t="str">
        <f t="shared" si="3"/>
        <v xml:space="preserve">Ведущий специалист по организации строительства и ремонту объектов ООО "Соровскнефть" </v>
      </c>
      <c r="AK12" s="93" t="str">
        <f t="shared" si="3"/>
        <v xml:space="preserve">Дегтярев Г.В. </v>
      </c>
      <c r="AL12" s="93" t="str">
        <f t="shared" si="3"/>
        <v xml:space="preserve">№ 0041-Р-СРСК от 02.07.2019 г. </v>
      </c>
      <c r="AM12" s="93" t="str">
        <f t="shared" ref="AM12:AN12" si="20">AM11</f>
        <v xml:space="preserve"> Ведущий специалист ООО «РН-СтройКонтроль» </v>
      </c>
      <c r="AN12" s="93" t="str">
        <f t="shared" si="20"/>
        <v>Меньков А.И.</v>
      </c>
      <c r="AO12" s="93" t="str">
        <f t="shared" si="5"/>
        <v xml:space="preserve"> № 704-од от 31.12.2019 г. </v>
      </c>
      <c r="AP12" s="94" t="s">
        <v>183</v>
      </c>
      <c r="AQ12" s="370"/>
      <c r="AR12" s="398"/>
      <c r="AS12" s="111"/>
      <c r="AT12" s="93"/>
      <c r="AU12" s="377"/>
      <c r="AV12" s="118"/>
      <c r="AW12" s="381"/>
      <c r="AX12" s="118"/>
      <c r="AY12" s="118"/>
      <c r="AZ12" s="118"/>
      <c r="BA12" s="401"/>
      <c r="BB12" s="402"/>
      <c r="BC12" s="382"/>
      <c r="BD12" s="387"/>
      <c r="BE12" s="381"/>
      <c r="BF12" s="192"/>
    </row>
    <row r="13" spans="1:58" s="122" customFormat="1" ht="69.95" customHeight="1" x14ac:dyDescent="0.25">
      <c r="A13" s="116" t="s">
        <v>182</v>
      </c>
      <c r="B13" s="92">
        <f t="shared" si="6"/>
        <v>11</v>
      </c>
      <c r="C13" s="96"/>
      <c r="D13"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3" s="94" t="str">
        <f t="shared" si="1"/>
        <v>ООО «Соровскнефть»</v>
      </c>
      <c r="F13" s="94" t="str">
        <f t="shared" si="2"/>
        <v xml:space="preserve"> ОГРН 1077203059548, ИНН 7202170632, </v>
      </c>
      <c r="G13" s="94" t="str">
        <f t="shared" si="2"/>
        <v>625002, РФ, г. Тюмень, ул. Орджоникидзе, 5, тел./факс  8 (3452) 565-910</v>
      </c>
      <c r="H13" s="94" t="str">
        <f t="shared" si="2"/>
        <v>Союз «Саморегулируемая организация строителей Тюменской области», ОГРН 1087200001129, ИНН 7203208906</v>
      </c>
      <c r="I13" s="94" t="str">
        <f t="shared" si="2"/>
        <v>ООО «Нефтьмонтаж»,</v>
      </c>
      <c r="J13" s="94" t="str">
        <f t="shared" si="2"/>
        <v xml:space="preserve"> ОГРН 1058602142730, ИНН 8602004134, </v>
      </c>
      <c r="K13" s="94" t="str">
        <f t="shared" si="2"/>
        <v>628404, РФ, ХМАО, г. Сургут, ул. Индустриальная, 6/2, тел./факс  +7 (3462) 37-93-28,</v>
      </c>
      <c r="L13" s="94" t="str">
        <f t="shared" si="2"/>
        <v>Саморегулируемая организация «Союз строителей Югры», ОГРН 1088600001478, ИНН 8601036373</v>
      </c>
      <c r="M13" s="94" t="str">
        <f t="shared" si="2"/>
        <v>ООО «РН-БашНИПИнефть»</v>
      </c>
      <c r="N13" s="94" t="str">
        <f t="shared" si="2"/>
        <v xml:space="preserve">ОГРН 1092300002508,  ИНН 2310140481, </v>
      </c>
      <c r="O13" s="94" t="str">
        <f t="shared" si="2"/>
        <v>450006, РФ , респ. Башкортостан, г. Уфа, Ленина, 86/1; тел./факс +7 (3472) 62-43-40</v>
      </c>
      <c r="P13" s="94" t="str">
        <f t="shared" si="2"/>
        <v>Саморегулируемая организация Союз «РОСНЕФТЬ-Проектирование», ОГРН 1092300002508, ИНН 2310140481</v>
      </c>
      <c r="Q13" s="114">
        <f t="shared" si="7"/>
        <v>11</v>
      </c>
      <c r="R13" s="105">
        <f>Таблица13[[#This Row],[дата окончания ]]</f>
        <v>0</v>
      </c>
      <c r="S13" s="93" t="str">
        <f t="shared" si="3"/>
        <v xml:space="preserve"> Главный специалист филиала в г. Нефтеюганск, РПУ г. Тюмень, ПУ №2 г.Тюмень,    </v>
      </c>
      <c r="T13" s="93" t="str">
        <f t="shared" si="3"/>
        <v>Альметов Р.Р.</v>
      </c>
      <c r="U13" s="106" t="str">
        <f t="shared" si="3"/>
        <v xml:space="preserve">С-72-197153 </v>
      </c>
      <c r="V13" s="93" t="str">
        <f t="shared" si="3"/>
        <v xml:space="preserve"> № 704-од от 31.12.2019 г., ООО "РН-СтройКонтроль", ОГРН 1177746647275, ИНН 7706449111, 119049, Россия, г. Москва, улица Большая Якиманка, дом 33/13, строение 1, комната 17</v>
      </c>
      <c r="W13" s="93" t="str">
        <f t="shared" si="3"/>
        <v xml:space="preserve"> Производитель работ ООО «Нефтьмонтаж» </v>
      </c>
      <c r="X13" s="93" t="str">
        <f t="shared" si="3"/>
        <v xml:space="preserve">Романенко В.А. </v>
      </c>
      <c r="Y13" s="111" t="str">
        <f t="shared" si="3"/>
        <v xml:space="preserve"> № 445-03 от 10.09.2019 г. </v>
      </c>
      <c r="Z13" s="111" t="str">
        <f t="shared" si="3"/>
        <v xml:space="preserve"> Заместитель генерального директора ООО «Нефтьмонтаж» </v>
      </c>
      <c r="AA13" s="111" t="str">
        <f t="shared" si="3"/>
        <v xml:space="preserve">Гебеков Н.Г. </v>
      </c>
      <c r="AB13" s="111" t="str">
        <f t="shared" si="3"/>
        <v xml:space="preserve">С-86-086154 </v>
      </c>
      <c r="AC13" s="93" t="str">
        <f t="shared" si="3"/>
        <v xml:space="preserve"> № 445-03 от 10.09.2019 г.</v>
      </c>
      <c r="AD13" s="93" t="str">
        <f t="shared" si="3"/>
        <v xml:space="preserve"> Главный специалист ОАН ООО «РН-БашНИПИнефть» </v>
      </c>
      <c r="AE13" s="93" t="str">
        <f t="shared" si="3"/>
        <v>Служаев Д.Д.</v>
      </c>
      <c r="AF13" s="93" t="str">
        <f t="shared" si="3"/>
        <v xml:space="preserve"> № 267 от 27.05.2019 г. </v>
      </c>
      <c r="AG13" s="93" t="str">
        <f t="shared" si="3"/>
        <v xml:space="preserve"> Производитель работ ООО «Нефтьмонтаж» </v>
      </c>
      <c r="AH13" s="93" t="str">
        <f t="shared" si="4"/>
        <v xml:space="preserve">Романенко В.А. </v>
      </c>
      <c r="AI13" s="93" t="str">
        <f t="shared" si="4"/>
        <v xml:space="preserve"> № 445-03 от 10.09.2019 г. </v>
      </c>
      <c r="AJ13" s="93" t="str">
        <f t="shared" si="3"/>
        <v xml:space="preserve">Ведущий специалист по организации строительства и ремонту объектов ООО "Соровскнефть" </v>
      </c>
      <c r="AK13" s="93" t="str">
        <f t="shared" si="3"/>
        <v xml:space="preserve">Дегтярев Г.В. </v>
      </c>
      <c r="AL13" s="93" t="str">
        <f t="shared" si="3"/>
        <v xml:space="preserve">№ 0041-Р-СРСК от 02.07.2019 г. </v>
      </c>
      <c r="AM13" s="93" t="str">
        <f t="shared" ref="AM13:AN13" si="21">AM12</f>
        <v xml:space="preserve"> Ведущий специалист ООО «РН-СтройКонтроль» </v>
      </c>
      <c r="AN13" s="93" t="str">
        <f t="shared" si="21"/>
        <v>Меньков А.И.</v>
      </c>
      <c r="AO13" s="93" t="str">
        <f t="shared" si="5"/>
        <v xml:space="preserve"> № 704-од от 31.12.2019 г. </v>
      </c>
      <c r="AP13" s="94" t="s">
        <v>183</v>
      </c>
      <c r="AQ13" s="370"/>
      <c r="AR13" s="372"/>
      <c r="AS13" s="111"/>
      <c r="AT13" s="93"/>
      <c r="AU13" s="381"/>
      <c r="AV13" s="102"/>
      <c r="AW13" s="381"/>
      <c r="AX13" s="102"/>
      <c r="AY13" s="102"/>
      <c r="AZ13" s="102"/>
      <c r="BA13" s="401"/>
      <c r="BB13" s="402"/>
      <c r="BC13" s="383"/>
      <c r="BD13" s="387"/>
      <c r="BE13" s="381"/>
      <c r="BF13" s="192"/>
    </row>
    <row r="14" spans="1:58" ht="69.95" customHeight="1" x14ac:dyDescent="0.25">
      <c r="A14" s="116" t="s">
        <v>182</v>
      </c>
      <c r="B14" s="92">
        <f t="shared" si="6"/>
        <v>12</v>
      </c>
      <c r="C14" s="96"/>
      <c r="D14"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4" s="94" t="str">
        <f t="shared" si="1"/>
        <v>ООО «Соровскнефть»</v>
      </c>
      <c r="F14" s="94" t="str">
        <f t="shared" si="2"/>
        <v xml:space="preserve"> ОГРН 1077203059548, ИНН 7202170632, </v>
      </c>
      <c r="G14" s="94" t="str">
        <f t="shared" si="2"/>
        <v>625002, РФ, г. Тюмень, ул. Орджоникидзе, 5, тел./факс  8 (3452) 565-910</v>
      </c>
      <c r="H14" s="94" t="str">
        <f t="shared" si="2"/>
        <v>Союз «Саморегулируемая организация строителей Тюменской области», ОГРН 1087200001129, ИНН 7203208906</v>
      </c>
      <c r="I14" s="94" t="str">
        <f t="shared" si="2"/>
        <v>ООО «Нефтьмонтаж»,</v>
      </c>
      <c r="J14" s="94" t="str">
        <f t="shared" si="2"/>
        <v xml:space="preserve"> ОГРН 1058602142730, ИНН 8602004134, </v>
      </c>
      <c r="K14" s="94" t="str">
        <f t="shared" si="2"/>
        <v>628404, РФ, ХМАО, г. Сургут, ул. Индустриальная, 6/2, тел./факс  +7 (3462) 37-93-28,</v>
      </c>
      <c r="L14" s="94" t="str">
        <f t="shared" si="2"/>
        <v>Саморегулируемая организация «Союз строителей Югры», ОГРН 1088600001478, ИНН 8601036373</v>
      </c>
      <c r="M14" s="94" t="str">
        <f t="shared" si="2"/>
        <v>ООО «РН-БашНИПИнефть»</v>
      </c>
      <c r="N14" s="94" t="str">
        <f t="shared" si="2"/>
        <v xml:space="preserve">ОГРН 1092300002508,  ИНН 2310140481, </v>
      </c>
      <c r="O14" s="94" t="str">
        <f t="shared" si="2"/>
        <v>450006, РФ , респ. Башкортостан, г. Уфа, Ленина, 86/1; тел./факс +7 (3472) 62-43-40</v>
      </c>
      <c r="P14" s="94" t="str">
        <f t="shared" si="2"/>
        <v>Саморегулируемая организация Союз «РОСНЕФТЬ-Проектирование», ОГРН 1092300002508, ИНН 2310140481</v>
      </c>
      <c r="Q14" s="114">
        <f t="shared" si="7"/>
        <v>12</v>
      </c>
      <c r="R14" s="105">
        <f>Таблица13[[#This Row],[дата окончания ]]</f>
        <v>0</v>
      </c>
      <c r="S14" s="93" t="str">
        <f t="shared" si="3"/>
        <v xml:space="preserve"> Главный специалист филиала в г. Нефтеюганск, РПУ г. Тюмень, ПУ №2 г.Тюмень,    </v>
      </c>
      <c r="T14" s="93" t="str">
        <f t="shared" si="3"/>
        <v>Альметов Р.Р.</v>
      </c>
      <c r="U14" s="106" t="str">
        <f t="shared" si="3"/>
        <v xml:space="preserve">С-72-197153 </v>
      </c>
      <c r="V14" s="93" t="str">
        <f t="shared" ref="V14" si="22">V13</f>
        <v xml:space="preserve"> № 704-од от 31.12.2019 г., ООО "РН-СтройКонтроль", ОГРН 1177746647275, ИНН 7706449111, 119049, Россия, г. Москва, улица Большая Якиманка, дом 33/13, строение 1, комната 17</v>
      </c>
      <c r="W14" s="93" t="str">
        <f t="shared" si="3"/>
        <v xml:space="preserve"> Производитель работ ООО «Нефтьмонтаж» </v>
      </c>
      <c r="X14" s="93" t="str">
        <f t="shared" si="3"/>
        <v xml:space="preserve">Романенко В.А. </v>
      </c>
      <c r="Y14" s="111" t="str">
        <f t="shared" si="3"/>
        <v xml:space="preserve"> № 445-03 от 10.09.2019 г. </v>
      </c>
      <c r="Z14" s="111" t="str">
        <f t="shared" si="3"/>
        <v xml:space="preserve"> Заместитель генерального директора ООО «Нефтьмонтаж» </v>
      </c>
      <c r="AA14" s="111" t="str">
        <f t="shared" si="3"/>
        <v xml:space="preserve">Гебеков Н.Г. </v>
      </c>
      <c r="AB14" s="111" t="str">
        <f t="shared" si="3"/>
        <v xml:space="preserve">С-86-086154 </v>
      </c>
      <c r="AC14" s="93" t="str">
        <f t="shared" si="3"/>
        <v xml:space="preserve"> № 445-03 от 10.09.2019 г.</v>
      </c>
      <c r="AD14" s="93" t="str">
        <f t="shared" si="3"/>
        <v xml:space="preserve"> Главный специалист ОАН ООО «РН-БашНИПИнефть» </v>
      </c>
      <c r="AE14" s="93" t="str">
        <f t="shared" si="3"/>
        <v>Служаев Д.Д.</v>
      </c>
      <c r="AF14" s="93" t="str">
        <f t="shared" si="3"/>
        <v xml:space="preserve"> № 267 от 27.05.2019 г. </v>
      </c>
      <c r="AG14" s="93" t="str">
        <f t="shared" si="3"/>
        <v xml:space="preserve"> Производитель работ ООО «Нефтьмонтаж» </v>
      </c>
      <c r="AH14" s="93" t="str">
        <f t="shared" si="4"/>
        <v xml:space="preserve">Романенко В.А. </v>
      </c>
      <c r="AI14" s="93" t="str">
        <f t="shared" si="4"/>
        <v xml:space="preserve"> № 445-03 от 10.09.2019 г. </v>
      </c>
      <c r="AJ14" s="93" t="str">
        <f t="shared" si="3"/>
        <v xml:space="preserve">Ведущий специалист по организации строительства и ремонту объектов ООО "Соровскнефть" </v>
      </c>
      <c r="AK14" s="93" t="str">
        <f t="shared" si="3"/>
        <v xml:space="preserve">Дегтярев Г.В. </v>
      </c>
      <c r="AL14" s="93" t="str">
        <f t="shared" si="3"/>
        <v xml:space="preserve">№ 0041-Р-СРСК от 02.07.2019 г. </v>
      </c>
      <c r="AM14" s="93" t="str">
        <f t="shared" ref="AM14:AN14" si="23">AM13</f>
        <v xml:space="preserve"> Ведущий специалист ООО «РН-СтройКонтроль» </v>
      </c>
      <c r="AN14" s="93" t="str">
        <f t="shared" si="23"/>
        <v>Меньков А.И.</v>
      </c>
      <c r="AO14" s="93" t="str">
        <f t="shared" si="5"/>
        <v xml:space="preserve"> № 704-од от 31.12.2019 г. </v>
      </c>
      <c r="AP14" s="94" t="s">
        <v>183</v>
      </c>
      <c r="AQ14" s="370"/>
      <c r="AR14" s="399"/>
      <c r="AS14" s="111"/>
      <c r="AT14" s="93"/>
      <c r="AU14" s="379"/>
      <c r="AV14" s="102"/>
      <c r="AW14" s="381"/>
      <c r="AX14" s="102"/>
      <c r="AY14" s="93"/>
      <c r="AZ14" s="102"/>
      <c r="BA14" s="401"/>
      <c r="BB14" s="402"/>
      <c r="BC14" s="383"/>
      <c r="BD14" s="381"/>
      <c r="BE14" s="381"/>
      <c r="BF14" s="309"/>
    </row>
    <row r="15" spans="1:58" ht="69.95" customHeight="1" x14ac:dyDescent="0.25">
      <c r="A15" s="116" t="s">
        <v>182</v>
      </c>
      <c r="B15" s="92">
        <f t="shared" si="6"/>
        <v>13</v>
      </c>
      <c r="C15" s="96"/>
      <c r="D15" s="94" t="str">
        <f t="shared" ref="D15:P15" si="24">D14</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5" s="94" t="str">
        <f t="shared" si="24"/>
        <v>ООО «Соровскнефть»</v>
      </c>
      <c r="F15" s="94" t="str">
        <f t="shared" si="24"/>
        <v xml:space="preserve"> ОГРН 1077203059548, ИНН 7202170632, </v>
      </c>
      <c r="G15" s="94" t="str">
        <f t="shared" si="24"/>
        <v>625002, РФ, г. Тюмень, ул. Орджоникидзе, 5, тел./факс  8 (3452) 565-910</v>
      </c>
      <c r="H15" s="94" t="str">
        <f t="shared" si="24"/>
        <v>Союз «Саморегулируемая организация строителей Тюменской области», ОГРН 1087200001129, ИНН 7203208906</v>
      </c>
      <c r="I15" s="94" t="str">
        <f t="shared" si="24"/>
        <v>ООО «Нефтьмонтаж»,</v>
      </c>
      <c r="J15" s="94" t="str">
        <f t="shared" si="24"/>
        <v xml:space="preserve"> ОГРН 1058602142730, ИНН 8602004134, </v>
      </c>
      <c r="K15" s="94" t="str">
        <f t="shared" si="24"/>
        <v>628404, РФ, ХМАО, г. Сургут, ул. Индустриальная, 6/2, тел./факс  +7 (3462) 37-93-28,</v>
      </c>
      <c r="L15" s="94" t="str">
        <f t="shared" si="24"/>
        <v>Саморегулируемая организация «Союз строителей Югры», ОГРН 1088600001478, ИНН 8601036373</v>
      </c>
      <c r="M15" s="94" t="str">
        <f t="shared" si="24"/>
        <v>ООО «РН-БашНИПИнефть»</v>
      </c>
      <c r="N15" s="94" t="str">
        <f t="shared" si="24"/>
        <v xml:space="preserve">ОГРН 1092300002508,  ИНН 2310140481, </v>
      </c>
      <c r="O15" s="94" t="str">
        <f t="shared" si="24"/>
        <v>450006, РФ , респ. Башкортостан, г. Уфа, Ленина, 86/1; тел./факс +7 (3472) 62-43-40</v>
      </c>
      <c r="P15" s="94" t="str">
        <f t="shared" si="24"/>
        <v>Саморегулируемая организация Союз «РОСНЕФТЬ-Проектирование», ОГРН 1092300002508, ИНН 2310140481</v>
      </c>
      <c r="Q15" s="114">
        <f t="shared" si="7"/>
        <v>13</v>
      </c>
      <c r="R15" s="105" t="str">
        <f>Таблица13[[#This Row],[дата окончания ]]</f>
        <v>"26" ноября 2020 г.</v>
      </c>
      <c r="S15" s="93" t="str">
        <f t="shared" ref="S15:V15" si="25">S14</f>
        <v xml:space="preserve"> Главный специалист филиала в г. Нефтеюганск, РПУ г. Тюмень, ПУ №2 г.Тюмень,    </v>
      </c>
      <c r="T15" s="93" t="str">
        <f t="shared" si="25"/>
        <v>Альметов Р.Р.</v>
      </c>
      <c r="U15" s="106" t="str">
        <f t="shared" si="25"/>
        <v xml:space="preserve">С-72-197153 </v>
      </c>
      <c r="V15" s="93" t="str">
        <f t="shared" si="25"/>
        <v xml:space="preserve"> № 704-од от 31.12.2019 г., ООО "РН-СтройКонтроль", ОГРН 1177746647275, ИНН 7706449111, 119049, Россия, г. Москва, улица Большая Якиманка, дом 33/13, строение 1, комната 17</v>
      </c>
      <c r="W15" s="93" t="str">
        <f t="shared" ref="W15:AN15" si="26">W14</f>
        <v xml:space="preserve"> Производитель работ ООО «Нефтьмонтаж» </v>
      </c>
      <c r="X15" s="93" t="str">
        <f t="shared" si="26"/>
        <v xml:space="preserve">Романенко В.А. </v>
      </c>
      <c r="Y15" s="111" t="str">
        <f t="shared" si="26"/>
        <v xml:space="preserve"> № 445-03 от 10.09.2019 г. </v>
      </c>
      <c r="Z15" s="111" t="str">
        <f t="shared" si="26"/>
        <v xml:space="preserve"> Заместитель генерального директора ООО «Нефтьмонтаж» </v>
      </c>
      <c r="AA15" s="111" t="str">
        <f t="shared" si="26"/>
        <v xml:space="preserve">Гебеков Н.Г. </v>
      </c>
      <c r="AB15" s="111" t="str">
        <f t="shared" si="26"/>
        <v xml:space="preserve">С-86-086154 </v>
      </c>
      <c r="AC15" s="93" t="str">
        <f t="shared" si="26"/>
        <v xml:space="preserve"> № 445-03 от 10.09.2019 г.</v>
      </c>
      <c r="AD15" s="93" t="str">
        <f t="shared" si="26"/>
        <v xml:space="preserve"> Главный специалист ОАН ООО «РН-БашНИПИнефть» </v>
      </c>
      <c r="AE15" s="93" t="str">
        <f t="shared" si="26"/>
        <v>Служаев Д.Д.</v>
      </c>
      <c r="AF15" s="93" t="str">
        <f t="shared" si="26"/>
        <v xml:space="preserve"> № 267 от 27.05.2019 г. </v>
      </c>
      <c r="AG15" s="93" t="str">
        <f t="shared" si="26"/>
        <v xml:space="preserve"> Производитель работ ООО «Нефтьмонтаж» </v>
      </c>
      <c r="AH15" s="93" t="str">
        <f t="shared" si="26"/>
        <v xml:space="preserve">Романенко В.А. </v>
      </c>
      <c r="AI15" s="93" t="str">
        <f t="shared" si="26"/>
        <v xml:space="preserve"> № 445-03 от 10.09.2019 г. </v>
      </c>
      <c r="AJ15" s="93" t="str">
        <f t="shared" si="26"/>
        <v xml:space="preserve">Ведущий специалист по организации строительства и ремонту объектов ООО "Соровскнефть" </v>
      </c>
      <c r="AK15" s="93" t="str">
        <f t="shared" si="26"/>
        <v xml:space="preserve">Дегтярев Г.В. </v>
      </c>
      <c r="AL15" s="93" t="str">
        <f t="shared" si="26"/>
        <v xml:space="preserve">№ 0041-Р-СРСК от 02.07.2019 г. </v>
      </c>
      <c r="AM15" s="93" t="str">
        <f t="shared" si="26"/>
        <v xml:space="preserve"> Ведущий специалист ООО «РН-СтройКонтроль» </v>
      </c>
      <c r="AN15" s="93" t="str">
        <f t="shared" si="26"/>
        <v>Меньков А.И.</v>
      </c>
      <c r="AO15" s="93" t="str">
        <f t="shared" si="5"/>
        <v xml:space="preserve"> № 704-од от 31.12.2019 г. </v>
      </c>
      <c r="AP15" s="94" t="s">
        <v>183</v>
      </c>
      <c r="AQ15" s="370"/>
      <c r="AR15" s="395" t="s">
        <v>669</v>
      </c>
      <c r="AS15" s="111" t="str">
        <f>CONCATENATE(Исх!B$42,)</f>
        <v/>
      </c>
      <c r="AT15" s="93" t="str">
        <f>Исх!B$34</f>
        <v>ООО «РН-БашНИПИнефть»</v>
      </c>
      <c r="AU15" s="378" t="s">
        <v>652</v>
      </c>
      <c r="AV15" s="391"/>
      <c r="AW15" s="381" t="s">
        <v>658</v>
      </c>
      <c r="AX15" s="391"/>
      <c r="AY15" s="391"/>
      <c r="AZ15" s="391"/>
      <c r="BA15" s="401" t="s">
        <v>643</v>
      </c>
      <c r="BB15" s="402" t="s">
        <v>643</v>
      </c>
      <c r="BC15" s="378" t="s">
        <v>653</v>
      </c>
      <c r="BD15" s="396" t="s">
        <v>654</v>
      </c>
      <c r="BE15" s="381" t="s">
        <v>658</v>
      </c>
      <c r="BF15" s="309"/>
    </row>
    <row r="16" spans="1:58" ht="69.95" customHeight="1" x14ac:dyDescent="0.25">
      <c r="A16" s="116" t="s">
        <v>182</v>
      </c>
      <c r="B16" s="92">
        <f t="shared" si="6"/>
        <v>14</v>
      </c>
      <c r="C16" s="96"/>
      <c r="D16" s="94" t="str">
        <f t="shared" ref="D16:P16" si="27">D15</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6" s="94" t="str">
        <f t="shared" si="27"/>
        <v>ООО «Соровскнефть»</v>
      </c>
      <c r="F16" s="94" t="str">
        <f t="shared" si="27"/>
        <v xml:space="preserve"> ОГРН 1077203059548, ИНН 7202170632, </v>
      </c>
      <c r="G16" s="94" t="str">
        <f t="shared" si="27"/>
        <v>625002, РФ, г. Тюмень, ул. Орджоникидзе, 5, тел./факс  8 (3452) 565-910</v>
      </c>
      <c r="H16" s="94" t="str">
        <f t="shared" si="27"/>
        <v>Союз «Саморегулируемая организация строителей Тюменской области», ОГРН 1087200001129, ИНН 7203208906</v>
      </c>
      <c r="I16" s="94" t="str">
        <f t="shared" si="27"/>
        <v>ООО «Нефтьмонтаж»,</v>
      </c>
      <c r="J16" s="94" t="str">
        <f t="shared" si="27"/>
        <v xml:space="preserve"> ОГРН 1058602142730, ИНН 8602004134, </v>
      </c>
      <c r="K16" s="94" t="str">
        <f t="shared" si="27"/>
        <v>628404, РФ, ХМАО, г. Сургут, ул. Индустриальная, 6/2, тел./факс  +7 (3462) 37-93-28,</v>
      </c>
      <c r="L16" s="94" t="str">
        <f t="shared" si="27"/>
        <v>Саморегулируемая организация «Союз строителей Югры», ОГРН 1088600001478, ИНН 8601036373</v>
      </c>
      <c r="M16" s="94" t="str">
        <f t="shared" si="27"/>
        <v>ООО «РН-БашНИПИнефть»</v>
      </c>
      <c r="N16" s="94" t="str">
        <f t="shared" si="27"/>
        <v xml:space="preserve">ОГРН 1092300002508,  ИНН 2310140481, </v>
      </c>
      <c r="O16" s="94" t="str">
        <f t="shared" si="27"/>
        <v>450006, РФ , респ. Башкортостан, г. Уфа, Ленина, 86/1; тел./факс +7 (3472) 62-43-40</v>
      </c>
      <c r="P16" s="94" t="str">
        <f t="shared" si="27"/>
        <v>Саморегулируемая организация Союз «РОСНЕФТЬ-Проектирование», ОГРН 1092300002508, ИНН 2310140481</v>
      </c>
      <c r="Q16" s="114">
        <f t="shared" si="7"/>
        <v>14</v>
      </c>
      <c r="R16" s="105" t="str">
        <f>Таблица13[[#This Row],[дата окончания ]]</f>
        <v>"26" ноября 2020 г.</v>
      </c>
      <c r="S16" s="93" t="str">
        <f t="shared" ref="S16:V16" si="28">S15</f>
        <v xml:space="preserve"> Главный специалист филиала в г. Нефтеюганск, РПУ г. Тюмень, ПУ №2 г.Тюмень,    </v>
      </c>
      <c r="T16" s="93" t="str">
        <f t="shared" si="28"/>
        <v>Альметов Р.Р.</v>
      </c>
      <c r="U16" s="106" t="str">
        <f t="shared" si="28"/>
        <v xml:space="preserve">С-72-197153 </v>
      </c>
      <c r="V16" s="93" t="str">
        <f t="shared" si="28"/>
        <v xml:space="preserve"> № 704-од от 31.12.2019 г., ООО "РН-СтройКонтроль", ОГРН 1177746647275, ИНН 7706449111, 119049, Россия, г. Москва, улица Большая Якиманка, дом 33/13, строение 1, комната 17</v>
      </c>
      <c r="W16" s="93" t="str">
        <f t="shared" ref="W16:AN16" si="29">W15</f>
        <v xml:space="preserve"> Производитель работ ООО «Нефтьмонтаж» </v>
      </c>
      <c r="X16" s="93" t="str">
        <f t="shared" si="29"/>
        <v xml:space="preserve">Романенко В.А. </v>
      </c>
      <c r="Y16" s="111" t="str">
        <f t="shared" si="29"/>
        <v xml:space="preserve"> № 445-03 от 10.09.2019 г. </v>
      </c>
      <c r="Z16" s="111" t="str">
        <f t="shared" si="29"/>
        <v xml:space="preserve"> Заместитель генерального директора ООО «Нефтьмонтаж» </v>
      </c>
      <c r="AA16" s="111" t="str">
        <f t="shared" si="29"/>
        <v xml:space="preserve">Гебеков Н.Г. </v>
      </c>
      <c r="AB16" s="111" t="str">
        <f t="shared" si="29"/>
        <v xml:space="preserve">С-86-086154 </v>
      </c>
      <c r="AC16" s="93" t="str">
        <f t="shared" si="29"/>
        <v xml:space="preserve"> № 445-03 от 10.09.2019 г.</v>
      </c>
      <c r="AD16" s="93" t="str">
        <f t="shared" si="29"/>
        <v xml:space="preserve"> Главный специалист ОАН ООО «РН-БашНИПИнефть» </v>
      </c>
      <c r="AE16" s="93" t="str">
        <f t="shared" si="29"/>
        <v>Служаев Д.Д.</v>
      </c>
      <c r="AF16" s="93" t="str">
        <f t="shared" si="29"/>
        <v xml:space="preserve"> № 267 от 27.05.2019 г. </v>
      </c>
      <c r="AG16" s="93" t="str">
        <f t="shared" si="29"/>
        <v xml:space="preserve"> Производитель работ ООО «Нефтьмонтаж» </v>
      </c>
      <c r="AH16" s="93" t="str">
        <f t="shared" si="29"/>
        <v xml:space="preserve">Романенко В.А. </v>
      </c>
      <c r="AI16" s="93" t="str">
        <f t="shared" si="29"/>
        <v xml:space="preserve"> № 445-03 от 10.09.2019 г. </v>
      </c>
      <c r="AJ16" s="93" t="str">
        <f t="shared" si="29"/>
        <v xml:space="preserve">Ведущий специалист по организации строительства и ремонту объектов ООО "Соровскнефть" </v>
      </c>
      <c r="AK16" s="93" t="str">
        <f t="shared" si="29"/>
        <v xml:space="preserve">Дегтярев Г.В. </v>
      </c>
      <c r="AL16" s="93" t="str">
        <f t="shared" si="29"/>
        <v xml:space="preserve">№ 0041-Р-СРСК от 02.07.2019 г. </v>
      </c>
      <c r="AM16" s="93" t="str">
        <f t="shared" si="29"/>
        <v xml:space="preserve"> Ведущий специалист ООО «РН-СтройКонтроль» </v>
      </c>
      <c r="AN16" s="93" t="str">
        <f t="shared" si="29"/>
        <v>Меньков А.И.</v>
      </c>
      <c r="AO16" s="93" t="str">
        <f t="shared" si="5"/>
        <v xml:space="preserve"> № 704-од от 31.12.2019 г. </v>
      </c>
      <c r="AP16" s="94" t="s">
        <v>183</v>
      </c>
      <c r="AQ16" s="370"/>
      <c r="AR16" s="394" t="s">
        <v>670</v>
      </c>
      <c r="AS16" s="111" t="str">
        <f>CONCATENATE(Исх!B$42,)</f>
        <v/>
      </c>
      <c r="AT16" s="93" t="str">
        <f>Исх!B$34</f>
        <v>ООО «РН-БашНИПИнефть»</v>
      </c>
      <c r="AU16" s="387" t="s">
        <v>655</v>
      </c>
      <c r="AV16" s="391"/>
      <c r="AW16" s="381" t="s">
        <v>658</v>
      </c>
      <c r="AX16" s="391"/>
      <c r="AY16" s="391"/>
      <c r="AZ16" s="391"/>
      <c r="BA16" s="401" t="s">
        <v>643</v>
      </c>
      <c r="BB16" s="402" t="s">
        <v>643</v>
      </c>
      <c r="BC16" s="378" t="s">
        <v>653</v>
      </c>
      <c r="BD16" s="383" t="s">
        <v>656</v>
      </c>
      <c r="BE16" s="381" t="s">
        <v>658</v>
      </c>
      <c r="BF16" s="309"/>
    </row>
    <row r="17" spans="1:59" ht="69.95" customHeight="1" x14ac:dyDescent="0.25">
      <c r="A17" s="116" t="s">
        <v>182</v>
      </c>
      <c r="B17" s="92">
        <f t="shared" si="6"/>
        <v>15</v>
      </c>
      <c r="C17" s="96"/>
      <c r="D17" s="94" t="str">
        <f t="shared" ref="D17:P17" si="30">D16</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7" s="94" t="str">
        <f t="shared" si="30"/>
        <v>ООО «Соровскнефть»</v>
      </c>
      <c r="F17" s="94" t="str">
        <f t="shared" si="30"/>
        <v xml:space="preserve"> ОГРН 1077203059548, ИНН 7202170632, </v>
      </c>
      <c r="G17" s="94" t="str">
        <f t="shared" si="30"/>
        <v>625002, РФ, г. Тюмень, ул. Орджоникидзе, 5, тел./факс  8 (3452) 565-910</v>
      </c>
      <c r="H17" s="94" t="str">
        <f t="shared" si="30"/>
        <v>Союз «Саморегулируемая организация строителей Тюменской области», ОГРН 1087200001129, ИНН 7203208906</v>
      </c>
      <c r="I17" s="94" t="str">
        <f t="shared" si="30"/>
        <v>ООО «Нефтьмонтаж»,</v>
      </c>
      <c r="J17" s="94" t="str">
        <f t="shared" si="30"/>
        <v xml:space="preserve"> ОГРН 1058602142730, ИНН 8602004134, </v>
      </c>
      <c r="K17" s="94" t="str">
        <f t="shared" si="30"/>
        <v>628404, РФ, ХМАО, г. Сургут, ул. Индустриальная, 6/2, тел./факс  +7 (3462) 37-93-28,</v>
      </c>
      <c r="L17" s="94" t="str">
        <f t="shared" si="30"/>
        <v>Саморегулируемая организация «Союз строителей Югры», ОГРН 1088600001478, ИНН 8601036373</v>
      </c>
      <c r="M17" s="94" t="str">
        <f t="shared" si="30"/>
        <v>ООО «РН-БашНИПИнефть»</v>
      </c>
      <c r="N17" s="94" t="str">
        <f t="shared" si="30"/>
        <v xml:space="preserve">ОГРН 1092300002508,  ИНН 2310140481, </v>
      </c>
      <c r="O17" s="94" t="str">
        <f t="shared" si="30"/>
        <v>450006, РФ , респ. Башкортостан, г. Уфа, Ленина, 86/1; тел./факс +7 (3472) 62-43-40</v>
      </c>
      <c r="P17" s="94" t="str">
        <f t="shared" si="30"/>
        <v>Саморегулируемая организация Союз «РОСНЕФТЬ-Проектирование», ОГРН 1092300002508, ИНН 2310140481</v>
      </c>
      <c r="Q17" s="114">
        <f t="shared" si="7"/>
        <v>15</v>
      </c>
      <c r="R17" s="105" t="str">
        <f>Таблица13[[#This Row],[дата окончания ]]</f>
        <v>"26" ноября 2020 г.</v>
      </c>
      <c r="S17" s="93" t="str">
        <f t="shared" ref="S17:V17" si="31">S16</f>
        <v xml:space="preserve"> Главный специалист филиала в г. Нефтеюганск, РПУ г. Тюмень, ПУ №2 г.Тюмень,    </v>
      </c>
      <c r="T17" s="93" t="str">
        <f t="shared" si="31"/>
        <v>Альметов Р.Р.</v>
      </c>
      <c r="U17" s="106" t="str">
        <f t="shared" si="31"/>
        <v xml:space="preserve">С-72-197153 </v>
      </c>
      <c r="V17" s="93" t="str">
        <f t="shared" si="31"/>
        <v xml:space="preserve"> № 704-од от 31.12.2019 г., ООО "РН-СтройКонтроль", ОГРН 1177746647275, ИНН 7706449111, 119049, Россия, г. Москва, улица Большая Якиманка, дом 33/13, строение 1, комната 17</v>
      </c>
      <c r="W17" s="93" t="str">
        <f t="shared" ref="W17:AN17" si="32">W16</f>
        <v xml:space="preserve"> Производитель работ ООО «Нефтьмонтаж» </v>
      </c>
      <c r="X17" s="93" t="str">
        <f t="shared" si="32"/>
        <v xml:space="preserve">Романенко В.А. </v>
      </c>
      <c r="Y17" s="111" t="str">
        <f t="shared" si="32"/>
        <v xml:space="preserve"> № 445-03 от 10.09.2019 г. </v>
      </c>
      <c r="Z17" s="111" t="str">
        <f t="shared" si="32"/>
        <v xml:space="preserve"> Заместитель генерального директора ООО «Нефтьмонтаж» </v>
      </c>
      <c r="AA17" s="111" t="str">
        <f t="shared" si="32"/>
        <v xml:space="preserve">Гебеков Н.Г. </v>
      </c>
      <c r="AB17" s="111" t="str">
        <f t="shared" si="32"/>
        <v xml:space="preserve">С-86-086154 </v>
      </c>
      <c r="AC17" s="93" t="str">
        <f t="shared" si="32"/>
        <v xml:space="preserve"> № 445-03 от 10.09.2019 г.</v>
      </c>
      <c r="AD17" s="93" t="str">
        <f t="shared" si="32"/>
        <v xml:space="preserve"> Главный специалист ОАН ООО «РН-БашНИПИнефть» </v>
      </c>
      <c r="AE17" s="93" t="str">
        <f t="shared" si="32"/>
        <v>Служаев Д.Д.</v>
      </c>
      <c r="AF17" s="93" t="str">
        <f t="shared" si="32"/>
        <v xml:space="preserve"> № 267 от 27.05.2019 г. </v>
      </c>
      <c r="AG17" s="93" t="str">
        <f t="shared" si="32"/>
        <v xml:space="preserve"> Производитель работ ООО «Нефтьмонтаж» </v>
      </c>
      <c r="AH17" s="93" t="str">
        <f t="shared" si="32"/>
        <v xml:space="preserve">Романенко В.А. </v>
      </c>
      <c r="AI17" s="93" t="str">
        <f t="shared" si="32"/>
        <v xml:space="preserve"> № 445-03 от 10.09.2019 г. </v>
      </c>
      <c r="AJ17" s="93" t="str">
        <f t="shared" si="32"/>
        <v xml:space="preserve">Ведущий специалист по организации строительства и ремонту объектов ООО "Соровскнефть" </v>
      </c>
      <c r="AK17" s="93" t="str">
        <f t="shared" si="32"/>
        <v xml:space="preserve">Дегтярев Г.В. </v>
      </c>
      <c r="AL17" s="93" t="str">
        <f t="shared" si="32"/>
        <v xml:space="preserve">№ 0041-Р-СРСК от 02.07.2019 г. </v>
      </c>
      <c r="AM17" s="93" t="str">
        <f t="shared" si="32"/>
        <v xml:space="preserve"> Ведущий специалист ООО «РН-СтройКонтроль» </v>
      </c>
      <c r="AN17" s="93" t="str">
        <f t="shared" si="32"/>
        <v>Меньков А.И.</v>
      </c>
      <c r="AO17" s="93" t="str">
        <f t="shared" si="5"/>
        <v xml:space="preserve"> № 704-од от 31.12.2019 г. </v>
      </c>
      <c r="AP17" s="94" t="s">
        <v>183</v>
      </c>
      <c r="AQ17" s="370"/>
      <c r="AR17" s="395" t="s">
        <v>661</v>
      </c>
      <c r="AS17" s="111" t="str">
        <f>CONCATENATE(Исх!B$42,)</f>
        <v/>
      </c>
      <c r="AT17" s="93" t="str">
        <f>Исх!B$34</f>
        <v>ООО «РН-БашНИПИнефть»</v>
      </c>
      <c r="AU17" s="381" t="s">
        <v>657</v>
      </c>
      <c r="AV17" s="393"/>
      <c r="AW17" s="381" t="s">
        <v>658</v>
      </c>
      <c r="AX17" s="393"/>
      <c r="AY17" s="393"/>
      <c r="AZ17" s="393"/>
      <c r="BA17" s="401" t="s">
        <v>643</v>
      </c>
      <c r="BB17" s="402" t="s">
        <v>643</v>
      </c>
      <c r="BC17" s="378" t="s">
        <v>653</v>
      </c>
      <c r="BD17" s="397" t="s">
        <v>647</v>
      </c>
      <c r="BE17" s="381" t="s">
        <v>658</v>
      </c>
      <c r="BF17" s="309"/>
    </row>
    <row r="18" spans="1:59" ht="69.95" customHeight="1" x14ac:dyDescent="0.25">
      <c r="A18" s="116" t="s">
        <v>182</v>
      </c>
      <c r="B18" s="92">
        <f t="shared" si="6"/>
        <v>16</v>
      </c>
      <c r="C18" s="96"/>
      <c r="D18" s="94" t="str">
        <f t="shared" ref="D18:P18" si="33">D14</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8" s="94" t="str">
        <f t="shared" si="33"/>
        <v>ООО «Соровскнефть»</v>
      </c>
      <c r="F18" s="94" t="str">
        <f t="shared" si="33"/>
        <v xml:space="preserve"> ОГРН 1077203059548, ИНН 7202170632, </v>
      </c>
      <c r="G18" s="94" t="str">
        <f t="shared" si="33"/>
        <v>625002, РФ, г. Тюмень, ул. Орджоникидзе, 5, тел./факс  8 (3452) 565-910</v>
      </c>
      <c r="H18" s="94" t="str">
        <f t="shared" si="33"/>
        <v>Союз «Саморегулируемая организация строителей Тюменской области», ОГРН 1087200001129, ИНН 7203208906</v>
      </c>
      <c r="I18" s="94" t="str">
        <f t="shared" si="33"/>
        <v>ООО «Нефтьмонтаж»,</v>
      </c>
      <c r="J18" s="94" t="str">
        <f t="shared" si="33"/>
        <v xml:space="preserve"> ОГРН 1058602142730, ИНН 8602004134, </v>
      </c>
      <c r="K18" s="94" t="str">
        <f t="shared" si="33"/>
        <v>628404, РФ, ХМАО, г. Сургут, ул. Индустриальная, 6/2, тел./факс  +7 (3462) 37-93-28,</v>
      </c>
      <c r="L18" s="94" t="str">
        <f t="shared" si="33"/>
        <v>Саморегулируемая организация «Союз строителей Югры», ОГРН 1088600001478, ИНН 8601036373</v>
      </c>
      <c r="M18" s="94" t="str">
        <f t="shared" si="33"/>
        <v>ООО «РН-БашНИПИнефть»</v>
      </c>
      <c r="N18" s="94" t="str">
        <f t="shared" si="33"/>
        <v xml:space="preserve">ОГРН 1092300002508,  ИНН 2310140481, </v>
      </c>
      <c r="O18" s="94" t="str">
        <f t="shared" si="33"/>
        <v>450006, РФ , респ. Башкортостан, г. Уфа, Ленина, 86/1; тел./факс +7 (3472) 62-43-40</v>
      </c>
      <c r="P18" s="94" t="str">
        <f t="shared" si="33"/>
        <v>Саморегулируемая организация Союз «РОСНЕФТЬ-Проектирование», ОГРН 1092300002508, ИНН 2310140481</v>
      </c>
      <c r="Q18" s="114">
        <f t="shared" si="7"/>
        <v>16</v>
      </c>
      <c r="R18" s="105" t="str">
        <f>Таблица13[[#This Row],[дата окончания ]]</f>
        <v>"26" ноября 2020 г.</v>
      </c>
      <c r="S18" s="93" t="str">
        <f t="shared" ref="S18:AL18" si="34">S14</f>
        <v xml:space="preserve"> Главный специалист филиала в г. Нефтеюганск, РПУ г. Тюмень, ПУ №2 г.Тюмень,    </v>
      </c>
      <c r="T18" s="93" t="str">
        <f t="shared" si="34"/>
        <v>Альметов Р.Р.</v>
      </c>
      <c r="U18" s="106" t="str">
        <f t="shared" si="34"/>
        <v xml:space="preserve">С-72-197153 </v>
      </c>
      <c r="V18" s="93" t="str">
        <f t="shared" ref="V18" si="35">V17</f>
        <v xml:space="preserve"> № 704-од от 31.12.2019 г., ООО "РН-СтройКонтроль", ОГРН 1177746647275, ИНН 7706449111, 119049, Россия, г. Москва, улица Большая Якиманка, дом 33/13, строение 1, комната 17</v>
      </c>
      <c r="W18" s="93" t="str">
        <f t="shared" si="34"/>
        <v xml:space="preserve"> Производитель работ ООО «Нефтьмонтаж» </v>
      </c>
      <c r="X18" s="93" t="str">
        <f t="shared" si="34"/>
        <v xml:space="preserve">Романенко В.А. </v>
      </c>
      <c r="Y18" s="111" t="str">
        <f t="shared" si="34"/>
        <v xml:space="preserve"> № 445-03 от 10.09.2019 г. </v>
      </c>
      <c r="Z18" s="111" t="str">
        <f t="shared" si="34"/>
        <v xml:space="preserve"> Заместитель генерального директора ООО «Нефтьмонтаж» </v>
      </c>
      <c r="AA18" s="111" t="str">
        <f t="shared" si="34"/>
        <v xml:space="preserve">Гебеков Н.Г. </v>
      </c>
      <c r="AB18" s="111" t="str">
        <f t="shared" si="34"/>
        <v xml:space="preserve">С-86-086154 </v>
      </c>
      <c r="AC18" s="93" t="str">
        <f t="shared" si="34"/>
        <v xml:space="preserve"> № 445-03 от 10.09.2019 г.</v>
      </c>
      <c r="AD18" s="93" t="str">
        <f t="shared" si="34"/>
        <v xml:space="preserve"> Главный специалист ОАН ООО «РН-БашНИПИнефть» </v>
      </c>
      <c r="AE18" s="93" t="str">
        <f t="shared" si="34"/>
        <v>Служаев Д.Д.</v>
      </c>
      <c r="AF18" s="93" t="str">
        <f t="shared" si="34"/>
        <v xml:space="preserve"> № 267 от 27.05.2019 г. </v>
      </c>
      <c r="AG18" s="93" t="str">
        <f t="shared" si="34"/>
        <v xml:space="preserve"> Производитель работ ООО «Нефтьмонтаж» </v>
      </c>
      <c r="AH18" s="93" t="str">
        <f t="shared" si="34"/>
        <v xml:space="preserve">Романенко В.А. </v>
      </c>
      <c r="AI18" s="93" t="str">
        <f t="shared" si="34"/>
        <v xml:space="preserve"> № 445-03 от 10.09.2019 г. </v>
      </c>
      <c r="AJ18" s="93" t="str">
        <f t="shared" si="34"/>
        <v xml:space="preserve">Ведущий специалист по организации строительства и ремонту объектов ООО "Соровскнефть" </v>
      </c>
      <c r="AK18" s="93" t="str">
        <f t="shared" si="34"/>
        <v xml:space="preserve">Дегтярев Г.В. </v>
      </c>
      <c r="AL18" s="93" t="str">
        <f t="shared" si="34"/>
        <v xml:space="preserve">№ 0041-Р-СРСК от 02.07.2019 г. </v>
      </c>
      <c r="AM18" s="93" t="str">
        <f t="shared" ref="AM18:AN18" si="36">AM14</f>
        <v xml:space="preserve"> Ведущий специалист ООО «РН-СтройКонтроль» </v>
      </c>
      <c r="AN18" s="93" t="str">
        <f t="shared" si="36"/>
        <v>Меньков А.И.</v>
      </c>
      <c r="AO18" s="93" t="str">
        <f>AO14</f>
        <v xml:space="preserve"> № 704-од от 31.12.2019 г. </v>
      </c>
      <c r="AP18" s="94" t="s">
        <v>183</v>
      </c>
      <c r="AQ18" s="370"/>
      <c r="AR18" s="374" t="s">
        <v>662</v>
      </c>
      <c r="AS18" s="111">
        <f>AS14</f>
        <v>0</v>
      </c>
      <c r="AT18" s="93" t="str">
        <f>Исх!B$34</f>
        <v>ООО «РН-БашНИПИнефть»</v>
      </c>
      <c r="AU18" s="378" t="s">
        <v>667</v>
      </c>
      <c r="AV18" s="102"/>
      <c r="AW18" s="381" t="s">
        <v>658</v>
      </c>
      <c r="AX18" s="102"/>
      <c r="AY18" s="102"/>
      <c r="AZ18" s="102"/>
      <c r="BA18" s="401" t="s">
        <v>643</v>
      </c>
      <c r="BB18" s="402" t="s">
        <v>643</v>
      </c>
      <c r="BC18" s="380"/>
      <c r="BD18" s="388" t="s">
        <v>648</v>
      </c>
      <c r="BE18" s="381" t="s">
        <v>658</v>
      </c>
      <c r="BF18" s="109"/>
      <c r="BG18" s="113"/>
    </row>
    <row r="19" spans="1:59" ht="92.25" customHeight="1" x14ac:dyDescent="0.25">
      <c r="A19" s="116" t="s">
        <v>182</v>
      </c>
      <c r="B19" s="92">
        <f t="shared" si="6"/>
        <v>17</v>
      </c>
      <c r="C19" s="96"/>
      <c r="D19"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19" s="94" t="str">
        <f t="shared" si="1"/>
        <v>ООО «Соровскнефть»</v>
      </c>
      <c r="F19" s="94" t="str">
        <f t="shared" si="2"/>
        <v xml:space="preserve"> ОГРН 1077203059548, ИНН 7202170632, </v>
      </c>
      <c r="G19" s="94" t="str">
        <f t="shared" si="2"/>
        <v>625002, РФ, г. Тюмень, ул. Орджоникидзе, 5, тел./факс  8 (3452) 565-910</v>
      </c>
      <c r="H19" s="94" t="str">
        <f t="shared" si="2"/>
        <v>Союз «Саморегулируемая организация строителей Тюменской области», ОГРН 1087200001129, ИНН 7203208906</v>
      </c>
      <c r="I19" s="94" t="str">
        <f t="shared" si="2"/>
        <v>ООО «Нефтьмонтаж»,</v>
      </c>
      <c r="J19" s="94" t="str">
        <f t="shared" si="2"/>
        <v xml:space="preserve"> ОГРН 1058602142730, ИНН 8602004134, </v>
      </c>
      <c r="K19" s="94" t="str">
        <f t="shared" si="2"/>
        <v>628404, РФ, ХМАО, г. Сургут, ул. Индустриальная, 6/2, тел./факс  +7 (3462) 37-93-28,</v>
      </c>
      <c r="L19" s="94" t="str">
        <f t="shared" si="2"/>
        <v>Саморегулируемая организация «Союз строителей Югры», ОГРН 1088600001478, ИНН 8601036373</v>
      </c>
      <c r="M19" s="94" t="str">
        <f t="shared" si="2"/>
        <v>ООО «РН-БашНИПИнефть»</v>
      </c>
      <c r="N19" s="94" t="str">
        <f t="shared" si="2"/>
        <v xml:space="preserve">ОГРН 1092300002508,  ИНН 2310140481, </v>
      </c>
      <c r="O19" s="94" t="str">
        <f t="shared" si="2"/>
        <v>450006, РФ , респ. Башкортостан, г. Уфа, Ленина, 86/1; тел./факс +7 (3472) 62-43-40</v>
      </c>
      <c r="P19" s="94" t="str">
        <f t="shared" si="2"/>
        <v>Саморегулируемая организация Союз «РОСНЕФТЬ-Проектирование», ОГРН 1092300002508, ИНН 2310140481</v>
      </c>
      <c r="Q19" s="114">
        <f t="shared" si="7"/>
        <v>17</v>
      </c>
      <c r="R19" s="105" t="str">
        <f>Таблица13[[#This Row],[дата окончания ]]</f>
        <v>"27" ноября 2020 г.</v>
      </c>
      <c r="S19" s="93" t="str">
        <f t="shared" si="3"/>
        <v xml:space="preserve"> Главный специалист филиала в г. Нефтеюганск, РПУ г. Тюмень, ПУ №2 г.Тюмень,    </v>
      </c>
      <c r="T19" s="93" t="str">
        <f t="shared" si="3"/>
        <v>Альметов Р.Р.</v>
      </c>
      <c r="U19" s="106" t="str">
        <f t="shared" si="3"/>
        <v xml:space="preserve">С-72-197153 </v>
      </c>
      <c r="V19" s="93" t="str">
        <f t="shared" ref="V19" si="37">V18</f>
        <v xml:space="preserve"> № 704-од от 31.12.2019 г., ООО "РН-СтройКонтроль", ОГРН 1177746647275, ИНН 7706449111, 119049, Россия, г. Москва, улица Большая Якиманка, дом 33/13, строение 1, комната 17</v>
      </c>
      <c r="W19" s="93" t="str">
        <f t="shared" si="3"/>
        <v xml:space="preserve"> Производитель работ ООО «Нефтьмонтаж» </v>
      </c>
      <c r="X19" s="93" t="str">
        <f t="shared" si="3"/>
        <v xml:space="preserve">Романенко В.А. </v>
      </c>
      <c r="Y19" s="111" t="str">
        <f t="shared" si="3"/>
        <v xml:space="preserve"> № 445-03 от 10.09.2019 г. </v>
      </c>
      <c r="Z19" s="111" t="str">
        <f t="shared" si="3"/>
        <v xml:space="preserve"> Заместитель генерального директора ООО «Нефтьмонтаж» </v>
      </c>
      <c r="AA19" s="111" t="str">
        <f t="shared" si="3"/>
        <v xml:space="preserve">Гебеков Н.Г. </v>
      </c>
      <c r="AB19" s="111" t="str">
        <f t="shared" si="3"/>
        <v xml:space="preserve">С-86-086154 </v>
      </c>
      <c r="AC19" s="93" t="str">
        <f t="shared" si="3"/>
        <v xml:space="preserve"> № 445-03 от 10.09.2019 г.</v>
      </c>
      <c r="AD19" s="93" t="str">
        <f t="shared" si="3"/>
        <v xml:space="preserve"> Главный специалист ОАН ООО «РН-БашНИПИнефть» </v>
      </c>
      <c r="AE19" s="93" t="str">
        <f t="shared" si="3"/>
        <v>Служаев Д.Д.</v>
      </c>
      <c r="AF19" s="93" t="str">
        <f t="shared" si="3"/>
        <v xml:space="preserve"> № 267 от 27.05.2019 г. </v>
      </c>
      <c r="AG19" s="93" t="str">
        <f t="shared" si="3"/>
        <v xml:space="preserve"> Производитель работ ООО «Нефтьмонтаж» </v>
      </c>
      <c r="AH19" s="93" t="str">
        <f t="shared" si="4"/>
        <v xml:space="preserve">Романенко В.А. </v>
      </c>
      <c r="AI19" s="93" t="str">
        <f t="shared" si="4"/>
        <v xml:space="preserve"> № 445-03 от 10.09.2019 г. </v>
      </c>
      <c r="AJ19" s="93" t="str">
        <f t="shared" si="3"/>
        <v xml:space="preserve">Ведущий специалист по организации строительства и ремонту объектов ООО "Соровскнефть" </v>
      </c>
      <c r="AK19" s="93" t="str">
        <f t="shared" si="3"/>
        <v xml:space="preserve">Дегтярев Г.В. </v>
      </c>
      <c r="AL19" s="93" t="str">
        <f t="shared" si="3"/>
        <v xml:space="preserve">№ 0041-Р-СРСК от 02.07.2019 г. </v>
      </c>
      <c r="AM19" s="93" t="str">
        <f t="shared" ref="AM19:AN19" si="38">AM18</f>
        <v xml:space="preserve"> Ведущий специалист ООО «РН-СтройКонтроль» </v>
      </c>
      <c r="AN19" s="93" t="str">
        <f t="shared" si="38"/>
        <v>Меньков А.И.</v>
      </c>
      <c r="AO19" s="93" t="str">
        <f t="shared" si="5"/>
        <v xml:space="preserve"> № 704-од от 31.12.2019 г. </v>
      </c>
      <c r="AP19" s="94" t="s">
        <v>183</v>
      </c>
      <c r="AQ19" s="370"/>
      <c r="AR19" s="372" t="s">
        <v>663</v>
      </c>
      <c r="AS19" s="111">
        <f t="shared" ref="AS19:AS22" si="39">AS18</f>
        <v>0</v>
      </c>
      <c r="AT19" s="93" t="str">
        <f>Исх!B$34</f>
        <v>ООО «РН-БашНИПИнефть»</v>
      </c>
      <c r="AU19" s="378" t="s">
        <v>660</v>
      </c>
      <c r="AV19" s="102"/>
      <c r="AW19" s="381" t="s">
        <v>658</v>
      </c>
      <c r="AX19" s="102"/>
      <c r="AY19" s="102"/>
      <c r="AZ19" s="102"/>
      <c r="BA19" s="401" t="s">
        <v>671</v>
      </c>
      <c r="BB19" s="402" t="s">
        <v>671</v>
      </c>
      <c r="BC19" s="380"/>
      <c r="BD19" s="388" t="s">
        <v>649</v>
      </c>
      <c r="BE19" s="381" t="s">
        <v>658</v>
      </c>
      <c r="BF19" s="109"/>
      <c r="BG19" s="113"/>
    </row>
    <row r="20" spans="1:59" ht="69.95" customHeight="1" x14ac:dyDescent="0.25">
      <c r="A20" s="116" t="s">
        <v>182</v>
      </c>
      <c r="B20" s="92">
        <f t="shared" si="6"/>
        <v>18</v>
      </c>
      <c r="C20" s="96"/>
      <c r="D20"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0" s="94" t="str">
        <f t="shared" si="1"/>
        <v>ООО «Соровскнефть»</v>
      </c>
      <c r="F20" s="94" t="str">
        <f t="shared" si="2"/>
        <v xml:space="preserve"> ОГРН 1077203059548, ИНН 7202170632, </v>
      </c>
      <c r="G20" s="94" t="str">
        <f t="shared" si="2"/>
        <v>625002, РФ, г. Тюмень, ул. Орджоникидзе, 5, тел./факс  8 (3452) 565-910</v>
      </c>
      <c r="H20" s="94" t="str">
        <f t="shared" si="2"/>
        <v>Союз «Саморегулируемая организация строителей Тюменской области», ОГРН 1087200001129, ИНН 7203208906</v>
      </c>
      <c r="I20" s="94" t="str">
        <f t="shared" si="2"/>
        <v>ООО «Нефтьмонтаж»,</v>
      </c>
      <c r="J20" s="94" t="str">
        <f t="shared" si="2"/>
        <v xml:space="preserve"> ОГРН 1058602142730, ИНН 8602004134, </v>
      </c>
      <c r="K20" s="94" t="str">
        <f t="shared" si="2"/>
        <v>628404, РФ, ХМАО, г. Сургут, ул. Индустриальная, 6/2, тел./факс  +7 (3462) 37-93-28,</v>
      </c>
      <c r="L20" s="94" t="str">
        <f t="shared" si="2"/>
        <v>Саморегулируемая организация «Союз строителей Югры», ОГРН 1088600001478, ИНН 8601036373</v>
      </c>
      <c r="M20" s="94" t="str">
        <f t="shared" si="2"/>
        <v>ООО «РН-БашНИПИнефть»</v>
      </c>
      <c r="N20" s="94" t="str">
        <f t="shared" si="2"/>
        <v xml:space="preserve">ОГРН 1092300002508,  ИНН 2310140481, </v>
      </c>
      <c r="O20" s="94" t="str">
        <f t="shared" si="2"/>
        <v>450006, РФ , респ. Башкортостан, г. Уфа, Ленина, 86/1; тел./факс +7 (3472) 62-43-40</v>
      </c>
      <c r="P20" s="94" t="str">
        <f t="shared" si="2"/>
        <v>Саморегулируемая организация Союз «РОСНЕФТЬ-Проектирование», ОГРН 1092300002508, ИНН 2310140481</v>
      </c>
      <c r="Q20" s="114">
        <f t="shared" si="7"/>
        <v>18</v>
      </c>
      <c r="R20" s="105" t="str">
        <f>Таблица13[[#This Row],[дата окончания ]]</f>
        <v>"28" ноября 2020 г.</v>
      </c>
      <c r="S20" s="93" t="str">
        <f t="shared" si="3"/>
        <v xml:space="preserve"> Главный специалист филиала в г. Нефтеюганск, РПУ г. Тюмень, ПУ №2 г.Тюмень,    </v>
      </c>
      <c r="T20" s="93" t="str">
        <f t="shared" si="3"/>
        <v>Альметов Р.Р.</v>
      </c>
      <c r="U20" s="106" t="str">
        <f t="shared" si="3"/>
        <v xml:space="preserve">С-72-197153 </v>
      </c>
      <c r="V20" s="93" t="str">
        <f t="shared" ref="V20" si="40">V19</f>
        <v xml:space="preserve"> № 704-од от 31.12.2019 г., ООО "РН-СтройКонтроль", ОГРН 1177746647275, ИНН 7706449111, 119049, Россия, г. Москва, улица Большая Якиманка, дом 33/13, строение 1, комната 17</v>
      </c>
      <c r="W20" s="93" t="str">
        <f t="shared" si="3"/>
        <v xml:space="preserve"> Производитель работ ООО «Нефтьмонтаж» </v>
      </c>
      <c r="X20" s="93" t="str">
        <f t="shared" si="3"/>
        <v xml:space="preserve">Романенко В.А. </v>
      </c>
      <c r="Y20" s="111" t="str">
        <f t="shared" si="3"/>
        <v xml:space="preserve"> № 445-03 от 10.09.2019 г. </v>
      </c>
      <c r="Z20" s="111" t="str">
        <f t="shared" si="3"/>
        <v xml:space="preserve"> Заместитель генерального директора ООО «Нефтьмонтаж» </v>
      </c>
      <c r="AA20" s="111" t="str">
        <f t="shared" si="3"/>
        <v xml:space="preserve">Гебеков Н.Г. </v>
      </c>
      <c r="AB20" s="111" t="str">
        <f t="shared" si="3"/>
        <v xml:space="preserve">С-86-086154 </v>
      </c>
      <c r="AC20" s="93" t="str">
        <f t="shared" si="3"/>
        <v xml:space="preserve"> № 445-03 от 10.09.2019 г.</v>
      </c>
      <c r="AD20" s="93" t="str">
        <f t="shared" si="3"/>
        <v xml:space="preserve"> Главный специалист ОАН ООО «РН-БашНИПИнефть» </v>
      </c>
      <c r="AE20" s="93" t="str">
        <f t="shared" si="3"/>
        <v>Служаев Д.Д.</v>
      </c>
      <c r="AF20" s="93" t="str">
        <f t="shared" si="3"/>
        <v xml:space="preserve"> № 267 от 27.05.2019 г. </v>
      </c>
      <c r="AG20" s="93" t="str">
        <f t="shared" si="3"/>
        <v xml:space="preserve"> Производитель работ ООО «Нефтьмонтаж» </v>
      </c>
      <c r="AH20" s="93" t="str">
        <f t="shared" si="4"/>
        <v xml:space="preserve">Романенко В.А. </v>
      </c>
      <c r="AI20" s="93" t="str">
        <f t="shared" si="4"/>
        <v xml:space="preserve"> № 445-03 от 10.09.2019 г. </v>
      </c>
      <c r="AJ20" s="93" t="str">
        <f t="shared" si="3"/>
        <v xml:space="preserve">Ведущий специалист по организации строительства и ремонту объектов ООО "Соровскнефть" </v>
      </c>
      <c r="AK20" s="93" t="str">
        <f t="shared" si="3"/>
        <v xml:space="preserve">Дегтярев Г.В. </v>
      </c>
      <c r="AL20" s="93" t="str">
        <f t="shared" si="3"/>
        <v xml:space="preserve">№ 0041-Р-СРСК от 02.07.2019 г. </v>
      </c>
      <c r="AM20" s="93" t="str">
        <f t="shared" ref="AM20:AN20" si="41">AM19</f>
        <v xml:space="preserve"> Ведущий специалист ООО «РН-СтройКонтроль» </v>
      </c>
      <c r="AN20" s="93" t="str">
        <f t="shared" si="41"/>
        <v>Меньков А.И.</v>
      </c>
      <c r="AO20" s="93" t="str">
        <f t="shared" si="5"/>
        <v xml:space="preserve"> № 704-од от 31.12.2019 г. </v>
      </c>
      <c r="AP20" s="94" t="s">
        <v>183</v>
      </c>
      <c r="AQ20" s="370"/>
      <c r="AR20" s="373" t="s">
        <v>664</v>
      </c>
      <c r="AS20" s="111">
        <f t="shared" si="39"/>
        <v>0</v>
      </c>
      <c r="AT20" s="93" t="str">
        <f>Исх!B$34</f>
        <v>ООО «РН-БашНИПИнефть»</v>
      </c>
      <c r="AU20" s="380" t="s">
        <v>17</v>
      </c>
      <c r="AV20" s="102"/>
      <c r="AW20" s="378" t="s">
        <v>639</v>
      </c>
      <c r="AX20" s="102"/>
      <c r="AY20" s="102"/>
      <c r="AZ20" s="102"/>
      <c r="BA20" s="401" t="s">
        <v>672</v>
      </c>
      <c r="BB20" s="402" t="s">
        <v>672</v>
      </c>
      <c r="BC20" s="380"/>
      <c r="BD20" s="389" t="s">
        <v>650</v>
      </c>
      <c r="BE20" s="378" t="s">
        <v>639</v>
      </c>
      <c r="BF20" s="109"/>
      <c r="BG20" s="113"/>
    </row>
    <row r="21" spans="1:59" ht="114" customHeight="1" x14ac:dyDescent="0.25">
      <c r="A21" s="116" t="s">
        <v>182</v>
      </c>
      <c r="B21" s="92">
        <f t="shared" si="6"/>
        <v>19</v>
      </c>
      <c r="C21" s="96"/>
      <c r="D21"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1" s="94" t="str">
        <f t="shared" si="1"/>
        <v>ООО «Соровскнефть»</v>
      </c>
      <c r="F21" s="94" t="str">
        <f t="shared" si="2"/>
        <v xml:space="preserve"> ОГРН 1077203059548, ИНН 7202170632, </v>
      </c>
      <c r="G21" s="94" t="str">
        <f t="shared" si="2"/>
        <v>625002, РФ, г. Тюмень, ул. Орджоникидзе, 5, тел./факс  8 (3452) 565-910</v>
      </c>
      <c r="H21" s="94" t="str">
        <f t="shared" si="2"/>
        <v>Союз «Саморегулируемая организация строителей Тюменской области», ОГРН 1087200001129, ИНН 7203208906</v>
      </c>
      <c r="I21" s="94" t="str">
        <f t="shared" si="2"/>
        <v>ООО «Нефтьмонтаж»,</v>
      </c>
      <c r="J21" s="94" t="str">
        <f t="shared" si="2"/>
        <v xml:space="preserve"> ОГРН 1058602142730, ИНН 8602004134, </v>
      </c>
      <c r="K21" s="94" t="str">
        <f t="shared" si="2"/>
        <v>628404, РФ, ХМАО, г. Сургут, ул. Индустриальная, 6/2, тел./факс  +7 (3462) 37-93-28,</v>
      </c>
      <c r="L21" s="94" t="str">
        <f t="shared" si="2"/>
        <v>Саморегулируемая организация «Союз строителей Югры», ОГРН 1088600001478, ИНН 8601036373</v>
      </c>
      <c r="M21" s="94" t="str">
        <f t="shared" si="2"/>
        <v>ООО «РН-БашНИПИнефть»</v>
      </c>
      <c r="N21" s="94" t="str">
        <f t="shared" si="2"/>
        <v xml:space="preserve">ОГРН 1092300002508,  ИНН 2310140481, </v>
      </c>
      <c r="O21" s="94" t="str">
        <f t="shared" si="2"/>
        <v>450006, РФ , респ. Башкортостан, г. Уфа, Ленина, 86/1; тел./факс +7 (3472) 62-43-40</v>
      </c>
      <c r="P21" s="94" t="str">
        <f t="shared" si="2"/>
        <v>Саморегулируемая организация Союз «РОСНЕФТЬ-Проектирование», ОГРН 1092300002508, ИНН 2310140481</v>
      </c>
      <c r="Q21" s="114">
        <f t="shared" si="7"/>
        <v>19</v>
      </c>
      <c r="R21" s="105" t="str">
        <f>Таблица13[[#This Row],[дата окончания ]]</f>
        <v>"07" декабря 2020 г.</v>
      </c>
      <c r="S21" s="93" t="str">
        <f t="shared" si="3"/>
        <v xml:space="preserve"> Главный специалист филиала в г. Нефтеюганск, РПУ г. Тюмень, ПУ №2 г.Тюмень,    </v>
      </c>
      <c r="T21" s="93" t="str">
        <f t="shared" si="3"/>
        <v>Альметов Р.Р.</v>
      </c>
      <c r="U21" s="106" t="str">
        <f t="shared" si="3"/>
        <v xml:space="preserve">С-72-197153 </v>
      </c>
      <c r="V21" s="93" t="str">
        <f t="shared" ref="V21" si="42">V20</f>
        <v xml:space="preserve"> № 704-од от 31.12.2019 г., ООО "РН-СтройКонтроль", ОГРН 1177746647275, ИНН 7706449111, 119049, Россия, г. Москва, улица Большая Якиманка, дом 33/13, строение 1, комната 17</v>
      </c>
      <c r="W21" s="93" t="str">
        <f t="shared" si="3"/>
        <v xml:space="preserve"> Производитель работ ООО «Нефтьмонтаж» </v>
      </c>
      <c r="X21" s="93" t="str">
        <f t="shared" si="3"/>
        <v xml:space="preserve">Романенко В.А. </v>
      </c>
      <c r="Y21" s="111" t="str">
        <f t="shared" si="3"/>
        <v xml:space="preserve"> № 445-03 от 10.09.2019 г. </v>
      </c>
      <c r="Z21" s="111" t="str">
        <f t="shared" si="3"/>
        <v xml:space="preserve"> Заместитель генерального директора ООО «Нефтьмонтаж» </v>
      </c>
      <c r="AA21" s="111" t="str">
        <f t="shared" si="3"/>
        <v xml:space="preserve">Гебеков Н.Г. </v>
      </c>
      <c r="AB21" s="111" t="str">
        <f t="shared" si="3"/>
        <v xml:space="preserve">С-86-086154 </v>
      </c>
      <c r="AC21" s="93" t="str">
        <f t="shared" si="3"/>
        <v xml:space="preserve"> № 445-03 от 10.09.2019 г.</v>
      </c>
      <c r="AD21" s="93" t="str">
        <f t="shared" si="3"/>
        <v xml:space="preserve"> Главный специалист ОАН ООО «РН-БашНИПИнефть» </v>
      </c>
      <c r="AE21" s="93" t="str">
        <f t="shared" si="3"/>
        <v>Служаев Д.Д.</v>
      </c>
      <c r="AF21" s="93" t="str">
        <f t="shared" si="3"/>
        <v xml:space="preserve"> № 267 от 27.05.2019 г. </v>
      </c>
      <c r="AG21" s="93" t="str">
        <f t="shared" si="3"/>
        <v xml:space="preserve"> Производитель работ ООО «Нефтьмонтаж» </v>
      </c>
      <c r="AH21" s="93" t="str">
        <f t="shared" si="4"/>
        <v xml:space="preserve">Романенко В.А. </v>
      </c>
      <c r="AI21" s="93" t="str">
        <f t="shared" si="4"/>
        <v xml:space="preserve"> № 445-03 от 10.09.2019 г. </v>
      </c>
      <c r="AJ21" s="93" t="str">
        <f t="shared" si="3"/>
        <v xml:space="preserve">Ведущий специалист по организации строительства и ремонту объектов ООО "Соровскнефть" </v>
      </c>
      <c r="AK21" s="93" t="str">
        <f t="shared" si="3"/>
        <v xml:space="preserve">Дегтярев Г.В. </v>
      </c>
      <c r="AL21" s="93" t="str">
        <f t="shared" si="3"/>
        <v xml:space="preserve">№ 0041-Р-СРСК от 02.07.2019 г. </v>
      </c>
      <c r="AM21" s="93" t="str">
        <f t="shared" ref="AM21:AN21" si="43">AM20</f>
        <v xml:space="preserve"> Ведущий специалист ООО «РН-СтройКонтроль» </v>
      </c>
      <c r="AN21" s="93" t="str">
        <f t="shared" si="43"/>
        <v>Меньков А.И.</v>
      </c>
      <c r="AO21" s="93" t="str">
        <f t="shared" si="5"/>
        <v xml:space="preserve"> № 704-од от 31.12.2019 г. </v>
      </c>
      <c r="AP21" s="94" t="s">
        <v>183</v>
      </c>
      <c r="AQ21" s="370"/>
      <c r="AR21" s="372" t="s">
        <v>665</v>
      </c>
      <c r="AS21" s="111" t="str">
        <f>CONCATENATE(Исх!B$41,)</f>
        <v/>
      </c>
      <c r="AT21" s="93" t="str">
        <f>Исх!B$34</f>
        <v>ООО «РН-БашНИПИнефть»</v>
      </c>
      <c r="AU21" s="377" t="s">
        <v>668</v>
      </c>
      <c r="AV21" s="102"/>
      <c r="AW21" s="381" t="s">
        <v>659</v>
      </c>
      <c r="AX21" s="102"/>
      <c r="AY21" s="102"/>
      <c r="AZ21" s="102"/>
      <c r="BA21" s="401" t="s">
        <v>674</v>
      </c>
      <c r="BB21" s="402" t="s">
        <v>644</v>
      </c>
      <c r="BC21" s="382" t="s">
        <v>641</v>
      </c>
      <c r="BD21" s="384" t="s">
        <v>645</v>
      </c>
      <c r="BE21" s="377" t="s">
        <v>659</v>
      </c>
      <c r="BF21" s="121"/>
    </row>
    <row r="22" spans="1:59" ht="69.95" customHeight="1" x14ac:dyDescent="0.25">
      <c r="A22" s="116" t="s">
        <v>182</v>
      </c>
      <c r="B22" s="92">
        <f t="shared" si="6"/>
        <v>20</v>
      </c>
      <c r="C22" s="96"/>
      <c r="D22"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2" s="94" t="str">
        <f t="shared" si="1"/>
        <v>ООО «Соровскнефть»</v>
      </c>
      <c r="F22" s="94" t="str">
        <f t="shared" si="2"/>
        <v xml:space="preserve"> ОГРН 1077203059548, ИНН 7202170632, </v>
      </c>
      <c r="G22" s="94" t="str">
        <f t="shared" si="2"/>
        <v>625002, РФ, г. Тюмень, ул. Орджоникидзе, 5, тел./факс  8 (3452) 565-910</v>
      </c>
      <c r="H22" s="94" t="str">
        <f t="shared" si="2"/>
        <v>Союз «Саморегулируемая организация строителей Тюменской области», ОГРН 1087200001129, ИНН 7203208906</v>
      </c>
      <c r="I22" s="94" t="str">
        <f t="shared" si="2"/>
        <v>ООО «Нефтьмонтаж»,</v>
      </c>
      <c r="J22" s="94" t="str">
        <f t="shared" si="2"/>
        <v xml:space="preserve"> ОГРН 1058602142730, ИНН 8602004134, </v>
      </c>
      <c r="K22" s="94" t="str">
        <f t="shared" si="2"/>
        <v>628404, РФ, ХМАО, г. Сургут, ул. Индустриальная, 6/2, тел./факс  +7 (3462) 37-93-28,</v>
      </c>
      <c r="L22" s="94" t="str">
        <f t="shared" si="2"/>
        <v>Саморегулируемая организация «Союз строителей Югры», ОГРН 1088600001478, ИНН 8601036373</v>
      </c>
      <c r="M22" s="94" t="str">
        <f t="shared" si="2"/>
        <v>ООО «РН-БашНИПИнефть»</v>
      </c>
      <c r="N22" s="94" t="str">
        <f t="shared" si="2"/>
        <v xml:space="preserve">ОГРН 1092300002508,  ИНН 2310140481, </v>
      </c>
      <c r="O22" s="94" t="str">
        <f t="shared" si="2"/>
        <v>450006, РФ , респ. Башкортостан, г. Уфа, Ленина, 86/1; тел./факс +7 (3472) 62-43-40</v>
      </c>
      <c r="P22" s="94" t="str">
        <f t="shared" si="2"/>
        <v>Саморегулируемая организация Союз «РОСНЕФТЬ-Проектирование», ОГРН 1092300002508, ИНН 2310140481</v>
      </c>
      <c r="Q22" s="114">
        <f t="shared" si="7"/>
        <v>20</v>
      </c>
      <c r="R22" s="105" t="str">
        <f>Таблица13[[#This Row],[дата окончания ]]</f>
        <v>"08" декабря 2020 г.</v>
      </c>
      <c r="S22" s="93" t="str">
        <f t="shared" si="3"/>
        <v xml:space="preserve"> Главный специалист филиала в г. Нефтеюганск, РПУ г. Тюмень, ПУ №2 г.Тюмень,    </v>
      </c>
      <c r="T22" s="93" t="str">
        <f t="shared" si="3"/>
        <v>Альметов Р.Р.</v>
      </c>
      <c r="U22" s="106" t="str">
        <f t="shared" si="3"/>
        <v xml:space="preserve">С-72-197153 </v>
      </c>
      <c r="V22" s="93" t="str">
        <f t="shared" ref="V22" si="44">V21</f>
        <v xml:space="preserve"> № 704-од от 31.12.2019 г., ООО "РН-СтройКонтроль", ОГРН 1177746647275, ИНН 7706449111, 119049, Россия, г. Москва, улица Большая Якиманка, дом 33/13, строение 1, комната 17</v>
      </c>
      <c r="W22" s="93" t="str">
        <f t="shared" si="3"/>
        <v xml:space="preserve"> Производитель работ ООО «Нефтьмонтаж» </v>
      </c>
      <c r="X22" s="93" t="str">
        <f t="shared" ref="W22:AL26" si="45">X21</f>
        <v xml:space="preserve">Романенко В.А. </v>
      </c>
      <c r="Y22" s="111" t="str">
        <f t="shared" si="45"/>
        <v xml:space="preserve"> № 445-03 от 10.09.2019 г. </v>
      </c>
      <c r="Z22" s="111" t="str">
        <f t="shared" si="45"/>
        <v xml:space="preserve"> Заместитель генерального директора ООО «Нефтьмонтаж» </v>
      </c>
      <c r="AA22" s="111" t="str">
        <f t="shared" si="45"/>
        <v xml:space="preserve">Гебеков Н.Г. </v>
      </c>
      <c r="AB22" s="111" t="str">
        <f t="shared" si="45"/>
        <v xml:space="preserve">С-86-086154 </v>
      </c>
      <c r="AC22" s="93" t="str">
        <f t="shared" si="45"/>
        <v xml:space="preserve"> № 445-03 от 10.09.2019 г.</v>
      </c>
      <c r="AD22" s="93" t="str">
        <f t="shared" si="45"/>
        <v xml:space="preserve"> Главный специалист ОАН ООО «РН-БашНИПИнефть» </v>
      </c>
      <c r="AE22" s="93" t="str">
        <f t="shared" si="45"/>
        <v>Служаев Д.Д.</v>
      </c>
      <c r="AF22" s="93" t="str">
        <f t="shared" si="45"/>
        <v xml:space="preserve"> № 267 от 27.05.2019 г. </v>
      </c>
      <c r="AG22" s="93" t="str">
        <f t="shared" si="45"/>
        <v xml:space="preserve"> Производитель работ ООО «Нефтьмонтаж» </v>
      </c>
      <c r="AH22" s="93" t="str">
        <f t="shared" si="4"/>
        <v xml:space="preserve">Романенко В.А. </v>
      </c>
      <c r="AI22" s="93" t="str">
        <f t="shared" si="4"/>
        <v xml:space="preserve"> № 445-03 от 10.09.2019 г. </v>
      </c>
      <c r="AJ22" s="93" t="str">
        <f t="shared" si="4"/>
        <v xml:space="preserve">Ведущий специалист по организации строительства и ремонту объектов ООО "Соровскнефть" </v>
      </c>
      <c r="AK22" s="93" t="str">
        <f t="shared" si="4"/>
        <v xml:space="preserve">Дегтярев Г.В. </v>
      </c>
      <c r="AL22" s="93" t="str">
        <f t="shared" si="4"/>
        <v xml:space="preserve">№ 0041-Р-СРСК от 02.07.2019 г. </v>
      </c>
      <c r="AM22" s="93" t="str">
        <f t="shared" si="4"/>
        <v xml:space="preserve"> Ведущий специалист ООО «РН-СтройКонтроль» </v>
      </c>
      <c r="AN22" s="93" t="str">
        <f t="shared" si="4"/>
        <v>Меньков А.И.</v>
      </c>
      <c r="AO22" s="93" t="str">
        <f t="shared" si="5"/>
        <v xml:space="preserve"> № 704-од от 31.12.2019 г. </v>
      </c>
      <c r="AP22" s="94" t="s">
        <v>183</v>
      </c>
      <c r="AQ22" s="370"/>
      <c r="AR22" s="375" t="s">
        <v>666</v>
      </c>
      <c r="AS22" s="111" t="str">
        <f t="shared" si="39"/>
        <v/>
      </c>
      <c r="AT22" s="93" t="str">
        <f>Исх!B$34</f>
        <v>ООО «РН-БашНИПИнефть»</v>
      </c>
      <c r="AU22" s="378" t="s">
        <v>638</v>
      </c>
      <c r="AV22" s="102"/>
      <c r="AW22" s="381" t="s">
        <v>659</v>
      </c>
      <c r="AX22" s="102"/>
      <c r="AY22" s="102"/>
      <c r="AZ22" s="102"/>
      <c r="BA22" s="401" t="s">
        <v>675</v>
      </c>
      <c r="BB22" s="402" t="s">
        <v>673</v>
      </c>
      <c r="BC22" s="378" t="s">
        <v>641</v>
      </c>
      <c r="BD22" s="390" t="s">
        <v>651</v>
      </c>
      <c r="BE22" s="377" t="s">
        <v>659</v>
      </c>
      <c r="BF22" s="118"/>
      <c r="BG22" s="120"/>
    </row>
    <row r="23" spans="1:59" ht="69.95" customHeight="1" x14ac:dyDescent="0.25">
      <c r="A23" s="116" t="s">
        <v>182</v>
      </c>
      <c r="B23" s="92">
        <f t="shared" si="6"/>
        <v>21</v>
      </c>
      <c r="C23" s="96"/>
      <c r="D23"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3" s="94" t="str">
        <f t="shared" si="1"/>
        <v>ООО «Соровскнефть»</v>
      </c>
      <c r="F23" s="94" t="str">
        <f t="shared" si="2"/>
        <v xml:space="preserve"> ОГРН 1077203059548, ИНН 7202170632, </v>
      </c>
      <c r="G23" s="94" t="str">
        <f t="shared" si="2"/>
        <v>625002, РФ, г. Тюмень, ул. Орджоникидзе, 5, тел./факс  8 (3452) 565-910</v>
      </c>
      <c r="H23" s="94" t="str">
        <f t="shared" si="2"/>
        <v>Союз «Саморегулируемая организация строителей Тюменской области», ОГРН 1087200001129, ИНН 7203208906</v>
      </c>
      <c r="I23" s="94" t="str">
        <f t="shared" si="2"/>
        <v>ООО «Нефтьмонтаж»,</v>
      </c>
      <c r="J23" s="94" t="str">
        <f t="shared" si="2"/>
        <v xml:space="preserve"> ОГРН 1058602142730, ИНН 8602004134, </v>
      </c>
      <c r="K23" s="94" t="str">
        <f t="shared" si="2"/>
        <v>628404, РФ, ХМАО, г. Сургут, ул. Индустриальная, 6/2, тел./факс  +7 (3462) 37-93-28,</v>
      </c>
      <c r="L23" s="94" t="str">
        <f t="shared" si="2"/>
        <v>Саморегулируемая организация «Союз строителей Югры», ОГРН 1088600001478, ИНН 8601036373</v>
      </c>
      <c r="M23" s="94" t="str">
        <f t="shared" si="2"/>
        <v>ООО «РН-БашНИПИнефть»</v>
      </c>
      <c r="N23" s="94" t="str">
        <f t="shared" si="2"/>
        <v xml:space="preserve">ОГРН 1092300002508,  ИНН 2310140481, </v>
      </c>
      <c r="O23" s="94" t="str">
        <f t="shared" si="2"/>
        <v>450006, РФ , респ. Башкортостан, г. Уфа, Ленина, 86/1; тел./факс +7 (3472) 62-43-40</v>
      </c>
      <c r="P23" s="94" t="str">
        <f t="shared" si="2"/>
        <v>Саморегулируемая организация Союз «РОСНЕФТЬ-Проектирование», ОГРН 1092300002508, ИНН 2310140481</v>
      </c>
      <c r="Q23" s="114">
        <f t="shared" si="7"/>
        <v>21</v>
      </c>
      <c r="R23" s="105">
        <f>Таблица13[[#This Row],[дата окончания ]]</f>
        <v>0</v>
      </c>
      <c r="S23" s="93" t="str">
        <f t="shared" ref="S23:V26" si="46">S22</f>
        <v xml:space="preserve"> Главный специалист филиала в г. Нефтеюганск, РПУ г. Тюмень, ПУ №2 г.Тюмень,    </v>
      </c>
      <c r="T23" s="93" t="str">
        <f t="shared" si="46"/>
        <v>Альметов Р.Р.</v>
      </c>
      <c r="U23" s="106" t="str">
        <f t="shared" si="46"/>
        <v xml:space="preserve">С-72-197153 </v>
      </c>
      <c r="V23" s="93" t="str">
        <f t="shared" si="46"/>
        <v xml:space="preserve"> № 704-од от 31.12.2019 г., ООО "РН-СтройКонтроль", ОГРН 1177746647275, ИНН 7706449111, 119049, Россия, г. Москва, улица Большая Якиманка, дом 33/13, строение 1, комната 17</v>
      </c>
      <c r="W23" s="93" t="str">
        <f t="shared" si="45"/>
        <v xml:space="preserve"> Производитель работ ООО «Нефтьмонтаж» </v>
      </c>
      <c r="X23" s="93" t="str">
        <f t="shared" si="45"/>
        <v xml:space="preserve">Романенко В.А. </v>
      </c>
      <c r="Y23" s="111" t="str">
        <f t="shared" si="45"/>
        <v xml:space="preserve"> № 445-03 от 10.09.2019 г. </v>
      </c>
      <c r="Z23" s="111" t="str">
        <f t="shared" si="45"/>
        <v xml:space="preserve"> Заместитель генерального директора ООО «Нефтьмонтаж» </v>
      </c>
      <c r="AA23" s="111" t="str">
        <f t="shared" si="45"/>
        <v xml:space="preserve">Гебеков Н.Г. </v>
      </c>
      <c r="AB23" s="111" t="str">
        <f t="shared" si="45"/>
        <v xml:space="preserve">С-86-086154 </v>
      </c>
      <c r="AC23" s="93" t="str">
        <f t="shared" si="45"/>
        <v xml:space="preserve"> № 445-03 от 10.09.2019 г.</v>
      </c>
      <c r="AD23" s="93" t="str">
        <f t="shared" si="45"/>
        <v xml:space="preserve"> Главный специалист ОАН ООО «РН-БашНИПИнефть» </v>
      </c>
      <c r="AE23" s="93" t="str">
        <f t="shared" si="45"/>
        <v>Служаев Д.Д.</v>
      </c>
      <c r="AF23" s="93" t="str">
        <f t="shared" si="45"/>
        <v xml:space="preserve"> № 267 от 27.05.2019 г. </v>
      </c>
      <c r="AG23" s="93" t="str">
        <f t="shared" si="45"/>
        <v xml:space="preserve"> Производитель работ ООО «Нефтьмонтаж» </v>
      </c>
      <c r="AH23" s="93" t="str">
        <f t="shared" si="4"/>
        <v xml:space="preserve">Романенко В.А. </v>
      </c>
      <c r="AI23" s="93" t="str">
        <f t="shared" si="4"/>
        <v xml:space="preserve"> № 445-03 от 10.09.2019 г. </v>
      </c>
      <c r="AJ23" s="93" t="str">
        <f t="shared" si="4"/>
        <v xml:space="preserve">Ведущий специалист по организации строительства и ремонту объектов ООО "Соровскнефть" </v>
      </c>
      <c r="AK23" s="93" t="str">
        <f t="shared" si="4"/>
        <v xml:space="preserve">Дегтярев Г.В. </v>
      </c>
      <c r="AL23" s="93" t="str">
        <f t="shared" si="4"/>
        <v xml:space="preserve">№ 0041-Р-СРСК от 02.07.2019 г. </v>
      </c>
      <c r="AM23" s="93" t="str">
        <f t="shared" si="4"/>
        <v xml:space="preserve"> Ведущий специалист ООО «РН-СтройКонтроль» </v>
      </c>
      <c r="AN23" s="93" t="str">
        <f t="shared" si="4"/>
        <v>Меньков А.И.</v>
      </c>
      <c r="AO23" s="93" t="str">
        <f t="shared" si="5"/>
        <v xml:space="preserve"> № 704-од от 31.12.2019 г. </v>
      </c>
      <c r="AP23" s="94" t="s">
        <v>183</v>
      </c>
      <c r="AQ23" s="276"/>
      <c r="AR23" s="308"/>
      <c r="AS23" s="111"/>
      <c r="AT23" s="93"/>
      <c r="AU23" s="117"/>
      <c r="AV23" s="118"/>
      <c r="AW23" s="119"/>
      <c r="AX23" s="118"/>
      <c r="AY23" s="118"/>
      <c r="AZ23" s="118"/>
      <c r="BA23" s="277"/>
      <c r="BB23" s="277"/>
      <c r="BC23" s="112"/>
      <c r="BD23" s="121"/>
      <c r="BE23" s="93"/>
      <c r="BF23" s="118"/>
      <c r="BG23" s="120"/>
    </row>
    <row r="24" spans="1:59" ht="69.95" customHeight="1" x14ac:dyDescent="0.25">
      <c r="A24" s="116" t="s">
        <v>182</v>
      </c>
      <c r="B24" s="92">
        <f t="shared" si="6"/>
        <v>22</v>
      </c>
      <c r="C24" s="96"/>
      <c r="D24"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4" s="94" t="str">
        <f t="shared" si="1"/>
        <v>ООО «Соровскнефть»</v>
      </c>
      <c r="F24" s="94" t="str">
        <f t="shared" si="2"/>
        <v xml:space="preserve"> ОГРН 1077203059548, ИНН 7202170632, </v>
      </c>
      <c r="G24" s="94" t="str">
        <f t="shared" si="2"/>
        <v>625002, РФ, г. Тюмень, ул. Орджоникидзе, 5, тел./факс  8 (3452) 565-910</v>
      </c>
      <c r="H24" s="94" t="str">
        <f t="shared" si="2"/>
        <v>Союз «Саморегулируемая организация строителей Тюменской области», ОГРН 1087200001129, ИНН 7203208906</v>
      </c>
      <c r="I24" s="94" t="str">
        <f t="shared" si="2"/>
        <v>ООО «Нефтьмонтаж»,</v>
      </c>
      <c r="J24" s="94" t="str">
        <f t="shared" si="2"/>
        <v xml:space="preserve"> ОГРН 1058602142730, ИНН 8602004134, </v>
      </c>
      <c r="K24" s="94" t="str">
        <f t="shared" si="2"/>
        <v>628404, РФ, ХМАО, г. Сургут, ул. Индустриальная, 6/2, тел./факс  +7 (3462) 37-93-28,</v>
      </c>
      <c r="L24" s="94" t="str">
        <f t="shared" si="2"/>
        <v>Саморегулируемая организация «Союз строителей Югры», ОГРН 1088600001478, ИНН 8601036373</v>
      </c>
      <c r="M24" s="94" t="str">
        <f t="shared" si="2"/>
        <v>ООО «РН-БашНИПИнефть»</v>
      </c>
      <c r="N24" s="94" t="str">
        <f t="shared" si="2"/>
        <v xml:space="preserve">ОГРН 1092300002508,  ИНН 2310140481, </v>
      </c>
      <c r="O24" s="94" t="str">
        <f t="shared" si="2"/>
        <v>450006, РФ , респ. Башкортостан, г. Уфа, Ленина, 86/1; тел./факс +7 (3472) 62-43-40</v>
      </c>
      <c r="P24" s="94" t="str">
        <f t="shared" si="2"/>
        <v>Саморегулируемая организация Союз «РОСНЕФТЬ-Проектирование», ОГРН 1092300002508, ИНН 2310140481</v>
      </c>
      <c r="Q24" s="114">
        <f t="shared" si="7"/>
        <v>22</v>
      </c>
      <c r="R24" s="105">
        <f>Таблица13[[#This Row],[дата окончания ]]</f>
        <v>0</v>
      </c>
      <c r="S24" s="93" t="str">
        <f t="shared" si="46"/>
        <v xml:space="preserve"> Главный специалист филиала в г. Нефтеюганск, РПУ г. Тюмень, ПУ №2 г.Тюмень,    </v>
      </c>
      <c r="T24" s="93" t="str">
        <f t="shared" si="46"/>
        <v>Альметов Р.Р.</v>
      </c>
      <c r="U24" s="106" t="str">
        <f t="shared" si="46"/>
        <v xml:space="preserve">С-72-197153 </v>
      </c>
      <c r="V24" s="93" t="str">
        <f t="shared" si="46"/>
        <v xml:space="preserve"> № 704-од от 31.12.2019 г., ООО "РН-СтройКонтроль", ОГРН 1177746647275, ИНН 7706449111, 119049, Россия, г. Москва, улица Большая Якиманка, дом 33/13, строение 1, комната 17</v>
      </c>
      <c r="W24" s="93" t="str">
        <f t="shared" si="45"/>
        <v xml:space="preserve"> Производитель работ ООО «Нефтьмонтаж» </v>
      </c>
      <c r="X24" s="93" t="str">
        <f t="shared" si="45"/>
        <v xml:space="preserve">Романенко В.А. </v>
      </c>
      <c r="Y24" s="111" t="str">
        <f t="shared" si="45"/>
        <v xml:space="preserve"> № 445-03 от 10.09.2019 г. </v>
      </c>
      <c r="Z24" s="111" t="str">
        <f t="shared" si="45"/>
        <v xml:space="preserve"> Заместитель генерального директора ООО «Нефтьмонтаж» </v>
      </c>
      <c r="AA24" s="111" t="str">
        <f t="shared" si="45"/>
        <v xml:space="preserve">Гебеков Н.Г. </v>
      </c>
      <c r="AB24" s="111" t="str">
        <f t="shared" si="45"/>
        <v xml:space="preserve">С-86-086154 </v>
      </c>
      <c r="AC24" s="93" t="str">
        <f t="shared" si="45"/>
        <v xml:space="preserve"> № 445-03 от 10.09.2019 г.</v>
      </c>
      <c r="AD24" s="93" t="str">
        <f t="shared" si="45"/>
        <v xml:space="preserve"> Главный специалист ОАН ООО «РН-БашНИПИнефть» </v>
      </c>
      <c r="AE24" s="93" t="str">
        <f t="shared" si="45"/>
        <v>Служаев Д.Д.</v>
      </c>
      <c r="AF24" s="93" t="str">
        <f t="shared" si="45"/>
        <v xml:space="preserve"> № 267 от 27.05.2019 г. </v>
      </c>
      <c r="AG24" s="93" t="str">
        <f t="shared" si="45"/>
        <v xml:space="preserve"> Производитель работ ООО «Нефтьмонтаж» </v>
      </c>
      <c r="AH24" s="93" t="str">
        <f t="shared" si="4"/>
        <v xml:space="preserve">Романенко В.А. </v>
      </c>
      <c r="AI24" s="93" t="str">
        <f t="shared" si="4"/>
        <v xml:space="preserve"> № 445-03 от 10.09.2019 г. </v>
      </c>
      <c r="AJ24" s="93" t="str">
        <f t="shared" si="4"/>
        <v xml:space="preserve">Ведущий специалист по организации строительства и ремонту объектов ООО "Соровскнефть" </v>
      </c>
      <c r="AK24" s="93" t="str">
        <f t="shared" si="4"/>
        <v xml:space="preserve">Дегтярев Г.В. </v>
      </c>
      <c r="AL24" s="93" t="str">
        <f t="shared" si="4"/>
        <v xml:space="preserve">№ 0041-Р-СРСК от 02.07.2019 г. </v>
      </c>
      <c r="AM24" s="93" t="str">
        <f t="shared" si="4"/>
        <v xml:space="preserve"> Ведущий специалист ООО «РН-СтройКонтроль» </v>
      </c>
      <c r="AN24" s="93" t="str">
        <f t="shared" si="4"/>
        <v>Меньков А.И.</v>
      </c>
      <c r="AO24" s="93" t="str">
        <f t="shared" si="5"/>
        <v xml:space="preserve"> № 704-од от 31.12.2019 г. </v>
      </c>
      <c r="AP24" s="94" t="s">
        <v>183</v>
      </c>
      <c r="AQ24" s="276"/>
      <c r="AR24" s="321"/>
      <c r="AS24" s="322"/>
      <c r="AT24" s="323"/>
      <c r="AU24" s="324"/>
      <c r="AV24" s="324"/>
      <c r="AW24" s="325"/>
      <c r="AX24" s="324"/>
      <c r="AY24" s="324"/>
      <c r="AZ24" s="324"/>
      <c r="BA24" s="326"/>
      <c r="BB24" s="326"/>
      <c r="BC24" s="325"/>
      <c r="BD24" s="327"/>
      <c r="BE24" s="323"/>
      <c r="BF24" s="244"/>
    </row>
    <row r="25" spans="1:59" ht="69.95" customHeight="1" x14ac:dyDescent="0.25">
      <c r="A25" s="116" t="s">
        <v>182</v>
      </c>
      <c r="B25" s="92">
        <f t="shared" si="6"/>
        <v>23</v>
      </c>
      <c r="C25" s="96"/>
      <c r="D25"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5" s="94" t="str">
        <f t="shared" si="1"/>
        <v>ООО «Соровскнефть»</v>
      </c>
      <c r="F25" s="94" t="str">
        <f t="shared" si="2"/>
        <v xml:space="preserve"> ОГРН 1077203059548, ИНН 7202170632, </v>
      </c>
      <c r="G25" s="94" t="str">
        <f t="shared" si="2"/>
        <v>625002, РФ, г. Тюмень, ул. Орджоникидзе, 5, тел./факс  8 (3452) 565-910</v>
      </c>
      <c r="H25" s="94" t="str">
        <f t="shared" si="2"/>
        <v>Союз «Саморегулируемая организация строителей Тюменской области», ОГРН 1087200001129, ИНН 7203208906</v>
      </c>
      <c r="I25" s="94" t="str">
        <f t="shared" si="2"/>
        <v>ООО «Нефтьмонтаж»,</v>
      </c>
      <c r="J25" s="94" t="str">
        <f t="shared" si="2"/>
        <v xml:space="preserve"> ОГРН 1058602142730, ИНН 8602004134, </v>
      </c>
      <c r="K25" s="94" t="str">
        <f t="shared" si="2"/>
        <v>628404, РФ, ХМАО, г. Сургут, ул. Индустриальная, 6/2, тел./факс  +7 (3462) 37-93-28,</v>
      </c>
      <c r="L25" s="94" t="str">
        <f t="shared" si="2"/>
        <v>Саморегулируемая организация «Союз строителей Югры», ОГРН 1088600001478, ИНН 8601036373</v>
      </c>
      <c r="M25" s="94" t="str">
        <f t="shared" si="2"/>
        <v>ООО «РН-БашНИПИнефть»</v>
      </c>
      <c r="N25" s="94" t="str">
        <f t="shared" si="2"/>
        <v xml:space="preserve">ОГРН 1092300002508,  ИНН 2310140481, </v>
      </c>
      <c r="O25" s="94" t="str">
        <f t="shared" si="2"/>
        <v>450006, РФ , респ. Башкортостан, г. Уфа, Ленина, 86/1; тел./факс +7 (3472) 62-43-40</v>
      </c>
      <c r="P25" s="94" t="str">
        <f t="shared" si="2"/>
        <v>Саморегулируемая организация Союз «РОСНЕФТЬ-Проектирование», ОГРН 1092300002508, ИНН 2310140481</v>
      </c>
      <c r="Q25" s="114">
        <f t="shared" si="7"/>
        <v>23</v>
      </c>
      <c r="R25" s="105">
        <f>Таблица13[[#This Row],[дата окончания ]]</f>
        <v>0</v>
      </c>
      <c r="S25" s="93" t="str">
        <f t="shared" si="46"/>
        <v xml:space="preserve"> Главный специалист филиала в г. Нефтеюганск, РПУ г. Тюмень, ПУ №2 г.Тюмень,    </v>
      </c>
      <c r="T25" s="93" t="str">
        <f t="shared" si="46"/>
        <v>Альметов Р.Р.</v>
      </c>
      <c r="U25" s="106" t="str">
        <f t="shared" si="46"/>
        <v xml:space="preserve">С-72-197153 </v>
      </c>
      <c r="V25" s="93" t="str">
        <f t="shared" si="46"/>
        <v xml:space="preserve"> № 704-од от 31.12.2019 г., ООО "РН-СтройКонтроль", ОГРН 1177746647275, ИНН 7706449111, 119049, Россия, г. Москва, улица Большая Якиманка, дом 33/13, строение 1, комната 17</v>
      </c>
      <c r="W25" s="93" t="str">
        <f t="shared" si="45"/>
        <v xml:space="preserve"> Производитель работ ООО «Нефтьмонтаж» </v>
      </c>
      <c r="X25" s="93" t="str">
        <f t="shared" si="45"/>
        <v xml:space="preserve">Романенко В.А. </v>
      </c>
      <c r="Y25" s="111" t="str">
        <f t="shared" si="45"/>
        <v xml:space="preserve"> № 445-03 от 10.09.2019 г. </v>
      </c>
      <c r="Z25" s="111" t="str">
        <f t="shared" si="45"/>
        <v xml:space="preserve"> Заместитель генерального директора ООО «Нефтьмонтаж» </v>
      </c>
      <c r="AA25" s="111" t="str">
        <f t="shared" si="45"/>
        <v xml:space="preserve">Гебеков Н.Г. </v>
      </c>
      <c r="AB25" s="111" t="str">
        <f t="shared" si="45"/>
        <v xml:space="preserve">С-86-086154 </v>
      </c>
      <c r="AC25" s="93" t="str">
        <f t="shared" si="45"/>
        <v xml:space="preserve"> № 445-03 от 10.09.2019 г.</v>
      </c>
      <c r="AD25" s="93" t="str">
        <f t="shared" si="45"/>
        <v xml:space="preserve"> Главный специалист ОАН ООО «РН-БашНИПИнефть» </v>
      </c>
      <c r="AE25" s="93" t="str">
        <f t="shared" si="45"/>
        <v>Служаев Д.Д.</v>
      </c>
      <c r="AF25" s="93" t="str">
        <f t="shared" si="45"/>
        <v xml:space="preserve"> № 267 от 27.05.2019 г. </v>
      </c>
      <c r="AG25" s="93" t="str">
        <f t="shared" si="45"/>
        <v xml:space="preserve"> Производитель работ ООО «Нефтьмонтаж» </v>
      </c>
      <c r="AH25" s="93" t="str">
        <f t="shared" si="4"/>
        <v xml:space="preserve">Романенко В.А. </v>
      </c>
      <c r="AI25" s="93" t="str">
        <f t="shared" si="4"/>
        <v xml:space="preserve"> № 445-03 от 10.09.2019 г. </v>
      </c>
      <c r="AJ25" s="93" t="str">
        <f t="shared" si="4"/>
        <v xml:space="preserve">Ведущий специалист по организации строительства и ремонту объектов ООО "Соровскнефть" </v>
      </c>
      <c r="AK25" s="93" t="str">
        <f t="shared" si="4"/>
        <v xml:space="preserve">Дегтярев Г.В. </v>
      </c>
      <c r="AL25" s="93" t="str">
        <f t="shared" si="4"/>
        <v xml:space="preserve">№ 0041-Р-СРСК от 02.07.2019 г. </v>
      </c>
      <c r="AM25" s="93" t="str">
        <f t="shared" si="4"/>
        <v xml:space="preserve"> Ведущий специалист ООО «РН-СтройКонтроль» </v>
      </c>
      <c r="AN25" s="93" t="str">
        <f t="shared" si="4"/>
        <v>Меньков А.И.</v>
      </c>
      <c r="AO25" s="93" t="str">
        <f t="shared" si="5"/>
        <v xml:space="preserve"> № 704-од от 31.12.2019 г. </v>
      </c>
      <c r="AP25" s="94" t="s">
        <v>183</v>
      </c>
      <c r="AQ25" s="276"/>
      <c r="AR25" s="321"/>
      <c r="AS25" s="322"/>
      <c r="AT25" s="323"/>
      <c r="AU25" s="320"/>
      <c r="AV25" s="328"/>
      <c r="AW25" s="323"/>
      <c r="AX25" s="328"/>
      <c r="AY25" s="328"/>
      <c r="AZ25" s="328"/>
      <c r="BA25" s="326"/>
      <c r="BB25" s="326"/>
      <c r="BC25" s="329"/>
      <c r="BD25" s="330"/>
      <c r="BE25" s="323"/>
      <c r="BF25" s="316"/>
    </row>
    <row r="26" spans="1:59" ht="69.95" customHeight="1" x14ac:dyDescent="0.25">
      <c r="A26" s="116" t="s">
        <v>182</v>
      </c>
      <c r="B26" s="92">
        <f t="shared" si="6"/>
        <v>24</v>
      </c>
      <c r="C26" s="96"/>
      <c r="D26"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6" s="94" t="str">
        <f t="shared" si="1"/>
        <v>ООО «Соровскнефть»</v>
      </c>
      <c r="F26" s="94" t="str">
        <f>F25</f>
        <v xml:space="preserve"> ОГРН 1077203059548, ИНН 7202170632, </v>
      </c>
      <c r="G26" s="94" t="str">
        <f>G25</f>
        <v>625002, РФ, г. Тюмень, ул. Орджоникидзе, 5, тел./факс  8 (3452) 565-910</v>
      </c>
      <c r="H26" s="94" t="str">
        <f t="shared" ref="H26:P35" si="47">H25</f>
        <v>Союз «Саморегулируемая организация строителей Тюменской области», ОГРН 1087200001129, ИНН 7203208906</v>
      </c>
      <c r="I26" s="94" t="str">
        <f t="shared" ref="I26:P26" si="48">I25</f>
        <v>ООО «Нефтьмонтаж»,</v>
      </c>
      <c r="J26" s="94" t="str">
        <f t="shared" si="48"/>
        <v xml:space="preserve"> ОГРН 1058602142730, ИНН 8602004134, </v>
      </c>
      <c r="K26" s="94" t="str">
        <f t="shared" si="48"/>
        <v>628404, РФ, ХМАО, г. Сургут, ул. Индустриальная, 6/2, тел./факс  +7 (3462) 37-93-28,</v>
      </c>
      <c r="L26" s="94" t="str">
        <f t="shared" si="48"/>
        <v>Саморегулируемая организация «Союз строителей Югры», ОГРН 1088600001478, ИНН 8601036373</v>
      </c>
      <c r="M26" s="94" t="str">
        <f t="shared" si="48"/>
        <v>ООО «РН-БашНИПИнефть»</v>
      </c>
      <c r="N26" s="94" t="str">
        <f t="shared" si="48"/>
        <v xml:space="preserve">ОГРН 1092300002508,  ИНН 2310140481, </v>
      </c>
      <c r="O26" s="94" t="str">
        <f t="shared" si="48"/>
        <v>450006, РФ , респ. Башкортостан, г. Уфа, Ленина, 86/1; тел./факс +7 (3472) 62-43-40</v>
      </c>
      <c r="P26" s="94" t="str">
        <f t="shared" si="48"/>
        <v>Саморегулируемая организация Союз «РОСНЕФТЬ-Проектирование», ОГРН 1092300002508, ИНН 2310140481</v>
      </c>
      <c r="Q26" s="114">
        <f t="shared" si="7"/>
        <v>24</v>
      </c>
      <c r="R26" s="105">
        <f>Таблица13[[#This Row],[дата окончания ]]</f>
        <v>0</v>
      </c>
      <c r="S26" s="93" t="str">
        <f t="shared" si="46"/>
        <v xml:space="preserve"> Главный специалист филиала в г. Нефтеюганск, РПУ г. Тюмень, ПУ №2 г.Тюмень,    </v>
      </c>
      <c r="T26" s="93" t="str">
        <f t="shared" si="46"/>
        <v>Альметов Р.Р.</v>
      </c>
      <c r="U26" s="106" t="str">
        <f t="shared" si="46"/>
        <v xml:space="preserve">С-72-197153 </v>
      </c>
      <c r="V26" s="93" t="str">
        <f t="shared" si="46"/>
        <v xml:space="preserve"> № 704-од от 31.12.2019 г., ООО "РН-СтройКонтроль", ОГРН 1177746647275, ИНН 7706449111, 119049, Россия, г. Москва, улица Большая Якиманка, дом 33/13, строение 1, комната 17</v>
      </c>
      <c r="W26" s="93" t="str">
        <f t="shared" si="45"/>
        <v xml:space="preserve"> Производитель работ ООО «Нефтьмонтаж» </v>
      </c>
      <c r="X26" s="93" t="str">
        <f t="shared" si="45"/>
        <v xml:space="preserve">Романенко В.А. </v>
      </c>
      <c r="Y26" s="111" t="str">
        <f t="shared" si="45"/>
        <v xml:space="preserve"> № 445-03 от 10.09.2019 г. </v>
      </c>
      <c r="Z26" s="111" t="str">
        <f t="shared" si="45"/>
        <v xml:space="preserve"> Заместитель генерального директора ООО «Нефтьмонтаж» </v>
      </c>
      <c r="AA26" s="111" t="str">
        <f t="shared" si="45"/>
        <v xml:space="preserve">Гебеков Н.Г. </v>
      </c>
      <c r="AB26" s="111" t="str">
        <f t="shared" si="45"/>
        <v xml:space="preserve">С-86-086154 </v>
      </c>
      <c r="AC26" s="93" t="str">
        <f t="shared" si="45"/>
        <v xml:space="preserve"> № 445-03 от 10.09.2019 г.</v>
      </c>
      <c r="AD26" s="93" t="str">
        <f t="shared" si="45"/>
        <v xml:space="preserve"> Главный специалист ОАН ООО «РН-БашНИПИнефть» </v>
      </c>
      <c r="AE26" s="93" t="str">
        <f t="shared" si="45"/>
        <v>Служаев Д.Д.</v>
      </c>
      <c r="AF26" s="93" t="str">
        <f t="shared" si="45"/>
        <v xml:space="preserve"> № 267 от 27.05.2019 г. </v>
      </c>
      <c r="AG26" s="93" t="str">
        <f t="shared" si="45"/>
        <v xml:space="preserve"> Производитель работ ООО «Нефтьмонтаж» </v>
      </c>
      <c r="AH26" s="93" t="str">
        <f t="shared" si="45"/>
        <v xml:space="preserve">Романенко В.А. </v>
      </c>
      <c r="AI26" s="93" t="str">
        <f t="shared" si="45"/>
        <v xml:space="preserve"> № 445-03 от 10.09.2019 г. </v>
      </c>
      <c r="AJ26" s="93" t="str">
        <f t="shared" si="45"/>
        <v xml:space="preserve">Ведущий специалист по организации строительства и ремонту объектов ООО "Соровскнефть" </v>
      </c>
      <c r="AK26" s="93" t="str">
        <f t="shared" si="45"/>
        <v xml:space="preserve">Дегтярев Г.В. </v>
      </c>
      <c r="AL26" s="93" t="str">
        <f t="shared" si="45"/>
        <v xml:space="preserve">№ 0041-Р-СРСК от 02.07.2019 г. </v>
      </c>
      <c r="AM26" s="93" t="str">
        <f t="shared" ref="AM26:AN26" si="49">AM25</f>
        <v xml:space="preserve"> Ведущий специалист ООО «РН-СтройКонтроль» </v>
      </c>
      <c r="AN26" s="93" t="str">
        <f t="shared" si="49"/>
        <v>Меньков А.И.</v>
      </c>
      <c r="AO26" s="93" t="str">
        <f t="shared" si="5"/>
        <v xml:space="preserve"> № 704-од от 31.12.2019 г. </v>
      </c>
      <c r="AP26" s="94" t="s">
        <v>183</v>
      </c>
      <c r="AQ26" s="317"/>
      <c r="AR26" s="331"/>
      <c r="AS26" s="322"/>
      <c r="AT26" s="323"/>
      <c r="AU26" s="332"/>
      <c r="AV26" s="328"/>
      <c r="AW26" s="325"/>
      <c r="AX26" s="329"/>
      <c r="AY26" s="322"/>
      <c r="AZ26" s="328"/>
      <c r="BA26" s="326"/>
      <c r="BB26" s="326"/>
      <c r="BC26" s="329"/>
      <c r="BD26" s="323"/>
      <c r="BE26" s="323"/>
      <c r="BF26" s="298"/>
    </row>
    <row r="27" spans="1:59" ht="69.95" customHeight="1" x14ac:dyDescent="0.25">
      <c r="A27" s="116" t="s">
        <v>182</v>
      </c>
      <c r="B27" s="92">
        <f t="shared" si="6"/>
        <v>25</v>
      </c>
      <c r="C27" s="96"/>
      <c r="D27" s="94" t="str">
        <f t="shared" ref="D27:P27" si="50">D26</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7" s="94" t="str">
        <f t="shared" si="50"/>
        <v>ООО «Соровскнефть»</v>
      </c>
      <c r="F27" s="94" t="str">
        <f t="shared" si="50"/>
        <v xml:space="preserve"> ОГРН 1077203059548, ИНН 7202170632, </v>
      </c>
      <c r="G27" s="94" t="str">
        <f t="shared" si="50"/>
        <v>625002, РФ, г. Тюмень, ул. Орджоникидзе, 5, тел./факс  8 (3452) 565-910</v>
      </c>
      <c r="H27" s="94" t="str">
        <f t="shared" si="50"/>
        <v>Союз «Саморегулируемая организация строителей Тюменской области», ОГРН 1087200001129, ИНН 7203208906</v>
      </c>
      <c r="I27" s="94" t="str">
        <f t="shared" si="50"/>
        <v>ООО «Нефтьмонтаж»,</v>
      </c>
      <c r="J27" s="94" t="str">
        <f t="shared" si="50"/>
        <v xml:space="preserve"> ОГРН 1058602142730, ИНН 8602004134, </v>
      </c>
      <c r="K27" s="94" t="str">
        <f t="shared" si="50"/>
        <v>628404, РФ, ХМАО, г. Сургут, ул. Индустриальная, 6/2, тел./факс  +7 (3462) 37-93-28,</v>
      </c>
      <c r="L27" s="94" t="str">
        <f t="shared" si="50"/>
        <v>Саморегулируемая организация «Союз строителей Югры», ОГРН 1088600001478, ИНН 8601036373</v>
      </c>
      <c r="M27" s="94" t="str">
        <f t="shared" si="50"/>
        <v>ООО «РН-БашНИПИнефть»</v>
      </c>
      <c r="N27" s="94" t="str">
        <f t="shared" si="50"/>
        <v xml:space="preserve">ОГРН 1092300002508,  ИНН 2310140481, </v>
      </c>
      <c r="O27" s="94" t="str">
        <f t="shared" si="50"/>
        <v>450006, РФ , респ. Башкортостан, г. Уфа, Ленина, 86/1; тел./факс +7 (3472) 62-43-40</v>
      </c>
      <c r="P27" s="94" t="str">
        <f t="shared" si="50"/>
        <v>Саморегулируемая организация Союз «РОСНЕФТЬ-Проектирование», ОГРН 1092300002508, ИНН 2310140481</v>
      </c>
      <c r="Q27" s="114">
        <f t="shared" si="7"/>
        <v>25</v>
      </c>
      <c r="R27" s="105" t="str">
        <f>Таблица13[[#This Row],[дата окончания ]]</f>
        <v>"10" июля 2020 г.</v>
      </c>
      <c r="S27" s="93" t="str">
        <f t="shared" ref="S27:AN27" si="51">S26</f>
        <v xml:space="preserve"> Главный специалист филиала в г. Нефтеюганск, РПУ г. Тюмень, ПУ №2 г.Тюмень,    </v>
      </c>
      <c r="T27" s="93" t="str">
        <f t="shared" si="51"/>
        <v>Альметов Р.Р.</v>
      </c>
      <c r="U27" s="106" t="str">
        <f t="shared" si="51"/>
        <v xml:space="preserve">С-72-197153 </v>
      </c>
      <c r="V27" s="93" t="str">
        <f t="shared" si="51"/>
        <v xml:space="preserve"> № 704-од от 31.12.2019 г., ООО "РН-СтройКонтроль", ОГРН 1177746647275, ИНН 7706449111, 119049, Россия, г. Москва, улица Большая Якиманка, дом 33/13, строение 1, комната 17</v>
      </c>
      <c r="W27" s="93" t="str">
        <f t="shared" si="51"/>
        <v xml:space="preserve"> Производитель работ ООО «Нефтьмонтаж» </v>
      </c>
      <c r="X27" s="93" t="str">
        <f t="shared" si="51"/>
        <v xml:space="preserve">Романенко В.А. </v>
      </c>
      <c r="Y27" s="111" t="str">
        <f t="shared" si="51"/>
        <v xml:space="preserve"> № 445-03 от 10.09.2019 г. </v>
      </c>
      <c r="Z27" s="111" t="str">
        <f t="shared" si="51"/>
        <v xml:space="preserve"> Заместитель генерального директора ООО «Нефтьмонтаж» </v>
      </c>
      <c r="AA27" s="111" t="str">
        <f t="shared" si="51"/>
        <v xml:space="preserve">Гебеков Н.Г. </v>
      </c>
      <c r="AB27" s="111" t="str">
        <f t="shared" si="51"/>
        <v xml:space="preserve">С-86-086154 </v>
      </c>
      <c r="AC27" s="93" t="str">
        <f t="shared" si="51"/>
        <v xml:space="preserve"> № 445-03 от 10.09.2019 г.</v>
      </c>
      <c r="AD27" s="93" t="str">
        <f t="shared" si="51"/>
        <v xml:space="preserve"> Главный специалист ОАН ООО «РН-БашНИПИнефть» </v>
      </c>
      <c r="AE27" s="93" t="str">
        <f t="shared" si="51"/>
        <v>Служаев Д.Д.</v>
      </c>
      <c r="AF27" s="93" t="str">
        <f t="shared" si="51"/>
        <v xml:space="preserve"> № 267 от 27.05.2019 г. </v>
      </c>
      <c r="AG27" s="93" t="str">
        <f t="shared" si="51"/>
        <v xml:space="preserve"> Производитель работ ООО «Нефтьмонтаж» </v>
      </c>
      <c r="AH27" s="93" t="str">
        <f t="shared" si="51"/>
        <v xml:space="preserve">Романенко В.А. </v>
      </c>
      <c r="AI27" s="93" t="str">
        <f t="shared" si="51"/>
        <v xml:space="preserve"> № 445-03 от 10.09.2019 г. </v>
      </c>
      <c r="AJ27" s="93" t="str">
        <f t="shared" si="51"/>
        <v xml:space="preserve">Ведущий специалист по организации строительства и ремонту объектов ООО "Соровскнефть" </v>
      </c>
      <c r="AK27" s="93" t="str">
        <f t="shared" si="51"/>
        <v xml:space="preserve">Дегтярев Г.В. </v>
      </c>
      <c r="AL27" s="93" t="str">
        <f t="shared" si="51"/>
        <v xml:space="preserve">№ 0041-Р-СРСК от 02.07.2019 г. </v>
      </c>
      <c r="AM27" s="93" t="str">
        <f t="shared" si="51"/>
        <v xml:space="preserve"> Ведущий специалист ООО «РН-СтройКонтроль» </v>
      </c>
      <c r="AN27" s="93" t="str">
        <f t="shared" si="51"/>
        <v>Меньков А.И.</v>
      </c>
      <c r="AO27" s="93" t="str">
        <f t="shared" si="5"/>
        <v xml:space="preserve"> № 704-од от 31.12.2019 г. </v>
      </c>
      <c r="AP27" s="94" t="s">
        <v>183</v>
      </c>
      <c r="AQ27" s="276"/>
      <c r="AR27" s="310" t="s">
        <v>539</v>
      </c>
      <c r="AS27" s="296" t="str">
        <f>CONCATENATE(Исх!B$43)</f>
        <v/>
      </c>
      <c r="AT27" s="240" t="str">
        <f>Исх!B$34</f>
        <v>ООО «РН-БашНИПИнефть»</v>
      </c>
      <c r="AU27" s="241" t="s">
        <v>17</v>
      </c>
      <c r="AV27" s="241"/>
      <c r="AW27" s="242" t="s">
        <v>480</v>
      </c>
      <c r="AX27" s="241"/>
      <c r="AY27" s="241"/>
      <c r="AZ27" s="241"/>
      <c r="BA27" s="297" t="s">
        <v>481</v>
      </c>
      <c r="BB27" s="297" t="s">
        <v>482</v>
      </c>
      <c r="BC27" s="242" t="str">
        <f>CONCATENATE(Исх!C$53,Исх!C$52)</f>
        <v xml:space="preserve">СП 24.13330.2011; СП 45.13330.2017; </v>
      </c>
      <c r="BD27" s="243" t="s">
        <v>234</v>
      </c>
      <c r="BE27" s="240" t="str">
        <f>Таблица13[[#This Row],[подтверждающий документ]]</f>
        <v>Исполнительная схема  планово-высотного положения свай после срезки 154-184</v>
      </c>
      <c r="BF27" s="312" t="s">
        <v>462</v>
      </c>
    </row>
    <row r="28" spans="1:59" ht="69.95" customHeight="1" x14ac:dyDescent="0.25">
      <c r="A28" s="116" t="s">
        <v>182</v>
      </c>
      <c r="B28" s="92">
        <f t="shared" si="6"/>
        <v>26</v>
      </c>
      <c r="C28" s="96"/>
      <c r="D28" s="94" t="str">
        <f t="shared" ref="D28:P28" si="52">D27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8" s="94" t="str">
        <f t="shared" si="52"/>
        <v>ООО «Соровскнефть»</v>
      </c>
      <c r="F28" s="94" t="str">
        <f t="shared" si="52"/>
        <v xml:space="preserve"> ОГРН 1077203059548, ИНН 7202170632, </v>
      </c>
      <c r="G28" s="94" t="str">
        <f t="shared" si="52"/>
        <v>625002, РФ, г. Тюмень, ул. Орджоникидзе, 5, тел./факс  8 (3452) 565-910</v>
      </c>
      <c r="H28" s="94" t="str">
        <f t="shared" si="52"/>
        <v>Союз «Саморегулируемая организация строителей Тюменской области», ОГРН 1087200001129, ИНН 7203208906</v>
      </c>
      <c r="I28" s="94" t="str">
        <f t="shared" si="52"/>
        <v>ООО «Нефтьмонтаж»,</v>
      </c>
      <c r="J28" s="94" t="str">
        <f t="shared" si="52"/>
        <v xml:space="preserve"> ОГРН 1058602142730, ИНН 8602004134, </v>
      </c>
      <c r="K28" s="94" t="str">
        <f t="shared" si="52"/>
        <v>628404, РФ, ХМАО, г. Сургут, ул. Индустриальная, 6/2, тел./факс  +7 (3462) 37-93-28,</v>
      </c>
      <c r="L28" s="94" t="str">
        <f t="shared" si="52"/>
        <v>Саморегулируемая организация «Союз строителей Югры», ОГРН 1088600001478, ИНН 8601036373</v>
      </c>
      <c r="M28" s="94" t="str">
        <f t="shared" si="52"/>
        <v>ООО «РН-БашНИПИнефть»</v>
      </c>
      <c r="N28" s="94" t="str">
        <f t="shared" si="52"/>
        <v xml:space="preserve">ОГРН 1092300002508,  ИНН 2310140481, </v>
      </c>
      <c r="O28" s="94" t="str">
        <f t="shared" si="52"/>
        <v>450006, РФ , респ. Башкортостан, г. Уфа, Ленина, 86/1; тел./факс +7 (3472) 62-43-40</v>
      </c>
      <c r="P28" s="94" t="str">
        <f t="shared" si="52"/>
        <v>Саморегулируемая организация Союз «РОСНЕФТЬ-Проектирование», ОГРН 1092300002508, ИНН 2310140481</v>
      </c>
      <c r="Q28" s="114">
        <f t="shared" si="7"/>
        <v>26</v>
      </c>
      <c r="R28" s="105" t="str">
        <f>Таблица13[[#This Row],[дата окончания ]]</f>
        <v>"10" июля 2020 г.</v>
      </c>
      <c r="S28" s="93" t="str">
        <f t="shared" ref="S28:AN28" si="53">S27</f>
        <v xml:space="preserve"> Главный специалист филиала в г. Нефтеюганск, РПУ г. Тюмень, ПУ №2 г.Тюмень,    </v>
      </c>
      <c r="T28" s="93" t="str">
        <f t="shared" si="53"/>
        <v>Альметов Р.Р.</v>
      </c>
      <c r="U28" s="106" t="str">
        <f t="shared" si="53"/>
        <v xml:space="preserve">С-72-197153 </v>
      </c>
      <c r="V28" s="93" t="str">
        <f t="shared" si="53"/>
        <v xml:space="preserve"> № 704-од от 31.12.2019 г., ООО "РН-СтройКонтроль", ОГРН 1177746647275, ИНН 7706449111, 119049, Россия, г. Москва, улица Большая Якиманка, дом 33/13, строение 1, комната 17</v>
      </c>
      <c r="W28" s="93" t="str">
        <f t="shared" si="53"/>
        <v xml:space="preserve"> Производитель работ ООО «Нефтьмонтаж» </v>
      </c>
      <c r="X28" s="93" t="str">
        <f t="shared" si="53"/>
        <v xml:space="preserve">Романенко В.А. </v>
      </c>
      <c r="Y28" s="111" t="str">
        <f t="shared" si="53"/>
        <v xml:space="preserve"> № 445-03 от 10.09.2019 г. </v>
      </c>
      <c r="Z28" s="111" t="str">
        <f t="shared" si="53"/>
        <v xml:space="preserve"> Заместитель генерального директора ООО «Нефтьмонтаж» </v>
      </c>
      <c r="AA28" s="111" t="str">
        <f t="shared" si="53"/>
        <v xml:space="preserve">Гебеков Н.Г. </v>
      </c>
      <c r="AB28" s="111" t="str">
        <f t="shared" si="53"/>
        <v xml:space="preserve">С-86-086154 </v>
      </c>
      <c r="AC28" s="93" t="str">
        <f t="shared" si="53"/>
        <v xml:space="preserve"> № 445-03 от 10.09.2019 г.</v>
      </c>
      <c r="AD28" s="93" t="str">
        <f t="shared" si="53"/>
        <v xml:space="preserve"> Главный специалист ОАН ООО «РН-БашНИПИнефть» </v>
      </c>
      <c r="AE28" s="93" t="str">
        <f t="shared" si="53"/>
        <v>Служаев Д.Д.</v>
      </c>
      <c r="AF28" s="93" t="str">
        <f t="shared" si="53"/>
        <v xml:space="preserve"> № 267 от 27.05.2019 г. </v>
      </c>
      <c r="AG28" s="93" t="str">
        <f t="shared" si="53"/>
        <v xml:space="preserve"> Производитель работ ООО «Нефтьмонтаж» </v>
      </c>
      <c r="AH28" s="93" t="str">
        <f t="shared" si="53"/>
        <v xml:space="preserve">Романенко В.А. </v>
      </c>
      <c r="AI28" s="93" t="str">
        <f t="shared" si="53"/>
        <v xml:space="preserve"> № 445-03 от 10.09.2019 г. </v>
      </c>
      <c r="AJ28" s="93" t="str">
        <f t="shared" si="53"/>
        <v xml:space="preserve">Ведущий специалист по организации строительства и ремонту объектов ООО "Соровскнефть" </v>
      </c>
      <c r="AK28" s="93" t="str">
        <f t="shared" si="53"/>
        <v xml:space="preserve">Дегтярев Г.В. </v>
      </c>
      <c r="AL28" s="93" t="str">
        <f t="shared" si="53"/>
        <v xml:space="preserve">№ 0041-Р-СРСК от 02.07.2019 г. </v>
      </c>
      <c r="AM28" s="93" t="str">
        <f t="shared" si="53"/>
        <v xml:space="preserve"> Ведущий специалист ООО «РН-СтройКонтроль» </v>
      </c>
      <c r="AN28" s="93" t="str">
        <f t="shared" si="53"/>
        <v>Меньков А.И.</v>
      </c>
      <c r="AO28" s="93" t="str">
        <f t="shared" si="5"/>
        <v xml:space="preserve"> № 704-од от 31.12.2019 г. </v>
      </c>
      <c r="AP28" s="94" t="s">
        <v>183</v>
      </c>
      <c r="AQ28" s="276"/>
      <c r="AR28" s="310" t="s">
        <v>516</v>
      </c>
      <c r="AS28" s="296" t="str">
        <f>CONCATENATE(Исх!B$43)</f>
        <v/>
      </c>
      <c r="AT28" s="240" t="str">
        <f>Исх!B$34</f>
        <v>ООО «РН-БашНИПИнефть»</v>
      </c>
      <c r="AU28" s="242" t="s">
        <v>509</v>
      </c>
      <c r="AV28" s="245"/>
      <c r="AW28" s="240" t="s">
        <v>17</v>
      </c>
      <c r="AX28" s="245"/>
      <c r="AY28" s="245"/>
      <c r="AZ28" s="245"/>
      <c r="BA28" s="297" t="s">
        <v>481</v>
      </c>
      <c r="BB28" s="297" t="s">
        <v>482</v>
      </c>
      <c r="BC28" s="246" t="str">
        <f>CONCATENATE(Исх!C$53,Исх!C$52)</f>
        <v xml:space="preserve">СП 24.13330.2011; СП 45.13330.2017; </v>
      </c>
      <c r="BD28" s="247" t="s">
        <v>266</v>
      </c>
      <c r="BE28" s="240" t="s">
        <v>17</v>
      </c>
      <c r="BF28" s="242"/>
    </row>
    <row r="29" spans="1:59" ht="69.95" customHeight="1" x14ac:dyDescent="0.25">
      <c r="A29" s="116" t="s">
        <v>182</v>
      </c>
      <c r="B29" s="92">
        <f t="shared" si="6"/>
        <v>27</v>
      </c>
      <c r="C29" s="96"/>
      <c r="D29"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29" s="94" t="str">
        <f t="shared" si="1"/>
        <v>ООО «Соровскнефть»</v>
      </c>
      <c r="F29" s="94" t="str">
        <f t="shared" si="1"/>
        <v xml:space="preserve"> ОГРН 1077203059548, ИНН 7202170632, </v>
      </c>
      <c r="G29" s="94" t="str">
        <f t="shared" si="1"/>
        <v>625002, РФ, г. Тюмень, ул. Орджоникидзе, 5, тел./факс  8 (3452) 565-910</v>
      </c>
      <c r="H29" s="94" t="str">
        <f t="shared" si="47"/>
        <v>Союз «Саморегулируемая организация строителей Тюменской области», ОГРН 1087200001129, ИНН 7203208906</v>
      </c>
      <c r="I29" s="94" t="str">
        <f t="shared" si="47"/>
        <v>ООО «Нефтьмонтаж»,</v>
      </c>
      <c r="J29" s="94" t="str">
        <f t="shared" si="47"/>
        <v xml:space="preserve"> ОГРН 1058602142730, ИНН 8602004134, </v>
      </c>
      <c r="K29" s="94" t="str">
        <f t="shared" si="47"/>
        <v>628404, РФ, ХМАО, г. Сургут, ул. Индустриальная, 6/2, тел./факс  +7 (3462) 37-93-28,</v>
      </c>
      <c r="L29" s="94" t="str">
        <f t="shared" si="47"/>
        <v>Саморегулируемая организация «Союз строителей Югры», ОГРН 1088600001478, ИНН 8601036373</v>
      </c>
      <c r="M29" s="94" t="str">
        <f t="shared" si="47"/>
        <v>ООО «РН-БашНИПИнефть»</v>
      </c>
      <c r="N29" s="94" t="str">
        <f t="shared" si="47"/>
        <v xml:space="preserve">ОГРН 1092300002508,  ИНН 2310140481, </v>
      </c>
      <c r="O29" s="94" t="str">
        <f t="shared" si="47"/>
        <v>450006, РФ , респ. Башкортостан, г. Уфа, Ленина, 86/1; тел./факс +7 (3472) 62-43-40</v>
      </c>
      <c r="P29" s="94" t="str">
        <f t="shared" si="47"/>
        <v>Саморегулируемая организация Союз «РОСНЕФТЬ-Проектирование», ОГРН 1092300002508, ИНН 2310140481</v>
      </c>
      <c r="Q29" s="114">
        <f t="shared" si="7"/>
        <v>27</v>
      </c>
      <c r="R29" s="105" t="str">
        <f>Таблица13[[#This Row],[дата окончания ]]</f>
        <v>"22" августа 2020 г.</v>
      </c>
      <c r="S29" s="93" t="str">
        <f t="shared" ref="S29:AN29" si="54">S28</f>
        <v xml:space="preserve"> Главный специалист филиала в г. Нефтеюганск, РПУ г. Тюмень, ПУ №2 г.Тюмень,    </v>
      </c>
      <c r="T29" s="93" t="str">
        <f t="shared" si="54"/>
        <v>Альметов Р.Р.</v>
      </c>
      <c r="U29" s="106" t="str">
        <f t="shared" si="54"/>
        <v xml:space="preserve">С-72-197153 </v>
      </c>
      <c r="V29" s="93" t="str">
        <f t="shared" si="54"/>
        <v xml:space="preserve"> № 704-од от 31.12.2019 г., ООО "РН-СтройКонтроль", ОГРН 1177746647275, ИНН 7706449111, 119049, Россия, г. Москва, улица Большая Якиманка, дом 33/13, строение 1, комната 17</v>
      </c>
      <c r="W29" s="93" t="str">
        <f t="shared" si="54"/>
        <v xml:space="preserve"> Производитель работ ООО «Нефтьмонтаж» </v>
      </c>
      <c r="X29" s="93" t="str">
        <f t="shared" si="54"/>
        <v xml:space="preserve">Романенко В.А. </v>
      </c>
      <c r="Y29" s="111" t="str">
        <f t="shared" si="54"/>
        <v xml:space="preserve"> № 445-03 от 10.09.2019 г. </v>
      </c>
      <c r="Z29" s="111" t="str">
        <f t="shared" si="54"/>
        <v xml:space="preserve"> Заместитель генерального директора ООО «Нефтьмонтаж» </v>
      </c>
      <c r="AA29" s="111" t="str">
        <f t="shared" si="54"/>
        <v xml:space="preserve">Гебеков Н.Г. </v>
      </c>
      <c r="AB29" s="111" t="str">
        <f t="shared" si="54"/>
        <v xml:space="preserve">С-86-086154 </v>
      </c>
      <c r="AC29" s="93" t="str">
        <f t="shared" si="54"/>
        <v xml:space="preserve"> № 445-03 от 10.09.2019 г.</v>
      </c>
      <c r="AD29" s="93" t="str">
        <f t="shared" si="54"/>
        <v xml:space="preserve"> Главный специалист ОАН ООО «РН-БашНИПИнефть» </v>
      </c>
      <c r="AE29" s="93" t="str">
        <f t="shared" si="54"/>
        <v>Служаев Д.Д.</v>
      </c>
      <c r="AF29" s="93" t="str">
        <f t="shared" si="54"/>
        <v xml:space="preserve"> № 267 от 27.05.2019 г. </v>
      </c>
      <c r="AG29" s="93" t="str">
        <f t="shared" si="54"/>
        <v xml:space="preserve"> Производитель работ ООО «Нефтьмонтаж» </v>
      </c>
      <c r="AH29" s="93" t="str">
        <f t="shared" si="54"/>
        <v xml:space="preserve">Романенко В.А. </v>
      </c>
      <c r="AI29" s="93" t="str">
        <f t="shared" si="54"/>
        <v xml:space="preserve"> № 445-03 от 10.09.2019 г. </v>
      </c>
      <c r="AJ29" s="93" t="str">
        <f t="shared" si="54"/>
        <v xml:space="preserve">Ведущий специалист по организации строительства и ремонту объектов ООО "Соровскнефть" </v>
      </c>
      <c r="AK29" s="93" t="str">
        <f t="shared" si="54"/>
        <v xml:space="preserve">Дегтярев Г.В. </v>
      </c>
      <c r="AL29" s="93" t="str">
        <f t="shared" si="54"/>
        <v xml:space="preserve">№ 0041-Р-СРСК от 02.07.2019 г. </v>
      </c>
      <c r="AM29" s="93" t="str">
        <f t="shared" si="54"/>
        <v xml:space="preserve"> Ведущий специалист ООО «РН-СтройКонтроль» </v>
      </c>
      <c r="AN29" s="93" t="str">
        <f t="shared" si="54"/>
        <v>Меньков А.И.</v>
      </c>
      <c r="AO29" s="93" t="str">
        <f t="shared" si="5"/>
        <v xml:space="preserve"> № 704-од от 31.12.2019 г. </v>
      </c>
      <c r="AP29" s="94" t="s">
        <v>183</v>
      </c>
      <c r="AQ29" s="317"/>
      <c r="AR29" s="311" t="s">
        <v>540</v>
      </c>
      <c r="AS29" s="299" t="str">
        <f>CONCATENATE(Исх!B$43)</f>
        <v/>
      </c>
      <c r="AT29" s="300" t="str">
        <f>Исх!B$34</f>
        <v>ООО «РН-БашНИПИнефть»</v>
      </c>
      <c r="AU29" s="299" t="s">
        <v>459</v>
      </c>
      <c r="AV29" s="300" t="s">
        <v>483</v>
      </c>
      <c r="AW29" s="299" t="s">
        <v>492</v>
      </c>
      <c r="AX29" s="299" t="s">
        <v>518</v>
      </c>
      <c r="AY29" s="299" t="s">
        <v>506</v>
      </c>
      <c r="AZ29" s="300"/>
      <c r="BA29" s="301" t="s">
        <v>485</v>
      </c>
      <c r="BB29" s="301" t="s">
        <v>487</v>
      </c>
      <c r="BC29" s="299" t="str">
        <f>CONCATENATE(Исх!C$52,Исх!C$53,Исх!C$55,Исх!C$56)</f>
        <v xml:space="preserve">СП 45.13330.2017; СП 24.13330.2011; СП 70.13330.2012 (Актуализированная редакция СНиП 3.03.01-87); СП 53-101-98; </v>
      </c>
      <c r="BD29" s="300" t="s">
        <v>410</v>
      </c>
      <c r="BE29" s="300" t="str">
        <f>CONCATENATE(Таблица13[[#This Row],[подтверждающий документ]],Таблица13[[#This Row],[геодезическая схема]],Таблица13[[#This Row],[результат испытания]])</f>
        <v xml:space="preserve"> Исполнительная схема №5.1 
Изготовление и монтаж оголовков ОГ-20х350х350 (Оэ29-33;Оэ35-38;Оэ40-43;Оэ45-48;Оэ50-51.1)Исполнительная схема высотного положения оголовков Оэ29-Оэ51Акт ВИК №1162 от 24.08.2020 г. </v>
      </c>
      <c r="BF29" s="309"/>
    </row>
    <row r="30" spans="1:59" ht="69.95" customHeight="1" x14ac:dyDescent="0.25">
      <c r="A30" s="116" t="s">
        <v>182</v>
      </c>
      <c r="B30" s="92">
        <f t="shared" si="6"/>
        <v>28</v>
      </c>
      <c r="C30" s="96"/>
      <c r="D30" s="94" t="str">
        <f t="shared" si="0"/>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0" s="94" t="str">
        <f t="shared" si="0"/>
        <v>ООО «Соровскнефть»</v>
      </c>
      <c r="F30" s="94" t="str">
        <f t="shared" si="0"/>
        <v xml:space="preserve"> ОГРН 1077203059548, ИНН 7202170632, </v>
      </c>
      <c r="G30" s="94" t="str">
        <f t="shared" si="0"/>
        <v>625002, РФ, г. Тюмень, ул. Орджоникидзе, 5, тел./факс  8 (3452) 565-910</v>
      </c>
      <c r="H30" s="94" t="str">
        <f t="shared" si="47"/>
        <v>Союз «Саморегулируемая организация строителей Тюменской области», ОГРН 1087200001129, ИНН 7203208906</v>
      </c>
      <c r="I30" s="94" t="str">
        <f t="shared" si="47"/>
        <v>ООО «Нефтьмонтаж»,</v>
      </c>
      <c r="J30" s="94" t="str">
        <f t="shared" si="47"/>
        <v xml:space="preserve"> ОГРН 1058602142730, ИНН 8602004134, </v>
      </c>
      <c r="K30" s="94" t="str">
        <f t="shared" si="47"/>
        <v>628404, РФ, ХМАО, г. Сургут, ул. Индустриальная, 6/2, тел./факс  +7 (3462) 37-93-28,</v>
      </c>
      <c r="L30" s="94" t="str">
        <f t="shared" si="47"/>
        <v>Саморегулируемая организация «Союз строителей Югры», ОГРН 1088600001478, ИНН 8601036373</v>
      </c>
      <c r="M30" s="94" t="str">
        <f t="shared" si="47"/>
        <v>ООО «РН-БашНИПИнефть»</v>
      </c>
      <c r="N30" s="94" t="str">
        <f t="shared" si="47"/>
        <v xml:space="preserve">ОГРН 1092300002508,  ИНН 2310140481, </v>
      </c>
      <c r="O30" s="94" t="str">
        <f t="shared" si="47"/>
        <v>450006, РФ , респ. Башкортостан, г. Уфа, Ленина, 86/1; тел./факс +7 (3472) 62-43-40</v>
      </c>
      <c r="P30" s="94" t="str">
        <f t="shared" si="47"/>
        <v>Саморегулируемая организация Союз «РОСНЕФТЬ-Проектирование», ОГРН 1092300002508, ИНН 2310140481</v>
      </c>
      <c r="Q30" s="114">
        <f t="shared" si="7"/>
        <v>28</v>
      </c>
      <c r="R30" s="105" t="str">
        <f>Таблица13[[#This Row],[дата окончания ]]</f>
        <v>"23" августа 2020 г.</v>
      </c>
      <c r="S30" s="93" t="str">
        <f t="shared" ref="S30:AN30" si="55">S29</f>
        <v xml:space="preserve"> Главный специалист филиала в г. Нефтеюганск, РПУ г. Тюмень, ПУ №2 г.Тюмень,    </v>
      </c>
      <c r="T30" s="93" t="str">
        <f t="shared" si="55"/>
        <v>Альметов Р.Р.</v>
      </c>
      <c r="U30" s="106" t="str">
        <f t="shared" si="55"/>
        <v xml:space="preserve">С-72-197153 </v>
      </c>
      <c r="V30" s="93" t="str">
        <f t="shared" si="55"/>
        <v xml:space="preserve"> № 704-од от 31.12.2019 г., ООО "РН-СтройКонтроль", ОГРН 1177746647275, ИНН 7706449111, 119049, Россия, г. Москва, улица Большая Якиманка, дом 33/13, строение 1, комната 17</v>
      </c>
      <c r="W30" s="93" t="str">
        <f t="shared" si="55"/>
        <v xml:space="preserve"> Производитель работ ООО «Нефтьмонтаж» </v>
      </c>
      <c r="X30" s="93" t="str">
        <f t="shared" si="55"/>
        <v xml:space="preserve">Романенко В.А. </v>
      </c>
      <c r="Y30" s="111" t="str">
        <f t="shared" si="55"/>
        <v xml:space="preserve"> № 445-03 от 10.09.2019 г. </v>
      </c>
      <c r="Z30" s="111" t="str">
        <f t="shared" si="55"/>
        <v xml:space="preserve"> Заместитель генерального директора ООО «Нефтьмонтаж» </v>
      </c>
      <c r="AA30" s="111" t="str">
        <f t="shared" si="55"/>
        <v xml:space="preserve">Гебеков Н.Г. </v>
      </c>
      <c r="AB30" s="111" t="str">
        <f t="shared" si="55"/>
        <v xml:space="preserve">С-86-086154 </v>
      </c>
      <c r="AC30" s="93" t="str">
        <f t="shared" si="55"/>
        <v xml:space="preserve"> № 445-03 от 10.09.2019 г.</v>
      </c>
      <c r="AD30" s="93" t="str">
        <f t="shared" si="55"/>
        <v xml:space="preserve"> Главный специалист ОАН ООО «РН-БашНИПИнефть» </v>
      </c>
      <c r="AE30" s="93" t="str">
        <f t="shared" si="55"/>
        <v>Служаев Д.Д.</v>
      </c>
      <c r="AF30" s="93" t="str">
        <f t="shared" si="55"/>
        <v xml:space="preserve"> № 267 от 27.05.2019 г. </v>
      </c>
      <c r="AG30" s="93" t="str">
        <f t="shared" si="55"/>
        <v xml:space="preserve"> Производитель работ ООО «Нефтьмонтаж» </v>
      </c>
      <c r="AH30" s="93" t="str">
        <f t="shared" si="55"/>
        <v xml:space="preserve">Романенко В.А. </v>
      </c>
      <c r="AI30" s="93" t="str">
        <f t="shared" si="55"/>
        <v xml:space="preserve"> № 445-03 от 10.09.2019 г. </v>
      </c>
      <c r="AJ30" s="93" t="str">
        <f t="shared" si="55"/>
        <v xml:space="preserve">Ведущий специалист по организации строительства и ремонту объектов ООО "Соровскнефть" </v>
      </c>
      <c r="AK30" s="93" t="str">
        <f t="shared" si="55"/>
        <v xml:space="preserve">Дегтярев Г.В. </v>
      </c>
      <c r="AL30" s="93" t="str">
        <f t="shared" si="55"/>
        <v xml:space="preserve">№ 0041-Р-СРСК от 02.07.2019 г. </v>
      </c>
      <c r="AM30" s="93" t="str">
        <f t="shared" si="55"/>
        <v xml:space="preserve"> Ведущий специалист ООО «РН-СтройКонтроль» </v>
      </c>
      <c r="AN30" s="93" t="str">
        <f t="shared" si="55"/>
        <v>Меньков А.И.</v>
      </c>
      <c r="AO30" s="93" t="str">
        <f t="shared" si="5"/>
        <v xml:space="preserve"> № 704-од от 31.12.2019 г. </v>
      </c>
      <c r="AP30" s="94" t="s">
        <v>183</v>
      </c>
      <c r="AQ30" s="317"/>
      <c r="AR30" s="302" t="s">
        <v>517</v>
      </c>
      <c r="AS30" s="302" t="str">
        <f>CONCATENATE(Исх!B$47)</f>
        <v/>
      </c>
      <c r="AT30" s="303" t="str">
        <f>Исх!B$34</f>
        <v>ООО «РН-БашНИПИнефть»</v>
      </c>
      <c r="AU30" s="304" t="s">
        <v>488</v>
      </c>
      <c r="AV30" s="315" t="s">
        <v>17</v>
      </c>
      <c r="AW30" s="306" t="s">
        <v>493</v>
      </c>
      <c r="AX30" s="306" t="s">
        <v>538</v>
      </c>
      <c r="AY30" s="306" t="s">
        <v>507</v>
      </c>
      <c r="AZ30" s="305" t="s">
        <v>17</v>
      </c>
      <c r="BA30" s="277" t="s">
        <v>487</v>
      </c>
      <c r="BB30" s="277" t="s">
        <v>486</v>
      </c>
      <c r="BC30" s="306" t="s">
        <v>803</v>
      </c>
      <c r="BD30" s="306" t="s">
        <v>448</v>
      </c>
      <c r="BE30" s="303" t="str">
        <f>CONCATENATE(Таблица13[[#This Row],[подтверждающий документ]],Таблица13[[#This Row],[геодезическая схема]],Таблица13[[#This Row],[результат испытания]])</f>
        <v xml:space="preserve">Исполнительная схема №5.2 Изготовление и монтаж опор кабельной эстакады Исполнительная схема планово-высотного положения стоек перехода П2.Внутриплощадочные сети. Участок 3.1.; сполнительная схема планово-высотного положения балок перехода П2.Внутриплощадочные сети. Участок 3.1.;Акт ВИК №1163 от 24.08.2020 г.; </v>
      </c>
      <c r="BF30" s="309"/>
    </row>
    <row r="31" spans="1:59" ht="69.95" customHeight="1" x14ac:dyDescent="0.25">
      <c r="A31" s="116" t="s">
        <v>182</v>
      </c>
      <c r="B31" s="92">
        <f t="shared" si="6"/>
        <v>29</v>
      </c>
      <c r="C31" s="96"/>
      <c r="D31" s="94" t="str">
        <f t="shared" ref="D31:G35" si="56">D30</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1" s="94" t="str">
        <f t="shared" si="56"/>
        <v>ООО «Соровскнефть»</v>
      </c>
      <c r="F31" s="94" t="str">
        <f t="shared" si="56"/>
        <v xml:space="preserve"> ОГРН 1077203059548, ИНН 7202170632, </v>
      </c>
      <c r="G31" s="94" t="str">
        <f t="shared" si="56"/>
        <v>625002, РФ, г. Тюмень, ул. Орджоникидзе, 5, тел./факс  8 (3452) 565-910</v>
      </c>
      <c r="H31" s="94" t="str">
        <f t="shared" si="47"/>
        <v>Союз «Саморегулируемая организация строителей Тюменской области», ОГРН 1087200001129, ИНН 7203208906</v>
      </c>
      <c r="I31" s="94" t="str">
        <f t="shared" si="47"/>
        <v>ООО «Нефтьмонтаж»,</v>
      </c>
      <c r="J31" s="94" t="str">
        <f t="shared" si="47"/>
        <v xml:space="preserve"> ОГРН 1058602142730, ИНН 8602004134, </v>
      </c>
      <c r="K31" s="94" t="str">
        <f t="shared" si="47"/>
        <v>628404, РФ, ХМАО, г. Сургут, ул. Индустриальная, 6/2, тел./факс  +7 (3462) 37-93-28,</v>
      </c>
      <c r="L31" s="94" t="str">
        <f t="shared" si="47"/>
        <v>Саморегулируемая организация «Союз строителей Югры», ОГРН 1088600001478, ИНН 8601036373</v>
      </c>
      <c r="M31" s="94" t="str">
        <f t="shared" si="47"/>
        <v>ООО «РН-БашНИПИнефть»</v>
      </c>
      <c r="N31" s="94" t="str">
        <f t="shared" si="47"/>
        <v xml:space="preserve">ОГРН 1092300002508,  ИНН 2310140481, </v>
      </c>
      <c r="O31" s="94" t="str">
        <f t="shared" si="47"/>
        <v>450006, РФ , респ. Башкортостан, г. Уфа, Ленина, 86/1; тел./факс +7 (3472) 62-43-40</v>
      </c>
      <c r="P31" s="94" t="str">
        <f t="shared" si="47"/>
        <v>Саморегулируемая организация Союз «РОСНЕФТЬ-Проектирование», ОГРН 1092300002508, ИНН 2310140481</v>
      </c>
      <c r="Q31" s="114">
        <f t="shared" si="7"/>
        <v>29</v>
      </c>
      <c r="R31" s="105" t="str">
        <f>Таблица13[[#This Row],[дата окончания ]]</f>
        <v>"10" июля 2020 г.</v>
      </c>
      <c r="S31" s="93" t="str">
        <f t="shared" ref="S31:AN31" si="57">S30</f>
        <v xml:space="preserve"> Главный специалист филиала в г. Нефтеюганск, РПУ г. Тюмень, ПУ №2 г.Тюмень,    </v>
      </c>
      <c r="T31" s="93" t="str">
        <f t="shared" si="57"/>
        <v>Альметов Р.Р.</v>
      </c>
      <c r="U31" s="106" t="str">
        <f t="shared" si="57"/>
        <v xml:space="preserve">С-72-197153 </v>
      </c>
      <c r="V31" s="93" t="str">
        <f t="shared" si="57"/>
        <v xml:space="preserve"> № 704-од от 31.12.2019 г., ООО "РН-СтройКонтроль", ОГРН 1177746647275, ИНН 7706449111, 119049, Россия, г. Москва, улица Большая Якиманка, дом 33/13, строение 1, комната 17</v>
      </c>
      <c r="W31" s="93" t="str">
        <f t="shared" si="57"/>
        <v xml:space="preserve"> Производитель работ ООО «Нефтьмонтаж» </v>
      </c>
      <c r="X31" s="93" t="str">
        <f t="shared" si="57"/>
        <v xml:space="preserve">Романенко В.А. </v>
      </c>
      <c r="Y31" s="111" t="str">
        <f t="shared" si="57"/>
        <v xml:space="preserve"> № 445-03 от 10.09.2019 г. </v>
      </c>
      <c r="Z31" s="111" t="str">
        <f t="shared" si="57"/>
        <v xml:space="preserve"> Заместитель генерального директора ООО «Нефтьмонтаж» </v>
      </c>
      <c r="AA31" s="111" t="str">
        <f t="shared" si="57"/>
        <v xml:space="preserve">Гебеков Н.Г. </v>
      </c>
      <c r="AB31" s="111" t="str">
        <f t="shared" si="57"/>
        <v xml:space="preserve">С-86-086154 </v>
      </c>
      <c r="AC31" s="93" t="str">
        <f t="shared" si="57"/>
        <v xml:space="preserve"> № 445-03 от 10.09.2019 г.</v>
      </c>
      <c r="AD31" s="93" t="str">
        <f t="shared" si="57"/>
        <v xml:space="preserve"> Главный специалист ОАН ООО «РН-БашНИПИнефть» </v>
      </c>
      <c r="AE31" s="93" t="str">
        <f t="shared" si="57"/>
        <v>Служаев Д.Д.</v>
      </c>
      <c r="AF31" s="93" t="str">
        <f t="shared" si="57"/>
        <v xml:space="preserve"> № 267 от 27.05.2019 г. </v>
      </c>
      <c r="AG31" s="93" t="str">
        <f t="shared" si="57"/>
        <v xml:space="preserve"> Производитель работ ООО «Нефтьмонтаж» </v>
      </c>
      <c r="AH31" s="93" t="str">
        <f t="shared" si="57"/>
        <v xml:space="preserve">Романенко В.А. </v>
      </c>
      <c r="AI31" s="93" t="str">
        <f t="shared" si="57"/>
        <v xml:space="preserve"> № 445-03 от 10.09.2019 г. </v>
      </c>
      <c r="AJ31" s="93" t="str">
        <f t="shared" si="57"/>
        <v xml:space="preserve">Ведущий специалист по организации строительства и ремонту объектов ООО "Соровскнефть" </v>
      </c>
      <c r="AK31" s="93" t="str">
        <f t="shared" si="57"/>
        <v xml:space="preserve">Дегтярев Г.В. </v>
      </c>
      <c r="AL31" s="93" t="str">
        <f t="shared" si="57"/>
        <v xml:space="preserve">№ 0041-Р-СРСК от 02.07.2019 г. </v>
      </c>
      <c r="AM31" s="93" t="str">
        <f t="shared" si="57"/>
        <v xml:space="preserve"> Ведущий специалист ООО «РН-СтройКонтроль» </v>
      </c>
      <c r="AN31" s="93" t="str">
        <f t="shared" si="57"/>
        <v>Меньков А.И.</v>
      </c>
      <c r="AO31" s="93" t="str">
        <f t="shared" si="5"/>
        <v xml:space="preserve"> № 704-од от 31.12.2019 г. </v>
      </c>
      <c r="AP31" s="94" t="s">
        <v>183</v>
      </c>
      <c r="AQ31" s="276"/>
      <c r="AR31" s="310" t="s">
        <v>541</v>
      </c>
      <c r="AS31" s="296" t="str">
        <f>CONCATENATE(Исх!B$46)</f>
        <v/>
      </c>
      <c r="AT31" s="240" t="str">
        <f>Исх!B$34</f>
        <v>ООО «РН-БашНИПИнефть»</v>
      </c>
      <c r="AU31" s="241" t="s">
        <v>17</v>
      </c>
      <c r="AV31" s="241"/>
      <c r="AW31" s="242" t="s">
        <v>522</v>
      </c>
      <c r="AX31" s="241"/>
      <c r="AY31" s="241"/>
      <c r="AZ31" s="241"/>
      <c r="BA31" s="297" t="s">
        <v>481</v>
      </c>
      <c r="BB31" s="297" t="s">
        <v>482</v>
      </c>
      <c r="BC31" s="242" t="str">
        <f>CONCATENATE(Исх!C$53,Исх!C$52)</f>
        <v xml:space="preserve">СП 24.13330.2011; СП 45.13330.2017; </v>
      </c>
      <c r="BD31" s="243" t="s">
        <v>234</v>
      </c>
      <c r="BE31" s="240" t="str">
        <f>Таблица13[[#This Row],[подтверждающий документ]]</f>
        <v>Исполнительная схема  планово-высотного положения свай после срезки 103,104,105,106, 107</v>
      </c>
      <c r="BF31" s="309"/>
    </row>
    <row r="32" spans="1:59" ht="69.95" customHeight="1" x14ac:dyDescent="0.25">
      <c r="A32" s="116" t="s">
        <v>182</v>
      </c>
      <c r="B32" s="92">
        <f t="shared" si="6"/>
        <v>30</v>
      </c>
      <c r="C32" s="96"/>
      <c r="D32" s="94" t="str">
        <f t="shared" si="56"/>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2" s="94" t="str">
        <f t="shared" si="56"/>
        <v>ООО «Соровскнефть»</v>
      </c>
      <c r="F32" s="94" t="str">
        <f t="shared" si="56"/>
        <v xml:space="preserve"> ОГРН 1077203059548, ИНН 7202170632, </v>
      </c>
      <c r="G32" s="94" t="str">
        <f t="shared" si="56"/>
        <v>625002, РФ, г. Тюмень, ул. Орджоникидзе, 5, тел./факс  8 (3452) 565-910</v>
      </c>
      <c r="H32" s="94" t="str">
        <f t="shared" si="47"/>
        <v>Союз «Саморегулируемая организация строителей Тюменской области», ОГРН 1087200001129, ИНН 7203208906</v>
      </c>
      <c r="I32" s="94" t="str">
        <f t="shared" si="47"/>
        <v>ООО «Нефтьмонтаж»,</v>
      </c>
      <c r="J32" s="94" t="str">
        <f t="shared" si="47"/>
        <v xml:space="preserve"> ОГРН 1058602142730, ИНН 8602004134, </v>
      </c>
      <c r="K32" s="94" t="str">
        <f t="shared" si="47"/>
        <v>628404, РФ, ХМАО, г. Сургут, ул. Индустриальная, 6/2, тел./факс  +7 (3462) 37-93-28,</v>
      </c>
      <c r="L32" s="94" t="str">
        <f t="shared" si="47"/>
        <v>Саморегулируемая организация «Союз строителей Югры», ОГРН 1088600001478, ИНН 8601036373</v>
      </c>
      <c r="M32" s="94" t="str">
        <f t="shared" si="47"/>
        <v>ООО «РН-БашНИПИнефть»</v>
      </c>
      <c r="N32" s="94" t="str">
        <f t="shared" si="47"/>
        <v xml:space="preserve">ОГРН 1092300002508,  ИНН 2310140481, </v>
      </c>
      <c r="O32" s="94" t="str">
        <f t="shared" si="47"/>
        <v>450006, РФ , респ. Башкортостан, г. Уфа, Ленина, 86/1; тел./факс +7 (3472) 62-43-40</v>
      </c>
      <c r="P32" s="94" t="str">
        <f t="shared" si="47"/>
        <v>Саморегулируемая организация Союз «РОСНЕФТЬ-Проектирование», ОГРН 1092300002508, ИНН 2310140481</v>
      </c>
      <c r="Q32" s="114">
        <f t="shared" si="7"/>
        <v>30</v>
      </c>
      <c r="R32" s="105" t="str">
        <f>Таблица13[[#This Row],[дата окончания ]]</f>
        <v>"10" июля 2020 г.</v>
      </c>
      <c r="S32" s="93" t="str">
        <f t="shared" ref="S32:AN32" si="58">S31</f>
        <v xml:space="preserve"> Главный специалист филиала в г. Нефтеюганск, РПУ г. Тюмень, ПУ №2 г.Тюмень,    </v>
      </c>
      <c r="T32" s="93" t="str">
        <f t="shared" si="58"/>
        <v>Альметов Р.Р.</v>
      </c>
      <c r="U32" s="106" t="str">
        <f t="shared" si="58"/>
        <v xml:space="preserve">С-72-197153 </v>
      </c>
      <c r="V32" s="93" t="str">
        <f t="shared" si="58"/>
        <v xml:space="preserve"> № 704-од от 31.12.2019 г., ООО "РН-СтройКонтроль", ОГРН 1177746647275, ИНН 7706449111, 119049, Россия, г. Москва, улица Большая Якиманка, дом 33/13, строение 1, комната 17</v>
      </c>
      <c r="W32" s="93" t="str">
        <f t="shared" si="58"/>
        <v xml:space="preserve"> Производитель работ ООО «Нефтьмонтаж» </v>
      </c>
      <c r="X32" s="93" t="str">
        <f t="shared" si="58"/>
        <v xml:space="preserve">Романенко В.А. </v>
      </c>
      <c r="Y32" s="111" t="str">
        <f t="shared" si="58"/>
        <v xml:space="preserve"> № 445-03 от 10.09.2019 г. </v>
      </c>
      <c r="Z32" s="111" t="str">
        <f t="shared" si="58"/>
        <v xml:space="preserve"> Заместитель генерального директора ООО «Нефтьмонтаж» </v>
      </c>
      <c r="AA32" s="111" t="str">
        <f t="shared" si="58"/>
        <v xml:space="preserve">Гебеков Н.Г. </v>
      </c>
      <c r="AB32" s="111" t="str">
        <f t="shared" si="58"/>
        <v xml:space="preserve">С-86-086154 </v>
      </c>
      <c r="AC32" s="93" t="str">
        <f t="shared" si="58"/>
        <v xml:space="preserve"> № 445-03 от 10.09.2019 г.</v>
      </c>
      <c r="AD32" s="93" t="str">
        <f t="shared" si="58"/>
        <v xml:space="preserve"> Главный специалист ОАН ООО «РН-БашНИПИнефть» </v>
      </c>
      <c r="AE32" s="93" t="str">
        <f t="shared" si="58"/>
        <v>Служаев Д.Д.</v>
      </c>
      <c r="AF32" s="93" t="str">
        <f t="shared" si="58"/>
        <v xml:space="preserve"> № 267 от 27.05.2019 г. </v>
      </c>
      <c r="AG32" s="93" t="str">
        <f t="shared" si="58"/>
        <v xml:space="preserve"> Производитель работ ООО «Нефтьмонтаж» </v>
      </c>
      <c r="AH32" s="93" t="str">
        <f t="shared" si="58"/>
        <v xml:space="preserve">Романенко В.А. </v>
      </c>
      <c r="AI32" s="93" t="str">
        <f t="shared" si="58"/>
        <v xml:space="preserve"> № 445-03 от 10.09.2019 г. </v>
      </c>
      <c r="AJ32" s="93" t="str">
        <f t="shared" si="58"/>
        <v xml:space="preserve">Ведущий специалист по организации строительства и ремонту объектов ООО "Соровскнефть" </v>
      </c>
      <c r="AK32" s="93" t="str">
        <f t="shared" si="58"/>
        <v xml:space="preserve">Дегтярев Г.В. </v>
      </c>
      <c r="AL32" s="93" t="str">
        <f t="shared" si="58"/>
        <v xml:space="preserve">№ 0041-Р-СРСК от 02.07.2019 г. </v>
      </c>
      <c r="AM32" s="93" t="str">
        <f t="shared" si="58"/>
        <v xml:space="preserve"> Ведущий специалист ООО «РН-СтройКонтроль» </v>
      </c>
      <c r="AN32" s="93" t="str">
        <f t="shared" si="58"/>
        <v>Меньков А.И.</v>
      </c>
      <c r="AO32" s="93" t="str">
        <f t="shared" si="5"/>
        <v xml:space="preserve"> № 704-од от 31.12.2019 г. </v>
      </c>
      <c r="AP32" s="94" t="s">
        <v>183</v>
      </c>
      <c r="AQ32" s="276"/>
      <c r="AR32" s="310" t="s">
        <v>542</v>
      </c>
      <c r="AS32" s="296" t="str">
        <f>CONCATENATE(Исх!B$46)</f>
        <v/>
      </c>
      <c r="AT32" s="240" t="str">
        <f>Исх!B$34</f>
        <v>ООО «РН-БашНИПИнефть»</v>
      </c>
      <c r="AU32" s="242" t="s">
        <v>509</v>
      </c>
      <c r="AV32" s="245"/>
      <c r="AW32" s="240" t="s">
        <v>17</v>
      </c>
      <c r="AX32" s="245"/>
      <c r="AY32" s="245"/>
      <c r="AZ32" s="245"/>
      <c r="BA32" s="297" t="s">
        <v>481</v>
      </c>
      <c r="BB32" s="297" t="s">
        <v>482</v>
      </c>
      <c r="BC32" s="246" t="str">
        <f>CONCATENATE(Исх!C$53,Исх!C$52)</f>
        <v xml:space="preserve">СП 24.13330.2011; СП 45.13330.2017; </v>
      </c>
      <c r="BD32" s="247" t="s">
        <v>266</v>
      </c>
      <c r="BE32" s="240" t="s">
        <v>17</v>
      </c>
      <c r="BF32" s="309"/>
    </row>
    <row r="33" spans="1:58" ht="69.95" customHeight="1" x14ac:dyDescent="0.25">
      <c r="A33" s="116" t="s">
        <v>182</v>
      </c>
      <c r="B33" s="92">
        <f t="shared" si="6"/>
        <v>31</v>
      </c>
      <c r="C33" s="96"/>
      <c r="D33" s="94" t="str">
        <f t="shared" si="56"/>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3" s="94" t="str">
        <f t="shared" si="56"/>
        <v>ООО «Соровскнефть»</v>
      </c>
      <c r="F33" s="94" t="str">
        <f t="shared" si="56"/>
        <v xml:space="preserve"> ОГРН 1077203059548, ИНН 7202170632, </v>
      </c>
      <c r="G33" s="94" t="str">
        <f t="shared" si="56"/>
        <v>625002, РФ, г. Тюмень, ул. Орджоникидзе, 5, тел./факс  8 (3452) 565-910</v>
      </c>
      <c r="H33" s="94" t="str">
        <f t="shared" si="47"/>
        <v>Союз «Саморегулируемая организация строителей Тюменской области», ОГРН 1087200001129, ИНН 7203208906</v>
      </c>
      <c r="I33" s="94" t="str">
        <f t="shared" si="47"/>
        <v>ООО «Нефтьмонтаж»,</v>
      </c>
      <c r="J33" s="94" t="str">
        <f t="shared" si="47"/>
        <v xml:space="preserve"> ОГРН 1058602142730, ИНН 8602004134, </v>
      </c>
      <c r="K33" s="94" t="str">
        <f t="shared" si="47"/>
        <v>628404, РФ, ХМАО, г. Сургут, ул. Индустриальная, 6/2, тел./факс  +7 (3462) 37-93-28,</v>
      </c>
      <c r="L33" s="94" t="str">
        <f t="shared" si="47"/>
        <v>Саморегулируемая организация «Союз строителей Югры», ОГРН 1088600001478, ИНН 8601036373</v>
      </c>
      <c r="M33" s="94" t="str">
        <f t="shared" si="47"/>
        <v>ООО «РН-БашНИПИнефть»</v>
      </c>
      <c r="N33" s="94" t="str">
        <f t="shared" si="47"/>
        <v xml:space="preserve">ОГРН 1092300002508,  ИНН 2310140481, </v>
      </c>
      <c r="O33" s="94" t="str">
        <f t="shared" si="47"/>
        <v>450006, РФ , респ. Башкортостан, г. Уфа, Ленина, 86/1; тел./факс +7 (3472) 62-43-40</v>
      </c>
      <c r="P33" s="94" t="str">
        <f t="shared" si="47"/>
        <v>Саморегулируемая организация Союз «РОСНЕФТЬ-Проектирование», ОГРН 1092300002508, ИНН 2310140481</v>
      </c>
      <c r="Q33" s="114">
        <f t="shared" si="7"/>
        <v>31</v>
      </c>
      <c r="R33" s="105" t="str">
        <f>Таблица13[[#This Row],[дата окончания ]]</f>
        <v>"26" августа 2020 г.</v>
      </c>
      <c r="S33" s="93" t="str">
        <f t="shared" ref="S33:AN33" si="59">S32</f>
        <v xml:space="preserve"> Главный специалист филиала в г. Нефтеюганск, РПУ г. Тюмень, ПУ №2 г.Тюмень,    </v>
      </c>
      <c r="T33" s="93" t="str">
        <f t="shared" si="59"/>
        <v>Альметов Р.Р.</v>
      </c>
      <c r="U33" s="106" t="str">
        <f t="shared" si="59"/>
        <v xml:space="preserve">С-72-197153 </v>
      </c>
      <c r="V33" s="93" t="str">
        <f t="shared" si="59"/>
        <v xml:space="preserve"> № 704-од от 31.12.2019 г., ООО "РН-СтройКонтроль", ОГРН 1177746647275, ИНН 7706449111, 119049, Россия, г. Москва, улица Большая Якиманка, дом 33/13, строение 1, комната 17</v>
      </c>
      <c r="W33" s="93" t="str">
        <f t="shared" si="59"/>
        <v xml:space="preserve"> Производитель работ ООО «Нефтьмонтаж» </v>
      </c>
      <c r="X33" s="93" t="str">
        <f t="shared" si="59"/>
        <v xml:space="preserve">Романенко В.А. </v>
      </c>
      <c r="Y33" s="111" t="str">
        <f t="shared" si="59"/>
        <v xml:space="preserve"> № 445-03 от 10.09.2019 г. </v>
      </c>
      <c r="Z33" s="111" t="str">
        <f t="shared" si="59"/>
        <v xml:space="preserve"> Заместитель генерального директора ООО «Нефтьмонтаж» </v>
      </c>
      <c r="AA33" s="111" t="str">
        <f t="shared" si="59"/>
        <v xml:space="preserve">Гебеков Н.Г. </v>
      </c>
      <c r="AB33" s="111" t="str">
        <f t="shared" si="59"/>
        <v xml:space="preserve">С-86-086154 </v>
      </c>
      <c r="AC33" s="93" t="str">
        <f t="shared" si="59"/>
        <v xml:space="preserve"> № 445-03 от 10.09.2019 г.</v>
      </c>
      <c r="AD33" s="93" t="str">
        <f t="shared" si="59"/>
        <v xml:space="preserve"> Главный специалист ОАН ООО «РН-БашНИПИнефть» </v>
      </c>
      <c r="AE33" s="93" t="str">
        <f t="shared" si="59"/>
        <v>Служаев Д.Д.</v>
      </c>
      <c r="AF33" s="93" t="str">
        <f t="shared" si="59"/>
        <v xml:space="preserve"> № 267 от 27.05.2019 г. </v>
      </c>
      <c r="AG33" s="93" t="str">
        <f t="shared" si="59"/>
        <v xml:space="preserve"> Производитель работ ООО «Нефтьмонтаж» </v>
      </c>
      <c r="AH33" s="93" t="str">
        <f t="shared" si="59"/>
        <v xml:space="preserve">Романенко В.А. </v>
      </c>
      <c r="AI33" s="93" t="str">
        <f t="shared" si="59"/>
        <v xml:space="preserve"> № 445-03 от 10.09.2019 г. </v>
      </c>
      <c r="AJ33" s="93" t="str">
        <f t="shared" si="59"/>
        <v xml:space="preserve">Ведущий специалист по организации строительства и ремонту объектов ООО "Соровскнефть" </v>
      </c>
      <c r="AK33" s="93" t="str">
        <f t="shared" si="59"/>
        <v xml:space="preserve">Дегтярев Г.В. </v>
      </c>
      <c r="AL33" s="93" t="str">
        <f t="shared" si="59"/>
        <v xml:space="preserve">№ 0041-Р-СРСК от 02.07.2019 г. </v>
      </c>
      <c r="AM33" s="93" t="str">
        <f t="shared" si="59"/>
        <v xml:space="preserve"> Ведущий специалист ООО «РН-СтройКонтроль» </v>
      </c>
      <c r="AN33" s="93" t="str">
        <f t="shared" si="59"/>
        <v>Меньков А.И.</v>
      </c>
      <c r="AO33" s="93" t="str">
        <f t="shared" si="5"/>
        <v xml:space="preserve"> № 704-од от 31.12.2019 г. </v>
      </c>
      <c r="AP33" s="94" t="s">
        <v>183</v>
      </c>
      <c r="AQ33" s="317"/>
      <c r="AR33" s="311" t="s">
        <v>543</v>
      </c>
      <c r="AS33" s="299" t="str">
        <f>CONCATENATE(Исх!B$46)</f>
        <v/>
      </c>
      <c r="AT33" s="300" t="str">
        <f>Исх!B$34</f>
        <v>ООО «РН-БашНИПИнефть»</v>
      </c>
      <c r="AU33" s="299" t="s">
        <v>459</v>
      </c>
      <c r="AV33" s="300" t="s">
        <v>519</v>
      </c>
      <c r="AW33" s="299" t="s">
        <v>523</v>
      </c>
      <c r="AX33" s="299" t="s">
        <v>511</v>
      </c>
      <c r="AY33" s="299" t="s">
        <v>510</v>
      </c>
      <c r="AZ33" s="300"/>
      <c r="BA33" s="301" t="s">
        <v>512</v>
      </c>
      <c r="BB33" s="301" t="s">
        <v>512</v>
      </c>
      <c r="BC33" s="299" t="str">
        <f>CONCATENATE(Исх!C$52,Исх!C$53,Исх!C$55,Исх!C$56)</f>
        <v xml:space="preserve">СП 45.13330.2017; СП 24.13330.2011; СП 70.13330.2012 (Актуализированная редакция СНиП 3.03.01-87); СП 53-101-98; </v>
      </c>
      <c r="BD33" s="300" t="s">
        <v>536</v>
      </c>
      <c r="BE33" s="300" t="str">
        <f>CONCATENATE(Таблица13[[#This Row],[подтверждающий документ]],Таблица13[[#This Row],[геодезическая схема]],Таблица13[[#This Row],[результат испытания]])</f>
        <v xml:space="preserve"> Исполнительная схема №6.1 
Изготовление и монтаж оголовков ОГ-20х450х450 (Переход П1)Исполнительная схема высотного положения оголовковАкт ВИК №958 от 27.08.2020 г. </v>
      </c>
      <c r="BF33" s="309"/>
    </row>
    <row r="34" spans="1:58" ht="69.95" customHeight="1" x14ac:dyDescent="0.25">
      <c r="A34" s="116" t="s">
        <v>182</v>
      </c>
      <c r="B34" s="92">
        <f t="shared" si="6"/>
        <v>32</v>
      </c>
      <c r="C34" s="96"/>
      <c r="D34" s="94" t="str">
        <f t="shared" si="56"/>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4" s="94" t="str">
        <f t="shared" si="56"/>
        <v>ООО «Соровскнефть»</v>
      </c>
      <c r="F34" s="94" t="str">
        <f t="shared" si="56"/>
        <v xml:space="preserve"> ОГРН 1077203059548, ИНН 7202170632, </v>
      </c>
      <c r="G34" s="94" t="str">
        <f t="shared" si="56"/>
        <v>625002, РФ, г. Тюмень, ул. Орджоникидзе, 5, тел./факс  8 (3452) 565-910</v>
      </c>
      <c r="H34" s="94" t="str">
        <f t="shared" si="47"/>
        <v>Союз «Саморегулируемая организация строителей Тюменской области», ОГРН 1087200001129, ИНН 7203208906</v>
      </c>
      <c r="I34" s="94" t="str">
        <f t="shared" si="47"/>
        <v>ООО «Нефтьмонтаж»,</v>
      </c>
      <c r="J34" s="94" t="str">
        <f t="shared" si="47"/>
        <v xml:space="preserve"> ОГРН 1058602142730, ИНН 8602004134, </v>
      </c>
      <c r="K34" s="94" t="str">
        <f t="shared" si="47"/>
        <v>628404, РФ, ХМАО, г. Сургут, ул. Индустриальная, 6/2, тел./факс  +7 (3462) 37-93-28,</v>
      </c>
      <c r="L34" s="94" t="str">
        <f t="shared" si="47"/>
        <v>Саморегулируемая организация «Союз строителей Югры», ОГРН 1088600001478, ИНН 8601036373</v>
      </c>
      <c r="M34" s="94" t="str">
        <f t="shared" si="47"/>
        <v>ООО «РН-БашНИПИнефть»</v>
      </c>
      <c r="N34" s="94" t="str">
        <f t="shared" si="47"/>
        <v xml:space="preserve">ОГРН 1092300002508,  ИНН 2310140481, </v>
      </c>
      <c r="O34" s="94" t="str">
        <f t="shared" si="47"/>
        <v>450006, РФ , респ. Башкортостан, г. Уфа, Ленина, 86/1; тел./факс +7 (3472) 62-43-40</v>
      </c>
      <c r="P34" s="94" t="str">
        <f t="shared" si="47"/>
        <v>Саморегулируемая организация Союз «РОСНЕФТЬ-Проектирование», ОГРН 1092300002508, ИНН 2310140481</v>
      </c>
      <c r="Q34" s="114">
        <f t="shared" si="7"/>
        <v>32</v>
      </c>
      <c r="R34" s="105" t="str">
        <f>Таблица13[[#This Row],[дата окончания ]]</f>
        <v>"27" августа 2020 г.</v>
      </c>
      <c r="S34" s="93" t="str">
        <f t="shared" ref="S34:AN34" si="60">S33</f>
        <v xml:space="preserve"> Главный специалист филиала в г. Нефтеюганск, РПУ г. Тюмень, ПУ №2 г.Тюмень,    </v>
      </c>
      <c r="T34" s="93" t="str">
        <f t="shared" si="60"/>
        <v>Альметов Р.Р.</v>
      </c>
      <c r="U34" s="106" t="str">
        <f t="shared" si="60"/>
        <v xml:space="preserve">С-72-197153 </v>
      </c>
      <c r="V34" s="93" t="str">
        <f t="shared" si="60"/>
        <v xml:space="preserve"> № 704-од от 31.12.2019 г., ООО "РН-СтройКонтроль", ОГРН 1177746647275, ИНН 7706449111, 119049, Россия, г. Москва, улица Большая Якиманка, дом 33/13, строение 1, комната 17</v>
      </c>
      <c r="W34" s="93" t="str">
        <f t="shared" si="60"/>
        <v xml:space="preserve"> Производитель работ ООО «Нефтьмонтаж» </v>
      </c>
      <c r="X34" s="93" t="str">
        <f t="shared" si="60"/>
        <v xml:space="preserve">Романенко В.А. </v>
      </c>
      <c r="Y34" s="111" t="str">
        <f t="shared" si="60"/>
        <v xml:space="preserve"> № 445-03 от 10.09.2019 г. </v>
      </c>
      <c r="Z34" s="111" t="str">
        <f t="shared" si="60"/>
        <v xml:space="preserve"> Заместитель генерального директора ООО «Нефтьмонтаж» </v>
      </c>
      <c r="AA34" s="111" t="str">
        <f t="shared" si="60"/>
        <v xml:space="preserve">Гебеков Н.Г. </v>
      </c>
      <c r="AB34" s="111" t="str">
        <f t="shared" si="60"/>
        <v xml:space="preserve">С-86-086154 </v>
      </c>
      <c r="AC34" s="93" t="str">
        <f t="shared" si="60"/>
        <v xml:space="preserve"> № 445-03 от 10.09.2019 г.</v>
      </c>
      <c r="AD34" s="93" t="str">
        <f t="shared" si="60"/>
        <v xml:space="preserve"> Главный специалист ОАН ООО «РН-БашНИПИнефть» </v>
      </c>
      <c r="AE34" s="93" t="str">
        <f t="shared" si="60"/>
        <v>Служаев Д.Д.</v>
      </c>
      <c r="AF34" s="93" t="str">
        <f t="shared" si="60"/>
        <v xml:space="preserve"> № 267 от 27.05.2019 г. </v>
      </c>
      <c r="AG34" s="93" t="str">
        <f t="shared" si="60"/>
        <v xml:space="preserve"> Производитель работ ООО «Нефтьмонтаж» </v>
      </c>
      <c r="AH34" s="93" t="str">
        <f t="shared" si="60"/>
        <v xml:space="preserve">Романенко В.А. </v>
      </c>
      <c r="AI34" s="93" t="str">
        <f t="shared" si="60"/>
        <v xml:space="preserve"> № 445-03 от 10.09.2019 г. </v>
      </c>
      <c r="AJ34" s="93" t="str">
        <f t="shared" si="60"/>
        <v xml:space="preserve">Ведущий специалист по организации строительства и ремонту объектов ООО "Соровскнефть" </v>
      </c>
      <c r="AK34" s="93" t="str">
        <f t="shared" si="60"/>
        <v xml:space="preserve">Дегтярев Г.В. </v>
      </c>
      <c r="AL34" s="93" t="str">
        <f t="shared" si="60"/>
        <v xml:space="preserve">№ 0041-Р-СРСК от 02.07.2019 г. </v>
      </c>
      <c r="AM34" s="93" t="str">
        <f t="shared" si="60"/>
        <v xml:space="preserve"> Ведущий специалист ООО «РН-СтройКонтроль» </v>
      </c>
      <c r="AN34" s="93" t="str">
        <f t="shared" si="60"/>
        <v>Меньков А.И.</v>
      </c>
      <c r="AO34" s="93" t="str">
        <f t="shared" si="5"/>
        <v xml:space="preserve"> № 704-од от 31.12.2019 г. </v>
      </c>
      <c r="AP34" s="94" t="s">
        <v>183</v>
      </c>
      <c r="AQ34" s="317"/>
      <c r="AR34" s="302" t="s">
        <v>514</v>
      </c>
      <c r="AS34" s="302" t="str">
        <f>CONCATENATE(Исх!B$46)</f>
        <v/>
      </c>
      <c r="AT34" s="303" t="str">
        <f>Исх!B$34</f>
        <v>ООО «РН-БашНИПИнефть»</v>
      </c>
      <c r="AU34" s="318" t="s">
        <v>515</v>
      </c>
      <c r="AV34" s="315" t="s">
        <v>17</v>
      </c>
      <c r="AW34" s="306" t="s">
        <v>524</v>
      </c>
      <c r="AX34" s="306" t="s">
        <v>538</v>
      </c>
      <c r="AY34" s="306" t="s">
        <v>529</v>
      </c>
      <c r="AZ34" s="305" t="s">
        <v>17</v>
      </c>
      <c r="BA34" s="277" t="s">
        <v>513</v>
      </c>
      <c r="BB34" s="277" t="s">
        <v>513</v>
      </c>
      <c r="BC34" s="306" t="s">
        <v>803</v>
      </c>
      <c r="BD34" s="306" t="s">
        <v>537</v>
      </c>
      <c r="BE34" s="303" t="str">
        <f>CONCATENATE(Таблица13[[#This Row],[подтверждающий документ]],Таблица13[[#This Row],[геодезическая схема]],Таблица13[[#This Row],[результат испытания]])</f>
        <v xml:space="preserve">Исполнительная схема №6.2 Изготовление и монтаж перехода П1 Исполнительная схема планово-высотного положения стоек перехода П2.Внутриплощадочные сети. Участок 3.1.; сполнительная схема планово-высотного положения балок перехода П2.Внутриплощадочные сети. Участок 3.1.;Акты ВИК №1169 от 28.08.2020 г.; №994 от 31.08.2020 г.; </v>
      </c>
      <c r="BF34" s="309"/>
    </row>
    <row r="35" spans="1:58" ht="69.95" customHeight="1" x14ac:dyDescent="0.25">
      <c r="A35" s="116" t="s">
        <v>182</v>
      </c>
      <c r="B35" s="92">
        <f t="shared" si="6"/>
        <v>33</v>
      </c>
      <c r="C35" s="96"/>
      <c r="D35" s="94" t="str">
        <f t="shared" si="56"/>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5" s="94" t="str">
        <f t="shared" si="56"/>
        <v>ООО «Соровскнефть»</v>
      </c>
      <c r="F35" s="94" t="str">
        <f t="shared" si="56"/>
        <v xml:space="preserve"> ОГРН 1077203059548, ИНН 7202170632, </v>
      </c>
      <c r="G35" s="94" t="str">
        <f t="shared" si="56"/>
        <v>625002, РФ, г. Тюмень, ул. Орджоникидзе, 5, тел./факс  8 (3452) 565-910</v>
      </c>
      <c r="H35" s="94" t="str">
        <f t="shared" si="47"/>
        <v>Союз «Саморегулируемая организация строителей Тюменской области», ОГРН 1087200001129, ИНН 7203208906</v>
      </c>
      <c r="I35" s="94" t="str">
        <f t="shared" si="47"/>
        <v>ООО «Нефтьмонтаж»,</v>
      </c>
      <c r="J35" s="94" t="str">
        <f t="shared" si="47"/>
        <v xml:space="preserve"> ОГРН 1058602142730, ИНН 8602004134, </v>
      </c>
      <c r="K35" s="94" t="str">
        <f t="shared" si="47"/>
        <v>628404, РФ, ХМАО, г. Сургут, ул. Индустриальная, 6/2, тел./факс  +7 (3462) 37-93-28,</v>
      </c>
      <c r="L35" s="94" t="str">
        <f t="shared" si="47"/>
        <v>Саморегулируемая организация «Союз строителей Югры», ОГРН 1088600001478, ИНН 8601036373</v>
      </c>
      <c r="M35" s="94" t="str">
        <f t="shared" si="47"/>
        <v>ООО «РН-БашНИПИнефть»</v>
      </c>
      <c r="N35" s="94" t="str">
        <f t="shared" si="47"/>
        <v xml:space="preserve">ОГРН 1092300002508,  ИНН 2310140481, </v>
      </c>
      <c r="O35" s="94" t="str">
        <f t="shared" si="47"/>
        <v>450006, РФ , респ. Башкортостан, г. Уфа, Ленина, 86/1; тел./факс +7 (3472) 62-43-40</v>
      </c>
      <c r="P35" s="94" t="str">
        <f t="shared" si="47"/>
        <v>Саморегулируемая организация Союз «РОСНЕФТЬ-Проектирование», ОГРН 1092300002508, ИНН 2310140481</v>
      </c>
      <c r="Q35" s="114">
        <f t="shared" si="7"/>
        <v>33</v>
      </c>
      <c r="R35" s="105" t="str">
        <f>Таблица13[[#This Row],[дата окончания ]]</f>
        <v>"10" июля 2020 г.</v>
      </c>
      <c r="S35" s="93" t="str">
        <f t="shared" ref="S35:AN35" si="61">S34</f>
        <v xml:space="preserve"> Главный специалист филиала в г. Нефтеюганск, РПУ г. Тюмень, ПУ №2 г.Тюмень,    </v>
      </c>
      <c r="T35" s="93" t="str">
        <f t="shared" si="61"/>
        <v>Альметов Р.Р.</v>
      </c>
      <c r="U35" s="106" t="str">
        <f t="shared" si="61"/>
        <v xml:space="preserve">С-72-197153 </v>
      </c>
      <c r="V35" s="93" t="str">
        <f t="shared" si="61"/>
        <v xml:space="preserve"> № 704-од от 31.12.2019 г., ООО "РН-СтройКонтроль", ОГРН 1177746647275, ИНН 7706449111, 119049, Россия, г. Москва, улица Большая Якиманка, дом 33/13, строение 1, комната 17</v>
      </c>
      <c r="W35" s="93" t="str">
        <f t="shared" si="61"/>
        <v xml:space="preserve"> Производитель работ ООО «Нефтьмонтаж» </v>
      </c>
      <c r="X35" s="93" t="str">
        <f t="shared" si="61"/>
        <v xml:space="preserve">Романенко В.А. </v>
      </c>
      <c r="Y35" s="111" t="str">
        <f t="shared" si="61"/>
        <v xml:space="preserve"> № 445-03 от 10.09.2019 г. </v>
      </c>
      <c r="Z35" s="111" t="str">
        <f t="shared" si="61"/>
        <v xml:space="preserve"> Заместитель генерального директора ООО «Нефтьмонтаж» </v>
      </c>
      <c r="AA35" s="111" t="str">
        <f t="shared" si="61"/>
        <v xml:space="preserve">Гебеков Н.Г. </v>
      </c>
      <c r="AB35" s="111" t="str">
        <f t="shared" si="61"/>
        <v xml:space="preserve">С-86-086154 </v>
      </c>
      <c r="AC35" s="93" t="str">
        <f t="shared" si="61"/>
        <v xml:space="preserve"> № 445-03 от 10.09.2019 г.</v>
      </c>
      <c r="AD35" s="93" t="str">
        <f t="shared" si="61"/>
        <v xml:space="preserve"> Главный специалист ОАН ООО «РН-БашНИПИнефть» </v>
      </c>
      <c r="AE35" s="93" t="str">
        <f t="shared" si="61"/>
        <v>Служаев Д.Д.</v>
      </c>
      <c r="AF35" s="93" t="str">
        <f t="shared" si="61"/>
        <v xml:space="preserve"> № 267 от 27.05.2019 г. </v>
      </c>
      <c r="AG35" s="93" t="str">
        <f t="shared" si="61"/>
        <v xml:space="preserve"> Производитель работ ООО «Нефтьмонтаж» </v>
      </c>
      <c r="AH35" s="93" t="str">
        <f t="shared" si="61"/>
        <v xml:space="preserve">Романенко В.А. </v>
      </c>
      <c r="AI35" s="93" t="str">
        <f t="shared" si="61"/>
        <v xml:space="preserve"> № 445-03 от 10.09.2019 г. </v>
      </c>
      <c r="AJ35" s="93" t="str">
        <f t="shared" si="61"/>
        <v xml:space="preserve">Ведущий специалист по организации строительства и ремонту объектов ООО "Соровскнефть" </v>
      </c>
      <c r="AK35" s="93" t="str">
        <f t="shared" si="61"/>
        <v xml:space="preserve">Дегтярев Г.В. </v>
      </c>
      <c r="AL35" s="93" t="str">
        <f t="shared" si="61"/>
        <v xml:space="preserve">№ 0041-Р-СРСК от 02.07.2019 г. </v>
      </c>
      <c r="AM35" s="93" t="str">
        <f t="shared" si="61"/>
        <v xml:space="preserve"> Ведущий специалист ООО «РН-СтройКонтроль» </v>
      </c>
      <c r="AN35" s="93" t="str">
        <f t="shared" si="61"/>
        <v>Меньков А.И.</v>
      </c>
      <c r="AO35" s="93" t="str">
        <f t="shared" si="5"/>
        <v xml:space="preserve"> № 704-од от 31.12.2019 г. </v>
      </c>
      <c r="AP35" s="94" t="s">
        <v>183</v>
      </c>
      <c r="AQ35" s="276"/>
      <c r="AR35" s="310" t="s">
        <v>544</v>
      </c>
      <c r="AS35" s="296" t="str">
        <f>CONCATENATE(Исх!B$44)</f>
        <v/>
      </c>
      <c r="AT35" s="240" t="str">
        <f>Исх!B$34</f>
        <v>ООО «РН-БашНИПИнефть»</v>
      </c>
      <c r="AU35" s="241" t="s">
        <v>17</v>
      </c>
      <c r="AV35" s="241"/>
      <c r="AW35" s="242" t="s">
        <v>521</v>
      </c>
      <c r="AX35" s="241"/>
      <c r="AY35" s="241"/>
      <c r="AZ35" s="241"/>
      <c r="BA35" s="297" t="s">
        <v>481</v>
      </c>
      <c r="BB35" s="297" t="s">
        <v>482</v>
      </c>
      <c r="BC35" s="242" t="str">
        <f>CONCATENATE(Исх!C$53,Исх!C$52)</f>
        <v xml:space="preserve">СП 24.13330.2011; СП 45.13330.2017; </v>
      </c>
      <c r="BD35" s="243" t="s">
        <v>234</v>
      </c>
      <c r="BE35" s="240" t="str">
        <f>Таблица13[[#This Row],[подтверждающий документ]]</f>
        <v>Исполнительная схема  планово-высотного положения свай после срезки 37а,37б,37в,37д</v>
      </c>
      <c r="BF35" s="309"/>
    </row>
    <row r="36" spans="1:58" ht="60" x14ac:dyDescent="0.25">
      <c r="A36" s="116" t="s">
        <v>182</v>
      </c>
      <c r="B36" s="92">
        <f t="shared" si="6"/>
        <v>34</v>
      </c>
      <c r="C36" s="96"/>
      <c r="D36" s="94" t="str">
        <f t="shared" ref="D36:P36" si="62">D35</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6" s="94" t="str">
        <f t="shared" si="62"/>
        <v>ООО «Соровскнефть»</v>
      </c>
      <c r="F36" s="94" t="str">
        <f t="shared" si="62"/>
        <v xml:space="preserve"> ОГРН 1077203059548, ИНН 7202170632, </v>
      </c>
      <c r="G36" s="94" t="str">
        <f t="shared" si="62"/>
        <v>625002, РФ, г. Тюмень, ул. Орджоникидзе, 5, тел./факс  8 (3452) 565-910</v>
      </c>
      <c r="H36" s="94" t="str">
        <f t="shared" si="62"/>
        <v>Союз «Саморегулируемая организация строителей Тюменской области», ОГРН 1087200001129, ИНН 7203208906</v>
      </c>
      <c r="I36" s="94" t="str">
        <f t="shared" si="62"/>
        <v>ООО «Нефтьмонтаж»,</v>
      </c>
      <c r="J36" s="94" t="str">
        <f t="shared" si="62"/>
        <v xml:space="preserve"> ОГРН 1058602142730, ИНН 8602004134, </v>
      </c>
      <c r="K36" s="94" t="str">
        <f t="shared" si="62"/>
        <v>628404, РФ, ХМАО, г. Сургут, ул. Индустриальная, 6/2, тел./факс  +7 (3462) 37-93-28,</v>
      </c>
      <c r="L36" s="94" t="str">
        <f t="shared" si="62"/>
        <v>Саморегулируемая организация «Союз строителей Югры», ОГРН 1088600001478, ИНН 8601036373</v>
      </c>
      <c r="M36" s="94" t="str">
        <f t="shared" si="62"/>
        <v>ООО «РН-БашНИПИнефть»</v>
      </c>
      <c r="N36" s="94" t="str">
        <f t="shared" si="62"/>
        <v xml:space="preserve">ОГРН 1092300002508,  ИНН 2310140481, </v>
      </c>
      <c r="O36" s="94" t="str">
        <f t="shared" si="62"/>
        <v>450006, РФ , респ. Башкортостан, г. Уфа, Ленина, 86/1; тел./факс +7 (3472) 62-43-40</v>
      </c>
      <c r="P36" s="94" t="str">
        <f t="shared" si="62"/>
        <v>Саморегулируемая организация Союз «РОСНЕФТЬ-Проектирование», ОГРН 1092300002508, ИНН 2310140481</v>
      </c>
      <c r="Q36" s="114">
        <f t="shared" si="7"/>
        <v>34</v>
      </c>
      <c r="R36" s="105" t="str">
        <f>Таблица13[[#This Row],[дата окончания ]]</f>
        <v>"10" июля 2020 г.</v>
      </c>
      <c r="S36" s="93" t="str">
        <f t="shared" ref="S36:AN36" si="63">S35</f>
        <v xml:space="preserve"> Главный специалист филиала в г. Нефтеюганск, РПУ г. Тюмень, ПУ №2 г.Тюмень,    </v>
      </c>
      <c r="T36" s="93" t="str">
        <f t="shared" si="63"/>
        <v>Альметов Р.Р.</v>
      </c>
      <c r="U36" s="106" t="str">
        <f t="shared" si="63"/>
        <v xml:space="preserve">С-72-197153 </v>
      </c>
      <c r="V36" s="93" t="str">
        <f t="shared" si="63"/>
        <v xml:space="preserve"> № 704-од от 31.12.2019 г., ООО "РН-СтройКонтроль", ОГРН 1177746647275, ИНН 7706449111, 119049, Россия, г. Москва, улица Большая Якиманка, дом 33/13, строение 1, комната 17</v>
      </c>
      <c r="W36" s="93" t="str">
        <f t="shared" si="63"/>
        <v xml:space="preserve"> Производитель работ ООО «Нефтьмонтаж» </v>
      </c>
      <c r="X36" s="93" t="str">
        <f t="shared" si="63"/>
        <v xml:space="preserve">Романенко В.А. </v>
      </c>
      <c r="Y36" s="111" t="str">
        <f t="shared" si="63"/>
        <v xml:space="preserve"> № 445-03 от 10.09.2019 г. </v>
      </c>
      <c r="Z36" s="111" t="str">
        <f t="shared" si="63"/>
        <v xml:space="preserve"> Заместитель генерального директора ООО «Нефтьмонтаж» </v>
      </c>
      <c r="AA36" s="111" t="str">
        <f t="shared" si="63"/>
        <v xml:space="preserve">Гебеков Н.Г. </v>
      </c>
      <c r="AB36" s="111" t="str">
        <f t="shared" si="63"/>
        <v xml:space="preserve">С-86-086154 </v>
      </c>
      <c r="AC36" s="93" t="str">
        <f t="shared" si="63"/>
        <v xml:space="preserve"> № 445-03 от 10.09.2019 г.</v>
      </c>
      <c r="AD36" s="93" t="str">
        <f t="shared" si="63"/>
        <v xml:space="preserve"> Главный специалист ОАН ООО «РН-БашНИПИнефть» </v>
      </c>
      <c r="AE36" s="93" t="str">
        <f t="shared" si="63"/>
        <v>Служаев Д.Д.</v>
      </c>
      <c r="AF36" s="93" t="str">
        <f t="shared" si="63"/>
        <v xml:space="preserve"> № 267 от 27.05.2019 г. </v>
      </c>
      <c r="AG36" s="93" t="str">
        <f t="shared" si="63"/>
        <v xml:space="preserve"> Производитель работ ООО «Нефтьмонтаж» </v>
      </c>
      <c r="AH36" s="93" t="str">
        <f t="shared" si="63"/>
        <v xml:space="preserve">Романенко В.А. </v>
      </c>
      <c r="AI36" s="93" t="str">
        <f t="shared" si="63"/>
        <v xml:space="preserve"> № 445-03 от 10.09.2019 г. </v>
      </c>
      <c r="AJ36" s="93" t="str">
        <f t="shared" si="63"/>
        <v xml:space="preserve">Ведущий специалист по организации строительства и ремонту объектов ООО "Соровскнефть" </v>
      </c>
      <c r="AK36" s="93" t="str">
        <f t="shared" si="63"/>
        <v xml:space="preserve">Дегтярев Г.В. </v>
      </c>
      <c r="AL36" s="93" t="str">
        <f t="shared" si="63"/>
        <v xml:space="preserve">№ 0041-Р-СРСК от 02.07.2019 г. </v>
      </c>
      <c r="AM36" s="93" t="str">
        <f t="shared" si="63"/>
        <v xml:space="preserve"> Ведущий специалист ООО «РН-СтройКонтроль» </v>
      </c>
      <c r="AN36" s="93" t="str">
        <f t="shared" si="63"/>
        <v>Меньков А.И.</v>
      </c>
      <c r="AO36" s="93" t="str">
        <f t="shared" si="5"/>
        <v xml:space="preserve"> № 704-од от 31.12.2019 г. </v>
      </c>
      <c r="AP36" s="94" t="s">
        <v>183</v>
      </c>
      <c r="AQ36" s="276"/>
      <c r="AR36" s="310" t="s">
        <v>545</v>
      </c>
      <c r="AS36" s="296" t="str">
        <f>CONCATENATE(Исх!B$44)</f>
        <v/>
      </c>
      <c r="AT36" s="240" t="str">
        <f>Исх!B$34</f>
        <v>ООО «РН-БашНИПИнефть»</v>
      </c>
      <c r="AU36" s="242" t="s">
        <v>509</v>
      </c>
      <c r="AV36" s="245"/>
      <c r="AW36" s="240" t="s">
        <v>17</v>
      </c>
      <c r="AX36" s="245"/>
      <c r="AY36" s="245"/>
      <c r="AZ36" s="245"/>
      <c r="BA36" s="297" t="s">
        <v>481</v>
      </c>
      <c r="BB36" s="297" t="s">
        <v>482</v>
      </c>
      <c r="BC36" s="246" t="str">
        <f>CONCATENATE(Исх!C$53,Исх!C$52)</f>
        <v xml:space="preserve">СП 24.13330.2011; СП 45.13330.2017; </v>
      </c>
      <c r="BD36" s="247" t="s">
        <v>266</v>
      </c>
      <c r="BE36" s="240" t="s">
        <v>17</v>
      </c>
      <c r="BF36" s="309"/>
    </row>
    <row r="37" spans="1:58" ht="90" x14ac:dyDescent="0.25">
      <c r="A37" s="116" t="s">
        <v>182</v>
      </c>
      <c r="B37" s="92">
        <f t="shared" si="6"/>
        <v>35</v>
      </c>
      <c r="C37" s="96"/>
      <c r="D37" s="94" t="str">
        <f t="shared" ref="D37:P37" si="64">D36</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7" s="94" t="str">
        <f t="shared" si="64"/>
        <v>ООО «Соровскнефть»</v>
      </c>
      <c r="F37" s="94" t="str">
        <f t="shared" si="64"/>
        <v xml:space="preserve"> ОГРН 1077203059548, ИНН 7202170632, </v>
      </c>
      <c r="G37" s="94" t="str">
        <f t="shared" si="64"/>
        <v>625002, РФ, г. Тюмень, ул. Орджоникидзе, 5, тел./факс  8 (3452) 565-910</v>
      </c>
      <c r="H37" s="94" t="str">
        <f t="shared" si="64"/>
        <v>Союз «Саморегулируемая организация строителей Тюменской области», ОГРН 1087200001129, ИНН 7203208906</v>
      </c>
      <c r="I37" s="94" t="str">
        <f t="shared" si="64"/>
        <v>ООО «Нефтьмонтаж»,</v>
      </c>
      <c r="J37" s="94" t="str">
        <f t="shared" si="64"/>
        <v xml:space="preserve"> ОГРН 1058602142730, ИНН 8602004134, </v>
      </c>
      <c r="K37" s="94" t="str">
        <f t="shared" si="64"/>
        <v>628404, РФ, ХМАО, г. Сургут, ул. Индустриальная, 6/2, тел./факс  +7 (3462) 37-93-28,</v>
      </c>
      <c r="L37" s="94" t="str">
        <f t="shared" si="64"/>
        <v>Саморегулируемая организация «Союз строителей Югры», ОГРН 1088600001478, ИНН 8601036373</v>
      </c>
      <c r="M37" s="94" t="str">
        <f t="shared" si="64"/>
        <v>ООО «РН-БашНИПИнефть»</v>
      </c>
      <c r="N37" s="94" t="str">
        <f t="shared" si="64"/>
        <v xml:space="preserve">ОГРН 1092300002508,  ИНН 2310140481, </v>
      </c>
      <c r="O37" s="94" t="str">
        <f t="shared" si="64"/>
        <v>450006, РФ , респ. Башкортостан, г. Уфа, Ленина, 86/1; тел./факс +7 (3472) 62-43-40</v>
      </c>
      <c r="P37" s="94" t="str">
        <f t="shared" si="64"/>
        <v>Саморегулируемая организация Союз «РОСНЕФТЬ-Проектирование», ОГРН 1092300002508, ИНН 2310140481</v>
      </c>
      <c r="Q37" s="114">
        <f t="shared" si="7"/>
        <v>35</v>
      </c>
      <c r="R37" s="105" t="str">
        <f>Таблица13[[#This Row],[дата окончания ]]</f>
        <v>"29" августа 2020 г.</v>
      </c>
      <c r="S37" s="93" t="str">
        <f t="shared" ref="S37:AN37" si="65">S36</f>
        <v xml:space="preserve"> Главный специалист филиала в г. Нефтеюганск, РПУ г. Тюмень, ПУ №2 г.Тюмень,    </v>
      </c>
      <c r="T37" s="93" t="str">
        <f t="shared" si="65"/>
        <v>Альметов Р.Р.</v>
      </c>
      <c r="U37" s="106" t="str">
        <f t="shared" si="65"/>
        <v xml:space="preserve">С-72-197153 </v>
      </c>
      <c r="V37" s="93" t="str">
        <f t="shared" si="65"/>
        <v xml:space="preserve"> № 704-од от 31.12.2019 г., ООО "РН-СтройКонтроль", ОГРН 1177746647275, ИНН 7706449111, 119049, Россия, г. Москва, улица Большая Якиманка, дом 33/13, строение 1, комната 17</v>
      </c>
      <c r="W37" s="93" t="str">
        <f t="shared" si="65"/>
        <v xml:space="preserve"> Производитель работ ООО «Нефтьмонтаж» </v>
      </c>
      <c r="X37" s="93" t="str">
        <f t="shared" si="65"/>
        <v xml:space="preserve">Романенко В.А. </v>
      </c>
      <c r="Y37" s="111" t="str">
        <f t="shared" si="65"/>
        <v xml:space="preserve"> № 445-03 от 10.09.2019 г. </v>
      </c>
      <c r="Z37" s="111" t="str">
        <f t="shared" si="65"/>
        <v xml:space="preserve"> Заместитель генерального директора ООО «Нефтьмонтаж» </v>
      </c>
      <c r="AA37" s="111" t="str">
        <f t="shared" si="65"/>
        <v xml:space="preserve">Гебеков Н.Г. </v>
      </c>
      <c r="AB37" s="111" t="str">
        <f t="shared" si="65"/>
        <v xml:space="preserve">С-86-086154 </v>
      </c>
      <c r="AC37" s="93" t="str">
        <f t="shared" si="65"/>
        <v xml:space="preserve"> № 445-03 от 10.09.2019 г.</v>
      </c>
      <c r="AD37" s="93" t="str">
        <f t="shared" si="65"/>
        <v xml:space="preserve"> Главный специалист ОАН ООО «РН-БашНИПИнефть» </v>
      </c>
      <c r="AE37" s="93" t="str">
        <f t="shared" si="65"/>
        <v>Служаев Д.Д.</v>
      </c>
      <c r="AF37" s="93" t="str">
        <f t="shared" si="65"/>
        <v xml:space="preserve"> № 267 от 27.05.2019 г. </v>
      </c>
      <c r="AG37" s="93" t="str">
        <f t="shared" si="65"/>
        <v xml:space="preserve"> Производитель работ ООО «Нефтьмонтаж» </v>
      </c>
      <c r="AH37" s="93" t="str">
        <f t="shared" si="65"/>
        <v xml:space="preserve">Романенко В.А. </v>
      </c>
      <c r="AI37" s="93" t="str">
        <f t="shared" si="65"/>
        <v xml:space="preserve"> № 445-03 от 10.09.2019 г. </v>
      </c>
      <c r="AJ37" s="93" t="str">
        <f t="shared" si="65"/>
        <v xml:space="preserve">Ведущий специалист по организации строительства и ремонту объектов ООО "Соровскнефть" </v>
      </c>
      <c r="AK37" s="93" t="str">
        <f t="shared" si="65"/>
        <v xml:space="preserve">Дегтярев Г.В. </v>
      </c>
      <c r="AL37" s="93" t="str">
        <f t="shared" si="65"/>
        <v xml:space="preserve">№ 0041-Р-СРСК от 02.07.2019 г. </v>
      </c>
      <c r="AM37" s="93" t="str">
        <f t="shared" si="65"/>
        <v xml:space="preserve"> Ведущий специалист ООО «РН-СтройКонтроль» </v>
      </c>
      <c r="AN37" s="93" t="str">
        <f t="shared" si="65"/>
        <v>Меньков А.И.</v>
      </c>
      <c r="AO37" s="93" t="str">
        <f t="shared" si="5"/>
        <v xml:space="preserve"> № 704-од от 31.12.2019 г. </v>
      </c>
      <c r="AP37" s="94" t="s">
        <v>183</v>
      </c>
      <c r="AQ37" s="276"/>
      <c r="AR37" s="311" t="s">
        <v>546</v>
      </c>
      <c r="AS37" s="299" t="str">
        <f>CONCATENATE(Исх!B$44)</f>
        <v/>
      </c>
      <c r="AT37" s="300" t="str">
        <f>Исх!B$34</f>
        <v>ООО «РН-БашНИПИнефть»</v>
      </c>
      <c r="AU37" s="299" t="s">
        <v>459</v>
      </c>
      <c r="AV37" s="300" t="s">
        <v>520</v>
      </c>
      <c r="AW37" s="299" t="s">
        <v>525</v>
      </c>
      <c r="AX37" s="299" t="s">
        <v>511</v>
      </c>
      <c r="AY37" s="299" t="s">
        <v>531</v>
      </c>
      <c r="AZ37" s="300"/>
      <c r="BA37" s="301" t="s">
        <v>528</v>
      </c>
      <c r="BB37" s="301" t="s">
        <v>528</v>
      </c>
      <c r="BC37" s="299" t="str">
        <f>CONCATENATE(Исх!C$52,Исх!C$53,Исх!C$55,Исх!C$56)</f>
        <v xml:space="preserve">СП 45.13330.2017; СП 24.13330.2011; СП 70.13330.2012 (Актуализированная редакция СНиП 3.03.01-87); СП 53-101-98; </v>
      </c>
      <c r="BD37" s="300" t="s">
        <v>535</v>
      </c>
      <c r="BE37" s="300" t="str">
        <f>CONCATENATE(Таблица13[[#This Row],[подтверждающий документ]],Таблица13[[#This Row],[геодезическая схема]],Таблица13[[#This Row],[результат испытания]])</f>
        <v xml:space="preserve"> Исполнительная схема №7.1 
Изготовление и монтаж оголовков ОГ-20х450х450 (Переход П2)Исполнительная схема высотного положения оголовковАкт ВИК №958А от 27.08.2020 г. </v>
      </c>
      <c r="BF37" s="309"/>
    </row>
    <row r="38" spans="1:58" ht="75" customHeight="1" x14ac:dyDescent="0.25">
      <c r="A38" s="116" t="s">
        <v>182</v>
      </c>
      <c r="B38" s="92">
        <f t="shared" si="6"/>
        <v>36</v>
      </c>
      <c r="C38" s="96"/>
      <c r="D38" s="94" t="str">
        <f t="shared" ref="D38:P38" si="66">D37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8" s="94" t="str">
        <f t="shared" si="66"/>
        <v>ООО «Соровскнефть»</v>
      </c>
      <c r="F38" s="94" t="str">
        <f t="shared" si="66"/>
        <v xml:space="preserve"> ОГРН 1077203059548, ИНН 7202170632, </v>
      </c>
      <c r="G38" s="94" t="str">
        <f t="shared" si="66"/>
        <v>625002, РФ, г. Тюмень, ул. Орджоникидзе, 5, тел./факс  8 (3452) 565-910</v>
      </c>
      <c r="H38" s="94" t="str">
        <f t="shared" si="66"/>
        <v>Союз «Саморегулируемая организация строителей Тюменской области», ОГРН 1087200001129, ИНН 7203208906</v>
      </c>
      <c r="I38" s="94" t="str">
        <f t="shared" si="66"/>
        <v>ООО «Нефтьмонтаж»,</v>
      </c>
      <c r="J38" s="94" t="str">
        <f t="shared" si="66"/>
        <v xml:space="preserve"> ОГРН 1058602142730, ИНН 8602004134, </v>
      </c>
      <c r="K38" s="94" t="str">
        <f t="shared" si="66"/>
        <v>628404, РФ, ХМАО, г. Сургут, ул. Индустриальная, 6/2, тел./факс  +7 (3462) 37-93-28,</v>
      </c>
      <c r="L38" s="94" t="str">
        <f t="shared" si="66"/>
        <v>Саморегулируемая организация «Союз строителей Югры», ОГРН 1088600001478, ИНН 8601036373</v>
      </c>
      <c r="M38" s="94" t="str">
        <f t="shared" si="66"/>
        <v>ООО «РН-БашНИПИнефть»</v>
      </c>
      <c r="N38" s="94" t="str">
        <f t="shared" si="66"/>
        <v xml:space="preserve">ОГРН 1092300002508,  ИНН 2310140481, </v>
      </c>
      <c r="O38" s="94" t="str">
        <f t="shared" si="66"/>
        <v>450006, РФ , респ. Башкортостан, г. Уфа, Ленина, 86/1; тел./факс +7 (3472) 62-43-40</v>
      </c>
      <c r="P38" s="94" t="str">
        <f t="shared" si="66"/>
        <v>Саморегулируемая организация Союз «РОСНЕФТЬ-Проектирование», ОГРН 1092300002508, ИНН 2310140481</v>
      </c>
      <c r="Q38" s="114">
        <f t="shared" si="7"/>
        <v>36</v>
      </c>
      <c r="R38" s="105" t="str">
        <f>Таблица13[[#This Row],[дата окончания ]]</f>
        <v>"30" августа 2020 г.</v>
      </c>
      <c r="S38" s="93" t="str">
        <f t="shared" ref="S38:AN38" si="67">S37</f>
        <v xml:space="preserve"> Главный специалист филиала в г. Нефтеюганск, РПУ г. Тюмень, ПУ №2 г.Тюмень,    </v>
      </c>
      <c r="T38" s="93" t="str">
        <f t="shared" si="67"/>
        <v>Альметов Р.Р.</v>
      </c>
      <c r="U38" s="106" t="str">
        <f t="shared" si="67"/>
        <v xml:space="preserve">С-72-197153 </v>
      </c>
      <c r="V38" s="93" t="str">
        <f t="shared" si="67"/>
        <v xml:space="preserve"> № 704-од от 31.12.2019 г., ООО "РН-СтройКонтроль", ОГРН 1177746647275, ИНН 7706449111, 119049, Россия, г. Москва, улица Большая Якиманка, дом 33/13, строение 1, комната 17</v>
      </c>
      <c r="W38" s="93" t="str">
        <f t="shared" si="67"/>
        <v xml:space="preserve"> Производитель работ ООО «Нефтьмонтаж» </v>
      </c>
      <c r="X38" s="93" t="str">
        <f t="shared" si="67"/>
        <v xml:space="preserve">Романенко В.А. </v>
      </c>
      <c r="Y38" s="111" t="str">
        <f t="shared" si="67"/>
        <v xml:space="preserve"> № 445-03 от 10.09.2019 г. </v>
      </c>
      <c r="Z38" s="111" t="str">
        <f t="shared" si="67"/>
        <v xml:space="preserve"> Заместитель генерального директора ООО «Нефтьмонтаж» </v>
      </c>
      <c r="AA38" s="111" t="str">
        <f t="shared" si="67"/>
        <v xml:space="preserve">Гебеков Н.Г. </v>
      </c>
      <c r="AB38" s="111" t="str">
        <f t="shared" si="67"/>
        <v xml:space="preserve">С-86-086154 </v>
      </c>
      <c r="AC38" s="93" t="str">
        <f t="shared" si="67"/>
        <v xml:space="preserve"> № 445-03 от 10.09.2019 г.</v>
      </c>
      <c r="AD38" s="93" t="str">
        <f t="shared" si="67"/>
        <v xml:space="preserve"> Главный специалист ОАН ООО «РН-БашНИПИнефть» </v>
      </c>
      <c r="AE38" s="93" t="str">
        <f t="shared" si="67"/>
        <v>Служаев Д.Д.</v>
      </c>
      <c r="AF38" s="93" t="str">
        <f t="shared" si="67"/>
        <v xml:space="preserve"> № 267 от 27.05.2019 г. </v>
      </c>
      <c r="AG38" s="93" t="str">
        <f t="shared" si="67"/>
        <v xml:space="preserve"> Производитель работ ООО «Нефтьмонтаж» </v>
      </c>
      <c r="AH38" s="93" t="str">
        <f t="shared" si="67"/>
        <v xml:space="preserve">Романенко В.А. </v>
      </c>
      <c r="AI38" s="93" t="str">
        <f t="shared" si="67"/>
        <v xml:space="preserve"> № 445-03 от 10.09.2019 г. </v>
      </c>
      <c r="AJ38" s="93" t="str">
        <f t="shared" si="67"/>
        <v xml:space="preserve">Ведущий специалист по организации строительства и ремонту объектов ООО "Соровскнефть" </v>
      </c>
      <c r="AK38" s="93" t="str">
        <f t="shared" si="67"/>
        <v xml:space="preserve">Дегтярев Г.В. </v>
      </c>
      <c r="AL38" s="93" t="str">
        <f t="shared" si="67"/>
        <v xml:space="preserve">№ 0041-Р-СРСК от 02.07.2019 г. </v>
      </c>
      <c r="AM38" s="93" t="str">
        <f t="shared" si="67"/>
        <v xml:space="preserve"> Ведущий специалист ООО «РН-СтройКонтроль» </v>
      </c>
      <c r="AN38" s="93" t="str">
        <f t="shared" si="67"/>
        <v>Меньков А.И.</v>
      </c>
      <c r="AO38" s="93" t="str">
        <f t="shared" si="5"/>
        <v xml:space="preserve"> № 704-од от 31.12.2019 г. </v>
      </c>
      <c r="AP38" s="94" t="s">
        <v>183</v>
      </c>
      <c r="AQ38" s="276"/>
      <c r="AR38" s="302" t="s">
        <v>532</v>
      </c>
      <c r="AS38" s="302" t="str">
        <f>CONCATENATE(Исх!B$44)</f>
        <v/>
      </c>
      <c r="AT38" s="303" t="str">
        <f>Исх!B$34</f>
        <v>ООО «РН-БашНИПИнефть»</v>
      </c>
      <c r="AU38" s="318" t="s">
        <v>533</v>
      </c>
      <c r="AV38" s="315" t="s">
        <v>17</v>
      </c>
      <c r="AW38" s="306" t="s">
        <v>526</v>
      </c>
      <c r="AX38" s="306" t="s">
        <v>538</v>
      </c>
      <c r="AY38" s="306" t="s">
        <v>530</v>
      </c>
      <c r="AZ38" s="305" t="s">
        <v>17</v>
      </c>
      <c r="BA38" s="277" t="s">
        <v>527</v>
      </c>
      <c r="BB38" s="277" t="s">
        <v>527</v>
      </c>
      <c r="BC38" s="306" t="s">
        <v>803</v>
      </c>
      <c r="BD38" s="306" t="s">
        <v>534</v>
      </c>
      <c r="BE38" s="303" t="str">
        <f>CONCATENATE(Таблица13[[#This Row],[подтверждающий документ]],Таблица13[[#This Row],[геодезическая схема]],Таблица13[[#This Row],[результат испытания]])</f>
        <v xml:space="preserve">Исполнительная схема №7.2 Изготовление и монтаж перехода П2 Исполнительная схема планово-высотного положения стоек перехода П2.Внутриплощадочные сети. Участок 3.1.; сполнительная схема планово-высотного положения балок перехода П2.Внутриплощадочные сети. Участок 3.1.;Акты ВИК №1168 от 28.08.2020 г.; №995 от 31.08.2020 г.; </v>
      </c>
      <c r="BF38" s="309"/>
    </row>
    <row r="39" spans="1:58" ht="60" x14ac:dyDescent="0.25">
      <c r="A39" s="116" t="s">
        <v>182</v>
      </c>
      <c r="B39" s="92">
        <f t="shared" si="6"/>
        <v>37</v>
      </c>
      <c r="C39" s="96"/>
      <c r="D39" s="94" t="str">
        <f t="shared" ref="D39:P39" si="68">D38</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39" s="94" t="str">
        <f t="shared" si="68"/>
        <v>ООО «Соровскнефть»</v>
      </c>
      <c r="F39" s="94" t="str">
        <f t="shared" si="68"/>
        <v xml:space="preserve"> ОГРН 1077203059548, ИНН 7202170632, </v>
      </c>
      <c r="G39" s="94" t="str">
        <f t="shared" si="68"/>
        <v>625002, РФ, г. Тюмень, ул. Орджоникидзе, 5, тел./факс  8 (3452) 565-910</v>
      </c>
      <c r="H39" s="94" t="str">
        <f t="shared" si="68"/>
        <v>Союз «Саморегулируемая организация строителей Тюменской области», ОГРН 1087200001129, ИНН 7203208906</v>
      </c>
      <c r="I39" s="94" t="str">
        <f t="shared" si="68"/>
        <v>ООО «Нефтьмонтаж»,</v>
      </c>
      <c r="J39" s="94" t="str">
        <f t="shared" si="68"/>
        <v xml:space="preserve"> ОГРН 1058602142730, ИНН 8602004134, </v>
      </c>
      <c r="K39" s="94" t="str">
        <f t="shared" si="68"/>
        <v>628404, РФ, ХМАО, г. Сургут, ул. Индустриальная, 6/2, тел./факс  +7 (3462) 37-93-28,</v>
      </c>
      <c r="L39" s="94" t="str">
        <f t="shared" si="68"/>
        <v>Саморегулируемая организация «Союз строителей Югры», ОГРН 1088600001478, ИНН 8601036373</v>
      </c>
      <c r="M39" s="94" t="str">
        <f t="shared" si="68"/>
        <v>ООО «РН-БашНИПИнефть»</v>
      </c>
      <c r="N39" s="94" t="str">
        <f t="shared" si="68"/>
        <v xml:space="preserve">ОГРН 1092300002508,  ИНН 2310140481, </v>
      </c>
      <c r="O39" s="94" t="str">
        <f t="shared" si="68"/>
        <v>450006, РФ , респ. Башкортостан, г. Уфа, Ленина, 86/1; тел./факс +7 (3472) 62-43-40</v>
      </c>
      <c r="P39" s="94" t="str">
        <f t="shared" si="68"/>
        <v>Саморегулируемая организация Союз «РОСНЕФТЬ-Проектирование», ОГРН 1092300002508, ИНН 2310140481</v>
      </c>
      <c r="Q39" s="114">
        <f t="shared" si="7"/>
        <v>37</v>
      </c>
      <c r="R39" s="105">
        <f>Таблица13[[#This Row],[дата окончания ]]</f>
        <v>0</v>
      </c>
      <c r="S39" s="93" t="str">
        <f t="shared" ref="S39:AN39" si="69">S38</f>
        <v xml:space="preserve"> Главный специалист филиала в г. Нефтеюганск, РПУ г. Тюмень, ПУ №2 г.Тюмень,    </v>
      </c>
      <c r="T39" s="93" t="str">
        <f t="shared" si="69"/>
        <v>Альметов Р.Р.</v>
      </c>
      <c r="U39" s="106" t="str">
        <f t="shared" si="69"/>
        <v xml:space="preserve">С-72-197153 </v>
      </c>
      <c r="V39" s="93" t="str">
        <f t="shared" si="69"/>
        <v xml:space="preserve"> № 704-од от 31.12.2019 г., ООО "РН-СтройКонтроль", ОГРН 1177746647275, ИНН 7706449111, 119049, Россия, г. Москва, улица Большая Якиманка, дом 33/13, строение 1, комната 17</v>
      </c>
      <c r="W39" s="93" t="str">
        <f t="shared" si="69"/>
        <v xml:space="preserve"> Производитель работ ООО «Нефтьмонтаж» </v>
      </c>
      <c r="X39" s="93" t="str">
        <f t="shared" si="69"/>
        <v xml:space="preserve">Романенко В.А. </v>
      </c>
      <c r="Y39" s="111" t="str">
        <f t="shared" si="69"/>
        <v xml:space="preserve"> № 445-03 от 10.09.2019 г. </v>
      </c>
      <c r="Z39" s="111" t="str">
        <f t="shared" si="69"/>
        <v xml:space="preserve"> Заместитель генерального директора ООО «Нефтьмонтаж» </v>
      </c>
      <c r="AA39" s="111" t="str">
        <f t="shared" si="69"/>
        <v xml:space="preserve">Гебеков Н.Г. </v>
      </c>
      <c r="AB39" s="111" t="str">
        <f t="shared" si="69"/>
        <v xml:space="preserve">С-86-086154 </v>
      </c>
      <c r="AC39" s="93" t="str">
        <f t="shared" si="69"/>
        <v xml:space="preserve"> № 445-03 от 10.09.2019 г.</v>
      </c>
      <c r="AD39" s="93" t="str">
        <f t="shared" si="69"/>
        <v xml:space="preserve"> Главный специалист ОАН ООО «РН-БашНИПИнефть» </v>
      </c>
      <c r="AE39" s="93" t="str">
        <f t="shared" si="69"/>
        <v>Служаев Д.Д.</v>
      </c>
      <c r="AF39" s="93" t="str">
        <f t="shared" si="69"/>
        <v xml:space="preserve"> № 267 от 27.05.2019 г. </v>
      </c>
      <c r="AG39" s="93" t="str">
        <f t="shared" si="69"/>
        <v xml:space="preserve"> Производитель работ ООО «Нефтьмонтаж» </v>
      </c>
      <c r="AH39" s="93" t="str">
        <f t="shared" si="69"/>
        <v xml:space="preserve">Романенко В.А. </v>
      </c>
      <c r="AI39" s="93" t="str">
        <f t="shared" si="69"/>
        <v xml:space="preserve"> № 445-03 от 10.09.2019 г. </v>
      </c>
      <c r="AJ39" s="93" t="str">
        <f t="shared" si="69"/>
        <v xml:space="preserve">Ведущий специалист по организации строительства и ремонту объектов ООО "Соровскнефть" </v>
      </c>
      <c r="AK39" s="93" t="str">
        <f t="shared" si="69"/>
        <v xml:space="preserve">Дегтярев Г.В. </v>
      </c>
      <c r="AL39" s="93" t="str">
        <f t="shared" si="69"/>
        <v xml:space="preserve">№ 0041-Р-СРСК от 02.07.2019 г. </v>
      </c>
      <c r="AM39" s="93" t="str">
        <f t="shared" si="69"/>
        <v xml:space="preserve"> Ведущий специалист ООО «РН-СтройКонтроль» </v>
      </c>
      <c r="AN39" s="93" t="str">
        <f t="shared" si="69"/>
        <v>Меньков А.И.</v>
      </c>
      <c r="AO39" s="93" t="str">
        <f t="shared" si="5"/>
        <v xml:space="preserve"> № 704-од от 31.12.2019 г. </v>
      </c>
      <c r="AP39" s="94" t="s">
        <v>183</v>
      </c>
      <c r="AQ39" s="276"/>
      <c r="AR39" s="93"/>
      <c r="AS39" s="93"/>
      <c r="AT39" s="93"/>
      <c r="AU39" s="117"/>
      <c r="AV39" s="102"/>
      <c r="AW39" s="93"/>
      <c r="AX39" s="102"/>
      <c r="AY39" s="102"/>
      <c r="AZ39" s="102"/>
      <c r="BA39" s="123"/>
      <c r="BB39" s="123"/>
      <c r="BC39" s="102"/>
      <c r="BD39" s="121"/>
      <c r="BE39" s="93"/>
      <c r="BF39" s="309"/>
    </row>
    <row r="40" spans="1:58" ht="60" x14ac:dyDescent="0.25">
      <c r="A40" s="116" t="s">
        <v>182</v>
      </c>
      <c r="B40" s="92">
        <f t="shared" si="6"/>
        <v>38</v>
      </c>
      <c r="C40" s="96"/>
      <c r="D40" s="94" t="str">
        <f t="shared" ref="D40:P40" si="70">D39</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40" s="94" t="str">
        <f t="shared" si="70"/>
        <v>ООО «Соровскнефть»</v>
      </c>
      <c r="F40" s="94" t="str">
        <f t="shared" si="70"/>
        <v xml:space="preserve"> ОГРН 1077203059548, ИНН 7202170632, </v>
      </c>
      <c r="G40" s="94" t="str">
        <f t="shared" si="70"/>
        <v>625002, РФ, г. Тюмень, ул. Орджоникидзе, 5, тел./факс  8 (3452) 565-910</v>
      </c>
      <c r="H40" s="94" t="str">
        <f t="shared" si="70"/>
        <v>Союз «Саморегулируемая организация строителей Тюменской области», ОГРН 1087200001129, ИНН 7203208906</v>
      </c>
      <c r="I40" s="94" t="str">
        <f t="shared" si="70"/>
        <v>ООО «Нефтьмонтаж»,</v>
      </c>
      <c r="J40" s="94" t="str">
        <f t="shared" si="70"/>
        <v xml:space="preserve"> ОГРН 1058602142730, ИНН 8602004134, </v>
      </c>
      <c r="K40" s="94" t="str">
        <f t="shared" si="70"/>
        <v>628404, РФ, ХМАО, г. Сургут, ул. Индустриальная, 6/2, тел./факс  +7 (3462) 37-93-28,</v>
      </c>
      <c r="L40" s="94" t="str">
        <f t="shared" si="70"/>
        <v>Саморегулируемая организация «Союз строителей Югры», ОГРН 1088600001478, ИНН 8601036373</v>
      </c>
      <c r="M40" s="94" t="str">
        <f t="shared" si="70"/>
        <v>ООО «РН-БашНИПИнефть»</v>
      </c>
      <c r="N40" s="94" t="str">
        <f t="shared" si="70"/>
        <v xml:space="preserve">ОГРН 1092300002508,  ИНН 2310140481, </v>
      </c>
      <c r="O40" s="94" t="str">
        <f t="shared" si="70"/>
        <v>450006, РФ , респ. Башкортостан, г. Уфа, Ленина, 86/1; тел./факс +7 (3472) 62-43-40</v>
      </c>
      <c r="P40" s="94" t="str">
        <f t="shared" si="70"/>
        <v>Саморегулируемая организация Союз «РОСНЕФТЬ-Проектирование», ОГРН 1092300002508, ИНН 2310140481</v>
      </c>
      <c r="Q40" s="114">
        <f t="shared" si="7"/>
        <v>38</v>
      </c>
      <c r="R40" s="105">
        <f>Таблица13[[#This Row],[дата окончания ]]</f>
        <v>0</v>
      </c>
      <c r="S40" s="93" t="str">
        <f t="shared" ref="S40:AN40" si="71">S39</f>
        <v xml:space="preserve"> Главный специалист филиала в г. Нефтеюганск, РПУ г. Тюмень, ПУ №2 г.Тюмень,    </v>
      </c>
      <c r="T40" s="93" t="str">
        <f t="shared" si="71"/>
        <v>Альметов Р.Р.</v>
      </c>
      <c r="U40" s="106" t="str">
        <f t="shared" si="71"/>
        <v xml:space="preserve">С-72-197153 </v>
      </c>
      <c r="V40" s="93" t="str">
        <f t="shared" si="71"/>
        <v xml:space="preserve"> № 704-од от 31.12.2019 г., ООО "РН-СтройКонтроль", ОГРН 1177746647275, ИНН 7706449111, 119049, Россия, г. Москва, улица Большая Якиманка, дом 33/13, строение 1, комната 17</v>
      </c>
      <c r="W40" s="93" t="str">
        <f t="shared" si="71"/>
        <v xml:space="preserve"> Производитель работ ООО «Нефтьмонтаж» </v>
      </c>
      <c r="X40" s="93" t="str">
        <f t="shared" si="71"/>
        <v xml:space="preserve">Романенко В.А. </v>
      </c>
      <c r="Y40" s="111" t="str">
        <f t="shared" si="71"/>
        <v xml:space="preserve"> № 445-03 от 10.09.2019 г. </v>
      </c>
      <c r="Z40" s="111" t="str">
        <f t="shared" si="71"/>
        <v xml:space="preserve"> Заместитель генерального директора ООО «Нефтьмонтаж» </v>
      </c>
      <c r="AA40" s="111" t="str">
        <f t="shared" si="71"/>
        <v xml:space="preserve">Гебеков Н.Г. </v>
      </c>
      <c r="AB40" s="111" t="str">
        <f t="shared" si="71"/>
        <v xml:space="preserve">С-86-086154 </v>
      </c>
      <c r="AC40" s="93" t="str">
        <f t="shared" si="71"/>
        <v xml:space="preserve"> № 445-03 от 10.09.2019 г.</v>
      </c>
      <c r="AD40" s="93" t="str">
        <f t="shared" si="71"/>
        <v xml:space="preserve"> Главный специалист ОАН ООО «РН-БашНИПИнефть» </v>
      </c>
      <c r="AE40" s="93" t="str">
        <f t="shared" si="71"/>
        <v>Служаев Д.Д.</v>
      </c>
      <c r="AF40" s="93" t="str">
        <f t="shared" si="71"/>
        <v xml:space="preserve"> № 267 от 27.05.2019 г. </v>
      </c>
      <c r="AG40" s="93" t="str">
        <f t="shared" si="71"/>
        <v xml:space="preserve"> Производитель работ ООО «Нефтьмонтаж» </v>
      </c>
      <c r="AH40" s="93" t="str">
        <f t="shared" si="71"/>
        <v xml:space="preserve">Романенко В.А. </v>
      </c>
      <c r="AI40" s="93" t="str">
        <f t="shared" si="71"/>
        <v xml:space="preserve"> № 445-03 от 10.09.2019 г. </v>
      </c>
      <c r="AJ40" s="93" t="str">
        <f t="shared" si="71"/>
        <v xml:space="preserve">Ведущий специалист по организации строительства и ремонту объектов ООО "Соровскнефть" </v>
      </c>
      <c r="AK40" s="93" t="str">
        <f t="shared" si="71"/>
        <v xml:space="preserve">Дегтярев Г.В. </v>
      </c>
      <c r="AL40" s="93" t="str">
        <f t="shared" si="71"/>
        <v xml:space="preserve">№ 0041-Р-СРСК от 02.07.2019 г. </v>
      </c>
      <c r="AM40" s="93" t="str">
        <f t="shared" si="71"/>
        <v xml:space="preserve"> Ведущий специалист ООО «РН-СтройКонтроль» </v>
      </c>
      <c r="AN40" s="93" t="str">
        <f t="shared" si="71"/>
        <v>Меньков А.И.</v>
      </c>
      <c r="AO40" s="93" t="str">
        <f t="shared" si="5"/>
        <v xml:space="preserve"> № 704-од от 31.12.2019 г. </v>
      </c>
      <c r="AP40" s="94" t="s">
        <v>183</v>
      </c>
      <c r="AQ40" s="276"/>
      <c r="AR40" s="310" t="s">
        <v>479</v>
      </c>
      <c r="AS40" s="93"/>
      <c r="AT40" s="93"/>
      <c r="AU40" s="117"/>
      <c r="AV40" s="102"/>
      <c r="AW40" s="93"/>
      <c r="AX40" s="102"/>
      <c r="AY40" s="102"/>
      <c r="AZ40" s="102"/>
      <c r="BA40" s="123"/>
      <c r="BB40" s="123"/>
      <c r="BC40" s="102"/>
      <c r="BD40" s="121"/>
      <c r="BE40" s="93"/>
      <c r="BF40" s="309"/>
    </row>
    <row r="41" spans="1:58" ht="60" x14ac:dyDescent="0.25">
      <c r="A41" s="116" t="s">
        <v>182</v>
      </c>
      <c r="B41" s="92">
        <f t="shared" si="6"/>
        <v>39</v>
      </c>
      <c r="C41" s="96"/>
      <c r="D41" s="94" t="str">
        <f t="shared" ref="D41:P41" si="72">D40</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41" s="94" t="str">
        <f t="shared" si="72"/>
        <v>ООО «Соровскнефть»</v>
      </c>
      <c r="F41" s="94" t="str">
        <f t="shared" si="72"/>
        <v xml:space="preserve"> ОГРН 1077203059548, ИНН 7202170632, </v>
      </c>
      <c r="G41" s="94" t="str">
        <f t="shared" si="72"/>
        <v>625002, РФ, г. Тюмень, ул. Орджоникидзе, 5, тел./факс  8 (3452) 565-910</v>
      </c>
      <c r="H41" s="94" t="str">
        <f t="shared" si="72"/>
        <v>Союз «Саморегулируемая организация строителей Тюменской области», ОГРН 1087200001129, ИНН 7203208906</v>
      </c>
      <c r="I41" s="94" t="str">
        <f t="shared" si="72"/>
        <v>ООО «Нефтьмонтаж»,</v>
      </c>
      <c r="J41" s="94" t="str">
        <f t="shared" si="72"/>
        <v xml:space="preserve"> ОГРН 1058602142730, ИНН 8602004134, </v>
      </c>
      <c r="K41" s="94" t="str">
        <f t="shared" si="72"/>
        <v>628404, РФ, ХМАО, г. Сургут, ул. Индустриальная, 6/2, тел./факс  +7 (3462) 37-93-28,</v>
      </c>
      <c r="L41" s="94" t="str">
        <f t="shared" si="72"/>
        <v>Саморегулируемая организация «Союз строителей Югры», ОГРН 1088600001478, ИНН 8601036373</v>
      </c>
      <c r="M41" s="94" t="str">
        <f t="shared" si="72"/>
        <v>ООО «РН-БашНИПИнефть»</v>
      </c>
      <c r="N41" s="94" t="str">
        <f t="shared" si="72"/>
        <v xml:space="preserve">ОГРН 1092300002508,  ИНН 2310140481, </v>
      </c>
      <c r="O41" s="94" t="str">
        <f t="shared" si="72"/>
        <v>450006, РФ , респ. Башкортостан, г. Уфа, Ленина, 86/1; тел./факс +7 (3472) 62-43-40</v>
      </c>
      <c r="P41" s="94" t="str">
        <f t="shared" si="72"/>
        <v>Саморегулируемая организация Союз «РОСНЕФТЬ-Проектирование», ОГРН 1092300002508, ИНН 2310140481</v>
      </c>
      <c r="Q41" s="114">
        <f t="shared" si="7"/>
        <v>39</v>
      </c>
      <c r="R41" s="105">
        <f>Таблица13[[#This Row],[дата окончания ]]</f>
        <v>0</v>
      </c>
      <c r="S41" s="93" t="str">
        <f t="shared" ref="S41:AN41" si="73">S40</f>
        <v xml:space="preserve"> Главный специалист филиала в г. Нефтеюганск, РПУ г. Тюмень, ПУ №2 г.Тюмень,    </v>
      </c>
      <c r="T41" s="93" t="str">
        <f t="shared" si="73"/>
        <v>Альметов Р.Р.</v>
      </c>
      <c r="U41" s="106" t="str">
        <f t="shared" si="73"/>
        <v xml:space="preserve">С-72-197153 </v>
      </c>
      <c r="V41" s="93" t="str">
        <f t="shared" si="73"/>
        <v xml:space="preserve"> № 704-од от 31.12.2019 г., ООО "РН-СтройКонтроль", ОГРН 1177746647275, ИНН 7706449111, 119049, Россия, г. Москва, улица Большая Якиманка, дом 33/13, строение 1, комната 17</v>
      </c>
      <c r="W41" s="93" t="str">
        <f t="shared" si="73"/>
        <v xml:space="preserve"> Производитель работ ООО «Нефтьмонтаж» </v>
      </c>
      <c r="X41" s="93" t="str">
        <f t="shared" si="73"/>
        <v xml:space="preserve">Романенко В.А. </v>
      </c>
      <c r="Y41" s="111" t="str">
        <f t="shared" si="73"/>
        <v xml:space="preserve"> № 445-03 от 10.09.2019 г. </v>
      </c>
      <c r="Z41" s="111" t="str">
        <f t="shared" si="73"/>
        <v xml:space="preserve"> Заместитель генерального директора ООО «Нефтьмонтаж» </v>
      </c>
      <c r="AA41" s="111" t="str">
        <f t="shared" si="73"/>
        <v xml:space="preserve">Гебеков Н.Г. </v>
      </c>
      <c r="AB41" s="111" t="str">
        <f t="shared" si="73"/>
        <v xml:space="preserve">С-86-086154 </v>
      </c>
      <c r="AC41" s="93" t="str">
        <f t="shared" si="73"/>
        <v xml:space="preserve"> № 445-03 от 10.09.2019 г.</v>
      </c>
      <c r="AD41" s="93" t="str">
        <f t="shared" si="73"/>
        <v xml:space="preserve"> Главный специалист ОАН ООО «РН-БашНИПИнефть» </v>
      </c>
      <c r="AE41" s="93" t="str">
        <f t="shared" si="73"/>
        <v>Служаев Д.Д.</v>
      </c>
      <c r="AF41" s="93" t="str">
        <f t="shared" si="73"/>
        <v xml:space="preserve"> № 267 от 27.05.2019 г. </v>
      </c>
      <c r="AG41" s="93" t="str">
        <f t="shared" si="73"/>
        <v xml:space="preserve"> Производитель работ ООО «Нефтьмонтаж» </v>
      </c>
      <c r="AH41" s="93" t="str">
        <f t="shared" si="73"/>
        <v xml:space="preserve">Романенко В.А. </v>
      </c>
      <c r="AI41" s="93" t="str">
        <f t="shared" si="73"/>
        <v xml:space="preserve"> № 445-03 от 10.09.2019 г. </v>
      </c>
      <c r="AJ41" s="93" t="str">
        <f t="shared" si="73"/>
        <v xml:space="preserve">Ведущий специалист по организации строительства и ремонту объектов ООО "Соровскнефть" </v>
      </c>
      <c r="AK41" s="93" t="str">
        <f t="shared" si="73"/>
        <v xml:space="preserve">Дегтярев Г.В. </v>
      </c>
      <c r="AL41" s="93" t="str">
        <f t="shared" si="73"/>
        <v xml:space="preserve">№ 0041-Р-СРСК от 02.07.2019 г. </v>
      </c>
      <c r="AM41" s="93" t="str">
        <f t="shared" si="73"/>
        <v xml:space="preserve"> Ведущий специалист ООО «РН-СтройКонтроль» </v>
      </c>
      <c r="AN41" s="93" t="str">
        <f t="shared" si="73"/>
        <v>Меньков А.И.</v>
      </c>
      <c r="AO41" s="93" t="str">
        <f t="shared" si="5"/>
        <v xml:space="preserve"> № 704-од от 31.12.2019 г. </v>
      </c>
      <c r="AP41" s="94" t="s">
        <v>183</v>
      </c>
      <c r="AQ41" s="276"/>
      <c r="AR41" s="310" t="s">
        <v>508</v>
      </c>
      <c r="AS41" s="93"/>
      <c r="AT41" s="93"/>
      <c r="AU41" s="117"/>
      <c r="AV41" s="102"/>
      <c r="AW41" s="93"/>
      <c r="AX41" s="102"/>
      <c r="AY41" s="102"/>
      <c r="AZ41" s="102"/>
      <c r="BA41" s="123"/>
      <c r="BB41" s="123"/>
      <c r="BC41" s="102"/>
      <c r="BD41" s="121"/>
      <c r="BE41" s="93"/>
      <c r="BF41" s="309"/>
    </row>
    <row r="42" spans="1:58" ht="60" x14ac:dyDescent="0.25">
      <c r="A42" s="116" t="s">
        <v>182</v>
      </c>
      <c r="B42" s="92">
        <f t="shared" si="6"/>
        <v>40</v>
      </c>
      <c r="C42" s="96"/>
      <c r="D42" s="94" t="str">
        <f t="shared" ref="D42:P42" si="74">D41</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42" s="94" t="str">
        <f t="shared" si="74"/>
        <v>ООО «Соровскнефть»</v>
      </c>
      <c r="F42" s="94" t="str">
        <f t="shared" si="74"/>
        <v xml:space="preserve"> ОГРН 1077203059548, ИНН 7202170632, </v>
      </c>
      <c r="G42" s="94" t="str">
        <f t="shared" si="74"/>
        <v>625002, РФ, г. Тюмень, ул. Орджоникидзе, 5, тел./факс  8 (3452) 565-910</v>
      </c>
      <c r="H42" s="94" t="str">
        <f t="shared" si="74"/>
        <v>Союз «Саморегулируемая организация строителей Тюменской области», ОГРН 1087200001129, ИНН 7203208906</v>
      </c>
      <c r="I42" s="94" t="str">
        <f t="shared" si="74"/>
        <v>ООО «Нефтьмонтаж»,</v>
      </c>
      <c r="J42" s="94" t="str">
        <f t="shared" si="74"/>
        <v xml:space="preserve"> ОГРН 1058602142730, ИНН 8602004134, </v>
      </c>
      <c r="K42" s="94" t="str">
        <f t="shared" si="74"/>
        <v>628404, РФ, ХМАО, г. Сургут, ул. Индустриальная, 6/2, тел./факс  +7 (3462) 37-93-28,</v>
      </c>
      <c r="L42" s="94" t="str">
        <f t="shared" si="74"/>
        <v>Саморегулируемая организация «Союз строителей Югры», ОГРН 1088600001478, ИНН 8601036373</v>
      </c>
      <c r="M42" s="94" t="str">
        <f t="shared" si="74"/>
        <v>ООО «РН-БашНИПИнефть»</v>
      </c>
      <c r="N42" s="94" t="str">
        <f t="shared" si="74"/>
        <v xml:space="preserve">ОГРН 1092300002508,  ИНН 2310140481, </v>
      </c>
      <c r="O42" s="94" t="str">
        <f t="shared" si="74"/>
        <v>450006, РФ , респ. Башкортостан, г. Уфа, Ленина, 86/1; тел./факс +7 (3472) 62-43-40</v>
      </c>
      <c r="P42" s="94" t="str">
        <f t="shared" si="74"/>
        <v>Саморегулируемая организация Союз «РОСНЕФТЬ-Проектирование», ОГРН 1092300002508, ИНН 2310140481</v>
      </c>
      <c r="Q42" s="114">
        <f t="shared" si="7"/>
        <v>40</v>
      </c>
      <c r="R42" s="105">
        <f>Таблица13[[#This Row],[дата окончания ]]</f>
        <v>0</v>
      </c>
      <c r="S42" s="93" t="str">
        <f t="shared" ref="S42:AN42" si="75">S41</f>
        <v xml:space="preserve"> Главный специалист филиала в г. Нефтеюганск, РПУ г. Тюмень, ПУ №2 г.Тюмень,    </v>
      </c>
      <c r="T42" s="93" t="str">
        <f t="shared" si="75"/>
        <v>Альметов Р.Р.</v>
      </c>
      <c r="U42" s="106" t="str">
        <f t="shared" si="75"/>
        <v xml:space="preserve">С-72-197153 </v>
      </c>
      <c r="V42" s="93" t="str">
        <f t="shared" si="75"/>
        <v xml:space="preserve"> № 704-од от 31.12.2019 г., ООО "РН-СтройКонтроль", ОГРН 1177746647275, ИНН 7706449111, 119049, Россия, г. Москва, улица Большая Якиманка, дом 33/13, строение 1, комната 17</v>
      </c>
      <c r="W42" s="93" t="str">
        <f t="shared" si="75"/>
        <v xml:space="preserve"> Производитель работ ООО «Нефтьмонтаж» </v>
      </c>
      <c r="X42" s="93" t="str">
        <f t="shared" si="75"/>
        <v xml:space="preserve">Романенко В.А. </v>
      </c>
      <c r="Y42" s="111" t="str">
        <f t="shared" si="75"/>
        <v xml:space="preserve"> № 445-03 от 10.09.2019 г. </v>
      </c>
      <c r="Z42" s="111" t="str">
        <f t="shared" si="75"/>
        <v xml:space="preserve"> Заместитель генерального директора ООО «Нефтьмонтаж» </v>
      </c>
      <c r="AA42" s="111" t="str">
        <f t="shared" si="75"/>
        <v xml:space="preserve">Гебеков Н.Г. </v>
      </c>
      <c r="AB42" s="111" t="str">
        <f t="shared" si="75"/>
        <v xml:space="preserve">С-86-086154 </v>
      </c>
      <c r="AC42" s="93" t="str">
        <f t="shared" si="75"/>
        <v xml:space="preserve"> № 445-03 от 10.09.2019 г.</v>
      </c>
      <c r="AD42" s="93" t="str">
        <f t="shared" si="75"/>
        <v xml:space="preserve"> Главный специалист ОАН ООО «РН-БашНИПИнефть» </v>
      </c>
      <c r="AE42" s="93" t="str">
        <f t="shared" si="75"/>
        <v>Служаев Д.Д.</v>
      </c>
      <c r="AF42" s="93" t="str">
        <f t="shared" si="75"/>
        <v xml:space="preserve"> № 267 от 27.05.2019 г. </v>
      </c>
      <c r="AG42" s="93" t="str">
        <f t="shared" si="75"/>
        <v xml:space="preserve"> Производитель работ ООО «Нефтьмонтаж» </v>
      </c>
      <c r="AH42" s="93" t="str">
        <f t="shared" si="75"/>
        <v xml:space="preserve">Романенко В.А. </v>
      </c>
      <c r="AI42" s="93" t="str">
        <f t="shared" si="75"/>
        <v xml:space="preserve"> № 445-03 от 10.09.2019 г. </v>
      </c>
      <c r="AJ42" s="93" t="str">
        <f t="shared" si="75"/>
        <v xml:space="preserve">Ведущий специалист по организации строительства и ремонту объектов ООО "Соровскнефть" </v>
      </c>
      <c r="AK42" s="93" t="str">
        <f t="shared" si="75"/>
        <v xml:space="preserve">Дегтярев Г.В. </v>
      </c>
      <c r="AL42" s="93" t="str">
        <f t="shared" si="75"/>
        <v xml:space="preserve">№ 0041-Р-СРСК от 02.07.2019 г. </v>
      </c>
      <c r="AM42" s="93" t="str">
        <f t="shared" si="75"/>
        <v xml:space="preserve"> Ведущий специалист ООО «РН-СтройКонтроль» </v>
      </c>
      <c r="AN42" s="93" t="str">
        <f t="shared" si="75"/>
        <v>Меньков А.И.</v>
      </c>
      <c r="AO42" s="93" t="str">
        <f t="shared" si="5"/>
        <v xml:space="preserve"> № 704-од от 31.12.2019 г. </v>
      </c>
      <c r="AP42" s="94" t="s">
        <v>183</v>
      </c>
      <c r="AQ42" s="276"/>
      <c r="AR42" s="311" t="s">
        <v>489</v>
      </c>
      <c r="AS42" s="93"/>
      <c r="AT42" s="93"/>
      <c r="AU42" s="117"/>
      <c r="AV42" s="102"/>
      <c r="AW42" s="93"/>
      <c r="AX42" s="102"/>
      <c r="AY42" s="102"/>
      <c r="AZ42" s="102"/>
      <c r="BA42" s="123"/>
      <c r="BB42" s="123"/>
      <c r="BC42" s="102"/>
      <c r="BD42" s="121"/>
      <c r="BE42" s="93"/>
      <c r="BF42" s="309"/>
    </row>
    <row r="43" spans="1:58" ht="60" x14ac:dyDescent="0.25">
      <c r="A43" s="116" t="s">
        <v>182</v>
      </c>
      <c r="B43" s="92">
        <f t="shared" si="6"/>
        <v>41</v>
      </c>
      <c r="C43" s="96"/>
      <c r="D43" s="94" t="str">
        <f t="shared" ref="D43:P43" si="76">D42</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43" s="94" t="str">
        <f t="shared" si="76"/>
        <v>ООО «Соровскнефть»</v>
      </c>
      <c r="F43" s="94" t="str">
        <f t="shared" si="76"/>
        <v xml:space="preserve"> ОГРН 1077203059548, ИНН 7202170632, </v>
      </c>
      <c r="G43" s="94" t="str">
        <f t="shared" si="76"/>
        <v>625002, РФ, г. Тюмень, ул. Орджоникидзе, 5, тел./факс  8 (3452) 565-910</v>
      </c>
      <c r="H43" s="94" t="str">
        <f t="shared" si="76"/>
        <v>Союз «Саморегулируемая организация строителей Тюменской области», ОГРН 1087200001129, ИНН 7203208906</v>
      </c>
      <c r="I43" s="94" t="str">
        <f t="shared" si="76"/>
        <v>ООО «Нефтьмонтаж»,</v>
      </c>
      <c r="J43" s="94" t="str">
        <f t="shared" si="76"/>
        <v xml:space="preserve"> ОГРН 1058602142730, ИНН 8602004134, </v>
      </c>
      <c r="K43" s="94" t="str">
        <f t="shared" si="76"/>
        <v>628404, РФ, ХМАО, г. Сургут, ул. Индустриальная, 6/2, тел./факс  +7 (3462) 37-93-28,</v>
      </c>
      <c r="L43" s="94" t="str">
        <f t="shared" si="76"/>
        <v>Саморегулируемая организация «Союз строителей Югры», ОГРН 1088600001478, ИНН 8601036373</v>
      </c>
      <c r="M43" s="94" t="str">
        <f t="shared" si="76"/>
        <v>ООО «РН-БашНИПИнефть»</v>
      </c>
      <c r="N43" s="94" t="str">
        <f t="shared" si="76"/>
        <v xml:space="preserve">ОГРН 1092300002508,  ИНН 2310140481, </v>
      </c>
      <c r="O43" s="94" t="str">
        <f t="shared" si="76"/>
        <v>450006, РФ , респ. Башкортостан, г. Уфа, Ленина, 86/1; тел./факс +7 (3472) 62-43-40</v>
      </c>
      <c r="P43" s="94" t="str">
        <f t="shared" si="76"/>
        <v>Саморегулируемая организация Союз «РОСНЕФТЬ-Проектирование», ОГРН 1092300002508, ИНН 2310140481</v>
      </c>
      <c r="Q43" s="114">
        <f t="shared" si="7"/>
        <v>41</v>
      </c>
      <c r="R43" s="105">
        <f>Таблица13[[#This Row],[дата окончания ]]</f>
        <v>0</v>
      </c>
      <c r="S43" s="93" t="str">
        <f t="shared" ref="S43:AN43" si="77">S42</f>
        <v xml:space="preserve"> Главный специалист филиала в г. Нефтеюганск, РПУ г. Тюмень, ПУ №2 г.Тюмень,    </v>
      </c>
      <c r="T43" s="93" t="str">
        <f t="shared" si="77"/>
        <v>Альметов Р.Р.</v>
      </c>
      <c r="U43" s="106" t="str">
        <f t="shared" si="77"/>
        <v xml:space="preserve">С-72-197153 </v>
      </c>
      <c r="V43" s="93" t="str">
        <f t="shared" si="77"/>
        <v xml:space="preserve"> № 704-од от 31.12.2019 г., ООО "РН-СтройКонтроль", ОГРН 1177746647275, ИНН 7706449111, 119049, Россия, г. Москва, улица Большая Якиманка, дом 33/13, строение 1, комната 17</v>
      </c>
      <c r="W43" s="93" t="str">
        <f t="shared" si="77"/>
        <v xml:space="preserve"> Производитель работ ООО «Нефтьмонтаж» </v>
      </c>
      <c r="X43" s="93" t="str">
        <f t="shared" si="77"/>
        <v xml:space="preserve">Романенко В.А. </v>
      </c>
      <c r="Y43" s="111" t="str">
        <f t="shared" si="77"/>
        <v xml:space="preserve"> № 445-03 от 10.09.2019 г. </v>
      </c>
      <c r="Z43" s="111" t="str">
        <f t="shared" si="77"/>
        <v xml:space="preserve"> Заместитель генерального директора ООО «Нефтьмонтаж» </v>
      </c>
      <c r="AA43" s="111" t="str">
        <f t="shared" si="77"/>
        <v xml:space="preserve">Гебеков Н.Г. </v>
      </c>
      <c r="AB43" s="111" t="str">
        <f t="shared" si="77"/>
        <v xml:space="preserve">С-86-086154 </v>
      </c>
      <c r="AC43" s="93" t="str">
        <f t="shared" si="77"/>
        <v xml:space="preserve"> № 445-03 от 10.09.2019 г.</v>
      </c>
      <c r="AD43" s="93" t="str">
        <f t="shared" si="77"/>
        <v xml:space="preserve"> Главный специалист ОАН ООО «РН-БашНИПИнефть» </v>
      </c>
      <c r="AE43" s="93" t="str">
        <f t="shared" si="77"/>
        <v>Служаев Д.Д.</v>
      </c>
      <c r="AF43" s="93" t="str">
        <f t="shared" si="77"/>
        <v xml:space="preserve"> № 267 от 27.05.2019 г. </v>
      </c>
      <c r="AG43" s="93" t="str">
        <f t="shared" si="77"/>
        <v xml:space="preserve"> Производитель работ ООО «Нефтьмонтаж» </v>
      </c>
      <c r="AH43" s="93" t="str">
        <f t="shared" si="77"/>
        <v xml:space="preserve">Романенко В.А. </v>
      </c>
      <c r="AI43" s="93" t="str">
        <f t="shared" si="77"/>
        <v xml:space="preserve"> № 445-03 от 10.09.2019 г. </v>
      </c>
      <c r="AJ43" s="93" t="str">
        <f t="shared" si="77"/>
        <v xml:space="preserve">Ведущий специалист по организации строительства и ремонту объектов ООО "Соровскнефть" </v>
      </c>
      <c r="AK43" s="93" t="str">
        <f t="shared" si="77"/>
        <v xml:space="preserve">Дегтярев Г.В. </v>
      </c>
      <c r="AL43" s="93" t="str">
        <f t="shared" si="77"/>
        <v xml:space="preserve">№ 0041-Р-СРСК от 02.07.2019 г. </v>
      </c>
      <c r="AM43" s="93" t="str">
        <f t="shared" si="77"/>
        <v xml:space="preserve"> Ведущий специалист ООО «РН-СтройКонтроль» </v>
      </c>
      <c r="AN43" s="93" t="str">
        <f t="shared" si="77"/>
        <v>Меньков А.И.</v>
      </c>
      <c r="AO43" s="93" t="str">
        <f t="shared" si="5"/>
        <v xml:space="preserve"> № 704-од от 31.12.2019 г. </v>
      </c>
      <c r="AP43" s="94" t="s">
        <v>183</v>
      </c>
      <c r="AQ43" s="276"/>
      <c r="AR43" s="302" t="s">
        <v>491</v>
      </c>
      <c r="AS43" s="93"/>
      <c r="AT43" s="93"/>
      <c r="AU43" s="117"/>
      <c r="AV43" s="102"/>
      <c r="AW43" s="93"/>
      <c r="AX43" s="102"/>
      <c r="AY43" s="102"/>
      <c r="AZ43" s="102"/>
      <c r="BA43" s="123"/>
      <c r="BB43" s="123"/>
      <c r="BC43" s="102"/>
      <c r="BD43" s="121"/>
      <c r="BE43" s="93"/>
      <c r="BF43" s="309"/>
    </row>
    <row r="44" spans="1:58" ht="75" customHeight="1" x14ac:dyDescent="0.25">
      <c r="A44" s="116" t="s">
        <v>182</v>
      </c>
      <c r="B44" s="92">
        <f t="shared" si="6"/>
        <v>42</v>
      </c>
      <c r="C44" s="96"/>
      <c r="D44" s="94" t="str">
        <f t="shared" ref="D44:P44" si="78">D43</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44" s="94" t="str">
        <f t="shared" si="78"/>
        <v>ООО «Соровскнефть»</v>
      </c>
      <c r="F44" s="94" t="str">
        <f t="shared" si="78"/>
        <v xml:space="preserve"> ОГРН 1077203059548, ИНН 7202170632, </v>
      </c>
      <c r="G44" s="94" t="str">
        <f t="shared" si="78"/>
        <v>625002, РФ, г. Тюмень, ул. Орджоникидзе, 5, тел./факс  8 (3452) 565-910</v>
      </c>
      <c r="H44" s="94" t="str">
        <f t="shared" si="78"/>
        <v>Союз «Саморегулируемая организация строителей Тюменской области», ОГРН 1087200001129, ИНН 7203208906</v>
      </c>
      <c r="I44" s="94" t="str">
        <f t="shared" si="78"/>
        <v>ООО «Нефтьмонтаж»,</v>
      </c>
      <c r="J44" s="94" t="str">
        <f t="shared" si="78"/>
        <v xml:space="preserve"> ОГРН 1058602142730, ИНН 8602004134, </v>
      </c>
      <c r="K44" s="94" t="str">
        <f t="shared" si="78"/>
        <v>628404, РФ, ХМАО, г. Сургут, ул. Индустриальная, 6/2, тел./факс  +7 (3462) 37-93-28,</v>
      </c>
      <c r="L44" s="94" t="str">
        <f t="shared" si="78"/>
        <v>Саморегулируемая организация «Союз строителей Югры», ОГРН 1088600001478, ИНН 8601036373</v>
      </c>
      <c r="M44" s="94" t="str">
        <f t="shared" si="78"/>
        <v>ООО «РН-БашНИПИнефть»</v>
      </c>
      <c r="N44" s="94" t="str">
        <f t="shared" si="78"/>
        <v xml:space="preserve">ОГРН 1092300002508,  ИНН 2310140481, </v>
      </c>
      <c r="O44" s="94" t="str">
        <f t="shared" si="78"/>
        <v>450006, РФ , респ. Башкортостан, г. Уфа, Ленина, 86/1; тел./факс +7 (3472) 62-43-40</v>
      </c>
      <c r="P44" s="94" t="str">
        <f t="shared" si="78"/>
        <v>Саморегулируемая организация Союз «РОСНЕФТЬ-Проектирование», ОГРН 1092300002508, ИНН 2310140481</v>
      </c>
      <c r="Q44" s="114">
        <f t="shared" si="7"/>
        <v>42</v>
      </c>
      <c r="R44" s="105" t="str">
        <f>Таблица13[[#This Row],[дата окончания ]]</f>
        <v>"10" июня 2020 г.</v>
      </c>
      <c r="S44" s="93" t="str">
        <f t="shared" ref="S44:AN44" si="79">S43</f>
        <v xml:space="preserve"> Главный специалист филиала в г. Нефтеюганск, РПУ г. Тюмень, ПУ №2 г.Тюмень,    </v>
      </c>
      <c r="T44" s="93" t="str">
        <f t="shared" si="79"/>
        <v>Альметов Р.Р.</v>
      </c>
      <c r="U44" s="106" t="str">
        <f t="shared" si="79"/>
        <v xml:space="preserve">С-72-197153 </v>
      </c>
      <c r="V44" s="93" t="str">
        <f t="shared" si="79"/>
        <v xml:space="preserve"> № 704-од от 31.12.2019 г., ООО "РН-СтройКонтроль", ОГРН 1177746647275, ИНН 7706449111, 119049, Россия, г. Москва, улица Большая Якиманка, дом 33/13, строение 1, комната 17</v>
      </c>
      <c r="W44" s="93" t="str">
        <f t="shared" si="79"/>
        <v xml:space="preserve"> Производитель работ ООО «Нефтьмонтаж» </v>
      </c>
      <c r="X44" s="93" t="str">
        <f t="shared" si="79"/>
        <v xml:space="preserve">Романенко В.А. </v>
      </c>
      <c r="Y44" s="111" t="str">
        <f t="shared" si="79"/>
        <v xml:space="preserve"> № 445-03 от 10.09.2019 г. </v>
      </c>
      <c r="Z44" s="111" t="str">
        <f t="shared" si="79"/>
        <v xml:space="preserve"> Заместитель генерального директора ООО «Нефтьмонтаж» </v>
      </c>
      <c r="AA44" s="111" t="str">
        <f t="shared" si="79"/>
        <v xml:space="preserve">Гебеков Н.Г. </v>
      </c>
      <c r="AB44" s="111" t="str">
        <f t="shared" si="79"/>
        <v xml:space="preserve">С-86-086154 </v>
      </c>
      <c r="AC44" s="93" t="str">
        <f t="shared" si="79"/>
        <v xml:space="preserve"> № 445-03 от 10.09.2019 г.</v>
      </c>
      <c r="AD44" s="93" t="str">
        <f t="shared" si="79"/>
        <v xml:space="preserve"> Главный специалист ОАН ООО «РН-БашНИПИнефть» </v>
      </c>
      <c r="AE44" s="93" t="str">
        <f t="shared" si="79"/>
        <v>Служаев Д.Д.</v>
      </c>
      <c r="AF44" s="93" t="str">
        <f t="shared" si="79"/>
        <v xml:space="preserve"> № 267 от 27.05.2019 г. </v>
      </c>
      <c r="AG44" s="93" t="str">
        <f t="shared" si="79"/>
        <v xml:space="preserve"> Производитель работ ООО «Нефтьмонтаж» </v>
      </c>
      <c r="AH44" s="93" t="str">
        <f t="shared" si="79"/>
        <v xml:space="preserve">Романенко В.А. </v>
      </c>
      <c r="AI44" s="93" t="str">
        <f t="shared" si="79"/>
        <v xml:space="preserve"> № 445-03 от 10.09.2019 г. </v>
      </c>
      <c r="AJ44" s="93" t="str">
        <f t="shared" si="79"/>
        <v xml:space="preserve">Ведущий специалист по организации строительства и ремонту объектов ООО "Соровскнефть" </v>
      </c>
      <c r="AK44" s="93" t="str">
        <f t="shared" si="79"/>
        <v xml:space="preserve">Дегтярев Г.В. </v>
      </c>
      <c r="AL44" s="93" t="str">
        <f t="shared" si="79"/>
        <v xml:space="preserve">№ 0041-Р-СРСК от 02.07.2019 г. </v>
      </c>
      <c r="AM44" s="93" t="str">
        <f t="shared" si="79"/>
        <v xml:space="preserve"> Ведущий специалист ООО «РН-СтройКонтроль» </v>
      </c>
      <c r="AN44" s="93" t="str">
        <f t="shared" si="79"/>
        <v>Меньков А.И.</v>
      </c>
      <c r="AO44" s="93" t="str">
        <f t="shared" si="5"/>
        <v xml:space="preserve"> № 704-од от 31.12.2019 г. </v>
      </c>
      <c r="AP44" s="94" t="s">
        <v>183</v>
      </c>
      <c r="AQ44" s="276"/>
      <c r="AR44" s="302" t="s">
        <v>454</v>
      </c>
      <c r="AS44" s="302" t="str">
        <f>CONCATENATE(Исх!B$41)</f>
        <v/>
      </c>
      <c r="AT44" s="303" t="str">
        <f>Исх!B$34</f>
        <v>ООО «РН-БашНИПИнефть»</v>
      </c>
      <c r="AU44" s="304" t="s">
        <v>461</v>
      </c>
      <c r="AV44" s="305" t="s">
        <v>17</v>
      </c>
      <c r="AW44" s="306" t="s">
        <v>449</v>
      </c>
      <c r="AX44" s="306" t="s">
        <v>453</v>
      </c>
      <c r="AY44" s="306" t="s">
        <v>484</v>
      </c>
      <c r="AZ44" s="305" t="s">
        <v>17</v>
      </c>
      <c r="BA44" s="277" t="s">
        <v>455</v>
      </c>
      <c r="BB44" s="277" t="s">
        <v>456</v>
      </c>
      <c r="BC44" s="306" t="s">
        <v>803</v>
      </c>
      <c r="BD44" s="306" t="s">
        <v>448</v>
      </c>
      <c r="BE44" s="303" t="str">
        <f>CONCATENATE(Таблица13[[#This Row],[подтверждающий документ]],Таблица13[[#This Row],[геодезическая схема]],Таблица13[[#This Row],[результат испытания]])</f>
        <v xml:space="preserve">Исполнительная схема №4 Изготовление и монтаж опор кабельной эстакадыИсполнительная схема планово-высотного положения стоек.Внутриплощадочные сети. Участок 3.1.; Исполнительная схема планово-высотного положения балок. Внутриплощадочные сети. Участок 3.1.;Акт ВИК №921 от 24.08.2020 г.; </v>
      </c>
      <c r="BF44" s="309"/>
    </row>
    <row r="45" spans="1:58" ht="75" customHeight="1" x14ac:dyDescent="0.25">
      <c r="A45" s="116" t="s">
        <v>182</v>
      </c>
      <c r="B45" s="92">
        <f t="shared" si="6"/>
        <v>43</v>
      </c>
      <c r="C45" s="96"/>
      <c r="D45" s="94" t="str">
        <f t="shared" ref="D45:P45" si="80">D44</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45" s="94" t="str">
        <f t="shared" si="80"/>
        <v>ООО «Соровскнефть»</v>
      </c>
      <c r="F45" s="94" t="str">
        <f t="shared" si="80"/>
        <v xml:space="preserve"> ОГРН 1077203059548, ИНН 7202170632, </v>
      </c>
      <c r="G45" s="94" t="str">
        <f t="shared" si="80"/>
        <v>625002, РФ, г. Тюмень, ул. Орджоникидзе, 5, тел./факс  8 (3452) 565-910</v>
      </c>
      <c r="H45" s="94" t="str">
        <f t="shared" si="80"/>
        <v>Союз «Саморегулируемая организация строителей Тюменской области», ОГРН 1087200001129, ИНН 7203208906</v>
      </c>
      <c r="I45" s="94" t="str">
        <f t="shared" si="80"/>
        <v>ООО «Нефтьмонтаж»,</v>
      </c>
      <c r="J45" s="94" t="str">
        <f t="shared" si="80"/>
        <v xml:space="preserve"> ОГРН 1058602142730, ИНН 8602004134, </v>
      </c>
      <c r="K45" s="94" t="str">
        <f t="shared" si="80"/>
        <v>628404, РФ, ХМАО, г. Сургут, ул. Индустриальная, 6/2, тел./факс  +7 (3462) 37-93-28,</v>
      </c>
      <c r="L45" s="94" t="str">
        <f t="shared" si="80"/>
        <v>Саморегулируемая организация «Союз строителей Югры», ОГРН 1088600001478, ИНН 8601036373</v>
      </c>
      <c r="M45" s="94" t="str">
        <f t="shared" si="80"/>
        <v>ООО «РН-БашНИПИнефть»</v>
      </c>
      <c r="N45" s="94" t="str">
        <f t="shared" si="80"/>
        <v xml:space="preserve">ОГРН 1092300002508,  ИНН 2310140481, </v>
      </c>
      <c r="O45" s="94" t="str">
        <f t="shared" si="80"/>
        <v>450006, РФ , респ. Башкортостан, г. Уфа, Ленина, 86/1; тел./факс +7 (3472) 62-43-40</v>
      </c>
      <c r="P45" s="94" t="str">
        <f t="shared" si="80"/>
        <v>Саморегулируемая организация Союз «РОСНЕФТЬ-Проектирование», ОГРН 1092300002508, ИНН 2310140481</v>
      </c>
      <c r="Q45" s="114">
        <f t="shared" si="7"/>
        <v>43</v>
      </c>
      <c r="R45" s="105" t="str">
        <f>Таблица13[[#This Row],[дата окончания ]]</f>
        <v>"10" июня 2020 г.</v>
      </c>
      <c r="S45" s="93" t="str">
        <f t="shared" ref="S45:AN45" si="81">S44</f>
        <v xml:space="preserve"> Главный специалист филиала в г. Нефтеюганск, РПУ г. Тюмень, ПУ №2 г.Тюмень,    </v>
      </c>
      <c r="T45" s="93" t="str">
        <f t="shared" si="81"/>
        <v>Альметов Р.Р.</v>
      </c>
      <c r="U45" s="106" t="str">
        <f t="shared" si="81"/>
        <v xml:space="preserve">С-72-197153 </v>
      </c>
      <c r="V45" s="93" t="str">
        <f t="shared" si="81"/>
        <v xml:space="preserve"> № 704-од от 31.12.2019 г., ООО "РН-СтройКонтроль", ОГРН 1177746647275, ИНН 7706449111, 119049, Россия, г. Москва, улица Большая Якиманка, дом 33/13, строение 1, комната 17</v>
      </c>
      <c r="W45" s="93" t="str">
        <f t="shared" si="81"/>
        <v xml:space="preserve"> Производитель работ ООО «Нефтьмонтаж» </v>
      </c>
      <c r="X45" s="93" t="str">
        <f t="shared" si="81"/>
        <v xml:space="preserve">Романенко В.А. </v>
      </c>
      <c r="Y45" s="111" t="str">
        <f t="shared" si="81"/>
        <v xml:space="preserve"> № 445-03 от 10.09.2019 г. </v>
      </c>
      <c r="Z45" s="111" t="str">
        <f t="shared" si="81"/>
        <v xml:space="preserve"> Заместитель генерального директора ООО «Нефтьмонтаж» </v>
      </c>
      <c r="AA45" s="111" t="str">
        <f t="shared" si="81"/>
        <v xml:space="preserve">Гебеков Н.Г. </v>
      </c>
      <c r="AB45" s="111" t="str">
        <f t="shared" si="81"/>
        <v xml:space="preserve">С-86-086154 </v>
      </c>
      <c r="AC45" s="93" t="str">
        <f t="shared" si="81"/>
        <v xml:space="preserve"> № 445-03 от 10.09.2019 г.</v>
      </c>
      <c r="AD45" s="93" t="str">
        <f t="shared" si="81"/>
        <v xml:space="preserve"> Главный специалист ОАН ООО «РН-БашНИПИнефть» </v>
      </c>
      <c r="AE45" s="93" t="str">
        <f t="shared" si="81"/>
        <v>Служаев Д.Д.</v>
      </c>
      <c r="AF45" s="93" t="str">
        <f t="shared" si="81"/>
        <v xml:space="preserve"> № 267 от 27.05.2019 г. </v>
      </c>
      <c r="AG45" s="93" t="str">
        <f t="shared" si="81"/>
        <v xml:space="preserve"> Производитель работ ООО «Нефтьмонтаж» </v>
      </c>
      <c r="AH45" s="93" t="str">
        <f t="shared" si="81"/>
        <v xml:space="preserve">Романенко В.А. </v>
      </c>
      <c r="AI45" s="93" t="str">
        <f t="shared" si="81"/>
        <v xml:space="preserve"> № 445-03 от 10.09.2019 г. </v>
      </c>
      <c r="AJ45" s="93" t="str">
        <f t="shared" si="81"/>
        <v xml:space="preserve">Ведущий специалист по организации строительства и ремонту объектов ООО "Соровскнефть" </v>
      </c>
      <c r="AK45" s="93" t="str">
        <f t="shared" si="81"/>
        <v xml:space="preserve">Дегтярев Г.В. </v>
      </c>
      <c r="AL45" s="93" t="str">
        <f t="shared" si="81"/>
        <v xml:space="preserve">№ 0041-Р-СРСК от 02.07.2019 г. </v>
      </c>
      <c r="AM45" s="93" t="str">
        <f t="shared" si="81"/>
        <v xml:space="preserve"> Ведущий специалист ООО «РН-СтройКонтроль» </v>
      </c>
      <c r="AN45" s="93" t="str">
        <f t="shared" si="81"/>
        <v>Меньков А.И.</v>
      </c>
      <c r="AO45" s="93" t="str">
        <f t="shared" si="5"/>
        <v xml:space="preserve"> № 704-од от 31.12.2019 г. </v>
      </c>
      <c r="AP45" s="94" t="s">
        <v>183</v>
      </c>
      <c r="AQ45" s="276"/>
      <c r="AR45" s="302" t="s">
        <v>457</v>
      </c>
      <c r="AS45" s="302" t="str">
        <f>CONCATENATE(Исх!B$43)</f>
        <v/>
      </c>
      <c r="AT45" s="303" t="str">
        <f>Исх!B$34</f>
        <v>ООО «РН-БашНИПИнефть»</v>
      </c>
      <c r="AU45" s="304" t="s">
        <v>463</v>
      </c>
      <c r="AV45" s="305" t="s">
        <v>17</v>
      </c>
      <c r="AW45" s="306" t="s">
        <v>458</v>
      </c>
      <c r="AX45" s="306" t="s">
        <v>453</v>
      </c>
      <c r="AY45" s="306" t="s">
        <v>484</v>
      </c>
      <c r="AZ45" s="305" t="s">
        <v>17</v>
      </c>
      <c r="BA45" s="277" t="s">
        <v>455</v>
      </c>
      <c r="BB45" s="277" t="s">
        <v>456</v>
      </c>
      <c r="BC45" s="306" t="s">
        <v>803</v>
      </c>
      <c r="BD45" s="306" t="s">
        <v>448</v>
      </c>
      <c r="BE45" s="303" t="str">
        <f>CONCATENATE(Таблица13[[#This Row],[подтверждающий документ]],Таблица13[[#This Row],[геодезическая схема]],Таблица13[[#This Row],[результат испытания]])</f>
        <v xml:space="preserve">Исполнительная схема №6 Изготовление и монтаж опор кабельной эстакадыИсполнительная схема планово-высотного положения стоек.Внутриплощадочные сети. Участок 3.1.; Исполнительная схема планово-высотного положения балок. Внутриплощадочные сети. Участок 3.1.;Акт ВИК №921 от 24.08.2020 г.; </v>
      </c>
      <c r="BF45" s="309"/>
    </row>
    <row r="46" spans="1:58" ht="60" x14ac:dyDescent="0.25">
      <c r="A46" s="116" t="s">
        <v>182</v>
      </c>
      <c r="B46" s="92">
        <f t="shared" si="6"/>
        <v>44</v>
      </c>
      <c r="C46" s="96"/>
      <c r="D46" s="94" t="str">
        <f t="shared" ref="D46:P46" si="82">D45</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E46" s="94" t="str">
        <f t="shared" si="82"/>
        <v>ООО «Соровскнефть»</v>
      </c>
      <c r="F46" s="94" t="str">
        <f t="shared" si="82"/>
        <v xml:space="preserve"> ОГРН 1077203059548, ИНН 7202170632, </v>
      </c>
      <c r="G46" s="94" t="str">
        <f t="shared" si="82"/>
        <v>625002, РФ, г. Тюмень, ул. Орджоникидзе, 5, тел./факс  8 (3452) 565-910</v>
      </c>
      <c r="H46" s="94" t="str">
        <f t="shared" si="82"/>
        <v>Союз «Саморегулируемая организация строителей Тюменской области», ОГРН 1087200001129, ИНН 7203208906</v>
      </c>
      <c r="I46" s="94" t="str">
        <f t="shared" si="82"/>
        <v>ООО «Нефтьмонтаж»,</v>
      </c>
      <c r="J46" s="94" t="str">
        <f t="shared" si="82"/>
        <v xml:space="preserve"> ОГРН 1058602142730, ИНН 8602004134, </v>
      </c>
      <c r="K46" s="94" t="str">
        <f t="shared" si="82"/>
        <v>628404, РФ, ХМАО, г. Сургут, ул. Индустриальная, 6/2, тел./факс  +7 (3462) 37-93-28,</v>
      </c>
      <c r="L46" s="94" t="str">
        <f t="shared" si="82"/>
        <v>Саморегулируемая организация «Союз строителей Югры», ОГРН 1088600001478, ИНН 8601036373</v>
      </c>
      <c r="M46" s="94" t="str">
        <f t="shared" si="82"/>
        <v>ООО «РН-БашНИПИнефть»</v>
      </c>
      <c r="N46" s="94" t="str">
        <f t="shared" si="82"/>
        <v xml:space="preserve">ОГРН 1092300002508,  ИНН 2310140481, </v>
      </c>
      <c r="O46" s="94" t="str">
        <f t="shared" si="82"/>
        <v>450006, РФ , респ. Башкортостан, г. Уфа, Ленина, 86/1; тел./факс +7 (3472) 62-43-40</v>
      </c>
      <c r="P46" s="94" t="str">
        <f t="shared" si="82"/>
        <v>Саморегулируемая организация Союз «РОСНЕФТЬ-Проектирование», ОГРН 1092300002508, ИНН 2310140481</v>
      </c>
      <c r="Q46" s="114">
        <f t="shared" si="7"/>
        <v>44</v>
      </c>
      <c r="R46" s="105">
        <f>Таблица13[[#This Row],[дата окончания ]]</f>
        <v>0</v>
      </c>
      <c r="S46" s="93" t="str">
        <f t="shared" ref="S46:AN46" si="83">S45</f>
        <v xml:space="preserve"> Главный специалист филиала в г. Нефтеюганск, РПУ г. Тюмень, ПУ №2 г.Тюмень,    </v>
      </c>
      <c r="T46" s="93" t="str">
        <f t="shared" si="83"/>
        <v>Альметов Р.Р.</v>
      </c>
      <c r="U46" s="106" t="str">
        <f t="shared" si="83"/>
        <v xml:space="preserve">С-72-197153 </v>
      </c>
      <c r="V46" s="93" t="str">
        <f t="shared" si="83"/>
        <v xml:space="preserve"> № 704-од от 31.12.2019 г., ООО "РН-СтройКонтроль", ОГРН 1177746647275, ИНН 7706449111, 119049, Россия, г. Москва, улица Большая Якиманка, дом 33/13, строение 1, комната 17</v>
      </c>
      <c r="W46" s="93" t="str">
        <f t="shared" si="83"/>
        <v xml:space="preserve"> Производитель работ ООО «Нефтьмонтаж» </v>
      </c>
      <c r="X46" s="93" t="str">
        <f t="shared" si="83"/>
        <v xml:space="preserve">Романенко В.А. </v>
      </c>
      <c r="Y46" s="111" t="str">
        <f t="shared" si="83"/>
        <v xml:space="preserve"> № 445-03 от 10.09.2019 г. </v>
      </c>
      <c r="Z46" s="111" t="str">
        <f t="shared" si="83"/>
        <v xml:space="preserve"> Заместитель генерального директора ООО «Нефтьмонтаж» </v>
      </c>
      <c r="AA46" s="111" t="str">
        <f t="shared" si="83"/>
        <v xml:space="preserve">Гебеков Н.Г. </v>
      </c>
      <c r="AB46" s="111" t="str">
        <f t="shared" si="83"/>
        <v xml:space="preserve">С-86-086154 </v>
      </c>
      <c r="AC46" s="93" t="str">
        <f t="shared" si="83"/>
        <v xml:space="preserve"> № 445-03 от 10.09.2019 г.</v>
      </c>
      <c r="AD46" s="93" t="str">
        <f t="shared" si="83"/>
        <v xml:space="preserve"> Главный специалист ОАН ООО «РН-БашНИПИнефть» </v>
      </c>
      <c r="AE46" s="93" t="str">
        <f t="shared" si="83"/>
        <v>Служаев Д.Д.</v>
      </c>
      <c r="AF46" s="93" t="str">
        <f t="shared" si="83"/>
        <v xml:space="preserve"> № 267 от 27.05.2019 г. </v>
      </c>
      <c r="AG46" s="93" t="str">
        <f t="shared" si="83"/>
        <v xml:space="preserve"> Производитель работ ООО «Нефтьмонтаж» </v>
      </c>
      <c r="AH46" s="93" t="str">
        <f t="shared" si="83"/>
        <v xml:space="preserve">Романенко В.А. </v>
      </c>
      <c r="AI46" s="93" t="str">
        <f t="shared" si="83"/>
        <v xml:space="preserve"> № 445-03 от 10.09.2019 г. </v>
      </c>
      <c r="AJ46" s="93" t="str">
        <f t="shared" si="83"/>
        <v xml:space="preserve">Ведущий специалист по организации строительства и ремонту объектов ООО "Соровскнефть" </v>
      </c>
      <c r="AK46" s="93" t="str">
        <f t="shared" si="83"/>
        <v xml:space="preserve">Дегтярев Г.В. </v>
      </c>
      <c r="AL46" s="93" t="str">
        <f t="shared" si="83"/>
        <v xml:space="preserve">№ 0041-Р-СРСК от 02.07.2019 г. </v>
      </c>
      <c r="AM46" s="93" t="str">
        <f t="shared" si="83"/>
        <v xml:space="preserve"> Ведущий специалист ООО «РН-СтройКонтроль» </v>
      </c>
      <c r="AN46" s="93" t="str">
        <f t="shared" si="83"/>
        <v>Меньков А.И.</v>
      </c>
      <c r="AO46" s="93" t="str">
        <f t="shared" si="5"/>
        <v xml:space="preserve"> № 704-од от 31.12.2019 г. </v>
      </c>
      <c r="AP46" s="94" t="s">
        <v>183</v>
      </c>
      <c r="AQ46" s="276"/>
      <c r="AR46" s="93"/>
      <c r="AS46" s="93"/>
      <c r="AT46" s="93"/>
      <c r="AU46" s="117" t="s">
        <v>460</v>
      </c>
      <c r="AV46" s="102"/>
      <c r="AW46" s="93"/>
      <c r="AX46" s="102"/>
      <c r="AY46" s="102"/>
      <c r="AZ46" s="102"/>
      <c r="BA46" s="123"/>
      <c r="BB46" s="123"/>
      <c r="BC46" s="102"/>
      <c r="BD46" s="121"/>
      <c r="BE46" s="93"/>
      <c r="BF46" s="309"/>
    </row>
    <row r="70" spans="44:44" ht="120" x14ac:dyDescent="0.25">
      <c r="AR70" s="124" t="s">
        <v>235</v>
      </c>
    </row>
    <row r="71" spans="44:44" ht="120" x14ac:dyDescent="0.25">
      <c r="AR71" s="124" t="s">
        <v>231</v>
      </c>
    </row>
    <row r="72" spans="44:44" ht="135" x14ac:dyDescent="0.25">
      <c r="AR72" s="124" t="s">
        <v>229</v>
      </c>
    </row>
    <row r="73" spans="44:44" ht="135" x14ac:dyDescent="0.25">
      <c r="AR73" s="98" t="s">
        <v>230</v>
      </c>
    </row>
    <row r="74" spans="44:44" ht="90" x14ac:dyDescent="0.25">
      <c r="AR74" s="98" t="s">
        <v>232</v>
      </c>
    </row>
    <row r="75" spans="44:44" ht="120" x14ac:dyDescent="0.25">
      <c r="AR75" s="126" t="s">
        <v>233</v>
      </c>
    </row>
    <row r="79" spans="44:44" ht="60" x14ac:dyDescent="0.25">
      <c r="AR79" s="98" t="s">
        <v>236</v>
      </c>
    </row>
    <row r="80" spans="44:44" ht="60" x14ac:dyDescent="0.25">
      <c r="AR80" s="126" t="s">
        <v>237</v>
      </c>
    </row>
  </sheetData>
  <conditionalFormatting sqref="BG5:XFD8 A3:C3 I3:P3 BF10:XFD11 E3:G3 AV3:AV5 AZ14 C12:C28 C29:P46 AR39:BE39 AR46:BE46 AS40:BE43 AV12:AV13 AX12:AZ13 AX3:AZ5 D4:Q5 D6:P28 Q6:Q46 AP4:AP46">
    <cfRule type="expression" dxfId="4013" priority="13889">
      <formula>$A3="АОСР"</formula>
    </cfRule>
  </conditionalFormatting>
  <conditionalFormatting sqref="BF3:XFD3">
    <cfRule type="expression" dxfId="4012" priority="13888">
      <formula>$A3="АОСР"</formula>
    </cfRule>
  </conditionalFormatting>
  <conditionalFormatting sqref="BF4:XFD4">
    <cfRule type="expression" dxfId="4011" priority="13887">
      <formula>$A4="АОСР"</formula>
    </cfRule>
  </conditionalFormatting>
  <conditionalFormatting sqref="BF5:BF8">
    <cfRule type="expression" dxfId="4010" priority="13886">
      <formula>$A5="АОСР"</formula>
    </cfRule>
  </conditionalFormatting>
  <conditionalFormatting sqref="AV11 AX11:AZ11 AS3:AS5 AS11:AS23">
    <cfRule type="expression" dxfId="4009" priority="13883">
      <formula>$A3="АОСР"</formula>
    </cfRule>
  </conditionalFormatting>
  <conditionalFormatting sqref="AV4 AX4:AZ4">
    <cfRule type="expression" dxfId="4008" priority="13882">
      <formula>$A4="АОСР"</formula>
    </cfRule>
  </conditionalFormatting>
  <conditionalFormatting sqref="AV4">
    <cfRule type="expression" dxfId="4007" priority="13881">
      <formula>$A4="АОСР"</formula>
    </cfRule>
  </conditionalFormatting>
  <conditionalFormatting sqref="AV5 AX5:AZ5">
    <cfRule type="expression" dxfId="4006" priority="13880">
      <formula>$A5="АОСР"</formula>
    </cfRule>
  </conditionalFormatting>
  <conditionalFormatting sqref="AV5">
    <cfRule type="expression" dxfId="4005" priority="13879">
      <formula>$A5="АОСР"</formula>
    </cfRule>
  </conditionalFormatting>
  <conditionalFormatting sqref="AT3:AT5 AT11:AT17">
    <cfRule type="expression" dxfId="4004" priority="13878">
      <formula>$A3="АОСР"</formula>
    </cfRule>
  </conditionalFormatting>
  <conditionalFormatting sqref="AV11 AX11:AZ11">
    <cfRule type="expression" dxfId="4003" priority="13873">
      <formula>$A11="АОСР"</formula>
    </cfRule>
  </conditionalFormatting>
  <conditionalFormatting sqref="C10 A10">
    <cfRule type="expression" dxfId="4002" priority="13872">
      <formula>$A10="АОСР"</formula>
    </cfRule>
  </conditionalFormatting>
  <conditionalFormatting sqref="C11 A11:A46">
    <cfRule type="expression" dxfId="4001" priority="13871">
      <formula>$A11="АОСР"</formula>
    </cfRule>
  </conditionalFormatting>
  <conditionalFormatting sqref="Y3:Z3">
    <cfRule type="expression" dxfId="4000" priority="13856">
      <formula>$A3="АОСР"</formula>
    </cfRule>
  </conditionalFormatting>
  <conditionalFormatting sqref="AP3">
    <cfRule type="expression" dxfId="3999" priority="13865">
      <formula>$A3="АОСР"</formula>
    </cfRule>
  </conditionalFormatting>
  <conditionalFormatting sqref="Q3 S3:V3 U4:U46">
    <cfRule type="expression" dxfId="3998" priority="13864">
      <formula>$A3="АОСР"</formula>
    </cfRule>
  </conditionalFormatting>
  <conditionalFormatting sqref="L3 I3 D4:P46">
    <cfRule type="expression" dxfId="3997" priority="13863">
      <formula>$A3="АОСР"</formula>
    </cfRule>
  </conditionalFormatting>
  <conditionalFormatting sqref="E3:G3 J3:K3">
    <cfRule type="expression" dxfId="3996" priority="13862">
      <formula>$A3="АОСР"</formula>
    </cfRule>
  </conditionalFormatting>
  <conditionalFormatting sqref="M3:P3">
    <cfRule type="expression" dxfId="3995" priority="13861">
      <formula>$A3="АОСР"</formula>
    </cfRule>
  </conditionalFormatting>
  <conditionalFormatting sqref="P3">
    <cfRule type="expression" dxfId="3994" priority="13860">
      <formula>$A3="АОСР"</formula>
    </cfRule>
  </conditionalFormatting>
  <conditionalFormatting sqref="AD3:AI3">
    <cfRule type="expression" dxfId="3993" priority="13859">
      <formula>$A3="АОСР"</formula>
    </cfRule>
  </conditionalFormatting>
  <conditionalFormatting sqref="AN3">
    <cfRule type="expression" dxfId="3992" priority="13858">
      <formula>$A3="АОСР"</formula>
    </cfRule>
  </conditionalFormatting>
  <conditionalFormatting sqref="AM3">
    <cfRule type="expression" dxfId="3991" priority="13855">
      <formula>$A3="АОСР"</formula>
    </cfRule>
  </conditionalFormatting>
  <conditionalFormatting sqref="AA3:AB3">
    <cfRule type="expression" dxfId="3990" priority="13857">
      <formula>$A3="АОСР"</formula>
    </cfRule>
  </conditionalFormatting>
  <conditionalFormatting sqref="AC3">
    <cfRule type="expression" dxfId="3989" priority="13854">
      <formula>$A3="АОСР"</formula>
    </cfRule>
  </conditionalFormatting>
  <conditionalFormatting sqref="AO3">
    <cfRule type="expression" dxfId="3988" priority="13853">
      <formula>$A3="АОСР"</formula>
    </cfRule>
  </conditionalFormatting>
  <conditionalFormatting sqref="W3:X3">
    <cfRule type="expression" dxfId="3987" priority="13852">
      <formula>$A3="АОСР"</formula>
    </cfRule>
  </conditionalFormatting>
  <conditionalFormatting sqref="H3">
    <cfRule type="expression" dxfId="3986" priority="13851">
      <formula>$A3="АОСР"</formula>
    </cfRule>
  </conditionalFormatting>
  <conditionalFormatting sqref="H3">
    <cfRule type="expression" dxfId="3985" priority="13850">
      <formula>$A3="АОСР"</formula>
    </cfRule>
  </conditionalFormatting>
  <conditionalFormatting sqref="D3">
    <cfRule type="expression" dxfId="3984" priority="13849">
      <formula>$A3="АОСР"</formula>
    </cfRule>
  </conditionalFormatting>
  <conditionalFormatting sqref="D3">
    <cfRule type="expression" dxfId="3983" priority="13848">
      <formula>$A3="АОСР"</formula>
    </cfRule>
  </conditionalFormatting>
  <conditionalFormatting sqref="H3">
    <cfRule type="expression" dxfId="3982" priority="13847">
      <formula>$A3="АОСР"</formula>
    </cfRule>
  </conditionalFormatting>
  <conditionalFormatting sqref="H3">
    <cfRule type="expression" dxfId="3981" priority="13846">
      <formula>$A3="АОСР"</formula>
    </cfRule>
  </conditionalFormatting>
  <conditionalFormatting sqref="AJ3">
    <cfRule type="expression" dxfId="3980" priority="13845">
      <formula>$A3="АОСР"</formula>
    </cfRule>
  </conditionalFormatting>
  <conditionalFormatting sqref="AK3">
    <cfRule type="expression" dxfId="3979" priority="13844">
      <formula>$A3="АОСР"</formula>
    </cfRule>
  </conditionalFormatting>
  <conditionalFormatting sqref="AL3">
    <cfRule type="expression" dxfId="3978" priority="13843">
      <formula>$A3="АОСР"</formula>
    </cfRule>
  </conditionalFormatting>
  <conditionalFormatting sqref="S4:T46 V4:AO46">
    <cfRule type="expression" dxfId="3977" priority="13839">
      <formula>$A4="АОСР"</formula>
    </cfRule>
  </conditionalFormatting>
  <conditionalFormatting sqref="A4:C4 B5:B46">
    <cfRule type="expression" dxfId="3976" priority="13841">
      <formula>$A4="АОСР"</formula>
    </cfRule>
  </conditionalFormatting>
  <conditionalFormatting sqref="S4:T46 V4:AO46">
    <cfRule type="expression" dxfId="3975" priority="13840">
      <formula>$A4="АОСР"</formula>
    </cfRule>
  </conditionalFormatting>
  <conditionalFormatting sqref="C5:C8 A5:A8">
    <cfRule type="expression" dxfId="3974" priority="13838">
      <formula>$A5="АОСР"</formula>
    </cfRule>
  </conditionalFormatting>
  <conditionalFormatting sqref="A9 C9">
    <cfRule type="expression" dxfId="3973" priority="13837">
      <formula>$A9="АОСР"</formula>
    </cfRule>
  </conditionalFormatting>
  <conditionalFormatting sqref="AV5 AX5:AZ5">
    <cfRule type="expression" dxfId="3972" priority="13833">
      <formula>$A5="АОСР"</formula>
    </cfRule>
  </conditionalFormatting>
  <conditionalFormatting sqref="AV5">
    <cfRule type="expression" dxfId="3971" priority="13832">
      <formula>$A5="АОСР"</formula>
    </cfRule>
  </conditionalFormatting>
  <conditionalFormatting sqref="AR73:AR75">
    <cfRule type="expression" dxfId="3970" priority="13827">
      <formula>$A73="АОСР"</formula>
    </cfRule>
  </conditionalFormatting>
  <conditionalFormatting sqref="AR70">
    <cfRule type="expression" dxfId="3969" priority="13826">
      <formula>$A70="АОСР"</formula>
    </cfRule>
  </conditionalFormatting>
  <conditionalFormatting sqref="AR71">
    <cfRule type="expression" dxfId="3968" priority="13825">
      <formula>$A71="АОСР"</formula>
    </cfRule>
  </conditionalFormatting>
  <conditionalFormatting sqref="AR72">
    <cfRule type="expression" dxfId="3967" priority="13824">
      <formula>$A72="АОСР"</formula>
    </cfRule>
  </conditionalFormatting>
  <conditionalFormatting sqref="AR71">
    <cfRule type="expression" dxfId="3966" priority="13823">
      <formula>$A71="АОСР"</formula>
    </cfRule>
  </conditionalFormatting>
  <conditionalFormatting sqref="AR72">
    <cfRule type="expression" dxfId="3965" priority="13822">
      <formula>$A72="АОСР"</formula>
    </cfRule>
  </conditionalFormatting>
  <conditionalFormatting sqref="AR79:AR80">
    <cfRule type="expression" dxfId="3964" priority="13821">
      <formula>$A79="АОСР"</formula>
    </cfRule>
  </conditionalFormatting>
  <conditionalFormatting sqref="R3:R46">
    <cfRule type="expression" dxfId="3963" priority="13818">
      <formula>$A3="АОСР"</formula>
    </cfRule>
  </conditionalFormatting>
  <conditionalFormatting sqref="R3:R46">
    <cfRule type="expression" dxfId="3962" priority="13817">
      <formula>$A3="АОСР"</formula>
    </cfRule>
  </conditionalFormatting>
  <conditionalFormatting sqref="R3:R46">
    <cfRule type="expression" dxfId="3961" priority="13816">
      <formula>$A3="АОСР"</formula>
    </cfRule>
  </conditionalFormatting>
  <conditionalFormatting sqref="R3:R46">
    <cfRule type="expression" dxfId="3960" priority="13815">
      <formula>$A3="АОСР"</formula>
    </cfRule>
  </conditionalFormatting>
  <conditionalFormatting sqref="R3:R46">
    <cfRule type="expression" dxfId="3959" priority="13814">
      <formula>$A3="АОСР"</formula>
    </cfRule>
  </conditionalFormatting>
  <conditionalFormatting sqref="R3:R46">
    <cfRule type="expression" dxfId="3958" priority="13813">
      <formula>$A3="АОСР"</formula>
    </cfRule>
  </conditionalFormatting>
  <conditionalFormatting sqref="R3:R46">
    <cfRule type="expression" dxfId="3957" priority="13812">
      <formula>$A3="АОСР"</formula>
    </cfRule>
  </conditionalFormatting>
  <conditionalFormatting sqref="R3:R46">
    <cfRule type="expression" dxfId="3956" priority="13811">
      <formula>$A3="АОСР"</formula>
    </cfRule>
  </conditionalFormatting>
  <conditionalFormatting sqref="R3:R46">
    <cfRule type="expression" dxfId="3955" priority="13810">
      <formula>$A3="АОСР"</formula>
    </cfRule>
  </conditionalFormatting>
  <conditionalFormatting sqref="R3:R46">
    <cfRule type="expression" dxfId="3954" priority="13809">
      <formula>$A3="АОСР"</formula>
    </cfRule>
  </conditionalFormatting>
  <conditionalFormatting sqref="R3:R46">
    <cfRule type="expression" dxfId="3953" priority="13808">
      <formula>$A3="АОСР"</formula>
    </cfRule>
  </conditionalFormatting>
  <conditionalFormatting sqref="R3:R46">
    <cfRule type="expression" dxfId="3952" priority="13807">
      <formula>$A3="АОСР"</formula>
    </cfRule>
  </conditionalFormatting>
  <conditionalFormatting sqref="R3:R46">
    <cfRule type="expression" dxfId="3951" priority="13806">
      <formula>$A3="АОСР"</formula>
    </cfRule>
  </conditionalFormatting>
  <conditionalFormatting sqref="R3:R46">
    <cfRule type="expression" dxfId="3950" priority="13805">
      <formula>$A3="АОСР"</formula>
    </cfRule>
  </conditionalFormatting>
  <conditionalFormatting sqref="R3:R46">
    <cfRule type="expression" dxfId="3949" priority="13804">
      <formula>$A3="АОСР"</formula>
    </cfRule>
  </conditionalFormatting>
  <conditionalFormatting sqref="R3:R46">
    <cfRule type="expression" dxfId="3948" priority="13803">
      <formula>$A3="АОСР"</formula>
    </cfRule>
  </conditionalFormatting>
  <conditionalFormatting sqref="R3:R46">
    <cfRule type="expression" dxfId="3947" priority="13802">
      <formula>$A3="АОСР"</formula>
    </cfRule>
  </conditionalFormatting>
  <conditionalFormatting sqref="R3:R46">
    <cfRule type="expression" dxfId="3946" priority="13801">
      <formula>$A3="АОСР"</formula>
    </cfRule>
  </conditionalFormatting>
  <conditionalFormatting sqref="R3:R46">
    <cfRule type="expression" dxfId="3945" priority="13800">
      <formula>$A3="АОСР"</formula>
    </cfRule>
  </conditionalFormatting>
  <conditionalFormatting sqref="R3:R46">
    <cfRule type="expression" dxfId="3944" priority="13799">
      <formula>$A3="АОСР"</formula>
    </cfRule>
  </conditionalFormatting>
  <conditionalFormatting sqref="AV5 AX5:AZ5">
    <cfRule type="expression" dxfId="3943" priority="12417">
      <formula>$A5="АОСР"</formula>
    </cfRule>
  </conditionalFormatting>
  <conditionalFormatting sqref="AV5">
    <cfRule type="expression" dxfId="3942" priority="12416">
      <formula>$A5="АОСР"</formula>
    </cfRule>
  </conditionalFormatting>
  <conditionalFormatting sqref="AV12 AX12:AZ12">
    <cfRule type="expression" dxfId="3941" priority="12409">
      <formula>$A12="АОСР"</formula>
    </cfRule>
  </conditionalFormatting>
  <conditionalFormatting sqref="AV14 AX14">
    <cfRule type="expression" dxfId="3940" priority="11533">
      <formula>$A14="АОСР"</formula>
    </cfRule>
  </conditionalFormatting>
  <conditionalFormatting sqref="AY14">
    <cfRule type="expression" dxfId="3939" priority="11512">
      <formula>$A14="АОСР"</formula>
    </cfRule>
  </conditionalFormatting>
  <conditionalFormatting sqref="BF9">
    <cfRule type="expression" dxfId="3938" priority="11127">
      <formula>$A9="АОСР"</formula>
    </cfRule>
  </conditionalFormatting>
  <conditionalFormatting sqref="BF9">
    <cfRule type="expression" dxfId="3937" priority="11126">
      <formula>$A9="АОСР"</formula>
    </cfRule>
  </conditionalFormatting>
  <conditionalFormatting sqref="BF9">
    <cfRule type="expression" dxfId="3936" priority="11125">
      <formula>$A9="АОСР"</formula>
    </cfRule>
  </conditionalFormatting>
  <conditionalFormatting sqref="BF9">
    <cfRule type="expression" dxfId="3935" priority="11124">
      <formula>$A9="АОСР"</formula>
    </cfRule>
  </conditionalFormatting>
  <conditionalFormatting sqref="BF9">
    <cfRule type="expression" dxfId="3934" priority="11123">
      <formula>$A9="АОСР"</formula>
    </cfRule>
  </conditionalFormatting>
  <conditionalFormatting sqref="BF9">
    <cfRule type="expression" dxfId="3933" priority="11122">
      <formula>$A9="АОСР"</formula>
    </cfRule>
  </conditionalFormatting>
  <conditionalFormatting sqref="BF9">
    <cfRule type="expression" dxfId="3932" priority="11121">
      <formula>$A9="АОСР"</formula>
    </cfRule>
  </conditionalFormatting>
  <conditionalFormatting sqref="BG20 BF22:BG23 AW23 AV18:AV22 BC23 AX18:AZ22">
    <cfRule type="expression" dxfId="3931" priority="10702">
      <formula>$A18="АОСР"</formula>
    </cfRule>
  </conditionalFormatting>
  <conditionalFormatting sqref="BF18:BG18">
    <cfRule type="expression" dxfId="3930" priority="10701">
      <formula>$A18="АОСР"</formula>
    </cfRule>
  </conditionalFormatting>
  <conditionalFormatting sqref="BF19:BG19">
    <cfRule type="expression" dxfId="3929" priority="10700">
      <formula>$A19="АОСР"</formula>
    </cfRule>
  </conditionalFormatting>
  <conditionalFormatting sqref="BF20">
    <cfRule type="expression" dxfId="3928" priority="10699">
      <formula>$A20="АОСР"</formula>
    </cfRule>
  </conditionalFormatting>
  <conditionalFormatting sqref="AV22:AV23 AX22:AZ23 BC23">
    <cfRule type="expression" dxfId="3927" priority="10696">
      <formula>$A22="АОСР"</formula>
    </cfRule>
  </conditionalFormatting>
  <conditionalFormatting sqref="AV19 AX19:AZ19">
    <cfRule type="expression" dxfId="3926" priority="10695">
      <formula>$A19="АОСР"</formula>
    </cfRule>
  </conditionalFormatting>
  <conditionalFormatting sqref="AV19">
    <cfRule type="expression" dxfId="3925" priority="10694">
      <formula>$A19="АОСР"</formula>
    </cfRule>
  </conditionalFormatting>
  <conditionalFormatting sqref="AV20 AX20:AZ20">
    <cfRule type="expression" dxfId="3924" priority="10693">
      <formula>$A20="АОСР"</formula>
    </cfRule>
  </conditionalFormatting>
  <conditionalFormatting sqref="AV20">
    <cfRule type="expression" dxfId="3923" priority="10692">
      <formula>$A20="АОСР"</formula>
    </cfRule>
  </conditionalFormatting>
  <conditionalFormatting sqref="AT18:AT23">
    <cfRule type="expression" dxfId="3922" priority="10691">
      <formula>$A18="АОСР"</formula>
    </cfRule>
  </conditionalFormatting>
  <conditionalFormatting sqref="AV23 AX23:AZ23">
    <cfRule type="expression" dxfId="3921" priority="10686">
      <formula>$A23="АОСР"</formula>
    </cfRule>
  </conditionalFormatting>
  <conditionalFormatting sqref="AV20 AX20:AZ20">
    <cfRule type="expression" dxfId="3920" priority="10681">
      <formula>$A20="АОСР"</formula>
    </cfRule>
  </conditionalFormatting>
  <conditionalFormatting sqref="AV20">
    <cfRule type="expression" dxfId="3919" priority="10680">
      <formula>$A20="АОСР"</formula>
    </cfRule>
  </conditionalFormatting>
  <conditionalFormatting sqref="BE23">
    <cfRule type="expression" dxfId="3918" priority="10675">
      <formula>$A23="АОСР"</formula>
    </cfRule>
  </conditionalFormatting>
  <conditionalFormatting sqref="AU23">
    <cfRule type="expression" dxfId="3917" priority="10650">
      <formula>$A23="АОСР"</formula>
    </cfRule>
  </conditionalFormatting>
  <conditionalFormatting sqref="AV20 AX20:AZ20">
    <cfRule type="expression" dxfId="3916" priority="10643">
      <formula>$A20="АОСР"</formula>
    </cfRule>
  </conditionalFormatting>
  <conditionalFormatting sqref="AV20">
    <cfRule type="expression" dxfId="3915" priority="10642">
      <formula>$A20="АОСР"</formula>
    </cfRule>
  </conditionalFormatting>
  <conditionalFormatting sqref="AV21 AX21:AZ21">
    <cfRule type="expression" dxfId="3914" priority="10641">
      <formula>$A21="АОСР"</formula>
    </cfRule>
  </conditionalFormatting>
  <conditionalFormatting sqref="AV21">
    <cfRule type="expression" dxfId="3913" priority="10640">
      <formula>$A21="АОСР"</formula>
    </cfRule>
  </conditionalFormatting>
  <conditionalFormatting sqref="AV21 AX21:AZ21">
    <cfRule type="expression" dxfId="3912" priority="10634">
      <formula>$A21="АОСР"</formula>
    </cfRule>
  </conditionalFormatting>
  <conditionalFormatting sqref="AV21">
    <cfRule type="expression" dxfId="3911" priority="10633">
      <formula>$A21="АОСР"</formula>
    </cfRule>
  </conditionalFormatting>
  <conditionalFormatting sqref="AU23">
    <cfRule type="expression" dxfId="3910" priority="10626">
      <formula>$A23="АОСР"</formula>
    </cfRule>
  </conditionalFormatting>
  <conditionalFormatting sqref="AR23">
    <cfRule type="expression" dxfId="3909" priority="10617">
      <formula>$A23="АОСР"</formula>
    </cfRule>
  </conditionalFormatting>
  <conditionalFormatting sqref="AR23">
    <cfRule type="expression" dxfId="3908" priority="10616">
      <formula>$A23="АОСР"</formula>
    </cfRule>
  </conditionalFormatting>
  <conditionalFormatting sqref="BF21">
    <cfRule type="expression" dxfId="3907" priority="10612">
      <formula>$A21="АОСР"</formula>
    </cfRule>
  </conditionalFormatting>
  <conditionalFormatting sqref="BF21">
    <cfRule type="expression" dxfId="3906" priority="10611">
      <formula>$A21="АОСР"</formula>
    </cfRule>
  </conditionalFormatting>
  <conditionalFormatting sqref="BF21">
    <cfRule type="expression" dxfId="3905" priority="10610">
      <formula>$A21="АОСР"</formula>
    </cfRule>
  </conditionalFormatting>
  <conditionalFormatting sqref="BF21">
    <cfRule type="expression" dxfId="3904" priority="10609">
      <formula>$A21="АОСР"</formula>
    </cfRule>
  </conditionalFormatting>
  <conditionalFormatting sqref="BF21">
    <cfRule type="expression" dxfId="3903" priority="10608">
      <formula>$A21="АОСР"</formula>
    </cfRule>
  </conditionalFormatting>
  <conditionalFormatting sqref="BF21">
    <cfRule type="expression" dxfId="3902" priority="10607">
      <formula>$A21="АОСР"</formula>
    </cfRule>
  </conditionalFormatting>
  <conditionalFormatting sqref="BF21">
    <cfRule type="expression" dxfId="3901" priority="10606">
      <formula>$A21="АОСР"</formula>
    </cfRule>
  </conditionalFormatting>
  <conditionalFormatting sqref="BD23">
    <cfRule type="expression" dxfId="3900" priority="10605">
      <formula>$A23="АОСР"</formula>
    </cfRule>
  </conditionalFormatting>
  <conditionalFormatting sqref="BD23">
    <cfRule type="expression" dxfId="3899" priority="10604">
      <formula>$A23="АОСР"</formula>
    </cfRule>
  </conditionalFormatting>
  <conditionalFormatting sqref="BD23">
    <cfRule type="expression" dxfId="3898" priority="10603">
      <formula>$A23="АОСР"</formula>
    </cfRule>
  </conditionalFormatting>
  <conditionalFormatting sqref="BD23">
    <cfRule type="expression" dxfId="3897" priority="10602">
      <formula>$A23="АОСР"</formula>
    </cfRule>
  </conditionalFormatting>
  <conditionalFormatting sqref="BD23">
    <cfRule type="expression" dxfId="3896" priority="10601">
      <formula>$A23="АОСР"</formula>
    </cfRule>
  </conditionalFormatting>
  <conditionalFormatting sqref="BD23">
    <cfRule type="expression" dxfId="3895" priority="10600">
      <formula>$A23="АОСР"</formula>
    </cfRule>
  </conditionalFormatting>
  <conditionalFormatting sqref="BD23">
    <cfRule type="expression" dxfId="3894" priority="10599">
      <formula>$A23="АОСР"</formula>
    </cfRule>
  </conditionalFormatting>
  <conditionalFormatting sqref="BA23">
    <cfRule type="expression" dxfId="3893" priority="10303">
      <formula>$A23="АОСР"</formula>
    </cfRule>
  </conditionalFormatting>
  <conditionalFormatting sqref="BA23">
    <cfRule type="expression" dxfId="3892" priority="10302">
      <formula>$A23="АОСР"</formula>
    </cfRule>
  </conditionalFormatting>
  <conditionalFormatting sqref="BA23">
    <cfRule type="expression" dxfId="3891" priority="10301">
      <formula>$A23="АОСР"</formula>
    </cfRule>
  </conditionalFormatting>
  <conditionalFormatting sqref="BA23">
    <cfRule type="expression" dxfId="3890" priority="10300">
      <formula>$A23="АОСР"</formula>
    </cfRule>
  </conditionalFormatting>
  <conditionalFormatting sqref="BA23">
    <cfRule type="expression" dxfId="3889" priority="10299">
      <formula>$A23="АОСР"</formula>
    </cfRule>
  </conditionalFormatting>
  <conditionalFormatting sqref="BA23">
    <cfRule type="expression" dxfId="3888" priority="10298">
      <formula>$A23="АОСР"</formula>
    </cfRule>
  </conditionalFormatting>
  <conditionalFormatting sqref="BA23">
    <cfRule type="expression" dxfId="3887" priority="10297">
      <formula>$A23="АОСР"</formula>
    </cfRule>
  </conditionalFormatting>
  <conditionalFormatting sqref="BA23">
    <cfRule type="expression" dxfId="3886" priority="10296">
      <formula>$A23="АОСР"</formula>
    </cfRule>
  </conditionalFormatting>
  <conditionalFormatting sqref="BA23">
    <cfRule type="expression" dxfId="3885" priority="10295">
      <formula>$A23="АОСР"</formula>
    </cfRule>
  </conditionalFormatting>
  <conditionalFormatting sqref="BA23">
    <cfRule type="expression" dxfId="3884" priority="10294">
      <formula>$A23="АОСР"</formula>
    </cfRule>
  </conditionalFormatting>
  <conditionalFormatting sqref="BA23">
    <cfRule type="expression" dxfId="3883" priority="10293">
      <formula>$A23="АОСР"</formula>
    </cfRule>
  </conditionalFormatting>
  <conditionalFormatting sqref="BA23">
    <cfRule type="expression" dxfId="3882" priority="10292">
      <formula>$A23="АОСР"</formula>
    </cfRule>
  </conditionalFormatting>
  <conditionalFormatting sqref="BA23">
    <cfRule type="expression" dxfId="3881" priority="10291">
      <formula>$A23="АОСР"</formula>
    </cfRule>
  </conditionalFormatting>
  <conditionalFormatting sqref="BA23">
    <cfRule type="expression" dxfId="3880" priority="10290">
      <formula>$A23="АОСР"</formula>
    </cfRule>
  </conditionalFormatting>
  <conditionalFormatting sqref="BA23">
    <cfRule type="expression" dxfId="3879" priority="10289">
      <formula>$A23="АОСР"</formula>
    </cfRule>
  </conditionalFormatting>
  <conditionalFormatting sqref="BA23">
    <cfRule type="expression" dxfId="3878" priority="10288">
      <formula>$A23="АОСР"</formula>
    </cfRule>
  </conditionalFormatting>
  <conditionalFormatting sqref="BA23">
    <cfRule type="expression" dxfId="3877" priority="10287">
      <formula>$A23="АОСР"</formula>
    </cfRule>
  </conditionalFormatting>
  <conditionalFormatting sqref="BA23">
    <cfRule type="expression" dxfId="3876" priority="10286">
      <formula>$A23="АОСР"</formula>
    </cfRule>
  </conditionalFormatting>
  <conditionalFormatting sqref="BA23">
    <cfRule type="expression" dxfId="3875" priority="10285">
      <formula>$A23="АОСР"</formula>
    </cfRule>
  </conditionalFormatting>
  <conditionalFormatting sqref="BA23">
    <cfRule type="expression" dxfId="3874" priority="10284">
      <formula>$A23="АОСР"</formula>
    </cfRule>
  </conditionalFormatting>
  <conditionalFormatting sqref="BA23">
    <cfRule type="expression" dxfId="3873" priority="10283">
      <formula>$A23="АОСР"</formula>
    </cfRule>
  </conditionalFormatting>
  <conditionalFormatting sqref="BB23">
    <cfRule type="expression" dxfId="3872" priority="10282">
      <formula>$A23="АОСР"</formula>
    </cfRule>
  </conditionalFormatting>
  <conditionalFormatting sqref="BB23">
    <cfRule type="expression" dxfId="3871" priority="10281">
      <formula>$A23="АОСР"</formula>
    </cfRule>
  </conditionalFormatting>
  <conditionalFormatting sqref="BB23">
    <cfRule type="expression" dxfId="3870" priority="10280">
      <formula>$A23="АОСР"</formula>
    </cfRule>
  </conditionalFormatting>
  <conditionalFormatting sqref="BB23">
    <cfRule type="expression" dxfId="3869" priority="10279">
      <formula>$A23="АОСР"</formula>
    </cfRule>
  </conditionalFormatting>
  <conditionalFormatting sqref="BB23">
    <cfRule type="expression" dxfId="3868" priority="10278">
      <formula>$A23="АОСР"</formula>
    </cfRule>
  </conditionalFormatting>
  <conditionalFormatting sqref="BB23">
    <cfRule type="expression" dxfId="3867" priority="10277">
      <formula>$A23="АОСР"</formula>
    </cfRule>
  </conditionalFormatting>
  <conditionalFormatting sqref="BB23">
    <cfRule type="expression" dxfId="3866" priority="10276">
      <formula>$A23="АОСР"</formula>
    </cfRule>
  </conditionalFormatting>
  <conditionalFormatting sqref="BB23">
    <cfRule type="expression" dxfId="3865" priority="10275">
      <formula>$A23="АОСР"</formula>
    </cfRule>
  </conditionalFormatting>
  <conditionalFormatting sqref="BB23">
    <cfRule type="expression" dxfId="3864" priority="10274">
      <formula>$A23="АОСР"</formula>
    </cfRule>
  </conditionalFormatting>
  <conditionalFormatting sqref="BB23">
    <cfRule type="expression" dxfId="3863" priority="10273">
      <formula>$A23="АОСР"</formula>
    </cfRule>
  </conditionalFormatting>
  <conditionalFormatting sqref="BB23">
    <cfRule type="expression" dxfId="3862" priority="10272">
      <formula>$A23="АОСР"</formula>
    </cfRule>
  </conditionalFormatting>
  <conditionalFormatting sqref="BB23">
    <cfRule type="expression" dxfId="3861" priority="10271">
      <formula>$A23="АОСР"</formula>
    </cfRule>
  </conditionalFormatting>
  <conditionalFormatting sqref="BB23">
    <cfRule type="expression" dxfId="3860" priority="10270">
      <formula>$A23="АОСР"</formula>
    </cfRule>
  </conditionalFormatting>
  <conditionalFormatting sqref="BB23">
    <cfRule type="expression" dxfId="3859" priority="10269">
      <formula>$A23="АОСР"</formula>
    </cfRule>
  </conditionalFormatting>
  <conditionalFormatting sqref="BB23">
    <cfRule type="expression" dxfId="3858" priority="10268">
      <formula>$A23="АОСР"</formula>
    </cfRule>
  </conditionalFormatting>
  <conditionalFormatting sqref="BB23">
    <cfRule type="expression" dxfId="3857" priority="10267">
      <formula>$A23="АОСР"</formula>
    </cfRule>
  </conditionalFormatting>
  <conditionalFormatting sqref="BB23">
    <cfRule type="expression" dxfId="3856" priority="10266">
      <formula>$A23="АОСР"</formula>
    </cfRule>
  </conditionalFormatting>
  <conditionalFormatting sqref="BB23">
    <cfRule type="expression" dxfId="3855" priority="10265">
      <formula>$A23="АОСР"</formula>
    </cfRule>
  </conditionalFormatting>
  <conditionalFormatting sqref="BB23">
    <cfRule type="expression" dxfId="3854" priority="10264">
      <formula>$A23="АОСР"</formula>
    </cfRule>
  </conditionalFormatting>
  <conditionalFormatting sqref="BB23">
    <cfRule type="expression" dxfId="3853" priority="10263">
      <formula>$A23="АОСР"</formula>
    </cfRule>
  </conditionalFormatting>
  <conditionalFormatting sqref="BB23">
    <cfRule type="expression" dxfId="3852" priority="10262">
      <formula>$A23="АОСР"</formula>
    </cfRule>
  </conditionalFormatting>
  <conditionalFormatting sqref="BB45">
    <cfRule type="expression" dxfId="3851" priority="4605">
      <formula>$A45="АОСР"</formula>
    </cfRule>
  </conditionalFormatting>
  <conditionalFormatting sqref="AR45 AU45">
    <cfRule type="expression" dxfId="3850" priority="5006">
      <formula>$A45="АОСР"</formula>
    </cfRule>
  </conditionalFormatting>
  <conditionalFormatting sqref="AS45">
    <cfRule type="expression" dxfId="3849" priority="5005">
      <formula>$A45="АОСР"</formula>
    </cfRule>
  </conditionalFormatting>
  <conditionalFormatting sqref="AT45">
    <cfRule type="expression" dxfId="3848" priority="5004">
      <formula>$A45="АОСР"</formula>
    </cfRule>
  </conditionalFormatting>
  <conditionalFormatting sqref="BE45">
    <cfRule type="expression" dxfId="3847" priority="5003">
      <formula>$A45="АОСР"</formula>
    </cfRule>
  </conditionalFormatting>
  <conditionalFormatting sqref="BE45">
    <cfRule type="expression" dxfId="3846" priority="5002">
      <formula>$A45="АОСР"</formula>
    </cfRule>
  </conditionalFormatting>
  <conditionalFormatting sqref="AZ45">
    <cfRule type="expression" dxfId="3845" priority="5001">
      <formula>$A45="АОСР"</formula>
    </cfRule>
  </conditionalFormatting>
  <conditionalFormatting sqref="AV45 AX45">
    <cfRule type="expression" dxfId="3844" priority="5000">
      <formula>$A45="АОСР"</formula>
    </cfRule>
  </conditionalFormatting>
  <conditionalFormatting sqref="BC45">
    <cfRule type="expression" dxfId="3843" priority="4999">
      <formula>$A45="АОСР"</formula>
    </cfRule>
  </conditionalFormatting>
  <conditionalFormatting sqref="AW45">
    <cfRule type="expression" dxfId="3842" priority="4994">
      <formula>$A45="АОСР"</formula>
    </cfRule>
  </conditionalFormatting>
  <conditionalFormatting sqref="AW45">
    <cfRule type="expression" dxfId="3841" priority="4993">
      <formula>$A45="АОСР"</formula>
    </cfRule>
  </conditionalFormatting>
  <conditionalFormatting sqref="AY45">
    <cfRule type="expression" dxfId="3840" priority="4992">
      <formula>$A45="АОСР"</formula>
    </cfRule>
  </conditionalFormatting>
  <conditionalFormatting sqref="BA45">
    <cfRule type="expression" dxfId="3839" priority="4991">
      <formula>$A45="АОСР"</formula>
    </cfRule>
  </conditionalFormatting>
  <conditionalFormatting sqref="BA45">
    <cfRule type="expression" dxfId="3838" priority="4990">
      <formula>$A45="АОСР"</formula>
    </cfRule>
  </conditionalFormatting>
  <conditionalFormatting sqref="BA45">
    <cfRule type="expression" dxfId="3837" priority="4989">
      <formula>$A45="АОСР"</formula>
    </cfRule>
  </conditionalFormatting>
  <conditionalFormatting sqref="BA45">
    <cfRule type="expression" dxfId="3836" priority="4988">
      <formula>$A45="АОСР"</formula>
    </cfRule>
  </conditionalFormatting>
  <conditionalFormatting sqref="BA45">
    <cfRule type="expression" dxfId="3835" priority="4987">
      <formula>$A45="АОСР"</formula>
    </cfRule>
  </conditionalFormatting>
  <conditionalFormatting sqref="BA45">
    <cfRule type="expression" dxfId="3834" priority="4986">
      <formula>$A45="АОСР"</formula>
    </cfRule>
  </conditionalFormatting>
  <conditionalFormatting sqref="BA45">
    <cfRule type="expression" dxfId="3833" priority="4985">
      <formula>$A45="АОСР"</formula>
    </cfRule>
  </conditionalFormatting>
  <conditionalFormatting sqref="BA45">
    <cfRule type="expression" dxfId="3832" priority="4984">
      <formula>$A45="АОСР"</formula>
    </cfRule>
  </conditionalFormatting>
  <conditionalFormatting sqref="BA45">
    <cfRule type="expression" dxfId="3831" priority="4983">
      <formula>$A45="АОСР"</formula>
    </cfRule>
  </conditionalFormatting>
  <conditionalFormatting sqref="BA45">
    <cfRule type="expression" dxfId="3830" priority="4982">
      <formula>$A45="АОСР"</formula>
    </cfRule>
  </conditionalFormatting>
  <conditionalFormatting sqref="BA45">
    <cfRule type="expression" dxfId="3829" priority="4981">
      <formula>$A45="АОСР"</formula>
    </cfRule>
  </conditionalFormatting>
  <conditionalFormatting sqref="BA45">
    <cfRule type="expression" dxfId="3828" priority="4980">
      <formula>$A45="АОСР"</formula>
    </cfRule>
  </conditionalFormatting>
  <conditionalFormatting sqref="BA45">
    <cfRule type="expression" dxfId="3827" priority="4979">
      <formula>$A45="АОСР"</formula>
    </cfRule>
  </conditionalFormatting>
  <conditionalFormatting sqref="BA45">
    <cfRule type="expression" dxfId="3826" priority="4978">
      <formula>$A45="АОСР"</formula>
    </cfRule>
  </conditionalFormatting>
  <conditionalFormatting sqref="BA45">
    <cfRule type="expression" dxfId="3825" priority="4977">
      <formula>$A45="АОСР"</formula>
    </cfRule>
  </conditionalFormatting>
  <conditionalFormatting sqref="BA45">
    <cfRule type="expression" dxfId="3824" priority="4976">
      <formula>$A45="АОСР"</formula>
    </cfRule>
  </conditionalFormatting>
  <conditionalFormatting sqref="BA45">
    <cfRule type="expression" dxfId="3823" priority="4975">
      <formula>$A45="АОСР"</formula>
    </cfRule>
  </conditionalFormatting>
  <conditionalFormatting sqref="BA45">
    <cfRule type="expression" dxfId="3822" priority="4974">
      <formula>$A45="АОСР"</formula>
    </cfRule>
  </conditionalFormatting>
  <conditionalFormatting sqref="BA45">
    <cfRule type="expression" dxfId="3821" priority="4973">
      <formula>$A45="АОСР"</formula>
    </cfRule>
  </conditionalFormatting>
  <conditionalFormatting sqref="BA45">
    <cfRule type="expression" dxfId="3820" priority="4972">
      <formula>$A45="АОСР"</formula>
    </cfRule>
  </conditionalFormatting>
  <conditionalFormatting sqref="BA45">
    <cfRule type="expression" dxfId="3819" priority="4971">
      <formula>$A45="АОСР"</formula>
    </cfRule>
  </conditionalFormatting>
  <conditionalFormatting sqref="BB45">
    <cfRule type="expression" dxfId="3818" priority="4970">
      <formula>$A45="АОСР"</formula>
    </cfRule>
  </conditionalFormatting>
  <conditionalFormatting sqref="BB45">
    <cfRule type="expression" dxfId="3817" priority="4969">
      <formula>$A45="АОСР"</formula>
    </cfRule>
  </conditionalFormatting>
  <conditionalFormatting sqref="BB45">
    <cfRule type="expression" dxfId="3816" priority="4968">
      <formula>$A45="АОСР"</formula>
    </cfRule>
  </conditionalFormatting>
  <conditionalFormatting sqref="BB45">
    <cfRule type="expression" dxfId="3815" priority="4967">
      <formula>$A45="АОСР"</formula>
    </cfRule>
  </conditionalFormatting>
  <conditionalFormatting sqref="BB45">
    <cfRule type="expression" dxfId="3814" priority="4966">
      <formula>$A45="АОСР"</formula>
    </cfRule>
  </conditionalFormatting>
  <conditionalFormatting sqref="BB45">
    <cfRule type="expression" dxfId="3813" priority="4965">
      <formula>$A45="АОСР"</formula>
    </cfRule>
  </conditionalFormatting>
  <conditionalFormatting sqref="BB45">
    <cfRule type="expression" dxfId="3812" priority="4964">
      <formula>$A45="АОСР"</formula>
    </cfRule>
  </conditionalFormatting>
  <conditionalFormatting sqref="BB45">
    <cfRule type="expression" dxfId="3811" priority="4963">
      <formula>$A45="АОСР"</formula>
    </cfRule>
  </conditionalFormatting>
  <conditionalFormatting sqref="BB45">
    <cfRule type="expression" dxfId="3810" priority="4962">
      <formula>$A45="АОСР"</formula>
    </cfRule>
  </conditionalFormatting>
  <conditionalFormatting sqref="BB45">
    <cfRule type="expression" dxfId="3809" priority="4961">
      <formula>$A45="АОСР"</formula>
    </cfRule>
  </conditionalFormatting>
  <conditionalFormatting sqref="BB45">
    <cfRule type="expression" dxfId="3808" priority="4960">
      <formula>$A45="АОСР"</formula>
    </cfRule>
  </conditionalFormatting>
  <conditionalFormatting sqref="BB45">
    <cfRule type="expression" dxfId="3807" priority="4959">
      <formula>$A45="АОСР"</formula>
    </cfRule>
  </conditionalFormatting>
  <conditionalFormatting sqref="BB45">
    <cfRule type="expression" dxfId="3806" priority="4958">
      <formula>$A45="АОСР"</formula>
    </cfRule>
  </conditionalFormatting>
  <conditionalFormatting sqref="BB45">
    <cfRule type="expression" dxfId="3805" priority="4957">
      <formula>$A45="АОСР"</formula>
    </cfRule>
  </conditionalFormatting>
  <conditionalFormatting sqref="BB45">
    <cfRule type="expression" dxfId="3804" priority="4956">
      <formula>$A45="АОСР"</formula>
    </cfRule>
  </conditionalFormatting>
  <conditionalFormatting sqref="BB45">
    <cfRule type="expression" dxfId="3803" priority="4955">
      <formula>$A45="АОСР"</formula>
    </cfRule>
  </conditionalFormatting>
  <conditionalFormatting sqref="BB45">
    <cfRule type="expression" dxfId="3802" priority="4954">
      <formula>$A45="АОСР"</formula>
    </cfRule>
  </conditionalFormatting>
  <conditionalFormatting sqref="BB45">
    <cfRule type="expression" dxfId="3801" priority="4953">
      <formula>$A45="АОСР"</formula>
    </cfRule>
  </conditionalFormatting>
  <conditionalFormatting sqref="BB45">
    <cfRule type="expression" dxfId="3800" priority="4952">
      <formula>$A45="АОСР"</formula>
    </cfRule>
  </conditionalFormatting>
  <conditionalFormatting sqref="BB45">
    <cfRule type="expression" dxfId="3799" priority="4951">
      <formula>$A45="АОСР"</formula>
    </cfRule>
  </conditionalFormatting>
  <conditionalFormatting sqref="BB45">
    <cfRule type="expression" dxfId="3798" priority="4950">
      <formula>$A45="АОСР"</formula>
    </cfRule>
  </conditionalFormatting>
  <conditionalFormatting sqref="BA45">
    <cfRule type="expression" dxfId="3797" priority="4949">
      <formula>$A45="АОСР"</formula>
    </cfRule>
  </conditionalFormatting>
  <conditionalFormatting sqref="BA45">
    <cfRule type="expression" dxfId="3796" priority="4948">
      <formula>$A45="АОСР"</formula>
    </cfRule>
  </conditionalFormatting>
  <conditionalFormatting sqref="BA45">
    <cfRule type="expression" dxfId="3795" priority="4947">
      <formula>$A45="АОСР"</formula>
    </cfRule>
  </conditionalFormatting>
  <conditionalFormatting sqref="BA45">
    <cfRule type="expression" dxfId="3794" priority="4946">
      <formula>$A45="АОСР"</formula>
    </cfRule>
  </conditionalFormatting>
  <conditionalFormatting sqref="BA45">
    <cfRule type="expression" dxfId="3793" priority="4945">
      <formula>$A45="АОСР"</formula>
    </cfRule>
  </conditionalFormatting>
  <conditionalFormatting sqref="BA45">
    <cfRule type="expression" dxfId="3792" priority="4944">
      <formula>$A45="АОСР"</formula>
    </cfRule>
  </conditionalFormatting>
  <conditionalFormatting sqref="BA45">
    <cfRule type="expression" dxfId="3791" priority="4943">
      <formula>$A45="АОСР"</formula>
    </cfRule>
  </conditionalFormatting>
  <conditionalFormatting sqref="BA45">
    <cfRule type="expression" dxfId="3790" priority="4942">
      <formula>$A45="АОСР"</formula>
    </cfRule>
  </conditionalFormatting>
  <conditionalFormatting sqref="BA45">
    <cfRule type="expression" dxfId="3789" priority="4941">
      <formula>$A45="АОСР"</formula>
    </cfRule>
  </conditionalFormatting>
  <conditionalFormatting sqref="BA45">
    <cfRule type="expression" dxfId="3788" priority="4940">
      <formula>$A45="АОСР"</formula>
    </cfRule>
  </conditionalFormatting>
  <conditionalFormatting sqref="BA45">
    <cfRule type="expression" dxfId="3787" priority="4939">
      <formula>$A45="АОСР"</formula>
    </cfRule>
  </conditionalFormatting>
  <conditionalFormatting sqref="BA45">
    <cfRule type="expression" dxfId="3786" priority="4938">
      <formula>$A45="АОСР"</formula>
    </cfRule>
  </conditionalFormatting>
  <conditionalFormatting sqref="BA45">
    <cfRule type="expression" dxfId="3785" priority="4937">
      <formula>$A45="АОСР"</formula>
    </cfRule>
  </conditionalFormatting>
  <conditionalFormatting sqref="BA45">
    <cfRule type="expression" dxfId="3784" priority="4936">
      <formula>$A45="АОСР"</formula>
    </cfRule>
  </conditionalFormatting>
  <conditionalFormatting sqref="BA45">
    <cfRule type="expression" dxfId="3783" priority="4935">
      <formula>$A45="АОСР"</formula>
    </cfRule>
  </conditionalFormatting>
  <conditionalFormatting sqref="BA45">
    <cfRule type="expression" dxfId="3782" priority="4934">
      <formula>$A45="АОСР"</formula>
    </cfRule>
  </conditionalFormatting>
  <conditionalFormatting sqref="BA45">
    <cfRule type="expression" dxfId="3781" priority="4933">
      <formula>$A45="АОСР"</formula>
    </cfRule>
  </conditionalFormatting>
  <conditionalFormatting sqref="BA45">
    <cfRule type="expression" dxfId="3780" priority="4932">
      <formula>$A45="АОСР"</formula>
    </cfRule>
  </conditionalFormatting>
  <conditionalFormatting sqref="BA45">
    <cfRule type="expression" dxfId="3779" priority="4931">
      <formula>$A45="АОСР"</formula>
    </cfRule>
  </conditionalFormatting>
  <conditionalFormatting sqref="BA45">
    <cfRule type="expression" dxfId="3778" priority="4930">
      <formula>$A45="АОСР"</formula>
    </cfRule>
  </conditionalFormatting>
  <conditionalFormatting sqref="BA45">
    <cfRule type="expression" dxfId="3777" priority="4929">
      <formula>$A45="АОСР"</formula>
    </cfRule>
  </conditionalFormatting>
  <conditionalFormatting sqref="BB45">
    <cfRule type="expression" dxfId="3776" priority="4928">
      <formula>$A45="АОСР"</formula>
    </cfRule>
  </conditionalFormatting>
  <conditionalFormatting sqref="BB45">
    <cfRule type="expression" dxfId="3775" priority="4927">
      <formula>$A45="АОСР"</formula>
    </cfRule>
  </conditionalFormatting>
  <conditionalFormatting sqref="BB45">
    <cfRule type="expression" dxfId="3774" priority="4926">
      <formula>$A45="АОСР"</formula>
    </cfRule>
  </conditionalFormatting>
  <conditionalFormatting sqref="BB45">
    <cfRule type="expression" dxfId="3773" priority="4925">
      <formula>$A45="АОСР"</formula>
    </cfRule>
  </conditionalFormatting>
  <conditionalFormatting sqref="BB45">
    <cfRule type="expression" dxfId="3772" priority="4924">
      <formula>$A45="АОСР"</formula>
    </cfRule>
  </conditionalFormatting>
  <conditionalFormatting sqref="BB45">
    <cfRule type="expression" dxfId="3771" priority="4923">
      <formula>$A45="АОСР"</formula>
    </cfRule>
  </conditionalFormatting>
  <conditionalFormatting sqref="BB45">
    <cfRule type="expression" dxfId="3770" priority="4922">
      <formula>$A45="АОСР"</formula>
    </cfRule>
  </conditionalFormatting>
  <conditionalFormatting sqref="BB45">
    <cfRule type="expression" dxfId="3769" priority="4921">
      <formula>$A45="АОСР"</formula>
    </cfRule>
  </conditionalFormatting>
  <conditionalFormatting sqref="BB45">
    <cfRule type="expression" dxfId="3768" priority="4920">
      <formula>$A45="АОСР"</formula>
    </cfRule>
  </conditionalFormatting>
  <conditionalFormatting sqref="BB45">
    <cfRule type="expression" dxfId="3767" priority="4919">
      <formula>$A45="АОСР"</formula>
    </cfRule>
  </conditionalFormatting>
  <conditionalFormatting sqref="BB45">
    <cfRule type="expression" dxfId="3766" priority="4918">
      <formula>$A45="АОСР"</formula>
    </cfRule>
  </conditionalFormatting>
  <conditionalFormatting sqref="BB45">
    <cfRule type="expression" dxfId="3765" priority="4917">
      <formula>$A45="АОСР"</formula>
    </cfRule>
  </conditionalFormatting>
  <conditionalFormatting sqref="BB45">
    <cfRule type="expression" dxfId="3764" priority="4916">
      <formula>$A45="АОСР"</formula>
    </cfRule>
  </conditionalFormatting>
  <conditionalFormatting sqref="BB45">
    <cfRule type="expression" dxfId="3763" priority="4915">
      <formula>$A45="АОСР"</formula>
    </cfRule>
  </conditionalFormatting>
  <conditionalFormatting sqref="BB45">
    <cfRule type="expression" dxfId="3762" priority="4914">
      <formula>$A45="АОСР"</formula>
    </cfRule>
  </conditionalFormatting>
  <conditionalFormatting sqref="BB45">
    <cfRule type="expression" dxfId="3761" priority="4913">
      <formula>$A45="АОСР"</formula>
    </cfRule>
  </conditionalFormatting>
  <conditionalFormatting sqref="BB45">
    <cfRule type="expression" dxfId="3760" priority="4912">
      <formula>$A45="АОСР"</formula>
    </cfRule>
  </conditionalFormatting>
  <conditionalFormatting sqref="BB45">
    <cfRule type="expression" dxfId="3759" priority="4911">
      <formula>$A45="АОСР"</formula>
    </cfRule>
  </conditionalFormatting>
  <conditionalFormatting sqref="BB45">
    <cfRule type="expression" dxfId="3758" priority="4910">
      <formula>$A45="АОСР"</formula>
    </cfRule>
  </conditionalFormatting>
  <conditionalFormatting sqref="BB45">
    <cfRule type="expression" dxfId="3757" priority="4909">
      <formula>$A45="АОСР"</formula>
    </cfRule>
  </conditionalFormatting>
  <conditionalFormatting sqref="BB45">
    <cfRule type="expression" dxfId="3756" priority="4908">
      <formula>$A45="АОСР"</formula>
    </cfRule>
  </conditionalFormatting>
  <conditionalFormatting sqref="BA45">
    <cfRule type="expression" dxfId="3755" priority="4907">
      <formula>$A45="АОСР"</formula>
    </cfRule>
  </conditionalFormatting>
  <conditionalFormatting sqref="BA45">
    <cfRule type="expression" dxfId="3754" priority="4906">
      <formula>$A45="АОСР"</formula>
    </cfRule>
  </conditionalFormatting>
  <conditionalFormatting sqref="BA45">
    <cfRule type="expression" dxfId="3753" priority="4905">
      <formula>$A45="АОСР"</formula>
    </cfRule>
  </conditionalFormatting>
  <conditionalFormatting sqref="BA45">
    <cfRule type="expression" dxfId="3752" priority="4904">
      <formula>$A45="АОСР"</formula>
    </cfRule>
  </conditionalFormatting>
  <conditionalFormatting sqref="BA45">
    <cfRule type="expression" dxfId="3751" priority="4903">
      <formula>$A45="АОСР"</formula>
    </cfRule>
  </conditionalFormatting>
  <conditionalFormatting sqref="BA45">
    <cfRule type="expression" dxfId="3750" priority="4902">
      <formula>$A45="АОСР"</formula>
    </cfRule>
  </conditionalFormatting>
  <conditionalFormatting sqref="BA45">
    <cfRule type="expression" dxfId="3749" priority="4901">
      <formula>$A45="АОСР"</formula>
    </cfRule>
  </conditionalFormatting>
  <conditionalFormatting sqref="BA45">
    <cfRule type="expression" dxfId="3748" priority="4900">
      <formula>$A45="АОСР"</formula>
    </cfRule>
  </conditionalFormatting>
  <conditionalFormatting sqref="BA45">
    <cfRule type="expression" dxfId="3747" priority="4899">
      <formula>$A45="АОСР"</formula>
    </cfRule>
  </conditionalFormatting>
  <conditionalFormatting sqref="BA45">
    <cfRule type="expression" dxfId="3746" priority="4898">
      <formula>$A45="АОСР"</formula>
    </cfRule>
  </conditionalFormatting>
  <conditionalFormatting sqref="BA45">
    <cfRule type="expression" dxfId="3745" priority="4897">
      <formula>$A45="АОСР"</formula>
    </cfRule>
  </conditionalFormatting>
  <conditionalFormatting sqref="BA45">
    <cfRule type="expression" dxfId="3744" priority="4896">
      <formula>$A45="АОСР"</formula>
    </cfRule>
  </conditionalFormatting>
  <conditionalFormatting sqref="BA45">
    <cfRule type="expression" dxfId="3743" priority="4895">
      <formula>$A45="АОСР"</formula>
    </cfRule>
  </conditionalFormatting>
  <conditionalFormatting sqref="BA45">
    <cfRule type="expression" dxfId="3742" priority="4894">
      <formula>$A45="АОСР"</formula>
    </cfRule>
  </conditionalFormatting>
  <conditionalFormatting sqref="BA45">
    <cfRule type="expression" dxfId="3741" priority="4893">
      <formula>$A45="АОСР"</formula>
    </cfRule>
  </conditionalFormatting>
  <conditionalFormatting sqref="BA45">
    <cfRule type="expression" dxfId="3740" priority="4892">
      <formula>$A45="АОСР"</formula>
    </cfRule>
  </conditionalFormatting>
  <conditionalFormatting sqref="BA45">
    <cfRule type="expression" dxfId="3739" priority="4891">
      <formula>$A45="АОСР"</formula>
    </cfRule>
  </conditionalFormatting>
  <conditionalFormatting sqref="BA45">
    <cfRule type="expression" dxfId="3738" priority="4890">
      <formula>$A45="АОСР"</formula>
    </cfRule>
  </conditionalFormatting>
  <conditionalFormatting sqref="BA45">
    <cfRule type="expression" dxfId="3737" priority="4889">
      <formula>$A45="АОСР"</formula>
    </cfRule>
  </conditionalFormatting>
  <conditionalFormatting sqref="BA45">
    <cfRule type="expression" dxfId="3736" priority="4888">
      <formula>$A45="АОСР"</formula>
    </cfRule>
  </conditionalFormatting>
  <conditionalFormatting sqref="BA45">
    <cfRule type="expression" dxfId="3735" priority="4887">
      <formula>$A45="АОСР"</formula>
    </cfRule>
  </conditionalFormatting>
  <conditionalFormatting sqref="BB45">
    <cfRule type="expression" dxfId="3734" priority="4886">
      <formula>$A45="АОСР"</formula>
    </cfRule>
  </conditionalFormatting>
  <conditionalFormatting sqref="BB45">
    <cfRule type="expression" dxfId="3733" priority="4885">
      <formula>$A45="АОСР"</formula>
    </cfRule>
  </conditionalFormatting>
  <conditionalFormatting sqref="BB45">
    <cfRule type="expression" dxfId="3732" priority="4884">
      <formula>$A45="АОСР"</formula>
    </cfRule>
  </conditionalFormatting>
  <conditionalFormatting sqref="BB45">
    <cfRule type="expression" dxfId="3731" priority="4883">
      <formula>$A45="АОСР"</formula>
    </cfRule>
  </conditionalFormatting>
  <conditionalFormatting sqref="BB45">
    <cfRule type="expression" dxfId="3730" priority="4882">
      <formula>$A45="АОСР"</formula>
    </cfRule>
  </conditionalFormatting>
  <conditionalFormatting sqref="BB45">
    <cfRule type="expression" dxfId="3729" priority="4881">
      <formula>$A45="АОСР"</formula>
    </cfRule>
  </conditionalFormatting>
  <conditionalFormatting sqref="BB45">
    <cfRule type="expression" dxfId="3728" priority="4880">
      <formula>$A45="АОСР"</formula>
    </cfRule>
  </conditionalFormatting>
  <conditionalFormatting sqref="BB45">
    <cfRule type="expression" dxfId="3727" priority="4879">
      <formula>$A45="АОСР"</formula>
    </cfRule>
  </conditionalFormatting>
  <conditionalFormatting sqref="BB45">
    <cfRule type="expression" dxfId="3726" priority="4878">
      <formula>$A45="АОСР"</formula>
    </cfRule>
  </conditionalFormatting>
  <conditionalFormatting sqref="BB45">
    <cfRule type="expression" dxfId="3725" priority="4877">
      <formula>$A45="АОСР"</formula>
    </cfRule>
  </conditionalFormatting>
  <conditionalFormatting sqref="BB45">
    <cfRule type="expression" dxfId="3724" priority="4876">
      <formula>$A45="АОСР"</formula>
    </cfRule>
  </conditionalFormatting>
  <conditionalFormatting sqref="BB45">
    <cfRule type="expression" dxfId="3723" priority="4875">
      <formula>$A45="АОСР"</formula>
    </cfRule>
  </conditionalFormatting>
  <conditionalFormatting sqref="BB45">
    <cfRule type="expression" dxfId="3722" priority="4874">
      <formula>$A45="АОСР"</formula>
    </cfRule>
  </conditionalFormatting>
  <conditionalFormatting sqref="BB45">
    <cfRule type="expression" dxfId="3721" priority="4873">
      <formula>$A45="АОСР"</formula>
    </cfRule>
  </conditionalFormatting>
  <conditionalFormatting sqref="BB45">
    <cfRule type="expression" dxfId="3720" priority="4872">
      <formula>$A45="АОСР"</formula>
    </cfRule>
  </conditionalFormatting>
  <conditionalFormatting sqref="BB45">
    <cfRule type="expression" dxfId="3719" priority="4871">
      <formula>$A45="АОСР"</formula>
    </cfRule>
  </conditionalFormatting>
  <conditionalFormatting sqref="BB45">
    <cfRule type="expression" dxfId="3718" priority="4870">
      <formula>$A45="АОСР"</formula>
    </cfRule>
  </conditionalFormatting>
  <conditionalFormatting sqref="BB45">
    <cfRule type="expression" dxfId="3717" priority="4869">
      <formula>$A45="АОСР"</formula>
    </cfRule>
  </conditionalFormatting>
  <conditionalFormatting sqref="BB45">
    <cfRule type="expression" dxfId="3716" priority="4868">
      <formula>$A45="АОСР"</formula>
    </cfRule>
  </conditionalFormatting>
  <conditionalFormatting sqref="BB45">
    <cfRule type="expression" dxfId="3715" priority="4867">
      <formula>$A45="АОСР"</formula>
    </cfRule>
  </conditionalFormatting>
  <conditionalFormatting sqref="BB45">
    <cfRule type="expression" dxfId="3714" priority="4866">
      <formula>$A45="АОСР"</formula>
    </cfRule>
  </conditionalFormatting>
  <conditionalFormatting sqref="BA45:BB45">
    <cfRule type="expression" dxfId="3713" priority="4865">
      <formula>$A45="АОСР"</formula>
    </cfRule>
  </conditionalFormatting>
  <conditionalFormatting sqref="BA45:BB45">
    <cfRule type="expression" dxfId="3712" priority="4864">
      <formula>$A45="АОСР"</formula>
    </cfRule>
  </conditionalFormatting>
  <conditionalFormatting sqref="BA45:BB45">
    <cfRule type="expression" dxfId="3711" priority="4863">
      <formula>$A45="АОСР"</formula>
    </cfRule>
  </conditionalFormatting>
  <conditionalFormatting sqref="BA45:BB45">
    <cfRule type="expression" dxfId="3710" priority="4862">
      <formula>$A45="АОСР"</formula>
    </cfRule>
  </conditionalFormatting>
  <conditionalFormatting sqref="BA45:BB45">
    <cfRule type="expression" dxfId="3709" priority="4861">
      <formula>$A45="АОСР"</formula>
    </cfRule>
  </conditionalFormatting>
  <conditionalFormatting sqref="BA45:BB45">
    <cfRule type="expression" dxfId="3708" priority="4860">
      <formula>$A45="АОСР"</formula>
    </cfRule>
  </conditionalFormatting>
  <conditionalFormatting sqref="BA45:BB45">
    <cfRule type="expression" dxfId="3707" priority="4859">
      <formula>$A45="АОСР"</formula>
    </cfRule>
  </conditionalFormatting>
  <conditionalFormatting sqref="BA45:BB45">
    <cfRule type="expression" dxfId="3706" priority="4858">
      <formula>$A45="АОСР"</formula>
    </cfRule>
  </conditionalFormatting>
  <conditionalFormatting sqref="BA45:BB45">
    <cfRule type="expression" dxfId="3705" priority="4857">
      <formula>$A45="АОСР"</formula>
    </cfRule>
  </conditionalFormatting>
  <conditionalFormatting sqref="BA45:BB45">
    <cfRule type="expression" dxfId="3704" priority="4856">
      <formula>$A45="АОСР"</formula>
    </cfRule>
  </conditionalFormatting>
  <conditionalFormatting sqref="BA45:BB45">
    <cfRule type="expression" dxfId="3703" priority="4855">
      <formula>$A45="АОСР"</formula>
    </cfRule>
  </conditionalFormatting>
  <conditionalFormatting sqref="BA45:BB45">
    <cfRule type="expression" dxfId="3702" priority="4854">
      <formula>$A45="АОСР"</formula>
    </cfRule>
  </conditionalFormatting>
  <conditionalFormatting sqref="BA45:BB45">
    <cfRule type="expression" dxfId="3701" priority="4853">
      <formula>$A45="АОСР"</formula>
    </cfRule>
  </conditionalFormatting>
  <conditionalFormatting sqref="BA45:BB45">
    <cfRule type="expression" dxfId="3700" priority="4852">
      <formula>$A45="АОСР"</formula>
    </cfRule>
  </conditionalFormatting>
  <conditionalFormatting sqref="BA45:BB45">
    <cfRule type="expression" dxfId="3699" priority="4851">
      <formula>$A45="АОСР"</formula>
    </cfRule>
  </conditionalFormatting>
  <conditionalFormatting sqref="BA45:BB45">
    <cfRule type="expression" dxfId="3698" priority="4850">
      <formula>$A45="АОСР"</formula>
    </cfRule>
  </conditionalFormatting>
  <conditionalFormatting sqref="BA45:BB45">
    <cfRule type="expression" dxfId="3697" priority="4849">
      <formula>$A45="АОСР"</formula>
    </cfRule>
  </conditionalFormatting>
  <conditionalFormatting sqref="BA45:BB45">
    <cfRule type="expression" dxfId="3696" priority="4848">
      <formula>$A45="АОСР"</formula>
    </cfRule>
  </conditionalFormatting>
  <conditionalFormatting sqref="BA45:BB45">
    <cfRule type="expression" dxfId="3695" priority="4847">
      <formula>$A45="АОСР"</formula>
    </cfRule>
  </conditionalFormatting>
  <conditionalFormatting sqref="BA45:BB45">
    <cfRule type="expression" dxfId="3694" priority="4846">
      <formula>$A45="АОСР"</formula>
    </cfRule>
  </conditionalFormatting>
  <conditionalFormatting sqref="BA45:BB45">
    <cfRule type="expression" dxfId="3693" priority="4845">
      <formula>$A45="АОСР"</formula>
    </cfRule>
  </conditionalFormatting>
  <conditionalFormatting sqref="BA45">
    <cfRule type="expression" dxfId="3692" priority="4844">
      <formula>$A45="АОСР"</formula>
    </cfRule>
  </conditionalFormatting>
  <conditionalFormatting sqref="BA45">
    <cfRule type="expression" dxfId="3691" priority="4843">
      <formula>$A45="АОСР"</formula>
    </cfRule>
  </conditionalFormatting>
  <conditionalFormatting sqref="BA45">
    <cfRule type="expression" dxfId="3690" priority="4842">
      <formula>$A45="АОСР"</formula>
    </cfRule>
  </conditionalFormatting>
  <conditionalFormatting sqref="BA45">
    <cfRule type="expression" dxfId="3689" priority="4841">
      <formula>$A45="АОСР"</formula>
    </cfRule>
  </conditionalFormatting>
  <conditionalFormatting sqref="BA45">
    <cfRule type="expression" dxfId="3688" priority="4840">
      <formula>$A45="АОСР"</formula>
    </cfRule>
  </conditionalFormatting>
  <conditionalFormatting sqref="BA45">
    <cfRule type="expression" dxfId="3687" priority="4839">
      <formula>$A45="АОСР"</formula>
    </cfRule>
  </conditionalFormatting>
  <conditionalFormatting sqref="BA45">
    <cfRule type="expression" dxfId="3686" priority="4838">
      <formula>$A45="АОСР"</formula>
    </cfRule>
  </conditionalFormatting>
  <conditionalFormatting sqref="BA45">
    <cfRule type="expression" dxfId="3685" priority="4837">
      <formula>$A45="АОСР"</formula>
    </cfRule>
  </conditionalFormatting>
  <conditionalFormatting sqref="BA45">
    <cfRule type="expression" dxfId="3684" priority="4836">
      <formula>$A45="АОСР"</formula>
    </cfRule>
  </conditionalFormatting>
  <conditionalFormatting sqref="BA45">
    <cfRule type="expression" dxfId="3683" priority="4835">
      <formula>$A45="АОСР"</formula>
    </cfRule>
  </conditionalFormatting>
  <conditionalFormatting sqref="BA45">
    <cfRule type="expression" dxfId="3682" priority="4834">
      <formula>$A45="АОСР"</formula>
    </cfRule>
  </conditionalFormatting>
  <conditionalFormatting sqref="BA45">
    <cfRule type="expression" dxfId="3681" priority="4833">
      <formula>$A45="АОСР"</formula>
    </cfRule>
  </conditionalFormatting>
  <conditionalFormatting sqref="BA45">
    <cfRule type="expression" dxfId="3680" priority="4832">
      <formula>$A45="АОСР"</formula>
    </cfRule>
  </conditionalFormatting>
  <conditionalFormatting sqref="BA45">
    <cfRule type="expression" dxfId="3679" priority="4831">
      <formula>$A45="АОСР"</formula>
    </cfRule>
  </conditionalFormatting>
  <conditionalFormatting sqref="BA45">
    <cfRule type="expression" dxfId="3678" priority="4830">
      <formula>$A45="АОСР"</formula>
    </cfRule>
  </conditionalFormatting>
  <conditionalFormatting sqref="BA45">
    <cfRule type="expression" dxfId="3677" priority="4829">
      <formula>$A45="АОСР"</formula>
    </cfRule>
  </conditionalFormatting>
  <conditionalFormatting sqref="BA45">
    <cfRule type="expression" dxfId="3676" priority="4828">
      <formula>$A45="АОСР"</formula>
    </cfRule>
  </conditionalFormatting>
  <conditionalFormatting sqref="BA45">
    <cfRule type="expression" dxfId="3675" priority="4827">
      <formula>$A45="АОСР"</formula>
    </cfRule>
  </conditionalFormatting>
  <conditionalFormatting sqref="BA45">
    <cfRule type="expression" dxfId="3674" priority="4826">
      <formula>$A45="АОСР"</formula>
    </cfRule>
  </conditionalFormatting>
  <conditionalFormatting sqref="BA45">
    <cfRule type="expression" dxfId="3673" priority="4825">
      <formula>$A45="АОСР"</formula>
    </cfRule>
  </conditionalFormatting>
  <conditionalFormatting sqref="BA45">
    <cfRule type="expression" dxfId="3672" priority="4824">
      <formula>$A45="АОСР"</formula>
    </cfRule>
  </conditionalFormatting>
  <conditionalFormatting sqref="BB45">
    <cfRule type="expression" dxfId="3671" priority="4823">
      <formula>$A45="АОСР"</formula>
    </cfRule>
  </conditionalFormatting>
  <conditionalFormatting sqref="BB45">
    <cfRule type="expression" dxfId="3670" priority="4822">
      <formula>$A45="АОСР"</formula>
    </cfRule>
  </conditionalFormatting>
  <conditionalFormatting sqref="BB45">
    <cfRule type="expression" dxfId="3669" priority="4821">
      <formula>$A45="АОСР"</formula>
    </cfRule>
  </conditionalFormatting>
  <conditionalFormatting sqref="BB45">
    <cfRule type="expression" dxfId="3668" priority="4820">
      <formula>$A45="АОСР"</formula>
    </cfRule>
  </conditionalFormatting>
  <conditionalFormatting sqref="BB45">
    <cfRule type="expression" dxfId="3667" priority="4819">
      <formula>$A45="АОСР"</formula>
    </cfRule>
  </conditionalFormatting>
  <conditionalFormatting sqref="BB45">
    <cfRule type="expression" dxfId="3666" priority="4818">
      <formula>$A45="АОСР"</formula>
    </cfRule>
  </conditionalFormatting>
  <conditionalFormatting sqref="BB45">
    <cfRule type="expression" dxfId="3665" priority="4817">
      <formula>$A45="АОСР"</formula>
    </cfRule>
  </conditionalFormatting>
  <conditionalFormatting sqref="BB45">
    <cfRule type="expression" dxfId="3664" priority="4816">
      <formula>$A45="АОСР"</formula>
    </cfRule>
  </conditionalFormatting>
  <conditionalFormatting sqref="BB45">
    <cfRule type="expression" dxfId="3663" priority="4815">
      <formula>$A45="АОСР"</formula>
    </cfRule>
  </conditionalFormatting>
  <conditionalFormatting sqref="BB45">
    <cfRule type="expression" dxfId="3662" priority="4814">
      <formula>$A45="АОСР"</formula>
    </cfRule>
  </conditionalFormatting>
  <conditionalFormatting sqref="BB45">
    <cfRule type="expression" dxfId="3661" priority="4813">
      <formula>$A45="АОСР"</formula>
    </cfRule>
  </conditionalFormatting>
  <conditionalFormatting sqref="BB45">
    <cfRule type="expression" dxfId="3660" priority="4812">
      <formula>$A45="АОСР"</formula>
    </cfRule>
  </conditionalFormatting>
  <conditionalFormatting sqref="BB45">
    <cfRule type="expression" dxfId="3659" priority="4811">
      <formula>$A45="АОСР"</formula>
    </cfRule>
  </conditionalFormatting>
  <conditionalFormatting sqref="BB45">
    <cfRule type="expression" dxfId="3658" priority="4810">
      <formula>$A45="АОСР"</formula>
    </cfRule>
  </conditionalFormatting>
  <conditionalFormatting sqref="BB45">
    <cfRule type="expression" dxfId="3657" priority="4809">
      <formula>$A45="АОСР"</formula>
    </cfRule>
  </conditionalFormatting>
  <conditionalFormatting sqref="BB45">
    <cfRule type="expression" dxfId="3656" priority="4808">
      <formula>$A45="АОСР"</formula>
    </cfRule>
  </conditionalFormatting>
  <conditionalFormatting sqref="BB45">
    <cfRule type="expression" dxfId="3655" priority="4807">
      <formula>$A45="АОСР"</formula>
    </cfRule>
  </conditionalFormatting>
  <conditionalFormatting sqref="BB45">
    <cfRule type="expression" dxfId="3654" priority="4806">
      <formula>$A45="АОСР"</formula>
    </cfRule>
  </conditionalFormatting>
  <conditionalFormatting sqref="BB45">
    <cfRule type="expression" dxfId="3653" priority="4805">
      <formula>$A45="АОСР"</formula>
    </cfRule>
  </conditionalFormatting>
  <conditionalFormatting sqref="BB45">
    <cfRule type="expression" dxfId="3652" priority="4804">
      <formula>$A45="АОСР"</formula>
    </cfRule>
  </conditionalFormatting>
  <conditionalFormatting sqref="BB45">
    <cfRule type="expression" dxfId="3651" priority="4803">
      <formula>$A45="АОСР"</formula>
    </cfRule>
  </conditionalFormatting>
  <conditionalFormatting sqref="BA45">
    <cfRule type="expression" dxfId="3650" priority="4802">
      <formula>$A45="АОСР"</formula>
    </cfRule>
  </conditionalFormatting>
  <conditionalFormatting sqref="BA45">
    <cfRule type="expression" dxfId="3649" priority="4801">
      <formula>$A45="АОСР"</formula>
    </cfRule>
  </conditionalFormatting>
  <conditionalFormatting sqref="BA45">
    <cfRule type="expression" dxfId="3648" priority="4800">
      <formula>$A45="АОСР"</formula>
    </cfRule>
  </conditionalFormatting>
  <conditionalFormatting sqref="BA45">
    <cfRule type="expression" dxfId="3647" priority="4799">
      <formula>$A45="АОСР"</formula>
    </cfRule>
  </conditionalFormatting>
  <conditionalFormatting sqref="BA45">
    <cfRule type="expression" dxfId="3646" priority="4798">
      <formula>$A45="АОСР"</formula>
    </cfRule>
  </conditionalFormatting>
  <conditionalFormatting sqref="BA45">
    <cfRule type="expression" dxfId="3645" priority="4797">
      <formula>$A45="АОСР"</formula>
    </cfRule>
  </conditionalFormatting>
  <conditionalFormatting sqref="BA45">
    <cfRule type="expression" dxfId="3644" priority="4796">
      <formula>$A45="АОСР"</formula>
    </cfRule>
  </conditionalFormatting>
  <conditionalFormatting sqref="BA45">
    <cfRule type="expression" dxfId="3643" priority="4795">
      <formula>$A45="АОСР"</formula>
    </cfRule>
  </conditionalFormatting>
  <conditionalFormatting sqref="BA45">
    <cfRule type="expression" dxfId="3642" priority="4794">
      <formula>$A45="АОСР"</formula>
    </cfRule>
  </conditionalFormatting>
  <conditionalFormatting sqref="BA45">
    <cfRule type="expression" dxfId="3641" priority="4793">
      <formula>$A45="АОСР"</formula>
    </cfRule>
  </conditionalFormatting>
  <conditionalFormatting sqref="BB45">
    <cfRule type="expression" dxfId="3640" priority="4771">
      <formula>$A45="АОСР"</formula>
    </cfRule>
  </conditionalFormatting>
  <conditionalFormatting sqref="BB45">
    <cfRule type="expression" dxfId="3639" priority="4770">
      <formula>$A45="АОСР"</formula>
    </cfRule>
  </conditionalFormatting>
  <conditionalFormatting sqref="BB45">
    <cfRule type="expression" dxfId="3638" priority="4769">
      <formula>$A45="АОСР"</formula>
    </cfRule>
  </conditionalFormatting>
  <conditionalFormatting sqref="BB45">
    <cfRule type="expression" dxfId="3637" priority="4768">
      <formula>$A45="АОСР"</formula>
    </cfRule>
  </conditionalFormatting>
  <conditionalFormatting sqref="BB45">
    <cfRule type="expression" dxfId="3636" priority="4767">
      <formula>$A45="АОСР"</formula>
    </cfRule>
  </conditionalFormatting>
  <conditionalFormatting sqref="BB45">
    <cfRule type="expression" dxfId="3635" priority="4765">
      <formula>$A45="АОСР"</formula>
    </cfRule>
  </conditionalFormatting>
  <conditionalFormatting sqref="BB45">
    <cfRule type="expression" dxfId="3634" priority="4764">
      <formula>$A45="АОСР"</formula>
    </cfRule>
  </conditionalFormatting>
  <conditionalFormatting sqref="BB45">
    <cfRule type="expression" dxfId="3633" priority="4762">
      <formula>$A45="АОСР"</formula>
    </cfRule>
  </conditionalFormatting>
  <conditionalFormatting sqref="BA45">
    <cfRule type="expression" dxfId="3632" priority="4760">
      <formula>$A45="АОСР"</formula>
    </cfRule>
  </conditionalFormatting>
  <conditionalFormatting sqref="BA45">
    <cfRule type="expression" dxfId="3631" priority="4759">
      <formula>$A45="АОСР"</formula>
    </cfRule>
  </conditionalFormatting>
  <conditionalFormatting sqref="BA45">
    <cfRule type="expression" dxfId="3630" priority="4758">
      <formula>$A45="АОСР"</formula>
    </cfRule>
  </conditionalFormatting>
  <conditionalFormatting sqref="BA45">
    <cfRule type="expression" dxfId="3629" priority="4757">
      <formula>$A45="АОСР"</formula>
    </cfRule>
  </conditionalFormatting>
  <conditionalFormatting sqref="BA45">
    <cfRule type="expression" dxfId="3628" priority="4754">
      <formula>$A45="АОСР"</formula>
    </cfRule>
  </conditionalFormatting>
  <conditionalFormatting sqref="BA45">
    <cfRule type="expression" dxfId="3627" priority="4752">
      <formula>$A45="АОСР"</formula>
    </cfRule>
  </conditionalFormatting>
  <conditionalFormatting sqref="BA45">
    <cfRule type="expression" dxfId="3626" priority="4751">
      <formula>$A45="АОСР"</formula>
    </cfRule>
  </conditionalFormatting>
  <conditionalFormatting sqref="BA45">
    <cfRule type="expression" dxfId="3625" priority="4750">
      <formula>$A45="АОСР"</formula>
    </cfRule>
  </conditionalFormatting>
  <conditionalFormatting sqref="BA45">
    <cfRule type="expression" dxfId="3624" priority="4749">
      <formula>$A45="АОСР"</formula>
    </cfRule>
  </conditionalFormatting>
  <conditionalFormatting sqref="BA45">
    <cfRule type="expression" dxfId="3623" priority="4748">
      <formula>$A45="АОСР"</formula>
    </cfRule>
  </conditionalFormatting>
  <conditionalFormatting sqref="BA45">
    <cfRule type="expression" dxfId="3622" priority="4747">
      <formula>$A45="АОСР"</formula>
    </cfRule>
  </conditionalFormatting>
  <conditionalFormatting sqref="BA45">
    <cfRule type="expression" dxfId="3621" priority="4746">
      <formula>$A45="АОСР"</formula>
    </cfRule>
  </conditionalFormatting>
  <conditionalFormatting sqref="BA45">
    <cfRule type="expression" dxfId="3620" priority="4745">
      <formula>$A45="АОСР"</formula>
    </cfRule>
  </conditionalFormatting>
  <conditionalFormatting sqref="BA45">
    <cfRule type="expression" dxfId="3619" priority="4744">
      <formula>$A45="АОСР"</formula>
    </cfRule>
  </conditionalFormatting>
  <conditionalFormatting sqref="BA45">
    <cfRule type="expression" dxfId="3618" priority="4743">
      <formula>$A45="АОСР"</formula>
    </cfRule>
  </conditionalFormatting>
  <conditionalFormatting sqref="BA45">
    <cfRule type="expression" dxfId="3617" priority="4742">
      <formula>$A45="АОСР"</formula>
    </cfRule>
  </conditionalFormatting>
  <conditionalFormatting sqref="BA45">
    <cfRule type="expression" dxfId="3616" priority="4741">
      <formula>$A45="АОСР"</formula>
    </cfRule>
  </conditionalFormatting>
  <conditionalFormatting sqref="BA45">
    <cfRule type="expression" dxfId="3615" priority="4740">
      <formula>$A45="АОСР"</formula>
    </cfRule>
  </conditionalFormatting>
  <conditionalFormatting sqref="BB45">
    <cfRule type="expression" dxfId="3614" priority="4737">
      <formula>$A45="АОСР"</formula>
    </cfRule>
  </conditionalFormatting>
  <conditionalFormatting sqref="BB45">
    <cfRule type="expression" dxfId="3613" priority="4735">
      <formula>$A45="АОСР"</formula>
    </cfRule>
  </conditionalFormatting>
  <conditionalFormatting sqref="BB45">
    <cfRule type="expression" dxfId="3612" priority="4734">
      <formula>$A45="АОСР"</formula>
    </cfRule>
  </conditionalFormatting>
  <conditionalFormatting sqref="BB45">
    <cfRule type="expression" dxfId="3611" priority="4733">
      <formula>$A45="АОСР"</formula>
    </cfRule>
  </conditionalFormatting>
  <conditionalFormatting sqref="BB45">
    <cfRule type="expression" dxfId="3610" priority="4732">
      <formula>$A45="АОСР"</formula>
    </cfRule>
  </conditionalFormatting>
  <conditionalFormatting sqref="BB45">
    <cfRule type="expression" dxfId="3609" priority="4731">
      <formula>$A45="АОСР"</formula>
    </cfRule>
  </conditionalFormatting>
  <conditionalFormatting sqref="BB45">
    <cfRule type="expression" dxfId="3608" priority="4730">
      <formula>$A45="АОСР"</formula>
    </cfRule>
  </conditionalFormatting>
  <conditionalFormatting sqref="BA45">
    <cfRule type="expression" dxfId="3607" priority="4792">
      <formula>$A45="АОСР"</formula>
    </cfRule>
  </conditionalFormatting>
  <conditionalFormatting sqref="BA45">
    <cfRule type="expression" dxfId="3606" priority="4791">
      <formula>$A45="АОСР"</formula>
    </cfRule>
  </conditionalFormatting>
  <conditionalFormatting sqref="BA45">
    <cfRule type="expression" dxfId="3605" priority="4790">
      <formula>$A45="АОСР"</formula>
    </cfRule>
  </conditionalFormatting>
  <conditionalFormatting sqref="BA45">
    <cfRule type="expression" dxfId="3604" priority="4789">
      <formula>$A45="АОСР"</formula>
    </cfRule>
  </conditionalFormatting>
  <conditionalFormatting sqref="BA45">
    <cfRule type="expression" dxfId="3603" priority="4788">
      <formula>$A45="АОСР"</formula>
    </cfRule>
  </conditionalFormatting>
  <conditionalFormatting sqref="BA45">
    <cfRule type="expression" dxfId="3602" priority="4787">
      <formula>$A45="АОСР"</formula>
    </cfRule>
  </conditionalFormatting>
  <conditionalFormatting sqref="BA45">
    <cfRule type="expression" dxfId="3601" priority="4786">
      <formula>$A45="АОСР"</formula>
    </cfRule>
  </conditionalFormatting>
  <conditionalFormatting sqref="BA45">
    <cfRule type="expression" dxfId="3600" priority="4785">
      <formula>$A45="АОСР"</formula>
    </cfRule>
  </conditionalFormatting>
  <conditionalFormatting sqref="BA45">
    <cfRule type="expression" dxfId="3599" priority="4784">
      <formula>$A45="АОСР"</formula>
    </cfRule>
  </conditionalFormatting>
  <conditionalFormatting sqref="BA45">
    <cfRule type="expression" dxfId="3598" priority="4783">
      <formula>$A45="АОСР"</formula>
    </cfRule>
  </conditionalFormatting>
  <conditionalFormatting sqref="BA45">
    <cfRule type="expression" dxfId="3597" priority="4782">
      <formula>$A45="АОСР"</formula>
    </cfRule>
  </conditionalFormatting>
  <conditionalFormatting sqref="BB45">
    <cfRule type="expression" dxfId="3596" priority="4781">
      <formula>$A45="АОСР"</formula>
    </cfRule>
  </conditionalFormatting>
  <conditionalFormatting sqref="BB45">
    <cfRule type="expression" dxfId="3595" priority="4780">
      <formula>$A45="АОСР"</formula>
    </cfRule>
  </conditionalFormatting>
  <conditionalFormatting sqref="BB45">
    <cfRule type="expression" dxfId="3594" priority="4779">
      <formula>$A45="АОСР"</formula>
    </cfRule>
  </conditionalFormatting>
  <conditionalFormatting sqref="BB45">
    <cfRule type="expression" dxfId="3593" priority="4778">
      <formula>$A45="АОСР"</formula>
    </cfRule>
  </conditionalFormatting>
  <conditionalFormatting sqref="BB45">
    <cfRule type="expression" dxfId="3592" priority="4777">
      <formula>$A45="АОСР"</formula>
    </cfRule>
  </conditionalFormatting>
  <conditionalFormatting sqref="BB45">
    <cfRule type="expression" dxfId="3591" priority="4776">
      <formula>$A45="АОСР"</formula>
    </cfRule>
  </conditionalFormatting>
  <conditionalFormatting sqref="BB45">
    <cfRule type="expression" dxfId="3590" priority="4775">
      <formula>$A45="АОСР"</formula>
    </cfRule>
  </conditionalFormatting>
  <conditionalFormatting sqref="BB45">
    <cfRule type="expression" dxfId="3589" priority="4774">
      <formula>$A45="АОСР"</formula>
    </cfRule>
  </conditionalFormatting>
  <conditionalFormatting sqref="BB45">
    <cfRule type="expression" dxfId="3588" priority="4773">
      <formula>$A45="АОСР"</formula>
    </cfRule>
  </conditionalFormatting>
  <conditionalFormatting sqref="BB45">
    <cfRule type="expression" dxfId="3587" priority="4772">
      <formula>$A45="АОСР"</formula>
    </cfRule>
  </conditionalFormatting>
  <conditionalFormatting sqref="BB45">
    <cfRule type="expression" dxfId="3586" priority="4766">
      <formula>$A45="АОСР"</formula>
    </cfRule>
  </conditionalFormatting>
  <conditionalFormatting sqref="BB45">
    <cfRule type="expression" dxfId="3585" priority="4763">
      <formula>$A45="АОСР"</formula>
    </cfRule>
  </conditionalFormatting>
  <conditionalFormatting sqref="BB45">
    <cfRule type="expression" dxfId="3584" priority="4761">
      <formula>$A45="АОСР"</formula>
    </cfRule>
  </conditionalFormatting>
  <conditionalFormatting sqref="BA45">
    <cfRule type="expression" dxfId="3583" priority="4756">
      <formula>$A45="АОСР"</formula>
    </cfRule>
  </conditionalFormatting>
  <conditionalFormatting sqref="BA45">
    <cfRule type="expression" dxfId="3582" priority="4755">
      <formula>$A45="АОСР"</formula>
    </cfRule>
  </conditionalFormatting>
  <conditionalFormatting sqref="BA45">
    <cfRule type="expression" dxfId="3581" priority="4753">
      <formula>$A45="АОСР"</formula>
    </cfRule>
  </conditionalFormatting>
  <conditionalFormatting sqref="BB45">
    <cfRule type="expression" dxfId="3580" priority="4739">
      <formula>$A45="АОСР"</formula>
    </cfRule>
  </conditionalFormatting>
  <conditionalFormatting sqref="BB45">
    <cfRule type="expression" dxfId="3579" priority="4738">
      <formula>$A45="АОСР"</formula>
    </cfRule>
  </conditionalFormatting>
  <conditionalFormatting sqref="BB45">
    <cfRule type="expression" dxfId="3578" priority="4736">
      <formula>$A45="АОСР"</formula>
    </cfRule>
  </conditionalFormatting>
  <conditionalFormatting sqref="BB45">
    <cfRule type="expression" dxfId="3577" priority="4729">
      <formula>$A45="АОСР"</formula>
    </cfRule>
  </conditionalFormatting>
  <conditionalFormatting sqref="BB45">
    <cfRule type="expression" dxfId="3576" priority="4728">
      <formula>$A45="АОСР"</formula>
    </cfRule>
  </conditionalFormatting>
  <conditionalFormatting sqref="BB45">
    <cfRule type="expression" dxfId="3575" priority="4727">
      <formula>$A45="АОСР"</formula>
    </cfRule>
  </conditionalFormatting>
  <conditionalFormatting sqref="BB45">
    <cfRule type="expression" dxfId="3574" priority="4726">
      <formula>$A45="АОСР"</formula>
    </cfRule>
  </conditionalFormatting>
  <conditionalFormatting sqref="BB45">
    <cfRule type="expression" dxfId="3573" priority="4725">
      <formula>$A45="АОСР"</formula>
    </cfRule>
  </conditionalFormatting>
  <conditionalFormatting sqref="BB45">
    <cfRule type="expression" dxfId="3572" priority="4724">
      <formula>$A45="АОСР"</formula>
    </cfRule>
  </conditionalFormatting>
  <conditionalFormatting sqref="BB45">
    <cfRule type="expression" dxfId="3571" priority="4723">
      <formula>$A45="АОСР"</formula>
    </cfRule>
  </conditionalFormatting>
  <conditionalFormatting sqref="BB45">
    <cfRule type="expression" dxfId="3570" priority="4722">
      <formula>$A45="АОСР"</formula>
    </cfRule>
  </conditionalFormatting>
  <conditionalFormatting sqref="BB45">
    <cfRule type="expression" dxfId="3569" priority="4721">
      <formula>$A45="АОСР"</formula>
    </cfRule>
  </conditionalFormatting>
  <conditionalFormatting sqref="BB45">
    <cfRule type="expression" dxfId="3568" priority="4720">
      <formula>$A45="АОСР"</formula>
    </cfRule>
  </conditionalFormatting>
  <conditionalFormatting sqref="BB45">
    <cfRule type="expression" dxfId="3567" priority="4719">
      <formula>$A45="АОСР"</formula>
    </cfRule>
  </conditionalFormatting>
  <conditionalFormatting sqref="BA45">
    <cfRule type="expression" dxfId="3566" priority="4718">
      <formula>$A45="АОСР"</formula>
    </cfRule>
  </conditionalFormatting>
  <conditionalFormatting sqref="BA45">
    <cfRule type="expression" dxfId="3565" priority="4717">
      <formula>$A45="АОСР"</formula>
    </cfRule>
  </conditionalFormatting>
  <conditionalFormatting sqref="BA45">
    <cfRule type="expression" dxfId="3564" priority="4716">
      <formula>$A45="АОСР"</formula>
    </cfRule>
  </conditionalFormatting>
  <conditionalFormatting sqref="BA45">
    <cfRule type="expression" dxfId="3563" priority="4715">
      <formula>$A45="АОСР"</formula>
    </cfRule>
  </conditionalFormatting>
  <conditionalFormatting sqref="BA45">
    <cfRule type="expression" dxfId="3562" priority="4714">
      <formula>$A45="АОСР"</formula>
    </cfRule>
  </conditionalFormatting>
  <conditionalFormatting sqref="BA45">
    <cfRule type="expression" dxfId="3561" priority="4713">
      <formula>$A45="АОСР"</formula>
    </cfRule>
  </conditionalFormatting>
  <conditionalFormatting sqref="BA45">
    <cfRule type="expression" dxfId="3560" priority="4712">
      <formula>$A45="АОСР"</formula>
    </cfRule>
  </conditionalFormatting>
  <conditionalFormatting sqref="BA45">
    <cfRule type="expression" dxfId="3559" priority="4711">
      <formula>$A45="АОСР"</formula>
    </cfRule>
  </conditionalFormatting>
  <conditionalFormatting sqref="BA45">
    <cfRule type="expression" dxfId="3558" priority="4710">
      <formula>$A45="АОСР"</formula>
    </cfRule>
  </conditionalFormatting>
  <conditionalFormatting sqref="BA45">
    <cfRule type="expression" dxfId="3557" priority="4709">
      <formula>$A45="АОСР"</formula>
    </cfRule>
  </conditionalFormatting>
  <conditionalFormatting sqref="BA45">
    <cfRule type="expression" dxfId="3556" priority="4708">
      <formula>$A45="АОСР"</formula>
    </cfRule>
  </conditionalFormatting>
  <conditionalFormatting sqref="BA45">
    <cfRule type="expression" dxfId="3555" priority="4707">
      <formula>$A45="АОСР"</formula>
    </cfRule>
  </conditionalFormatting>
  <conditionalFormatting sqref="BA45">
    <cfRule type="expression" dxfId="3554" priority="4706">
      <formula>$A45="АОСР"</formula>
    </cfRule>
  </conditionalFormatting>
  <conditionalFormatting sqref="BA45">
    <cfRule type="expression" dxfId="3553" priority="4705">
      <formula>$A45="АОСР"</formula>
    </cfRule>
  </conditionalFormatting>
  <conditionalFormatting sqref="BA45">
    <cfRule type="expression" dxfId="3552" priority="4704">
      <formula>$A45="АОСР"</formula>
    </cfRule>
  </conditionalFormatting>
  <conditionalFormatting sqref="BA45">
    <cfRule type="expression" dxfId="3551" priority="4703">
      <formula>$A45="АОСР"</formula>
    </cfRule>
  </conditionalFormatting>
  <conditionalFormatting sqref="BA45">
    <cfRule type="expression" dxfId="3550" priority="4702">
      <formula>$A45="АОСР"</formula>
    </cfRule>
  </conditionalFormatting>
  <conditionalFormatting sqref="BA45">
    <cfRule type="expression" dxfId="3549" priority="4701">
      <formula>$A45="АОСР"</formula>
    </cfRule>
  </conditionalFormatting>
  <conditionalFormatting sqref="BA45">
    <cfRule type="expression" dxfId="3548" priority="4700">
      <formula>$A45="АОСР"</formula>
    </cfRule>
  </conditionalFormatting>
  <conditionalFormatting sqref="BA45">
    <cfRule type="expression" dxfId="3547" priority="4699">
      <formula>$A45="АОСР"</formula>
    </cfRule>
  </conditionalFormatting>
  <conditionalFormatting sqref="BA45">
    <cfRule type="expression" dxfId="3546" priority="4698">
      <formula>$A45="АОСР"</formula>
    </cfRule>
  </conditionalFormatting>
  <conditionalFormatting sqref="BB45">
    <cfRule type="expression" dxfId="3545" priority="4697">
      <formula>$A45="АОСР"</formula>
    </cfRule>
  </conditionalFormatting>
  <conditionalFormatting sqref="BB45">
    <cfRule type="expression" dxfId="3544" priority="4696">
      <formula>$A45="АОСР"</formula>
    </cfRule>
  </conditionalFormatting>
  <conditionalFormatting sqref="BB45">
    <cfRule type="expression" dxfId="3543" priority="4695">
      <formula>$A45="АОСР"</formula>
    </cfRule>
  </conditionalFormatting>
  <conditionalFormatting sqref="BB45">
    <cfRule type="expression" dxfId="3542" priority="4694">
      <formula>$A45="АОСР"</formula>
    </cfRule>
  </conditionalFormatting>
  <conditionalFormatting sqref="BB45">
    <cfRule type="expression" dxfId="3541" priority="4693">
      <formula>$A45="АОСР"</formula>
    </cfRule>
  </conditionalFormatting>
  <conditionalFormatting sqref="BB45">
    <cfRule type="expression" dxfId="3540" priority="4692">
      <formula>$A45="АОСР"</formula>
    </cfRule>
  </conditionalFormatting>
  <conditionalFormatting sqref="BB45">
    <cfRule type="expression" dxfId="3539" priority="4691">
      <formula>$A45="АОСР"</formula>
    </cfRule>
  </conditionalFormatting>
  <conditionalFormatting sqref="BB45">
    <cfRule type="expression" dxfId="3538" priority="4690">
      <formula>$A45="АОСР"</formula>
    </cfRule>
  </conditionalFormatting>
  <conditionalFormatting sqref="BB45">
    <cfRule type="expression" dxfId="3537" priority="4689">
      <formula>$A45="АОСР"</formula>
    </cfRule>
  </conditionalFormatting>
  <conditionalFormatting sqref="BB45">
    <cfRule type="expression" dxfId="3536" priority="4688">
      <formula>$A45="АОСР"</formula>
    </cfRule>
  </conditionalFormatting>
  <conditionalFormatting sqref="BB45">
    <cfRule type="expression" dxfId="3535" priority="4687">
      <formula>$A45="АОСР"</formula>
    </cfRule>
  </conditionalFormatting>
  <conditionalFormatting sqref="BB45">
    <cfRule type="expression" dxfId="3534" priority="4686">
      <formula>$A45="АОСР"</formula>
    </cfRule>
  </conditionalFormatting>
  <conditionalFormatting sqref="BB45">
    <cfRule type="expression" dxfId="3533" priority="4685">
      <formula>$A45="АОСР"</formula>
    </cfRule>
  </conditionalFormatting>
  <conditionalFormatting sqref="BB45">
    <cfRule type="expression" dxfId="3532" priority="4684">
      <formula>$A45="АОСР"</formula>
    </cfRule>
  </conditionalFormatting>
  <conditionalFormatting sqref="BB45">
    <cfRule type="expression" dxfId="3531" priority="4683">
      <formula>$A45="АОСР"</formula>
    </cfRule>
  </conditionalFormatting>
  <conditionalFormatting sqref="BB45">
    <cfRule type="expression" dxfId="3530" priority="4682">
      <formula>$A45="АОСР"</formula>
    </cfRule>
  </conditionalFormatting>
  <conditionalFormatting sqref="BB45">
    <cfRule type="expression" dxfId="3529" priority="4681">
      <formula>$A45="АОСР"</formula>
    </cfRule>
  </conditionalFormatting>
  <conditionalFormatting sqref="BB45">
    <cfRule type="expression" dxfId="3528" priority="4680">
      <formula>$A45="АОСР"</formula>
    </cfRule>
  </conditionalFormatting>
  <conditionalFormatting sqref="BB45">
    <cfRule type="expression" dxfId="3527" priority="4679">
      <formula>$A45="АОСР"</formula>
    </cfRule>
  </conditionalFormatting>
  <conditionalFormatting sqref="BB45">
    <cfRule type="expression" dxfId="3526" priority="4678">
      <formula>$A45="АОСР"</formula>
    </cfRule>
  </conditionalFormatting>
  <conditionalFormatting sqref="BB45">
    <cfRule type="expression" dxfId="3525" priority="4677">
      <formula>$A45="АОСР"</formula>
    </cfRule>
  </conditionalFormatting>
  <conditionalFormatting sqref="BB45">
    <cfRule type="expression" dxfId="3524" priority="4676">
      <formula>$A45="АОСР"</formula>
    </cfRule>
  </conditionalFormatting>
  <conditionalFormatting sqref="BB45">
    <cfRule type="expression" dxfId="3523" priority="4675">
      <formula>$A45="АОСР"</formula>
    </cfRule>
  </conditionalFormatting>
  <conditionalFormatting sqref="BB45">
    <cfRule type="expression" dxfId="3522" priority="4674">
      <formula>$A45="АОСР"</formula>
    </cfRule>
  </conditionalFormatting>
  <conditionalFormatting sqref="BB45">
    <cfRule type="expression" dxfId="3521" priority="4673">
      <formula>$A45="АОСР"</formula>
    </cfRule>
  </conditionalFormatting>
  <conditionalFormatting sqref="BB45">
    <cfRule type="expression" dxfId="3520" priority="4672">
      <formula>$A45="АОСР"</formula>
    </cfRule>
  </conditionalFormatting>
  <conditionalFormatting sqref="BB45">
    <cfRule type="expression" dxfId="3519" priority="4671">
      <formula>$A45="АОСР"</formula>
    </cfRule>
  </conditionalFormatting>
  <conditionalFormatting sqref="BB45">
    <cfRule type="expression" dxfId="3518" priority="4670">
      <formula>$A45="АОСР"</formula>
    </cfRule>
  </conditionalFormatting>
  <conditionalFormatting sqref="BB45">
    <cfRule type="expression" dxfId="3517" priority="4669">
      <formula>$A45="АОСР"</formula>
    </cfRule>
  </conditionalFormatting>
  <conditionalFormatting sqref="BB45">
    <cfRule type="expression" dxfId="3516" priority="4668">
      <formula>$A45="АОСР"</formula>
    </cfRule>
  </conditionalFormatting>
  <conditionalFormatting sqref="BB45">
    <cfRule type="expression" dxfId="3515" priority="4667">
      <formula>$A45="АОСР"</formula>
    </cfRule>
  </conditionalFormatting>
  <conditionalFormatting sqref="BB45">
    <cfRule type="expression" dxfId="3514" priority="4666">
      <formula>$A45="АОСР"</formula>
    </cfRule>
  </conditionalFormatting>
  <conditionalFormatting sqref="BB45">
    <cfRule type="expression" dxfId="3513" priority="4665">
      <formula>$A45="АОСР"</formula>
    </cfRule>
  </conditionalFormatting>
  <conditionalFormatting sqref="BB45">
    <cfRule type="expression" dxfId="3512" priority="4664">
      <formula>$A45="АОСР"</formula>
    </cfRule>
  </conditionalFormatting>
  <conditionalFormatting sqref="BB45">
    <cfRule type="expression" dxfId="3511" priority="4663">
      <formula>$A45="АОСР"</formula>
    </cfRule>
  </conditionalFormatting>
  <conditionalFormatting sqref="BB45">
    <cfRule type="expression" dxfId="3510" priority="4662">
      <formula>$A45="АОСР"</formula>
    </cfRule>
  </conditionalFormatting>
  <conditionalFormatting sqref="BB45">
    <cfRule type="expression" dxfId="3509" priority="4661">
      <formula>$A45="АОСР"</formula>
    </cfRule>
  </conditionalFormatting>
  <conditionalFormatting sqref="BB45">
    <cfRule type="expression" dxfId="3508" priority="4660">
      <formula>$A45="АОСР"</formula>
    </cfRule>
  </conditionalFormatting>
  <conditionalFormatting sqref="BB45">
    <cfRule type="expression" dxfId="3507" priority="4659">
      <formula>$A45="АОСР"</formula>
    </cfRule>
  </conditionalFormatting>
  <conditionalFormatting sqref="BB45">
    <cfRule type="expression" dxfId="3506" priority="4658">
      <formula>$A45="АОСР"</formula>
    </cfRule>
  </conditionalFormatting>
  <conditionalFormatting sqref="BB45">
    <cfRule type="expression" dxfId="3505" priority="4657">
      <formula>$A45="АОСР"</formula>
    </cfRule>
  </conditionalFormatting>
  <conditionalFormatting sqref="BB45">
    <cfRule type="expression" dxfId="3504" priority="4656">
      <formula>$A45="АОСР"</formula>
    </cfRule>
  </conditionalFormatting>
  <conditionalFormatting sqref="BB45">
    <cfRule type="expression" dxfId="3503" priority="4655">
      <formula>$A45="АОСР"</formula>
    </cfRule>
  </conditionalFormatting>
  <conditionalFormatting sqref="BB45">
    <cfRule type="expression" dxfId="3502" priority="4654">
      <formula>$A45="АОСР"</formula>
    </cfRule>
  </conditionalFormatting>
  <conditionalFormatting sqref="BB45">
    <cfRule type="expression" dxfId="3501" priority="4653">
      <formula>$A45="АОСР"</formula>
    </cfRule>
  </conditionalFormatting>
  <conditionalFormatting sqref="BB45">
    <cfRule type="expression" dxfId="3500" priority="4652">
      <formula>$A45="АОСР"</formula>
    </cfRule>
  </conditionalFormatting>
  <conditionalFormatting sqref="BB45">
    <cfRule type="expression" dxfId="3499" priority="4651">
      <formula>$A45="АОСР"</formula>
    </cfRule>
  </conditionalFormatting>
  <conditionalFormatting sqref="BB45">
    <cfRule type="expression" dxfId="3498" priority="4650">
      <formula>$A45="АОСР"</formula>
    </cfRule>
  </conditionalFormatting>
  <conditionalFormatting sqref="BB45">
    <cfRule type="expression" dxfId="3497" priority="4649">
      <formula>$A45="АОСР"</formula>
    </cfRule>
  </conditionalFormatting>
  <conditionalFormatting sqref="BB45">
    <cfRule type="expression" dxfId="3496" priority="4648">
      <formula>$A45="АОСР"</formula>
    </cfRule>
  </conditionalFormatting>
  <conditionalFormatting sqref="BB45">
    <cfRule type="expression" dxfId="3495" priority="4647">
      <formula>$A45="АОСР"</formula>
    </cfRule>
  </conditionalFormatting>
  <conditionalFormatting sqref="BB45">
    <cfRule type="expression" dxfId="3494" priority="4646">
      <formula>$A45="АОСР"</formula>
    </cfRule>
  </conditionalFormatting>
  <conditionalFormatting sqref="BB45">
    <cfRule type="expression" dxfId="3493" priority="4624">
      <formula>$A45="АОСР"</formula>
    </cfRule>
  </conditionalFormatting>
  <conditionalFormatting sqref="BB45">
    <cfRule type="expression" dxfId="3492" priority="4623">
      <formula>$A45="АОСР"</formula>
    </cfRule>
  </conditionalFormatting>
  <conditionalFormatting sqref="BB45">
    <cfRule type="expression" dxfId="3491" priority="4622">
      <formula>$A45="АОСР"</formula>
    </cfRule>
  </conditionalFormatting>
  <conditionalFormatting sqref="BB45">
    <cfRule type="expression" dxfId="3490" priority="4621">
      <formula>$A45="АОСР"</formula>
    </cfRule>
  </conditionalFormatting>
  <conditionalFormatting sqref="BB45">
    <cfRule type="expression" dxfId="3489" priority="4620">
      <formula>$A45="АОСР"</formula>
    </cfRule>
  </conditionalFormatting>
  <conditionalFormatting sqref="BB45">
    <cfRule type="expression" dxfId="3488" priority="4618">
      <formula>$A45="АОСР"</formula>
    </cfRule>
  </conditionalFormatting>
  <conditionalFormatting sqref="BB45">
    <cfRule type="expression" dxfId="3487" priority="4617">
      <formula>$A45="АОСР"</formula>
    </cfRule>
  </conditionalFormatting>
  <conditionalFormatting sqref="BB45">
    <cfRule type="expression" dxfId="3486" priority="4615">
      <formula>$A45="АОСР"</formula>
    </cfRule>
  </conditionalFormatting>
  <conditionalFormatting sqref="BB45">
    <cfRule type="expression" dxfId="3485" priority="4613">
      <formula>$A45="АОСР"</formula>
    </cfRule>
  </conditionalFormatting>
  <conditionalFormatting sqref="BB45">
    <cfRule type="expression" dxfId="3484" priority="4612">
      <formula>$A45="АОСР"</formula>
    </cfRule>
  </conditionalFormatting>
  <conditionalFormatting sqref="BB45">
    <cfRule type="expression" dxfId="3483" priority="4611">
      <formula>$A45="АОСР"</formula>
    </cfRule>
  </conditionalFormatting>
  <conditionalFormatting sqref="BB45">
    <cfRule type="expression" dxfId="3482" priority="4610">
      <formula>$A45="АОСР"</formula>
    </cfRule>
  </conditionalFormatting>
  <conditionalFormatting sqref="BB45">
    <cfRule type="expression" dxfId="3481" priority="4607">
      <formula>$A45="АОСР"</formula>
    </cfRule>
  </conditionalFormatting>
  <conditionalFormatting sqref="BB45">
    <cfRule type="expression" dxfId="3480" priority="4604">
      <formula>$A45="АОСР"</formula>
    </cfRule>
  </conditionalFormatting>
  <conditionalFormatting sqref="BB45">
    <cfRule type="expression" dxfId="3479" priority="4603">
      <formula>$A45="АОСР"</formula>
    </cfRule>
  </conditionalFormatting>
  <conditionalFormatting sqref="BB45">
    <cfRule type="expression" dxfId="3478" priority="4602">
      <formula>$A45="АОСР"</formula>
    </cfRule>
  </conditionalFormatting>
  <conditionalFormatting sqref="BB45">
    <cfRule type="expression" dxfId="3477" priority="4601">
      <formula>$A45="АОСР"</formula>
    </cfRule>
  </conditionalFormatting>
  <conditionalFormatting sqref="BB45">
    <cfRule type="expression" dxfId="3476" priority="4600">
      <formula>$A45="АОСР"</formula>
    </cfRule>
  </conditionalFormatting>
  <conditionalFormatting sqref="BB45">
    <cfRule type="expression" dxfId="3475" priority="4599">
      <formula>$A45="АОСР"</formula>
    </cfRule>
  </conditionalFormatting>
  <conditionalFormatting sqref="BB45">
    <cfRule type="expression" dxfId="3474" priority="4598">
      <formula>$A45="АОСР"</formula>
    </cfRule>
  </conditionalFormatting>
  <conditionalFormatting sqref="BB45">
    <cfRule type="expression" dxfId="3473" priority="4597">
      <formula>$A45="АОСР"</formula>
    </cfRule>
  </conditionalFormatting>
  <conditionalFormatting sqref="BB45">
    <cfRule type="expression" dxfId="3472" priority="4596">
      <formula>$A45="АОСР"</formula>
    </cfRule>
  </conditionalFormatting>
  <conditionalFormatting sqref="BB45">
    <cfRule type="expression" dxfId="3471" priority="4595">
      <formula>$A45="АОСР"</formula>
    </cfRule>
  </conditionalFormatting>
  <conditionalFormatting sqref="BB45">
    <cfRule type="expression" dxfId="3470" priority="4594">
      <formula>$A45="АОСР"</formula>
    </cfRule>
  </conditionalFormatting>
  <conditionalFormatting sqref="BB45">
    <cfRule type="expression" dxfId="3469" priority="4593">
      <formula>$A45="АОСР"</formula>
    </cfRule>
  </conditionalFormatting>
  <conditionalFormatting sqref="BB45">
    <cfRule type="expression" dxfId="3468" priority="4590">
      <formula>$A45="АОСР"</formula>
    </cfRule>
  </conditionalFormatting>
  <conditionalFormatting sqref="BB45">
    <cfRule type="expression" dxfId="3467" priority="4588">
      <formula>$A45="АОСР"</formula>
    </cfRule>
  </conditionalFormatting>
  <conditionalFormatting sqref="BB45">
    <cfRule type="expression" dxfId="3466" priority="4587">
      <formula>$A45="АОСР"</formula>
    </cfRule>
  </conditionalFormatting>
  <conditionalFormatting sqref="BB45">
    <cfRule type="expression" dxfId="3465" priority="4586">
      <formula>$A45="АОСР"</formula>
    </cfRule>
  </conditionalFormatting>
  <conditionalFormatting sqref="BB45">
    <cfRule type="expression" dxfId="3464" priority="4585">
      <formula>$A45="АОСР"</formula>
    </cfRule>
  </conditionalFormatting>
  <conditionalFormatting sqref="BB45">
    <cfRule type="expression" dxfId="3463" priority="4584">
      <formula>$A45="АОСР"</formula>
    </cfRule>
  </conditionalFormatting>
  <conditionalFormatting sqref="BB45">
    <cfRule type="expression" dxfId="3462" priority="4583">
      <formula>$A45="АОСР"</formula>
    </cfRule>
  </conditionalFormatting>
  <conditionalFormatting sqref="BB45">
    <cfRule type="expression" dxfId="3461" priority="4645">
      <formula>$A45="АОСР"</formula>
    </cfRule>
  </conditionalFormatting>
  <conditionalFormatting sqref="BB45">
    <cfRule type="expression" dxfId="3460" priority="4644">
      <formula>$A45="АОСР"</formula>
    </cfRule>
  </conditionalFormatting>
  <conditionalFormatting sqref="BB45">
    <cfRule type="expression" dxfId="3459" priority="4643">
      <formula>$A45="АОСР"</formula>
    </cfRule>
  </conditionalFormatting>
  <conditionalFormatting sqref="BB45">
    <cfRule type="expression" dxfId="3458" priority="4642">
      <formula>$A45="АОСР"</formula>
    </cfRule>
  </conditionalFormatting>
  <conditionalFormatting sqref="BB45">
    <cfRule type="expression" dxfId="3457" priority="4641">
      <formula>$A45="АОСР"</formula>
    </cfRule>
  </conditionalFormatting>
  <conditionalFormatting sqref="BB45">
    <cfRule type="expression" dxfId="3456" priority="4640">
      <formula>$A45="АОСР"</formula>
    </cfRule>
  </conditionalFormatting>
  <conditionalFormatting sqref="BB45">
    <cfRule type="expression" dxfId="3455" priority="4639">
      <formula>$A45="АОСР"</formula>
    </cfRule>
  </conditionalFormatting>
  <conditionalFormatting sqref="BB45">
    <cfRule type="expression" dxfId="3454" priority="4638">
      <formula>$A45="АОСР"</formula>
    </cfRule>
  </conditionalFormatting>
  <conditionalFormatting sqref="BB45">
    <cfRule type="expression" dxfId="3453" priority="4637">
      <formula>$A45="АОСР"</formula>
    </cfRule>
  </conditionalFormatting>
  <conditionalFormatting sqref="BB45">
    <cfRule type="expression" dxfId="3452" priority="4636">
      <formula>$A45="АОСР"</formula>
    </cfRule>
  </conditionalFormatting>
  <conditionalFormatting sqref="BB45">
    <cfRule type="expression" dxfId="3451" priority="4635">
      <formula>$A45="АОСР"</formula>
    </cfRule>
  </conditionalFormatting>
  <conditionalFormatting sqref="BB45">
    <cfRule type="expression" dxfId="3450" priority="4634">
      <formula>$A45="АОСР"</formula>
    </cfRule>
  </conditionalFormatting>
  <conditionalFormatting sqref="BB45">
    <cfRule type="expression" dxfId="3449" priority="4633">
      <formula>$A45="АОСР"</formula>
    </cfRule>
  </conditionalFormatting>
  <conditionalFormatting sqref="BB45">
    <cfRule type="expression" dxfId="3448" priority="4632">
      <formula>$A45="АОСР"</formula>
    </cfRule>
  </conditionalFormatting>
  <conditionalFormatting sqref="BB45">
    <cfRule type="expression" dxfId="3447" priority="4631">
      <formula>$A45="АОСР"</formula>
    </cfRule>
  </conditionalFormatting>
  <conditionalFormatting sqref="BB45">
    <cfRule type="expression" dxfId="3446" priority="4630">
      <formula>$A45="АОСР"</formula>
    </cfRule>
  </conditionalFormatting>
  <conditionalFormatting sqref="BB45">
    <cfRule type="expression" dxfId="3445" priority="4629">
      <formula>$A45="АОСР"</formula>
    </cfRule>
  </conditionalFormatting>
  <conditionalFormatting sqref="BB45">
    <cfRule type="expression" dxfId="3444" priority="4628">
      <formula>$A45="АОСР"</formula>
    </cfRule>
  </conditionalFormatting>
  <conditionalFormatting sqref="BB45">
    <cfRule type="expression" dxfId="3443" priority="4627">
      <formula>$A45="АОСР"</formula>
    </cfRule>
  </conditionalFormatting>
  <conditionalFormatting sqref="BB45">
    <cfRule type="expression" dxfId="3442" priority="4626">
      <formula>$A45="АОСР"</formula>
    </cfRule>
  </conditionalFormatting>
  <conditionalFormatting sqref="BB45">
    <cfRule type="expression" dxfId="3441" priority="4625">
      <formula>$A45="АОСР"</formula>
    </cfRule>
  </conditionalFormatting>
  <conditionalFormatting sqref="BB45">
    <cfRule type="expression" dxfId="3440" priority="4619">
      <formula>$A45="АОСР"</formula>
    </cfRule>
  </conditionalFormatting>
  <conditionalFormatting sqref="BB45">
    <cfRule type="expression" dxfId="3439" priority="4616">
      <formula>$A45="АОСР"</formula>
    </cfRule>
  </conditionalFormatting>
  <conditionalFormatting sqref="BB45">
    <cfRule type="expression" dxfId="3438" priority="4614">
      <formula>$A45="АОСР"</formula>
    </cfRule>
  </conditionalFormatting>
  <conditionalFormatting sqref="BB45">
    <cfRule type="expression" dxfId="3437" priority="4609">
      <formula>$A45="АОСР"</formula>
    </cfRule>
  </conditionalFormatting>
  <conditionalFormatting sqref="BB45">
    <cfRule type="expression" dxfId="3436" priority="4608">
      <formula>$A45="АОСР"</formula>
    </cfRule>
  </conditionalFormatting>
  <conditionalFormatting sqref="BB45">
    <cfRule type="expression" dxfId="3435" priority="4606">
      <formula>$A45="АОСР"</formula>
    </cfRule>
  </conditionalFormatting>
  <conditionalFormatting sqref="BB45">
    <cfRule type="expression" dxfId="3434" priority="4592">
      <formula>$A45="АОСР"</formula>
    </cfRule>
  </conditionalFormatting>
  <conditionalFormatting sqref="BB45">
    <cfRule type="expression" dxfId="3433" priority="4591">
      <formula>$A45="АОСР"</formula>
    </cfRule>
  </conditionalFormatting>
  <conditionalFormatting sqref="BB45">
    <cfRule type="expression" dxfId="3432" priority="4589">
      <formula>$A45="АОСР"</formula>
    </cfRule>
  </conditionalFormatting>
  <conditionalFormatting sqref="BB45">
    <cfRule type="expression" dxfId="3431" priority="4582">
      <formula>$A45="АОСР"</formula>
    </cfRule>
  </conditionalFormatting>
  <conditionalFormatting sqref="BB45">
    <cfRule type="expression" dxfId="3430" priority="4581">
      <formula>$A45="АОСР"</formula>
    </cfRule>
  </conditionalFormatting>
  <conditionalFormatting sqref="BB45">
    <cfRule type="expression" dxfId="3429" priority="4580">
      <formula>$A45="АОСР"</formula>
    </cfRule>
  </conditionalFormatting>
  <conditionalFormatting sqref="BB45">
    <cfRule type="expression" dxfId="3428" priority="4579">
      <formula>$A45="АОСР"</formula>
    </cfRule>
  </conditionalFormatting>
  <conditionalFormatting sqref="BB45">
    <cfRule type="expression" dxfId="3427" priority="4578">
      <formula>$A45="АОСР"</formula>
    </cfRule>
  </conditionalFormatting>
  <conditionalFormatting sqref="BB45">
    <cfRule type="expression" dxfId="3426" priority="4577">
      <formula>$A45="АОСР"</formula>
    </cfRule>
  </conditionalFormatting>
  <conditionalFormatting sqref="BB45">
    <cfRule type="expression" dxfId="3425" priority="4576">
      <formula>$A45="АОСР"</formula>
    </cfRule>
  </conditionalFormatting>
  <conditionalFormatting sqref="BB45">
    <cfRule type="expression" dxfId="3424" priority="4575">
      <formula>$A45="АОСР"</formula>
    </cfRule>
  </conditionalFormatting>
  <conditionalFormatting sqref="BB45">
    <cfRule type="expression" dxfId="3423" priority="4574">
      <formula>$A45="АОСР"</formula>
    </cfRule>
  </conditionalFormatting>
  <conditionalFormatting sqref="BB45">
    <cfRule type="expression" dxfId="3422" priority="4573">
      <formula>$A45="АОСР"</formula>
    </cfRule>
  </conditionalFormatting>
  <conditionalFormatting sqref="BB45">
    <cfRule type="expression" dxfId="3421" priority="4572">
      <formula>$A45="АОСР"</formula>
    </cfRule>
  </conditionalFormatting>
  <conditionalFormatting sqref="BB45">
    <cfRule type="expression" dxfId="3420" priority="4571">
      <formula>$A45="АОСР"</formula>
    </cfRule>
  </conditionalFormatting>
  <conditionalFormatting sqref="BB45">
    <cfRule type="expression" dxfId="3419" priority="4570">
      <formula>$A45="АОСР"</formula>
    </cfRule>
  </conditionalFormatting>
  <conditionalFormatting sqref="BB45">
    <cfRule type="expression" dxfId="3418" priority="4569">
      <formula>$A45="АОСР"</formula>
    </cfRule>
  </conditionalFormatting>
  <conditionalFormatting sqref="BB45">
    <cfRule type="expression" dxfId="3417" priority="4568">
      <formula>$A45="АОСР"</formula>
    </cfRule>
  </conditionalFormatting>
  <conditionalFormatting sqref="BB45">
    <cfRule type="expression" dxfId="3416" priority="4567">
      <formula>$A45="АОСР"</formula>
    </cfRule>
  </conditionalFormatting>
  <conditionalFormatting sqref="BB45">
    <cfRule type="expression" dxfId="3415" priority="4566">
      <formula>$A45="АОСР"</formula>
    </cfRule>
  </conditionalFormatting>
  <conditionalFormatting sqref="BB45">
    <cfRule type="expression" dxfId="3414" priority="4565">
      <formula>$A45="АОСР"</formula>
    </cfRule>
  </conditionalFormatting>
  <conditionalFormatting sqref="BB45">
    <cfRule type="expression" dxfId="3413" priority="4564">
      <formula>$A45="АОСР"</formula>
    </cfRule>
  </conditionalFormatting>
  <conditionalFormatting sqref="BB45">
    <cfRule type="expression" dxfId="3412" priority="4563">
      <formula>$A45="АОСР"</formula>
    </cfRule>
  </conditionalFormatting>
  <conditionalFormatting sqref="BB45">
    <cfRule type="expression" dxfId="3411" priority="4562">
      <formula>$A45="АОСР"</formula>
    </cfRule>
  </conditionalFormatting>
  <conditionalFormatting sqref="BB45">
    <cfRule type="expression" dxfId="3410" priority="4561">
      <formula>$A45="АОСР"</formula>
    </cfRule>
  </conditionalFormatting>
  <conditionalFormatting sqref="BB45">
    <cfRule type="expression" dxfId="3409" priority="4560">
      <formula>$A45="АОСР"</formula>
    </cfRule>
  </conditionalFormatting>
  <conditionalFormatting sqref="BB45">
    <cfRule type="expression" dxfId="3408" priority="4559">
      <formula>$A45="АОСР"</formula>
    </cfRule>
  </conditionalFormatting>
  <conditionalFormatting sqref="BB45">
    <cfRule type="expression" dxfId="3407" priority="4558">
      <formula>$A45="АОСР"</formula>
    </cfRule>
  </conditionalFormatting>
  <conditionalFormatting sqref="BB45">
    <cfRule type="expression" dxfId="3406" priority="4557">
      <formula>$A45="АОСР"</formula>
    </cfRule>
  </conditionalFormatting>
  <conditionalFormatting sqref="BB45">
    <cfRule type="expression" dxfId="3405" priority="4556">
      <formula>$A45="АОСР"</formula>
    </cfRule>
  </conditionalFormatting>
  <conditionalFormatting sqref="BB45">
    <cfRule type="expression" dxfId="3404" priority="4555">
      <formula>$A45="АОСР"</formula>
    </cfRule>
  </conditionalFormatting>
  <conditionalFormatting sqref="BB45">
    <cfRule type="expression" dxfId="3403" priority="4554">
      <formula>$A45="АОСР"</formula>
    </cfRule>
  </conditionalFormatting>
  <conditionalFormatting sqref="BB45">
    <cfRule type="expression" dxfId="3402" priority="4553">
      <formula>$A45="АОСР"</formula>
    </cfRule>
  </conditionalFormatting>
  <conditionalFormatting sqref="BB45">
    <cfRule type="expression" dxfId="3401" priority="4552">
      <formula>$A45="АОСР"</formula>
    </cfRule>
  </conditionalFormatting>
  <conditionalFormatting sqref="BB45">
    <cfRule type="expression" dxfId="3400" priority="4551">
      <formula>$A45="АОСР"</formula>
    </cfRule>
  </conditionalFormatting>
  <conditionalFormatting sqref="BB45">
    <cfRule type="expression" dxfId="3399" priority="4550">
      <formula>$A45="АОСР"</formula>
    </cfRule>
  </conditionalFormatting>
  <conditionalFormatting sqref="BB45">
    <cfRule type="expression" dxfId="3398" priority="4549">
      <formula>$A45="АОСР"</formula>
    </cfRule>
  </conditionalFormatting>
  <conditionalFormatting sqref="BB45">
    <cfRule type="expression" dxfId="3397" priority="4548">
      <formula>$A45="АОСР"</formula>
    </cfRule>
  </conditionalFormatting>
  <conditionalFormatting sqref="BB45">
    <cfRule type="expression" dxfId="3396" priority="4547">
      <formula>$A45="АОСР"</formula>
    </cfRule>
  </conditionalFormatting>
  <conditionalFormatting sqref="BB45">
    <cfRule type="expression" dxfId="3395" priority="4546">
      <formula>$A45="АОСР"</formula>
    </cfRule>
  </conditionalFormatting>
  <conditionalFormatting sqref="BB45">
    <cfRule type="expression" dxfId="3394" priority="4545">
      <formula>$A45="АОСР"</formula>
    </cfRule>
  </conditionalFormatting>
  <conditionalFormatting sqref="BB45">
    <cfRule type="expression" dxfId="3393" priority="4544">
      <formula>$A45="АОСР"</formula>
    </cfRule>
  </conditionalFormatting>
  <conditionalFormatting sqref="BB45">
    <cfRule type="expression" dxfId="3392" priority="4543">
      <formula>$A45="АОСР"</formula>
    </cfRule>
  </conditionalFormatting>
  <conditionalFormatting sqref="BB45">
    <cfRule type="expression" dxfId="3391" priority="4542">
      <formula>$A45="АОСР"</formula>
    </cfRule>
  </conditionalFormatting>
  <conditionalFormatting sqref="BB45">
    <cfRule type="expression" dxfId="3390" priority="4541">
      <formula>$A45="АОСР"</formula>
    </cfRule>
  </conditionalFormatting>
  <conditionalFormatting sqref="BB45">
    <cfRule type="expression" dxfId="3389" priority="4540">
      <formula>$A45="АОСР"</formula>
    </cfRule>
  </conditionalFormatting>
  <conditionalFormatting sqref="BB45">
    <cfRule type="expression" dxfId="3388" priority="4539">
      <formula>$A45="АОСР"</formula>
    </cfRule>
  </conditionalFormatting>
  <conditionalFormatting sqref="BB45">
    <cfRule type="expression" dxfId="3387" priority="4538">
      <formula>$A45="АОСР"</formula>
    </cfRule>
  </conditionalFormatting>
  <conditionalFormatting sqref="BB45">
    <cfRule type="expression" dxfId="3386" priority="4537">
      <formula>$A45="АОСР"</formula>
    </cfRule>
  </conditionalFormatting>
  <conditionalFormatting sqref="BB45">
    <cfRule type="expression" dxfId="3385" priority="4536">
      <formula>$A45="АОСР"</formula>
    </cfRule>
  </conditionalFormatting>
  <conditionalFormatting sqref="BB45">
    <cfRule type="expression" dxfId="3384" priority="4535">
      <formula>$A45="АОСР"</formula>
    </cfRule>
  </conditionalFormatting>
  <conditionalFormatting sqref="BB45">
    <cfRule type="expression" dxfId="3383" priority="4534">
      <formula>$A45="АОСР"</formula>
    </cfRule>
  </conditionalFormatting>
  <conditionalFormatting sqref="BB45">
    <cfRule type="expression" dxfId="3382" priority="4533">
      <formula>$A45="АОСР"</formula>
    </cfRule>
  </conditionalFormatting>
  <conditionalFormatting sqref="BB45">
    <cfRule type="expression" dxfId="3381" priority="4532">
      <formula>$A45="АОСР"</formula>
    </cfRule>
  </conditionalFormatting>
  <conditionalFormatting sqref="BB45">
    <cfRule type="expression" dxfId="3380" priority="4531">
      <formula>$A45="АОСР"</formula>
    </cfRule>
  </conditionalFormatting>
  <conditionalFormatting sqref="BB45">
    <cfRule type="expression" dxfId="3379" priority="4530">
      <formula>$A45="АОСР"</formula>
    </cfRule>
  </conditionalFormatting>
  <conditionalFormatting sqref="BB45">
    <cfRule type="expression" dxfId="3378" priority="4529">
      <formula>$A45="АОСР"</formula>
    </cfRule>
  </conditionalFormatting>
  <conditionalFormatting sqref="BB45">
    <cfRule type="expression" dxfId="3377" priority="4528">
      <formula>$A45="АОСР"</formula>
    </cfRule>
  </conditionalFormatting>
  <conditionalFormatting sqref="BB45">
    <cfRule type="expression" dxfId="3376" priority="4527">
      <formula>$A45="АОСР"</formula>
    </cfRule>
  </conditionalFormatting>
  <conditionalFormatting sqref="BB45">
    <cfRule type="expression" dxfId="3375" priority="4526">
      <formula>$A45="АОСР"</formula>
    </cfRule>
  </conditionalFormatting>
  <conditionalFormatting sqref="BB45">
    <cfRule type="expression" dxfId="3374" priority="4525">
      <formula>$A45="АОСР"</formula>
    </cfRule>
  </conditionalFormatting>
  <conditionalFormatting sqref="BB45">
    <cfRule type="expression" dxfId="3373" priority="4524">
      <formula>$A45="АОСР"</formula>
    </cfRule>
  </conditionalFormatting>
  <conditionalFormatting sqref="BB45">
    <cfRule type="expression" dxfId="3372" priority="4523">
      <formula>$A45="АОСР"</formula>
    </cfRule>
  </conditionalFormatting>
  <conditionalFormatting sqref="BB45">
    <cfRule type="expression" dxfId="3371" priority="4522">
      <formula>$A45="АОСР"</formula>
    </cfRule>
  </conditionalFormatting>
  <conditionalFormatting sqref="BB45">
    <cfRule type="expression" dxfId="3370" priority="4521">
      <formula>$A45="АОСР"</formula>
    </cfRule>
  </conditionalFormatting>
  <conditionalFormatting sqref="BB45">
    <cfRule type="expression" dxfId="3369" priority="4520">
      <formula>$A45="АОСР"</formula>
    </cfRule>
  </conditionalFormatting>
  <conditionalFormatting sqref="BB45">
    <cfRule type="expression" dxfId="3368" priority="4519">
      <formula>$A45="АОСР"</formula>
    </cfRule>
  </conditionalFormatting>
  <conditionalFormatting sqref="BB45">
    <cfRule type="expression" dxfId="3367" priority="4518">
      <formula>$A45="АОСР"</formula>
    </cfRule>
  </conditionalFormatting>
  <conditionalFormatting sqref="BB45">
    <cfRule type="expression" dxfId="3366" priority="4517">
      <formula>$A45="АОСР"</formula>
    </cfRule>
  </conditionalFormatting>
  <conditionalFormatting sqref="BB45">
    <cfRule type="expression" dxfId="3365" priority="4516">
      <formula>$A45="АОСР"</formula>
    </cfRule>
  </conditionalFormatting>
  <conditionalFormatting sqref="BB45">
    <cfRule type="expression" dxfId="3364" priority="4515">
      <formula>$A45="АОСР"</formula>
    </cfRule>
  </conditionalFormatting>
  <conditionalFormatting sqref="BB45">
    <cfRule type="expression" dxfId="3363" priority="4514">
      <formula>$A45="АОСР"</formula>
    </cfRule>
  </conditionalFormatting>
  <conditionalFormatting sqref="BB45">
    <cfRule type="expression" dxfId="3362" priority="4513">
      <formula>$A45="АОСР"</formula>
    </cfRule>
  </conditionalFormatting>
  <conditionalFormatting sqref="BB45">
    <cfRule type="expression" dxfId="3361" priority="4512">
      <formula>$A45="АОСР"</formula>
    </cfRule>
  </conditionalFormatting>
  <conditionalFormatting sqref="BB45">
    <cfRule type="expression" dxfId="3360" priority="4511">
      <formula>$A45="АОСР"</formula>
    </cfRule>
  </conditionalFormatting>
  <conditionalFormatting sqref="BB45">
    <cfRule type="expression" dxfId="3359" priority="4510">
      <formula>$A45="АОСР"</formula>
    </cfRule>
  </conditionalFormatting>
  <conditionalFormatting sqref="BB45">
    <cfRule type="expression" dxfId="3358" priority="4509">
      <formula>$A45="АОСР"</formula>
    </cfRule>
  </conditionalFormatting>
  <conditionalFormatting sqref="BB45">
    <cfRule type="expression" dxfId="3357" priority="4508">
      <formula>$A45="АОСР"</formula>
    </cfRule>
  </conditionalFormatting>
  <conditionalFormatting sqref="BB45">
    <cfRule type="expression" dxfId="3356" priority="4507">
      <formula>$A45="АОСР"</formula>
    </cfRule>
  </conditionalFormatting>
  <conditionalFormatting sqref="BB45">
    <cfRule type="expression" dxfId="3355" priority="4506">
      <formula>$A45="АОСР"</formula>
    </cfRule>
  </conditionalFormatting>
  <conditionalFormatting sqref="BB45">
    <cfRule type="expression" dxfId="3354" priority="4505">
      <formula>$A45="АОСР"</formula>
    </cfRule>
  </conditionalFormatting>
  <conditionalFormatting sqref="BB45">
    <cfRule type="expression" dxfId="3353" priority="4504">
      <formula>$A45="АОСР"</formula>
    </cfRule>
  </conditionalFormatting>
  <conditionalFormatting sqref="BB45">
    <cfRule type="expression" dxfId="3352" priority="4503">
      <formula>$A45="АОСР"</formula>
    </cfRule>
  </conditionalFormatting>
  <conditionalFormatting sqref="BB45">
    <cfRule type="expression" dxfId="3351" priority="4502">
      <formula>$A45="АОСР"</formula>
    </cfRule>
  </conditionalFormatting>
  <conditionalFormatting sqref="BB45">
    <cfRule type="expression" dxfId="3350" priority="4501">
      <formula>$A45="АОСР"</formula>
    </cfRule>
  </conditionalFormatting>
  <conditionalFormatting sqref="BB45">
    <cfRule type="expression" dxfId="3349" priority="4500">
      <formula>$A45="АОСР"</formula>
    </cfRule>
  </conditionalFormatting>
  <conditionalFormatting sqref="BB45">
    <cfRule type="expression" dxfId="3348" priority="4499">
      <formula>$A45="АОСР"</formula>
    </cfRule>
  </conditionalFormatting>
  <conditionalFormatting sqref="BC30">
    <cfRule type="expression" dxfId="3347" priority="2469">
      <formula>$A30="АОСР"</formula>
    </cfRule>
  </conditionalFormatting>
  <conditionalFormatting sqref="AW30">
    <cfRule type="expression" dxfId="3346" priority="2464">
      <formula>$A30="АОСР"</formula>
    </cfRule>
  </conditionalFormatting>
  <conditionalFormatting sqref="AW30">
    <cfRule type="expression" dxfId="3345" priority="2463">
      <formula>$A30="АОСР"</formula>
    </cfRule>
  </conditionalFormatting>
  <conditionalFormatting sqref="BA30">
    <cfRule type="expression" dxfId="3344" priority="2462">
      <formula>$A30="АОСР"</formula>
    </cfRule>
  </conditionalFormatting>
  <conditionalFormatting sqref="BA30">
    <cfRule type="expression" dxfId="3343" priority="2461">
      <formula>$A30="АОСР"</formula>
    </cfRule>
  </conditionalFormatting>
  <conditionalFormatting sqref="BA30">
    <cfRule type="expression" dxfId="3342" priority="2460">
      <formula>$A30="АОСР"</formula>
    </cfRule>
  </conditionalFormatting>
  <conditionalFormatting sqref="BA30">
    <cfRule type="expression" dxfId="3341" priority="2459">
      <formula>$A30="АОСР"</formula>
    </cfRule>
  </conditionalFormatting>
  <conditionalFormatting sqref="BA30">
    <cfRule type="expression" dxfId="3340" priority="2458">
      <formula>$A30="АОСР"</formula>
    </cfRule>
  </conditionalFormatting>
  <conditionalFormatting sqref="BA30">
    <cfRule type="expression" dxfId="3339" priority="2457">
      <formula>$A30="АОСР"</formula>
    </cfRule>
  </conditionalFormatting>
  <conditionalFormatting sqref="BA30">
    <cfRule type="expression" dxfId="3338" priority="2456">
      <formula>$A30="АОСР"</formula>
    </cfRule>
  </conditionalFormatting>
  <conditionalFormatting sqref="BA30">
    <cfRule type="expression" dxfId="3337" priority="2455">
      <formula>$A30="АОСР"</formula>
    </cfRule>
  </conditionalFormatting>
  <conditionalFormatting sqref="BA30">
    <cfRule type="expression" dxfId="3336" priority="2454">
      <formula>$A30="АОСР"</formula>
    </cfRule>
  </conditionalFormatting>
  <conditionalFormatting sqref="BA30">
    <cfRule type="expression" dxfId="3335" priority="2453">
      <formula>$A30="АОСР"</formula>
    </cfRule>
  </conditionalFormatting>
  <conditionalFormatting sqref="BA30">
    <cfRule type="expression" dxfId="3334" priority="2452">
      <formula>$A30="АОСР"</formula>
    </cfRule>
  </conditionalFormatting>
  <conditionalFormatting sqref="BA30">
    <cfRule type="expression" dxfId="3333" priority="2451">
      <formula>$A30="АОСР"</formula>
    </cfRule>
  </conditionalFormatting>
  <conditionalFormatting sqref="BA30">
    <cfRule type="expression" dxfId="3332" priority="2450">
      <formula>$A30="АОСР"</formula>
    </cfRule>
  </conditionalFormatting>
  <conditionalFormatting sqref="BA30">
    <cfRule type="expression" dxfId="3331" priority="2449">
      <formula>$A30="АОСР"</formula>
    </cfRule>
  </conditionalFormatting>
  <conditionalFormatting sqref="BA30">
    <cfRule type="expression" dxfId="3330" priority="2448">
      <formula>$A30="АОСР"</formula>
    </cfRule>
  </conditionalFormatting>
  <conditionalFormatting sqref="BD45">
    <cfRule type="expression" dxfId="3329" priority="4998">
      <formula>$A46="АОСР"</formula>
    </cfRule>
  </conditionalFormatting>
  <conditionalFormatting sqref="BD45">
    <cfRule type="expression" dxfId="3328" priority="4997">
      <formula>$A46="АОСР"</formula>
    </cfRule>
  </conditionalFormatting>
  <conditionalFormatting sqref="BD45">
    <cfRule type="expression" dxfId="3327" priority="4996">
      <formula>#REF!="АОСР"</formula>
    </cfRule>
  </conditionalFormatting>
  <conditionalFormatting sqref="BD45">
    <cfRule type="expression" dxfId="3326" priority="4995">
      <formula>#REF!="АОСР"</formula>
    </cfRule>
  </conditionalFormatting>
  <conditionalFormatting sqref="BB45">
    <cfRule type="expression" dxfId="3325" priority="4497">
      <formula>$A45="АОСР"</formula>
    </cfRule>
  </conditionalFormatting>
  <conditionalFormatting sqref="BB45">
    <cfRule type="expression" dxfId="3324" priority="4496">
      <formula>$A45="АОСР"</formula>
    </cfRule>
  </conditionalFormatting>
  <conditionalFormatting sqref="BB45">
    <cfRule type="expression" dxfId="3323" priority="4495">
      <formula>$A45="АОСР"</formula>
    </cfRule>
  </conditionalFormatting>
  <conditionalFormatting sqref="BB45">
    <cfRule type="expression" dxfId="3322" priority="4494">
      <formula>$A45="АОСР"</formula>
    </cfRule>
  </conditionalFormatting>
  <conditionalFormatting sqref="BB45">
    <cfRule type="expression" dxfId="3321" priority="4491">
      <formula>$A45="АОСР"</formula>
    </cfRule>
  </conditionalFormatting>
  <conditionalFormatting sqref="BB45">
    <cfRule type="expression" dxfId="3320" priority="4489">
      <formula>$A45="АОСР"</formula>
    </cfRule>
  </conditionalFormatting>
  <conditionalFormatting sqref="BB45">
    <cfRule type="expression" dxfId="3319" priority="4488">
      <formula>$A45="АОСР"</formula>
    </cfRule>
  </conditionalFormatting>
  <conditionalFormatting sqref="BB45">
    <cfRule type="expression" dxfId="3318" priority="4487">
      <formula>$A45="АОСР"</formula>
    </cfRule>
  </conditionalFormatting>
  <conditionalFormatting sqref="BB45">
    <cfRule type="expression" dxfId="3317" priority="4486">
      <formula>$A45="АОСР"</formula>
    </cfRule>
  </conditionalFormatting>
  <conditionalFormatting sqref="BB45">
    <cfRule type="expression" dxfId="3316" priority="4485">
      <formula>$A45="АОСР"</formula>
    </cfRule>
  </conditionalFormatting>
  <conditionalFormatting sqref="BB45">
    <cfRule type="expression" dxfId="3315" priority="4484">
      <formula>$A45="АОСР"</formula>
    </cfRule>
  </conditionalFormatting>
  <conditionalFormatting sqref="BB45">
    <cfRule type="expression" dxfId="3314" priority="4483">
      <formula>$A45="АОСР"</formula>
    </cfRule>
  </conditionalFormatting>
  <conditionalFormatting sqref="BB45">
    <cfRule type="expression" dxfId="3313" priority="4482">
      <formula>$A45="АОСР"</formula>
    </cfRule>
  </conditionalFormatting>
  <conditionalFormatting sqref="BB45">
    <cfRule type="expression" dxfId="3312" priority="4481">
      <formula>$A45="АОСР"</formula>
    </cfRule>
  </conditionalFormatting>
  <conditionalFormatting sqref="BB45">
    <cfRule type="expression" dxfId="3311" priority="4480">
      <formula>$A45="АОСР"</formula>
    </cfRule>
  </conditionalFormatting>
  <conditionalFormatting sqref="BB45">
    <cfRule type="expression" dxfId="3310" priority="4479">
      <formula>$A45="АОСР"</formula>
    </cfRule>
  </conditionalFormatting>
  <conditionalFormatting sqref="BB45">
    <cfRule type="expression" dxfId="3309" priority="4478">
      <formula>$A45="АОСР"</formula>
    </cfRule>
  </conditionalFormatting>
  <conditionalFormatting sqref="BB45">
    <cfRule type="expression" dxfId="3308" priority="4477">
      <formula>$A45="АОСР"</formula>
    </cfRule>
  </conditionalFormatting>
  <conditionalFormatting sqref="BB45">
    <cfRule type="expression" dxfId="3307" priority="4474">
      <formula>$A45="АОСР"</formula>
    </cfRule>
  </conditionalFormatting>
  <conditionalFormatting sqref="BB45">
    <cfRule type="expression" dxfId="3306" priority="4472">
      <formula>$A45="АОСР"</formula>
    </cfRule>
  </conditionalFormatting>
  <conditionalFormatting sqref="BB45">
    <cfRule type="expression" dxfId="3305" priority="4471">
      <formula>$A45="АОСР"</formula>
    </cfRule>
  </conditionalFormatting>
  <conditionalFormatting sqref="BB45">
    <cfRule type="expression" dxfId="3304" priority="4470">
      <formula>$A45="АОСР"</formula>
    </cfRule>
  </conditionalFormatting>
  <conditionalFormatting sqref="BB45">
    <cfRule type="expression" dxfId="3303" priority="4469">
      <formula>$A45="АОСР"</formula>
    </cfRule>
  </conditionalFormatting>
  <conditionalFormatting sqref="BB45">
    <cfRule type="expression" dxfId="3302" priority="4468">
      <formula>$A45="АОСР"</formula>
    </cfRule>
  </conditionalFormatting>
  <conditionalFormatting sqref="BB45">
    <cfRule type="expression" dxfId="3301" priority="4467">
      <formula>$A45="АОСР"</formula>
    </cfRule>
  </conditionalFormatting>
  <conditionalFormatting sqref="BB45">
    <cfRule type="expression" dxfId="3300" priority="4498">
      <formula>$A45="АОСР"</formula>
    </cfRule>
  </conditionalFormatting>
  <conditionalFormatting sqref="BB45">
    <cfRule type="expression" dxfId="3299" priority="4493">
      <formula>$A45="АОСР"</formula>
    </cfRule>
  </conditionalFormatting>
  <conditionalFormatting sqref="BB45">
    <cfRule type="expression" dxfId="3298" priority="4492">
      <formula>$A45="АОСР"</formula>
    </cfRule>
  </conditionalFormatting>
  <conditionalFormatting sqref="BB45">
    <cfRule type="expression" dxfId="3297" priority="4490">
      <formula>$A45="АОСР"</formula>
    </cfRule>
  </conditionalFormatting>
  <conditionalFormatting sqref="BB45">
    <cfRule type="expression" dxfId="3296" priority="4476">
      <formula>$A45="АОСР"</formula>
    </cfRule>
  </conditionalFormatting>
  <conditionalFormatting sqref="BB45">
    <cfRule type="expression" dxfId="3295" priority="4475">
      <formula>$A45="АОСР"</formula>
    </cfRule>
  </conditionalFormatting>
  <conditionalFormatting sqref="BB45">
    <cfRule type="expression" dxfId="3294" priority="4473">
      <formula>$A45="АОСР"</formula>
    </cfRule>
  </conditionalFormatting>
  <conditionalFormatting sqref="BB45">
    <cfRule type="expression" dxfId="3293" priority="4466">
      <formula>$A45="АОСР"</formula>
    </cfRule>
  </conditionalFormatting>
  <conditionalFormatting sqref="BB45">
    <cfRule type="expression" dxfId="3292" priority="4465">
      <formula>$A45="АОСР"</formula>
    </cfRule>
  </conditionalFormatting>
  <conditionalFormatting sqref="BB45">
    <cfRule type="expression" dxfId="3291" priority="4464">
      <formula>$A45="АОСР"</formula>
    </cfRule>
  </conditionalFormatting>
  <conditionalFormatting sqref="BB45">
    <cfRule type="expression" dxfId="3290" priority="4463">
      <formula>$A45="АОСР"</formula>
    </cfRule>
  </conditionalFormatting>
  <conditionalFormatting sqref="BB45">
    <cfRule type="expression" dxfId="3289" priority="4462">
      <formula>$A45="АОСР"</formula>
    </cfRule>
  </conditionalFormatting>
  <conditionalFormatting sqref="BB45">
    <cfRule type="expression" dxfId="3288" priority="4461">
      <formula>$A45="АОСР"</formula>
    </cfRule>
  </conditionalFormatting>
  <conditionalFormatting sqref="BB45">
    <cfRule type="expression" dxfId="3287" priority="4460">
      <formula>$A45="АОСР"</formula>
    </cfRule>
  </conditionalFormatting>
  <conditionalFormatting sqref="BB45">
    <cfRule type="expression" dxfId="3286" priority="4459">
      <formula>$A45="АОСР"</formula>
    </cfRule>
  </conditionalFormatting>
  <conditionalFormatting sqref="BB45">
    <cfRule type="expression" dxfId="3285" priority="4458">
      <formula>$A45="АОСР"</formula>
    </cfRule>
  </conditionalFormatting>
  <conditionalFormatting sqref="BB45">
    <cfRule type="expression" dxfId="3284" priority="4457">
      <formula>$A45="АОСР"</formula>
    </cfRule>
  </conditionalFormatting>
  <conditionalFormatting sqref="BB45">
    <cfRule type="expression" dxfId="3283" priority="4456">
      <formula>$A45="АОСР"</formula>
    </cfRule>
  </conditionalFormatting>
  <conditionalFormatting sqref="BB45">
    <cfRule type="expression" dxfId="3282" priority="4455">
      <formula>$A45="АОСР"</formula>
    </cfRule>
  </conditionalFormatting>
  <conditionalFormatting sqref="BB45">
    <cfRule type="expression" dxfId="3281" priority="4454">
      <formula>$A45="АОСР"</formula>
    </cfRule>
  </conditionalFormatting>
  <conditionalFormatting sqref="BB45">
    <cfRule type="expression" dxfId="3280" priority="4453">
      <formula>$A45="АОСР"</formula>
    </cfRule>
  </conditionalFormatting>
  <conditionalFormatting sqref="BB45">
    <cfRule type="expression" dxfId="3279" priority="4452">
      <formula>$A45="АОСР"</formula>
    </cfRule>
  </conditionalFormatting>
  <conditionalFormatting sqref="BB45">
    <cfRule type="expression" dxfId="3278" priority="4451">
      <formula>$A45="АОСР"</formula>
    </cfRule>
  </conditionalFormatting>
  <conditionalFormatting sqref="BB45">
    <cfRule type="expression" dxfId="3277" priority="4450">
      <formula>$A45="АОСР"</formula>
    </cfRule>
  </conditionalFormatting>
  <conditionalFormatting sqref="BB45">
    <cfRule type="expression" dxfId="3276" priority="4449">
      <formula>$A45="АОСР"</formula>
    </cfRule>
  </conditionalFormatting>
  <conditionalFormatting sqref="BB45">
    <cfRule type="expression" dxfId="3275" priority="4448">
      <formula>$A45="АОСР"</formula>
    </cfRule>
  </conditionalFormatting>
  <conditionalFormatting sqref="BB45">
    <cfRule type="expression" dxfId="3274" priority="4447">
      <formula>$A45="АОСР"</formula>
    </cfRule>
  </conditionalFormatting>
  <conditionalFormatting sqref="BB45">
    <cfRule type="expression" dxfId="3273" priority="4446">
      <formula>$A45="АОСР"</formula>
    </cfRule>
  </conditionalFormatting>
  <conditionalFormatting sqref="BB45">
    <cfRule type="expression" dxfId="3272" priority="4445">
      <formula>$A45="АОСР"</formula>
    </cfRule>
  </conditionalFormatting>
  <conditionalFormatting sqref="BB45">
    <cfRule type="expression" dxfId="3271" priority="4444">
      <formula>$A45="АОСР"</formula>
    </cfRule>
  </conditionalFormatting>
  <conditionalFormatting sqref="BB45">
    <cfRule type="expression" dxfId="3270" priority="4443">
      <formula>$A45="АОСР"</formula>
    </cfRule>
  </conditionalFormatting>
  <conditionalFormatting sqref="BB45">
    <cfRule type="expression" dxfId="3269" priority="4442">
      <formula>$A45="АОСР"</formula>
    </cfRule>
  </conditionalFormatting>
  <conditionalFormatting sqref="BB45">
    <cfRule type="expression" dxfId="3268" priority="4441">
      <formula>$A45="АОСР"</formula>
    </cfRule>
  </conditionalFormatting>
  <conditionalFormatting sqref="BB45">
    <cfRule type="expression" dxfId="3267" priority="4440">
      <formula>$A45="АОСР"</formula>
    </cfRule>
  </conditionalFormatting>
  <conditionalFormatting sqref="BB45">
    <cfRule type="expression" dxfId="3266" priority="4439">
      <formula>$A45="АОСР"</formula>
    </cfRule>
  </conditionalFormatting>
  <conditionalFormatting sqref="BB45">
    <cfRule type="expression" dxfId="3265" priority="4438">
      <formula>$A45="АОСР"</formula>
    </cfRule>
  </conditionalFormatting>
  <conditionalFormatting sqref="BB45">
    <cfRule type="expression" dxfId="3264" priority="4437">
      <formula>$A45="АОСР"</formula>
    </cfRule>
  </conditionalFormatting>
  <conditionalFormatting sqref="BB45">
    <cfRule type="expression" dxfId="3263" priority="4436">
      <formula>$A45="АОСР"</formula>
    </cfRule>
  </conditionalFormatting>
  <conditionalFormatting sqref="BB45">
    <cfRule type="expression" dxfId="3262" priority="4435">
      <formula>$A45="АОСР"</formula>
    </cfRule>
  </conditionalFormatting>
  <conditionalFormatting sqref="BB45">
    <cfRule type="expression" dxfId="3261" priority="4434">
      <formula>$A45="АОСР"</formula>
    </cfRule>
  </conditionalFormatting>
  <conditionalFormatting sqref="BB45">
    <cfRule type="expression" dxfId="3260" priority="4433">
      <formula>$A45="АОСР"</formula>
    </cfRule>
  </conditionalFormatting>
  <conditionalFormatting sqref="BB45">
    <cfRule type="expression" dxfId="3259" priority="4432">
      <formula>$A45="АОСР"</formula>
    </cfRule>
  </conditionalFormatting>
  <conditionalFormatting sqref="BB45">
    <cfRule type="expression" dxfId="3258" priority="4431">
      <formula>$A45="АОСР"</formula>
    </cfRule>
  </conditionalFormatting>
  <conditionalFormatting sqref="BB45">
    <cfRule type="expression" dxfId="3257" priority="4430">
      <formula>$A45="АОСР"</formula>
    </cfRule>
  </conditionalFormatting>
  <conditionalFormatting sqref="BB45">
    <cfRule type="expression" dxfId="3256" priority="4429">
      <formula>$A45="АОСР"</formula>
    </cfRule>
  </conditionalFormatting>
  <conditionalFormatting sqref="BB45">
    <cfRule type="expression" dxfId="3255" priority="4428">
      <formula>$A45="АОСР"</formula>
    </cfRule>
  </conditionalFormatting>
  <conditionalFormatting sqref="BB45">
    <cfRule type="expression" dxfId="3254" priority="4427">
      <formula>$A45="АОСР"</formula>
    </cfRule>
  </conditionalFormatting>
  <conditionalFormatting sqref="BB45">
    <cfRule type="expression" dxfId="3253" priority="4426">
      <formula>$A45="АОСР"</formula>
    </cfRule>
  </conditionalFormatting>
  <conditionalFormatting sqref="BB45">
    <cfRule type="expression" dxfId="3252" priority="4425">
      <formula>$A45="АОСР"</formula>
    </cfRule>
  </conditionalFormatting>
  <conditionalFormatting sqref="BB45">
    <cfRule type="expression" dxfId="3251" priority="4424">
      <formula>$A45="АОСР"</formula>
    </cfRule>
  </conditionalFormatting>
  <conditionalFormatting sqref="BB45">
    <cfRule type="expression" dxfId="3250" priority="4423">
      <formula>$A45="АОСР"</formula>
    </cfRule>
  </conditionalFormatting>
  <conditionalFormatting sqref="BB45">
    <cfRule type="expression" dxfId="3249" priority="4422">
      <formula>$A45="АОСР"</formula>
    </cfRule>
  </conditionalFormatting>
  <conditionalFormatting sqref="BB45">
    <cfRule type="expression" dxfId="3248" priority="4421">
      <formula>$A45="АОСР"</formula>
    </cfRule>
  </conditionalFormatting>
  <conditionalFormatting sqref="BB45">
    <cfRule type="expression" dxfId="3247" priority="4420">
      <formula>$A45="АОСР"</formula>
    </cfRule>
  </conditionalFormatting>
  <conditionalFormatting sqref="BB45">
    <cfRule type="expression" dxfId="3246" priority="4419">
      <formula>$A45="АОСР"</formula>
    </cfRule>
  </conditionalFormatting>
  <conditionalFormatting sqref="BB45">
    <cfRule type="expression" dxfId="3245" priority="4418">
      <formula>$A45="АОСР"</formula>
    </cfRule>
  </conditionalFormatting>
  <conditionalFormatting sqref="BB45">
    <cfRule type="expression" dxfId="3244" priority="4417">
      <formula>$A45="АОСР"</formula>
    </cfRule>
  </conditionalFormatting>
  <conditionalFormatting sqref="BB45">
    <cfRule type="expression" dxfId="3243" priority="4416">
      <formula>$A45="АОСР"</formula>
    </cfRule>
  </conditionalFormatting>
  <conditionalFormatting sqref="BB45">
    <cfRule type="expression" dxfId="3242" priority="4415">
      <formula>$A45="АОСР"</formula>
    </cfRule>
  </conditionalFormatting>
  <conditionalFormatting sqref="BB45">
    <cfRule type="expression" dxfId="3241" priority="4414">
      <formula>$A45="АОСР"</formula>
    </cfRule>
  </conditionalFormatting>
  <conditionalFormatting sqref="BB45">
    <cfRule type="expression" dxfId="3240" priority="4413">
      <formula>$A45="АОСР"</formula>
    </cfRule>
  </conditionalFormatting>
  <conditionalFormatting sqref="BB45">
    <cfRule type="expression" dxfId="3239" priority="4412">
      <formula>$A45="АОСР"</formula>
    </cfRule>
  </conditionalFormatting>
  <conditionalFormatting sqref="BB45">
    <cfRule type="expression" dxfId="3238" priority="4411">
      <formula>$A45="АОСР"</formula>
    </cfRule>
  </conditionalFormatting>
  <conditionalFormatting sqref="BB45">
    <cfRule type="expression" dxfId="3237" priority="4410">
      <formula>$A45="АОСР"</formula>
    </cfRule>
  </conditionalFormatting>
  <conditionalFormatting sqref="BB45">
    <cfRule type="expression" dxfId="3236" priority="4409">
      <formula>$A45="АОСР"</formula>
    </cfRule>
  </conditionalFormatting>
  <conditionalFormatting sqref="BB45">
    <cfRule type="expression" dxfId="3235" priority="4408">
      <formula>$A45="АОСР"</formula>
    </cfRule>
  </conditionalFormatting>
  <conditionalFormatting sqref="BB45">
    <cfRule type="expression" dxfId="3234" priority="4407">
      <formula>$A45="АОСР"</formula>
    </cfRule>
  </conditionalFormatting>
  <conditionalFormatting sqref="BB45">
    <cfRule type="expression" dxfId="3233" priority="4406">
      <formula>$A45="АОСР"</formula>
    </cfRule>
  </conditionalFormatting>
  <conditionalFormatting sqref="BB45">
    <cfRule type="expression" dxfId="3232" priority="4405">
      <formula>$A45="АОСР"</formula>
    </cfRule>
  </conditionalFormatting>
  <conditionalFormatting sqref="BB45">
    <cfRule type="expression" dxfId="3231" priority="4404">
      <formula>$A45="АОСР"</formula>
    </cfRule>
  </conditionalFormatting>
  <conditionalFormatting sqref="BB45">
    <cfRule type="expression" dxfId="3230" priority="4403">
      <formula>$A45="АОСР"</formula>
    </cfRule>
  </conditionalFormatting>
  <conditionalFormatting sqref="BB45">
    <cfRule type="expression" dxfId="3229" priority="4402">
      <formula>$A45="АОСР"</formula>
    </cfRule>
  </conditionalFormatting>
  <conditionalFormatting sqref="BB45">
    <cfRule type="expression" dxfId="3228" priority="4401">
      <formula>$A45="АОСР"</formula>
    </cfRule>
  </conditionalFormatting>
  <conditionalFormatting sqref="BB45">
    <cfRule type="expression" dxfId="3227" priority="4400">
      <formula>$A45="АОСР"</formula>
    </cfRule>
  </conditionalFormatting>
  <conditionalFormatting sqref="BB45">
    <cfRule type="expression" dxfId="3226" priority="4399">
      <formula>$A45="АОСР"</formula>
    </cfRule>
  </conditionalFormatting>
  <conditionalFormatting sqref="BB45">
    <cfRule type="expression" dxfId="3225" priority="4398">
      <formula>$A45="АОСР"</formula>
    </cfRule>
  </conditionalFormatting>
  <conditionalFormatting sqref="BB45">
    <cfRule type="expression" dxfId="3224" priority="4397">
      <formula>$A45="АОСР"</formula>
    </cfRule>
  </conditionalFormatting>
  <conditionalFormatting sqref="BB45">
    <cfRule type="expression" dxfId="3223" priority="4396">
      <formula>$A45="АОСР"</formula>
    </cfRule>
  </conditionalFormatting>
  <conditionalFormatting sqref="BB45">
    <cfRule type="expression" dxfId="3222" priority="4395">
      <formula>$A45="АОСР"</formula>
    </cfRule>
  </conditionalFormatting>
  <conditionalFormatting sqref="BB45">
    <cfRule type="expression" dxfId="3221" priority="4394">
      <formula>$A45="АОСР"</formula>
    </cfRule>
  </conditionalFormatting>
  <conditionalFormatting sqref="BB45">
    <cfRule type="expression" dxfId="3220" priority="4393">
      <formula>$A45="АОСР"</formula>
    </cfRule>
  </conditionalFormatting>
  <conditionalFormatting sqref="BB45">
    <cfRule type="expression" dxfId="3219" priority="4392">
      <formula>$A45="АОСР"</formula>
    </cfRule>
  </conditionalFormatting>
  <conditionalFormatting sqref="BB45">
    <cfRule type="expression" dxfId="3218" priority="4391">
      <formula>$A45="АОСР"</formula>
    </cfRule>
  </conditionalFormatting>
  <conditionalFormatting sqref="BB45">
    <cfRule type="expression" dxfId="3217" priority="4390">
      <formula>$A45="АОСР"</formula>
    </cfRule>
  </conditionalFormatting>
  <conditionalFormatting sqref="BB45">
    <cfRule type="expression" dxfId="3216" priority="4389">
      <formula>$A45="АОСР"</formula>
    </cfRule>
  </conditionalFormatting>
  <conditionalFormatting sqref="BB45">
    <cfRule type="expression" dxfId="3215" priority="4388">
      <formula>$A45="АОСР"</formula>
    </cfRule>
  </conditionalFormatting>
  <conditionalFormatting sqref="BB45">
    <cfRule type="expression" dxfId="3214" priority="4387">
      <formula>$A45="АОСР"</formula>
    </cfRule>
  </conditionalFormatting>
  <conditionalFormatting sqref="BB45">
    <cfRule type="expression" dxfId="3213" priority="4386">
      <formula>$A45="АОСР"</formula>
    </cfRule>
  </conditionalFormatting>
  <conditionalFormatting sqref="BB45">
    <cfRule type="expression" dxfId="3212" priority="4385">
      <formula>$A45="АОСР"</formula>
    </cfRule>
  </conditionalFormatting>
  <conditionalFormatting sqref="BB45">
    <cfRule type="expression" dxfId="3211" priority="4384">
      <formula>$A45="АОСР"</formula>
    </cfRule>
  </conditionalFormatting>
  <conditionalFormatting sqref="BB45">
    <cfRule type="expression" dxfId="3210" priority="4383">
      <formula>$A45="АОСР"</formula>
    </cfRule>
  </conditionalFormatting>
  <conditionalFormatting sqref="AR44 AU44">
    <cfRule type="expression" dxfId="3209" priority="4382">
      <formula>$A44="АОСР"</formula>
    </cfRule>
  </conditionalFormatting>
  <conditionalFormatting sqref="AS44">
    <cfRule type="expression" dxfId="3208" priority="4381">
      <formula>$A44="АОСР"</formula>
    </cfRule>
  </conditionalFormatting>
  <conditionalFormatting sqref="AT44">
    <cfRule type="expression" dxfId="3207" priority="4380">
      <formula>$A44="АОСР"</formula>
    </cfRule>
  </conditionalFormatting>
  <conditionalFormatting sqref="BE44">
    <cfRule type="expression" dxfId="3206" priority="4379">
      <formula>$A44="АОСР"</formula>
    </cfRule>
  </conditionalFormatting>
  <conditionalFormatting sqref="BE44">
    <cfRule type="expression" dxfId="3205" priority="4378">
      <formula>$A44="АОСР"</formula>
    </cfRule>
  </conditionalFormatting>
  <conditionalFormatting sqref="AZ44">
    <cfRule type="expression" dxfId="3204" priority="4377">
      <formula>$A44="АОСР"</formula>
    </cfRule>
  </conditionalFormatting>
  <conditionalFormatting sqref="AV44 AX44">
    <cfRule type="expression" dxfId="3203" priority="4376">
      <formula>$A44="АОСР"</formula>
    </cfRule>
  </conditionalFormatting>
  <conditionalFormatting sqref="BC44">
    <cfRule type="expression" dxfId="3202" priority="4375">
      <formula>$A44="АОСР"</formula>
    </cfRule>
  </conditionalFormatting>
  <conditionalFormatting sqref="AW44">
    <cfRule type="expression" dxfId="3201" priority="4370">
      <formula>$A44="АОСР"</formula>
    </cfRule>
  </conditionalFormatting>
  <conditionalFormatting sqref="AW44">
    <cfRule type="expression" dxfId="3200" priority="4369">
      <formula>$A44="АОСР"</formula>
    </cfRule>
  </conditionalFormatting>
  <conditionalFormatting sqref="BD44">
    <cfRule type="expression" dxfId="3199" priority="4374">
      <formula>$A45="АОСР"</formula>
    </cfRule>
  </conditionalFormatting>
  <conditionalFormatting sqref="BD44">
    <cfRule type="expression" dxfId="3198" priority="4373">
      <formula>$A45="АОСР"</formula>
    </cfRule>
  </conditionalFormatting>
  <conditionalFormatting sqref="BD44">
    <cfRule type="expression" dxfId="3197" priority="4372">
      <formula>#REF!="АОСР"</formula>
    </cfRule>
  </conditionalFormatting>
  <conditionalFormatting sqref="BD44">
    <cfRule type="expression" dxfId="3196" priority="4371">
      <formula>#REF!="АОСР"</formula>
    </cfRule>
  </conditionalFormatting>
  <conditionalFormatting sqref="AY44">
    <cfRule type="expression" dxfId="3195" priority="4368">
      <formula>$A44="АОСР"</formula>
    </cfRule>
  </conditionalFormatting>
  <conditionalFormatting sqref="BB44">
    <cfRule type="expression" dxfId="3194" priority="4337">
      <formula>$A44="АОСР"</formula>
    </cfRule>
  </conditionalFormatting>
  <conditionalFormatting sqref="BB44">
    <cfRule type="expression" dxfId="3193" priority="4336">
      <formula>$A44="АОСР"</formula>
    </cfRule>
  </conditionalFormatting>
  <conditionalFormatting sqref="BB44">
    <cfRule type="expression" dxfId="3192" priority="4335">
      <formula>$A44="АОСР"</formula>
    </cfRule>
  </conditionalFormatting>
  <conditionalFormatting sqref="BB44">
    <cfRule type="expression" dxfId="3191" priority="4334">
      <formula>$A44="АОСР"</formula>
    </cfRule>
  </conditionalFormatting>
  <conditionalFormatting sqref="BB44">
    <cfRule type="expression" dxfId="3190" priority="4333">
      <formula>$A44="АОСР"</formula>
    </cfRule>
  </conditionalFormatting>
  <conditionalFormatting sqref="BB44">
    <cfRule type="expression" dxfId="3189" priority="4332">
      <formula>$A44="АОСР"</formula>
    </cfRule>
  </conditionalFormatting>
  <conditionalFormatting sqref="BB44">
    <cfRule type="expression" dxfId="3188" priority="4331">
      <formula>$A44="АОСР"</formula>
    </cfRule>
  </conditionalFormatting>
  <conditionalFormatting sqref="BB44">
    <cfRule type="expression" dxfId="3187" priority="4330">
      <formula>$A44="АОСР"</formula>
    </cfRule>
  </conditionalFormatting>
  <conditionalFormatting sqref="BB44">
    <cfRule type="expression" dxfId="3186" priority="4329">
      <formula>$A44="АОСР"</formula>
    </cfRule>
  </conditionalFormatting>
  <conditionalFormatting sqref="BB44">
    <cfRule type="expression" dxfId="3185" priority="4328">
      <formula>$A44="АОСР"</formula>
    </cfRule>
  </conditionalFormatting>
  <conditionalFormatting sqref="BB44">
    <cfRule type="expression" dxfId="3184" priority="4327">
      <formula>$A44="АОСР"</formula>
    </cfRule>
  </conditionalFormatting>
  <conditionalFormatting sqref="BB44">
    <cfRule type="expression" dxfId="3183" priority="4326">
      <formula>$A44="АОСР"</formula>
    </cfRule>
  </conditionalFormatting>
  <conditionalFormatting sqref="BA44">
    <cfRule type="expression" dxfId="3182" priority="4325">
      <formula>$A44="АОСР"</formula>
    </cfRule>
  </conditionalFormatting>
  <conditionalFormatting sqref="BA44">
    <cfRule type="expression" dxfId="3181" priority="4324">
      <formula>$A44="АОСР"</formula>
    </cfRule>
  </conditionalFormatting>
  <conditionalFormatting sqref="BA44">
    <cfRule type="expression" dxfId="3180" priority="4323">
      <formula>$A44="АОСР"</formula>
    </cfRule>
  </conditionalFormatting>
  <conditionalFormatting sqref="BA44">
    <cfRule type="expression" dxfId="3179" priority="4322">
      <formula>$A44="АОСР"</formula>
    </cfRule>
  </conditionalFormatting>
  <conditionalFormatting sqref="BA44">
    <cfRule type="expression" dxfId="3178" priority="4321">
      <formula>$A44="АОСР"</formula>
    </cfRule>
  </conditionalFormatting>
  <conditionalFormatting sqref="BA44">
    <cfRule type="expression" dxfId="3177" priority="4319">
      <formula>$A44="АОСР"</formula>
    </cfRule>
  </conditionalFormatting>
  <conditionalFormatting sqref="BA44">
    <cfRule type="expression" dxfId="3176" priority="4318">
      <formula>$A44="АОСР"</formula>
    </cfRule>
  </conditionalFormatting>
  <conditionalFormatting sqref="BA44">
    <cfRule type="expression" dxfId="3175" priority="4316">
      <formula>$A44="АОСР"</formula>
    </cfRule>
  </conditionalFormatting>
  <conditionalFormatting sqref="BA44">
    <cfRule type="expression" dxfId="3174" priority="4314">
      <formula>$A44="АОСР"</formula>
    </cfRule>
  </conditionalFormatting>
  <conditionalFormatting sqref="BA44">
    <cfRule type="expression" dxfId="3173" priority="4313">
      <formula>$A44="АОСР"</formula>
    </cfRule>
  </conditionalFormatting>
  <conditionalFormatting sqref="BA44">
    <cfRule type="expression" dxfId="3172" priority="4312">
      <formula>$A44="АОСР"</formula>
    </cfRule>
  </conditionalFormatting>
  <conditionalFormatting sqref="BA44">
    <cfRule type="expression" dxfId="3171" priority="4311">
      <formula>$A44="АОСР"</formula>
    </cfRule>
  </conditionalFormatting>
  <conditionalFormatting sqref="BA44">
    <cfRule type="expression" dxfId="3170" priority="4308">
      <formula>$A44="АОСР"</formula>
    </cfRule>
  </conditionalFormatting>
  <conditionalFormatting sqref="BA44">
    <cfRule type="expression" dxfId="3169" priority="4306">
      <formula>$A44="АОСР"</formula>
    </cfRule>
  </conditionalFormatting>
  <conditionalFormatting sqref="BA44">
    <cfRule type="expression" dxfId="3168" priority="4305">
      <formula>$A44="АОСР"</formula>
    </cfRule>
  </conditionalFormatting>
  <conditionalFormatting sqref="BB44">
    <cfRule type="expression" dxfId="3167" priority="4304">
      <formula>$A44="АОСР"</formula>
    </cfRule>
  </conditionalFormatting>
  <conditionalFormatting sqref="BB44">
    <cfRule type="expression" dxfId="3166" priority="4303">
      <formula>$A44="АОСР"</formula>
    </cfRule>
  </conditionalFormatting>
  <conditionalFormatting sqref="BB44">
    <cfRule type="expression" dxfId="3165" priority="4302">
      <formula>$A44="АОСР"</formula>
    </cfRule>
  </conditionalFormatting>
  <conditionalFormatting sqref="BB44">
    <cfRule type="expression" dxfId="3164" priority="4301">
      <formula>$A44="АОСР"</formula>
    </cfRule>
  </conditionalFormatting>
  <conditionalFormatting sqref="BB44">
    <cfRule type="expression" dxfId="3163" priority="4300">
      <formula>$A44="АОСР"</formula>
    </cfRule>
  </conditionalFormatting>
  <conditionalFormatting sqref="BB44">
    <cfRule type="expression" dxfId="3162" priority="4299">
      <formula>$A44="АОСР"</formula>
    </cfRule>
  </conditionalFormatting>
  <conditionalFormatting sqref="BB44">
    <cfRule type="expression" dxfId="3161" priority="4298">
      <formula>$A44="АОСР"</formula>
    </cfRule>
  </conditionalFormatting>
  <conditionalFormatting sqref="BB44">
    <cfRule type="expression" dxfId="3160" priority="4297">
      <formula>$A44="АОСР"</formula>
    </cfRule>
  </conditionalFormatting>
  <conditionalFormatting sqref="BB44">
    <cfRule type="expression" dxfId="3159" priority="4296">
      <formula>$A44="АОСР"</formula>
    </cfRule>
  </conditionalFormatting>
  <conditionalFormatting sqref="BB44">
    <cfRule type="expression" dxfId="3158" priority="4295">
      <formula>$A44="АОСР"</formula>
    </cfRule>
  </conditionalFormatting>
  <conditionalFormatting sqref="BB44">
    <cfRule type="expression" dxfId="3157" priority="4294">
      <formula>$A44="АОСР"</formula>
    </cfRule>
  </conditionalFormatting>
  <conditionalFormatting sqref="BB44">
    <cfRule type="expression" dxfId="3156" priority="4293">
      <formula>$A44="АОСР"</formula>
    </cfRule>
  </conditionalFormatting>
  <conditionalFormatting sqref="BB44">
    <cfRule type="expression" dxfId="3155" priority="4292">
      <formula>$A44="АОСР"</formula>
    </cfRule>
  </conditionalFormatting>
  <conditionalFormatting sqref="BB44">
    <cfRule type="expression" dxfId="3154" priority="4291">
      <formula>$A44="АОСР"</formula>
    </cfRule>
  </conditionalFormatting>
  <conditionalFormatting sqref="BB44">
    <cfRule type="expression" dxfId="3153" priority="4290">
      <formula>$A44="АОСР"</formula>
    </cfRule>
  </conditionalFormatting>
  <conditionalFormatting sqref="BB44">
    <cfRule type="expression" dxfId="3152" priority="4289">
      <formula>$A44="АОСР"</formula>
    </cfRule>
  </conditionalFormatting>
  <conditionalFormatting sqref="BB44">
    <cfRule type="expression" dxfId="3151" priority="4288">
      <formula>$A44="АОСР"</formula>
    </cfRule>
  </conditionalFormatting>
  <conditionalFormatting sqref="BB44">
    <cfRule type="expression" dxfId="3150" priority="4287">
      <formula>$A44="АОСР"</formula>
    </cfRule>
  </conditionalFormatting>
  <conditionalFormatting sqref="BB44">
    <cfRule type="expression" dxfId="3149" priority="4286">
      <formula>$A44="АОСР"</formula>
    </cfRule>
  </conditionalFormatting>
  <conditionalFormatting sqref="BB44">
    <cfRule type="expression" dxfId="3148" priority="4285">
      <formula>$A44="АОСР"</formula>
    </cfRule>
  </conditionalFormatting>
  <conditionalFormatting sqref="BB44">
    <cfRule type="expression" dxfId="3147" priority="4284">
      <formula>$A44="АОСР"</formula>
    </cfRule>
  </conditionalFormatting>
  <conditionalFormatting sqref="BA44">
    <cfRule type="expression" dxfId="3146" priority="4283">
      <formula>$A44="АОСР"</formula>
    </cfRule>
  </conditionalFormatting>
  <conditionalFormatting sqref="BA44">
    <cfRule type="expression" dxfId="3145" priority="4282">
      <formula>$A44="АОСР"</formula>
    </cfRule>
  </conditionalFormatting>
  <conditionalFormatting sqref="BA44">
    <cfRule type="expression" dxfId="3144" priority="4281">
      <formula>$A44="АОСР"</formula>
    </cfRule>
  </conditionalFormatting>
  <conditionalFormatting sqref="BA44">
    <cfRule type="expression" dxfId="3143" priority="4280">
      <formula>$A44="АОСР"</formula>
    </cfRule>
  </conditionalFormatting>
  <conditionalFormatting sqref="BA44">
    <cfRule type="expression" dxfId="3142" priority="4279">
      <formula>$A44="АОСР"</formula>
    </cfRule>
  </conditionalFormatting>
  <conditionalFormatting sqref="BA44">
    <cfRule type="expression" dxfId="3141" priority="4278">
      <formula>$A44="АОСР"</formula>
    </cfRule>
  </conditionalFormatting>
  <conditionalFormatting sqref="BA44">
    <cfRule type="expression" dxfId="3140" priority="4277">
      <formula>$A44="АОСР"</formula>
    </cfRule>
  </conditionalFormatting>
  <conditionalFormatting sqref="BA44">
    <cfRule type="expression" dxfId="3139" priority="4276">
      <formula>$A44="АОСР"</formula>
    </cfRule>
  </conditionalFormatting>
  <conditionalFormatting sqref="BA44">
    <cfRule type="expression" dxfId="3138" priority="4275">
      <formula>$A44="АОСР"</formula>
    </cfRule>
  </conditionalFormatting>
  <conditionalFormatting sqref="BA44">
    <cfRule type="expression" dxfId="3137" priority="4274">
      <formula>$A44="АОСР"</formula>
    </cfRule>
  </conditionalFormatting>
  <conditionalFormatting sqref="BA44">
    <cfRule type="expression" dxfId="3136" priority="4273">
      <formula>$A44="АОСР"</formula>
    </cfRule>
  </conditionalFormatting>
  <conditionalFormatting sqref="BA44">
    <cfRule type="expression" dxfId="3135" priority="4270">
      <formula>$A44="АОСР"</formula>
    </cfRule>
  </conditionalFormatting>
  <conditionalFormatting sqref="BA44">
    <cfRule type="expression" dxfId="3134" priority="4268">
      <formula>$A44="АОСР"</formula>
    </cfRule>
  </conditionalFormatting>
  <conditionalFormatting sqref="BA44">
    <cfRule type="expression" dxfId="3133" priority="4267">
      <formula>$A44="АОСР"</formula>
    </cfRule>
  </conditionalFormatting>
  <conditionalFormatting sqref="BA44">
    <cfRule type="expression" dxfId="3132" priority="4266">
      <formula>$A44="АОСР"</formula>
    </cfRule>
  </conditionalFormatting>
  <conditionalFormatting sqref="BA44">
    <cfRule type="expression" dxfId="3131" priority="4265">
      <formula>$A44="АОСР"</formula>
    </cfRule>
  </conditionalFormatting>
  <conditionalFormatting sqref="BA44">
    <cfRule type="expression" dxfId="3130" priority="4264">
      <formula>$A44="АОСР"</formula>
    </cfRule>
  </conditionalFormatting>
  <conditionalFormatting sqref="BA44">
    <cfRule type="expression" dxfId="3129" priority="4263">
      <formula>$A44="АОСР"</formula>
    </cfRule>
  </conditionalFormatting>
  <conditionalFormatting sqref="BB44">
    <cfRule type="expression" dxfId="3128" priority="4262">
      <formula>$A44="АОСР"</formula>
    </cfRule>
  </conditionalFormatting>
  <conditionalFormatting sqref="BB44">
    <cfRule type="expression" dxfId="3127" priority="4261">
      <formula>$A44="АОСР"</formula>
    </cfRule>
  </conditionalFormatting>
  <conditionalFormatting sqref="BB44">
    <cfRule type="expression" dxfId="3126" priority="4260">
      <formula>$A44="АОСР"</formula>
    </cfRule>
  </conditionalFormatting>
  <conditionalFormatting sqref="BB44">
    <cfRule type="expression" dxfId="3125" priority="4259">
      <formula>$A44="АОСР"</formula>
    </cfRule>
  </conditionalFormatting>
  <conditionalFormatting sqref="BB44">
    <cfRule type="expression" dxfId="3124" priority="4258">
      <formula>$A44="АОСР"</formula>
    </cfRule>
  </conditionalFormatting>
  <conditionalFormatting sqref="BB44">
    <cfRule type="expression" dxfId="3123" priority="4257">
      <formula>$A44="АОСР"</formula>
    </cfRule>
  </conditionalFormatting>
  <conditionalFormatting sqref="BB44">
    <cfRule type="expression" dxfId="3122" priority="4256">
      <formula>$A44="АОСР"</formula>
    </cfRule>
  </conditionalFormatting>
  <conditionalFormatting sqref="BB44">
    <cfRule type="expression" dxfId="3121" priority="4255">
      <formula>$A44="АОСР"</formula>
    </cfRule>
  </conditionalFormatting>
  <conditionalFormatting sqref="BB44">
    <cfRule type="expression" dxfId="3120" priority="4254">
      <formula>$A44="АОСР"</formula>
    </cfRule>
  </conditionalFormatting>
  <conditionalFormatting sqref="BB44">
    <cfRule type="expression" dxfId="3119" priority="4253">
      <formula>$A44="АОСР"</formula>
    </cfRule>
  </conditionalFormatting>
  <conditionalFormatting sqref="BB44">
    <cfRule type="expression" dxfId="3118" priority="4252">
      <formula>$A44="АОСР"</formula>
    </cfRule>
  </conditionalFormatting>
  <conditionalFormatting sqref="BB44">
    <cfRule type="expression" dxfId="3117" priority="4251">
      <formula>$A44="АОСР"</formula>
    </cfRule>
  </conditionalFormatting>
  <conditionalFormatting sqref="BB44">
    <cfRule type="expression" dxfId="3116" priority="4250">
      <formula>$A44="АОСР"</formula>
    </cfRule>
  </conditionalFormatting>
  <conditionalFormatting sqref="BB44">
    <cfRule type="expression" dxfId="3115" priority="4249">
      <formula>$A44="АОСР"</formula>
    </cfRule>
  </conditionalFormatting>
  <conditionalFormatting sqref="BB44">
    <cfRule type="expression" dxfId="3114" priority="4248">
      <formula>$A44="АОСР"</formula>
    </cfRule>
  </conditionalFormatting>
  <conditionalFormatting sqref="BB44">
    <cfRule type="expression" dxfId="3113" priority="4247">
      <formula>$A44="АОСР"</formula>
    </cfRule>
  </conditionalFormatting>
  <conditionalFormatting sqref="BB44">
    <cfRule type="expression" dxfId="3112" priority="4246">
      <formula>$A44="АОСР"</formula>
    </cfRule>
  </conditionalFormatting>
  <conditionalFormatting sqref="BB44">
    <cfRule type="expression" dxfId="3111" priority="4245">
      <formula>$A44="АОСР"</formula>
    </cfRule>
  </conditionalFormatting>
  <conditionalFormatting sqref="BB44">
    <cfRule type="expression" dxfId="3110" priority="4244">
      <formula>$A44="АОСР"</formula>
    </cfRule>
  </conditionalFormatting>
  <conditionalFormatting sqref="BB44">
    <cfRule type="expression" dxfId="3109" priority="4243">
      <formula>$A44="АОСР"</formula>
    </cfRule>
  </conditionalFormatting>
  <conditionalFormatting sqref="BB44">
    <cfRule type="expression" dxfId="3108" priority="4242">
      <formula>$A44="АОСР"</formula>
    </cfRule>
  </conditionalFormatting>
  <conditionalFormatting sqref="BA44">
    <cfRule type="expression" dxfId="3107" priority="4367">
      <formula>$A44="АОСР"</formula>
    </cfRule>
  </conditionalFormatting>
  <conditionalFormatting sqref="BA44">
    <cfRule type="expression" dxfId="3106" priority="4366">
      <formula>$A44="АОСР"</formula>
    </cfRule>
  </conditionalFormatting>
  <conditionalFormatting sqref="BA44">
    <cfRule type="expression" dxfId="3105" priority="4365">
      <formula>$A44="АОСР"</formula>
    </cfRule>
  </conditionalFormatting>
  <conditionalFormatting sqref="BA44">
    <cfRule type="expression" dxfId="3104" priority="4364">
      <formula>$A44="АОСР"</formula>
    </cfRule>
  </conditionalFormatting>
  <conditionalFormatting sqref="BA44">
    <cfRule type="expression" dxfId="3103" priority="4363">
      <formula>$A44="АОСР"</formula>
    </cfRule>
  </conditionalFormatting>
  <conditionalFormatting sqref="BA44">
    <cfRule type="expression" dxfId="3102" priority="4362">
      <formula>$A44="АОСР"</formula>
    </cfRule>
  </conditionalFormatting>
  <conditionalFormatting sqref="BA44">
    <cfRule type="expression" dxfId="3101" priority="4361">
      <formula>$A44="АОСР"</formula>
    </cfRule>
  </conditionalFormatting>
  <conditionalFormatting sqref="BA44">
    <cfRule type="expression" dxfId="3100" priority="4360">
      <formula>$A44="АОСР"</formula>
    </cfRule>
  </conditionalFormatting>
  <conditionalFormatting sqref="BA44">
    <cfRule type="expression" dxfId="3099" priority="4359">
      <formula>$A44="АОСР"</formula>
    </cfRule>
  </conditionalFormatting>
  <conditionalFormatting sqref="BA44">
    <cfRule type="expression" dxfId="3098" priority="4358">
      <formula>$A44="АОСР"</formula>
    </cfRule>
  </conditionalFormatting>
  <conditionalFormatting sqref="BA44">
    <cfRule type="expression" dxfId="3097" priority="4357">
      <formula>$A44="АОСР"</formula>
    </cfRule>
  </conditionalFormatting>
  <conditionalFormatting sqref="BA44">
    <cfRule type="expression" dxfId="3096" priority="4356">
      <formula>$A44="АОСР"</formula>
    </cfRule>
  </conditionalFormatting>
  <conditionalFormatting sqref="BA44">
    <cfRule type="expression" dxfId="3095" priority="4355">
      <formula>$A44="АОСР"</formula>
    </cfRule>
  </conditionalFormatting>
  <conditionalFormatting sqref="BA44">
    <cfRule type="expression" dxfId="3094" priority="4354">
      <formula>$A44="АОСР"</formula>
    </cfRule>
  </conditionalFormatting>
  <conditionalFormatting sqref="BA44">
    <cfRule type="expression" dxfId="3093" priority="4353">
      <formula>$A44="АОСР"</formula>
    </cfRule>
  </conditionalFormatting>
  <conditionalFormatting sqref="BA44">
    <cfRule type="expression" dxfId="3092" priority="4352">
      <formula>$A44="АОСР"</formula>
    </cfRule>
  </conditionalFormatting>
  <conditionalFormatting sqref="BA44">
    <cfRule type="expression" dxfId="3091" priority="4351">
      <formula>$A44="АОСР"</formula>
    </cfRule>
  </conditionalFormatting>
  <conditionalFormatting sqref="BA44">
    <cfRule type="expression" dxfId="3090" priority="4350">
      <formula>$A44="АОСР"</formula>
    </cfRule>
  </conditionalFormatting>
  <conditionalFormatting sqref="BA44">
    <cfRule type="expression" dxfId="3089" priority="4349">
      <formula>$A44="АОСР"</formula>
    </cfRule>
  </conditionalFormatting>
  <conditionalFormatting sqref="BA44">
    <cfRule type="expression" dxfId="3088" priority="4348">
      <formula>$A44="АОСР"</formula>
    </cfRule>
  </conditionalFormatting>
  <conditionalFormatting sqref="BA44">
    <cfRule type="expression" dxfId="3087" priority="4347">
      <formula>$A44="АОСР"</formula>
    </cfRule>
  </conditionalFormatting>
  <conditionalFormatting sqref="BB44">
    <cfRule type="expression" dxfId="3086" priority="4346">
      <formula>$A44="АОСР"</formula>
    </cfRule>
  </conditionalFormatting>
  <conditionalFormatting sqref="BB44">
    <cfRule type="expression" dxfId="3085" priority="4345">
      <formula>$A44="АОСР"</formula>
    </cfRule>
  </conditionalFormatting>
  <conditionalFormatting sqref="BB44">
    <cfRule type="expression" dxfId="3084" priority="4344">
      <formula>$A44="АОСР"</formula>
    </cfRule>
  </conditionalFormatting>
  <conditionalFormatting sqref="BB44">
    <cfRule type="expression" dxfId="3083" priority="4343">
      <formula>$A44="АОСР"</formula>
    </cfRule>
  </conditionalFormatting>
  <conditionalFormatting sqref="BB44">
    <cfRule type="expression" dxfId="3082" priority="4342">
      <formula>$A44="АОСР"</formula>
    </cfRule>
  </conditionalFormatting>
  <conditionalFormatting sqref="BB44">
    <cfRule type="expression" dxfId="3081" priority="4341">
      <formula>$A44="АОСР"</formula>
    </cfRule>
  </conditionalFormatting>
  <conditionalFormatting sqref="BB44">
    <cfRule type="expression" dxfId="3080" priority="4340">
      <formula>$A44="АОСР"</formula>
    </cfRule>
  </conditionalFormatting>
  <conditionalFormatting sqref="BB44">
    <cfRule type="expression" dxfId="3079" priority="4339">
      <formula>$A44="АОСР"</formula>
    </cfRule>
  </conditionalFormatting>
  <conditionalFormatting sqref="BB44">
    <cfRule type="expression" dxfId="3078" priority="4338">
      <formula>$A44="АОСР"</formula>
    </cfRule>
  </conditionalFormatting>
  <conditionalFormatting sqref="BA44">
    <cfRule type="expression" dxfId="3077" priority="4320">
      <formula>$A44="АОСР"</formula>
    </cfRule>
  </conditionalFormatting>
  <conditionalFormatting sqref="BA44">
    <cfRule type="expression" dxfId="3076" priority="4317">
      <formula>$A44="АОСР"</formula>
    </cfRule>
  </conditionalFormatting>
  <conditionalFormatting sqref="BA44">
    <cfRule type="expression" dxfId="3075" priority="4315">
      <formula>$A44="АОСР"</formula>
    </cfRule>
  </conditionalFormatting>
  <conditionalFormatting sqref="BA44">
    <cfRule type="expression" dxfId="3074" priority="4310">
      <formula>$A44="АОСР"</formula>
    </cfRule>
  </conditionalFormatting>
  <conditionalFormatting sqref="BA44">
    <cfRule type="expression" dxfId="3073" priority="4309">
      <formula>$A44="АОСР"</formula>
    </cfRule>
  </conditionalFormatting>
  <conditionalFormatting sqref="BA44">
    <cfRule type="expression" dxfId="3072" priority="4307">
      <formula>$A44="АОСР"</formula>
    </cfRule>
  </conditionalFormatting>
  <conditionalFormatting sqref="BA44">
    <cfRule type="expression" dxfId="3071" priority="4272">
      <formula>$A44="АОСР"</formula>
    </cfRule>
  </conditionalFormatting>
  <conditionalFormatting sqref="BA44">
    <cfRule type="expression" dxfId="3070" priority="4271">
      <formula>$A44="АОСР"</formula>
    </cfRule>
  </conditionalFormatting>
  <conditionalFormatting sqref="BA44">
    <cfRule type="expression" dxfId="3069" priority="4269">
      <formula>$A44="АОСР"</formula>
    </cfRule>
  </conditionalFormatting>
  <conditionalFormatting sqref="BA44:BB44">
    <cfRule type="expression" dxfId="3068" priority="4241">
      <formula>$A44="АОСР"</formula>
    </cfRule>
  </conditionalFormatting>
  <conditionalFormatting sqref="BA44:BB44">
    <cfRule type="expression" dxfId="3067" priority="4240">
      <formula>$A44="АОСР"</formula>
    </cfRule>
  </conditionalFormatting>
  <conditionalFormatting sqref="BA44:BB44">
    <cfRule type="expression" dxfId="3066" priority="4239">
      <formula>$A44="АОСР"</formula>
    </cfRule>
  </conditionalFormatting>
  <conditionalFormatting sqref="BA44:BB44">
    <cfRule type="expression" dxfId="3065" priority="4238">
      <formula>$A44="АОСР"</formula>
    </cfRule>
  </conditionalFormatting>
  <conditionalFormatting sqref="BA44:BB44">
    <cfRule type="expression" dxfId="3064" priority="4237">
      <formula>$A44="АОСР"</formula>
    </cfRule>
  </conditionalFormatting>
  <conditionalFormatting sqref="BA44:BB44">
    <cfRule type="expression" dxfId="3063" priority="4236">
      <formula>$A44="АОСР"</formula>
    </cfRule>
  </conditionalFormatting>
  <conditionalFormatting sqref="BA44:BB44">
    <cfRule type="expression" dxfId="3062" priority="4235">
      <formula>$A44="АОСР"</formula>
    </cfRule>
  </conditionalFormatting>
  <conditionalFormatting sqref="BA44:BB44">
    <cfRule type="expression" dxfId="3061" priority="4234">
      <formula>$A44="АОСР"</formula>
    </cfRule>
  </conditionalFormatting>
  <conditionalFormatting sqref="BA44:BB44">
    <cfRule type="expression" dxfId="3060" priority="4233">
      <formula>$A44="АОСР"</formula>
    </cfRule>
  </conditionalFormatting>
  <conditionalFormatting sqref="BA44:BB44">
    <cfRule type="expression" dxfId="3059" priority="4232">
      <formula>$A44="АОСР"</formula>
    </cfRule>
  </conditionalFormatting>
  <conditionalFormatting sqref="BA44:BB44">
    <cfRule type="expression" dxfId="3058" priority="4231">
      <formula>$A44="АОСР"</formula>
    </cfRule>
  </conditionalFormatting>
  <conditionalFormatting sqref="BA44:BB44">
    <cfRule type="expression" dxfId="3057" priority="4230">
      <formula>$A44="АОСР"</formula>
    </cfRule>
  </conditionalFormatting>
  <conditionalFormatting sqref="BA44:BB44">
    <cfRule type="expression" dxfId="3056" priority="4229">
      <formula>$A44="АОСР"</formula>
    </cfRule>
  </conditionalFormatting>
  <conditionalFormatting sqref="BA44:BB44">
    <cfRule type="expression" dxfId="3055" priority="4228">
      <formula>$A44="АОСР"</formula>
    </cfRule>
  </conditionalFormatting>
  <conditionalFormatting sqref="BA44:BB44">
    <cfRule type="expression" dxfId="3054" priority="4227">
      <formula>$A44="АОСР"</formula>
    </cfRule>
  </conditionalFormatting>
  <conditionalFormatting sqref="BA44:BB44">
    <cfRule type="expression" dxfId="3053" priority="4226">
      <formula>$A44="АОСР"</formula>
    </cfRule>
  </conditionalFormatting>
  <conditionalFormatting sqref="BA44:BB44">
    <cfRule type="expression" dxfId="3052" priority="4225">
      <formula>$A44="АОСР"</formula>
    </cfRule>
  </conditionalFormatting>
  <conditionalFormatting sqref="BA44:BB44">
    <cfRule type="expression" dxfId="3051" priority="4224">
      <formula>$A44="АОСР"</formula>
    </cfRule>
  </conditionalFormatting>
  <conditionalFormatting sqref="BA44:BB44">
    <cfRule type="expression" dxfId="3050" priority="4223">
      <formula>$A44="АОСР"</formula>
    </cfRule>
  </conditionalFormatting>
  <conditionalFormatting sqref="BA44:BB44">
    <cfRule type="expression" dxfId="3049" priority="4222">
      <formula>$A44="АОСР"</formula>
    </cfRule>
  </conditionalFormatting>
  <conditionalFormatting sqref="BA44:BB44">
    <cfRule type="expression" dxfId="3048" priority="4221">
      <formula>$A44="АОСР"</formula>
    </cfRule>
  </conditionalFormatting>
  <conditionalFormatting sqref="BA44">
    <cfRule type="expression" dxfId="3047" priority="4220">
      <formula>$A44="АОСР"</formula>
    </cfRule>
  </conditionalFormatting>
  <conditionalFormatting sqref="BA44">
    <cfRule type="expression" dxfId="3046" priority="4219">
      <formula>$A44="АОСР"</formula>
    </cfRule>
  </conditionalFormatting>
  <conditionalFormatting sqref="BA44">
    <cfRule type="expression" dxfId="3045" priority="4218">
      <formula>$A44="АОСР"</formula>
    </cfRule>
  </conditionalFormatting>
  <conditionalFormatting sqref="BA44">
    <cfRule type="expression" dxfId="3044" priority="4217">
      <formula>$A44="АОСР"</formula>
    </cfRule>
  </conditionalFormatting>
  <conditionalFormatting sqref="BA44">
    <cfRule type="expression" dxfId="3043" priority="4216">
      <formula>$A44="АОСР"</formula>
    </cfRule>
  </conditionalFormatting>
  <conditionalFormatting sqref="BA44">
    <cfRule type="expression" dxfId="3042" priority="4215">
      <formula>$A44="АОСР"</formula>
    </cfRule>
  </conditionalFormatting>
  <conditionalFormatting sqref="BA44">
    <cfRule type="expression" dxfId="3041" priority="4214">
      <formula>$A44="АОСР"</formula>
    </cfRule>
  </conditionalFormatting>
  <conditionalFormatting sqref="BA44">
    <cfRule type="expression" dxfId="3040" priority="4213">
      <formula>$A44="АОСР"</formula>
    </cfRule>
  </conditionalFormatting>
  <conditionalFormatting sqref="BA44">
    <cfRule type="expression" dxfId="3039" priority="4212">
      <formula>$A44="АОСР"</formula>
    </cfRule>
  </conditionalFormatting>
  <conditionalFormatting sqref="BA44">
    <cfRule type="expression" dxfId="3038" priority="4211">
      <formula>$A44="АОСР"</formula>
    </cfRule>
  </conditionalFormatting>
  <conditionalFormatting sqref="BA44">
    <cfRule type="expression" dxfId="3037" priority="4210">
      <formula>$A44="АОСР"</formula>
    </cfRule>
  </conditionalFormatting>
  <conditionalFormatting sqref="BA44">
    <cfRule type="expression" dxfId="3036" priority="4209">
      <formula>$A44="АОСР"</formula>
    </cfRule>
  </conditionalFormatting>
  <conditionalFormatting sqref="BA44">
    <cfRule type="expression" dxfId="3035" priority="4208">
      <formula>$A44="АОСР"</formula>
    </cfRule>
  </conditionalFormatting>
  <conditionalFormatting sqref="BA44">
    <cfRule type="expression" dxfId="3034" priority="4207">
      <formula>$A44="АОСР"</formula>
    </cfRule>
  </conditionalFormatting>
  <conditionalFormatting sqref="BA44">
    <cfRule type="expression" dxfId="3033" priority="4206">
      <formula>$A44="АОСР"</formula>
    </cfRule>
  </conditionalFormatting>
  <conditionalFormatting sqref="BA44">
    <cfRule type="expression" dxfId="3032" priority="4205">
      <formula>$A44="АОСР"</formula>
    </cfRule>
  </conditionalFormatting>
  <conditionalFormatting sqref="BA44">
    <cfRule type="expression" dxfId="3031" priority="4204">
      <formula>$A44="АОСР"</formula>
    </cfRule>
  </conditionalFormatting>
  <conditionalFormatting sqref="BA44">
    <cfRule type="expression" dxfId="3030" priority="4203">
      <formula>$A44="АОСР"</formula>
    </cfRule>
  </conditionalFormatting>
  <conditionalFormatting sqref="BA44">
    <cfRule type="expression" dxfId="3029" priority="4202">
      <formula>$A44="АОСР"</formula>
    </cfRule>
  </conditionalFormatting>
  <conditionalFormatting sqref="BA44">
    <cfRule type="expression" dxfId="3028" priority="4201">
      <formula>$A44="АОСР"</formula>
    </cfRule>
  </conditionalFormatting>
  <conditionalFormatting sqref="BA44">
    <cfRule type="expression" dxfId="3027" priority="4200">
      <formula>$A44="АОСР"</formula>
    </cfRule>
  </conditionalFormatting>
  <conditionalFormatting sqref="BB44">
    <cfRule type="expression" dxfId="3026" priority="4199">
      <formula>$A44="АОСР"</formula>
    </cfRule>
  </conditionalFormatting>
  <conditionalFormatting sqref="BB44">
    <cfRule type="expression" dxfId="3025" priority="4198">
      <formula>$A44="АОСР"</formula>
    </cfRule>
  </conditionalFormatting>
  <conditionalFormatting sqref="BB44">
    <cfRule type="expression" dxfId="3024" priority="4197">
      <formula>$A44="АОСР"</formula>
    </cfRule>
  </conditionalFormatting>
  <conditionalFormatting sqref="BB44">
    <cfRule type="expression" dxfId="3023" priority="4196">
      <formula>$A44="АОСР"</formula>
    </cfRule>
  </conditionalFormatting>
  <conditionalFormatting sqref="BB44">
    <cfRule type="expression" dxfId="3022" priority="4195">
      <formula>$A44="АОСР"</formula>
    </cfRule>
  </conditionalFormatting>
  <conditionalFormatting sqref="BB44">
    <cfRule type="expression" dxfId="3021" priority="4194">
      <formula>$A44="АОСР"</formula>
    </cfRule>
  </conditionalFormatting>
  <conditionalFormatting sqref="BB44">
    <cfRule type="expression" dxfId="3020" priority="4193">
      <formula>$A44="АОСР"</formula>
    </cfRule>
  </conditionalFormatting>
  <conditionalFormatting sqref="BB44">
    <cfRule type="expression" dxfId="3019" priority="4192">
      <formula>$A44="АОСР"</formula>
    </cfRule>
  </conditionalFormatting>
  <conditionalFormatting sqref="BB44">
    <cfRule type="expression" dxfId="3018" priority="4191">
      <formula>$A44="АОСР"</formula>
    </cfRule>
  </conditionalFormatting>
  <conditionalFormatting sqref="BB44">
    <cfRule type="expression" dxfId="3017" priority="4190">
      <formula>$A44="АОСР"</formula>
    </cfRule>
  </conditionalFormatting>
  <conditionalFormatting sqref="BB44">
    <cfRule type="expression" dxfId="3016" priority="4189">
      <formula>$A44="АОСР"</formula>
    </cfRule>
  </conditionalFormatting>
  <conditionalFormatting sqref="BB44">
    <cfRule type="expression" dxfId="3015" priority="4188">
      <formula>$A44="АОСР"</formula>
    </cfRule>
  </conditionalFormatting>
  <conditionalFormatting sqref="BB44">
    <cfRule type="expression" dxfId="3014" priority="4187">
      <formula>$A44="АОСР"</formula>
    </cfRule>
  </conditionalFormatting>
  <conditionalFormatting sqref="BB44">
    <cfRule type="expression" dxfId="3013" priority="4186">
      <formula>$A44="АОСР"</formula>
    </cfRule>
  </conditionalFormatting>
  <conditionalFormatting sqref="BB44">
    <cfRule type="expression" dxfId="3012" priority="4185">
      <formula>$A44="АОСР"</formula>
    </cfRule>
  </conditionalFormatting>
  <conditionalFormatting sqref="BB44">
    <cfRule type="expression" dxfId="3011" priority="4184">
      <formula>$A44="АОСР"</formula>
    </cfRule>
  </conditionalFormatting>
  <conditionalFormatting sqref="BB44">
    <cfRule type="expression" dxfId="3010" priority="4183">
      <formula>$A44="АОСР"</formula>
    </cfRule>
  </conditionalFormatting>
  <conditionalFormatting sqref="BB44">
    <cfRule type="expression" dxfId="3009" priority="4182">
      <formula>$A44="АОСР"</formula>
    </cfRule>
  </conditionalFormatting>
  <conditionalFormatting sqref="BB44">
    <cfRule type="expression" dxfId="3008" priority="4181">
      <formula>$A44="АОСР"</formula>
    </cfRule>
  </conditionalFormatting>
  <conditionalFormatting sqref="BB44">
    <cfRule type="expression" dxfId="3007" priority="4180">
      <formula>$A44="АОСР"</formula>
    </cfRule>
  </conditionalFormatting>
  <conditionalFormatting sqref="BB44">
    <cfRule type="expression" dxfId="3006" priority="4179">
      <formula>$A44="АОСР"</formula>
    </cfRule>
  </conditionalFormatting>
  <conditionalFormatting sqref="BA44">
    <cfRule type="expression" dxfId="3005" priority="4178">
      <formula>$A44="АОСР"</formula>
    </cfRule>
  </conditionalFormatting>
  <conditionalFormatting sqref="BA44">
    <cfRule type="expression" dxfId="3004" priority="4177">
      <formula>$A44="АОСР"</formula>
    </cfRule>
  </conditionalFormatting>
  <conditionalFormatting sqref="BA44">
    <cfRule type="expression" dxfId="3003" priority="4176">
      <formula>$A44="АОСР"</formula>
    </cfRule>
  </conditionalFormatting>
  <conditionalFormatting sqref="BA44">
    <cfRule type="expression" dxfId="3002" priority="4175">
      <formula>$A44="АОСР"</formula>
    </cfRule>
  </conditionalFormatting>
  <conditionalFormatting sqref="BA44">
    <cfRule type="expression" dxfId="3001" priority="4174">
      <formula>$A44="АОСР"</formula>
    </cfRule>
  </conditionalFormatting>
  <conditionalFormatting sqref="BA44">
    <cfRule type="expression" dxfId="3000" priority="4173">
      <formula>$A44="АОСР"</formula>
    </cfRule>
  </conditionalFormatting>
  <conditionalFormatting sqref="BA44">
    <cfRule type="expression" dxfId="2999" priority="4172">
      <formula>$A44="АОСР"</formula>
    </cfRule>
  </conditionalFormatting>
  <conditionalFormatting sqref="BA44">
    <cfRule type="expression" dxfId="2998" priority="4171">
      <formula>$A44="АОСР"</formula>
    </cfRule>
  </conditionalFormatting>
  <conditionalFormatting sqref="BA44">
    <cfRule type="expression" dxfId="2997" priority="4170">
      <formula>$A44="АОСР"</formula>
    </cfRule>
  </conditionalFormatting>
  <conditionalFormatting sqref="BA44">
    <cfRule type="expression" dxfId="2996" priority="4169">
      <formula>$A44="АОСР"</formula>
    </cfRule>
  </conditionalFormatting>
  <conditionalFormatting sqref="BA44">
    <cfRule type="expression" dxfId="2995" priority="4168">
      <formula>$A44="АОСР"</formula>
    </cfRule>
  </conditionalFormatting>
  <conditionalFormatting sqref="BA44">
    <cfRule type="expression" dxfId="2994" priority="4167">
      <formula>$A44="АОСР"</formula>
    </cfRule>
  </conditionalFormatting>
  <conditionalFormatting sqref="BA44">
    <cfRule type="expression" dxfId="2993" priority="4166">
      <formula>$A44="АОСР"</formula>
    </cfRule>
  </conditionalFormatting>
  <conditionalFormatting sqref="BA44">
    <cfRule type="expression" dxfId="2992" priority="4165">
      <formula>$A44="АОСР"</formula>
    </cfRule>
  </conditionalFormatting>
  <conditionalFormatting sqref="BA44">
    <cfRule type="expression" dxfId="2991" priority="4164">
      <formula>$A44="АОСР"</formula>
    </cfRule>
  </conditionalFormatting>
  <conditionalFormatting sqref="BA44">
    <cfRule type="expression" dxfId="2990" priority="4163">
      <formula>$A44="АОСР"</formula>
    </cfRule>
  </conditionalFormatting>
  <conditionalFormatting sqref="BA44">
    <cfRule type="expression" dxfId="2989" priority="4162">
      <formula>$A44="АОСР"</formula>
    </cfRule>
  </conditionalFormatting>
  <conditionalFormatting sqref="BA44">
    <cfRule type="expression" dxfId="2988" priority="4161">
      <formula>$A44="АОСР"</formula>
    </cfRule>
  </conditionalFormatting>
  <conditionalFormatting sqref="BA44">
    <cfRule type="expression" dxfId="2987" priority="4160">
      <formula>$A44="АОСР"</formula>
    </cfRule>
  </conditionalFormatting>
  <conditionalFormatting sqref="BA44">
    <cfRule type="expression" dxfId="2986" priority="4159">
      <formula>$A44="АОСР"</formula>
    </cfRule>
  </conditionalFormatting>
  <conditionalFormatting sqref="BA44">
    <cfRule type="expression" dxfId="2985" priority="4158">
      <formula>$A44="АОСР"</formula>
    </cfRule>
  </conditionalFormatting>
  <conditionalFormatting sqref="BB44">
    <cfRule type="expression" dxfId="2984" priority="4157">
      <formula>$A44="АОСР"</formula>
    </cfRule>
  </conditionalFormatting>
  <conditionalFormatting sqref="BB44">
    <cfRule type="expression" dxfId="2983" priority="4156">
      <formula>$A44="АОСР"</formula>
    </cfRule>
  </conditionalFormatting>
  <conditionalFormatting sqref="BB44">
    <cfRule type="expression" dxfId="2982" priority="4155">
      <formula>$A44="АОСР"</formula>
    </cfRule>
  </conditionalFormatting>
  <conditionalFormatting sqref="BB44">
    <cfRule type="expression" dxfId="2981" priority="4154">
      <formula>$A44="АОСР"</formula>
    </cfRule>
  </conditionalFormatting>
  <conditionalFormatting sqref="BB44">
    <cfRule type="expression" dxfId="2980" priority="4153">
      <formula>$A44="АОСР"</formula>
    </cfRule>
  </conditionalFormatting>
  <conditionalFormatting sqref="BB44">
    <cfRule type="expression" dxfId="2979" priority="4152">
      <formula>$A44="АОСР"</formula>
    </cfRule>
  </conditionalFormatting>
  <conditionalFormatting sqref="BB44">
    <cfRule type="expression" dxfId="2978" priority="4151">
      <formula>$A44="АОСР"</formula>
    </cfRule>
  </conditionalFormatting>
  <conditionalFormatting sqref="BB44">
    <cfRule type="expression" dxfId="2977" priority="4150">
      <formula>$A44="АОСР"</formula>
    </cfRule>
  </conditionalFormatting>
  <conditionalFormatting sqref="BB44">
    <cfRule type="expression" dxfId="2976" priority="4149">
      <formula>$A44="АОСР"</formula>
    </cfRule>
  </conditionalFormatting>
  <conditionalFormatting sqref="BB44">
    <cfRule type="expression" dxfId="2975" priority="4148">
      <formula>$A44="АОСР"</formula>
    </cfRule>
  </conditionalFormatting>
  <conditionalFormatting sqref="BB44">
    <cfRule type="expression" dxfId="2974" priority="4147">
      <formula>$A44="АОСР"</formula>
    </cfRule>
  </conditionalFormatting>
  <conditionalFormatting sqref="BB44">
    <cfRule type="expression" dxfId="2973" priority="4146">
      <formula>$A44="АОСР"</formula>
    </cfRule>
  </conditionalFormatting>
  <conditionalFormatting sqref="BB44">
    <cfRule type="expression" dxfId="2972" priority="4145">
      <formula>$A44="АОСР"</formula>
    </cfRule>
  </conditionalFormatting>
  <conditionalFormatting sqref="BB44">
    <cfRule type="expression" dxfId="2971" priority="4144">
      <formula>$A44="АОСР"</formula>
    </cfRule>
  </conditionalFormatting>
  <conditionalFormatting sqref="BB44">
    <cfRule type="expression" dxfId="2970" priority="4143">
      <formula>$A44="АОСР"</formula>
    </cfRule>
  </conditionalFormatting>
  <conditionalFormatting sqref="BB44">
    <cfRule type="expression" dxfId="2969" priority="4142">
      <formula>$A44="АОСР"</formula>
    </cfRule>
  </conditionalFormatting>
  <conditionalFormatting sqref="BB44">
    <cfRule type="expression" dxfId="2968" priority="4141">
      <formula>$A44="АОСР"</formula>
    </cfRule>
  </conditionalFormatting>
  <conditionalFormatting sqref="BB44">
    <cfRule type="expression" dxfId="2967" priority="4140">
      <formula>$A44="АОСР"</formula>
    </cfRule>
  </conditionalFormatting>
  <conditionalFormatting sqref="BB44">
    <cfRule type="expression" dxfId="2966" priority="4139">
      <formula>$A44="АОСР"</formula>
    </cfRule>
  </conditionalFormatting>
  <conditionalFormatting sqref="BB44">
    <cfRule type="expression" dxfId="2965" priority="4138">
      <formula>$A44="АОСР"</formula>
    </cfRule>
  </conditionalFormatting>
  <conditionalFormatting sqref="BB44">
    <cfRule type="expression" dxfId="2964" priority="4137">
      <formula>$A44="АОСР"</formula>
    </cfRule>
  </conditionalFormatting>
  <conditionalFormatting sqref="BA44">
    <cfRule type="expression" dxfId="2963" priority="4136">
      <formula>$A44="АОСР"</formula>
    </cfRule>
  </conditionalFormatting>
  <conditionalFormatting sqref="BA44">
    <cfRule type="expression" dxfId="2962" priority="4135">
      <formula>$A44="АОСР"</formula>
    </cfRule>
  </conditionalFormatting>
  <conditionalFormatting sqref="BA44">
    <cfRule type="expression" dxfId="2961" priority="4134">
      <formula>$A44="АОСР"</formula>
    </cfRule>
  </conditionalFormatting>
  <conditionalFormatting sqref="BA44">
    <cfRule type="expression" dxfId="2960" priority="4133">
      <formula>$A44="АОСР"</formula>
    </cfRule>
  </conditionalFormatting>
  <conditionalFormatting sqref="BA44">
    <cfRule type="expression" dxfId="2959" priority="4132">
      <formula>$A44="АОСР"</formula>
    </cfRule>
  </conditionalFormatting>
  <conditionalFormatting sqref="BA44">
    <cfRule type="expression" dxfId="2958" priority="4131">
      <formula>$A44="АОСР"</formula>
    </cfRule>
  </conditionalFormatting>
  <conditionalFormatting sqref="BA44">
    <cfRule type="expression" dxfId="2957" priority="4130">
      <formula>$A44="АОСР"</formula>
    </cfRule>
  </conditionalFormatting>
  <conditionalFormatting sqref="BA44">
    <cfRule type="expression" dxfId="2956" priority="4129">
      <formula>$A44="АОСР"</formula>
    </cfRule>
  </conditionalFormatting>
  <conditionalFormatting sqref="BA44">
    <cfRule type="expression" dxfId="2955" priority="4128">
      <formula>$A44="АОСР"</formula>
    </cfRule>
  </conditionalFormatting>
  <conditionalFormatting sqref="BA44">
    <cfRule type="expression" dxfId="2954" priority="4127">
      <formula>$A44="АОСР"</formula>
    </cfRule>
  </conditionalFormatting>
  <conditionalFormatting sqref="BA44">
    <cfRule type="expression" dxfId="2953" priority="4126">
      <formula>$A44="АОСР"</formula>
    </cfRule>
  </conditionalFormatting>
  <conditionalFormatting sqref="BA44">
    <cfRule type="expression" dxfId="2952" priority="4125">
      <formula>$A44="АОСР"</formula>
    </cfRule>
  </conditionalFormatting>
  <conditionalFormatting sqref="BA44">
    <cfRule type="expression" dxfId="2951" priority="4124">
      <formula>$A44="АОСР"</formula>
    </cfRule>
  </conditionalFormatting>
  <conditionalFormatting sqref="BA44">
    <cfRule type="expression" dxfId="2950" priority="4123">
      <formula>$A44="АОСР"</formula>
    </cfRule>
  </conditionalFormatting>
  <conditionalFormatting sqref="BA44">
    <cfRule type="expression" dxfId="2949" priority="4122">
      <formula>$A44="АОСР"</formula>
    </cfRule>
  </conditionalFormatting>
  <conditionalFormatting sqref="BA44">
    <cfRule type="expression" dxfId="2948" priority="4121">
      <formula>$A44="АОСР"</formula>
    </cfRule>
  </conditionalFormatting>
  <conditionalFormatting sqref="BA44">
    <cfRule type="expression" dxfId="2947" priority="4120">
      <formula>$A44="АОСР"</formula>
    </cfRule>
  </conditionalFormatting>
  <conditionalFormatting sqref="BA44">
    <cfRule type="expression" dxfId="2946" priority="4119">
      <formula>$A44="АОСР"</formula>
    </cfRule>
  </conditionalFormatting>
  <conditionalFormatting sqref="BA44">
    <cfRule type="expression" dxfId="2945" priority="4118">
      <formula>$A44="АОСР"</formula>
    </cfRule>
  </conditionalFormatting>
  <conditionalFormatting sqref="BA44">
    <cfRule type="expression" dxfId="2944" priority="4117">
      <formula>$A44="АОСР"</formula>
    </cfRule>
  </conditionalFormatting>
  <conditionalFormatting sqref="BA44">
    <cfRule type="expression" dxfId="2943" priority="4116">
      <formula>$A44="АОСР"</formula>
    </cfRule>
  </conditionalFormatting>
  <conditionalFormatting sqref="BB44">
    <cfRule type="expression" dxfId="2942" priority="4115">
      <formula>$A44="АОСР"</formula>
    </cfRule>
  </conditionalFormatting>
  <conditionalFormatting sqref="BB44">
    <cfRule type="expression" dxfId="2941" priority="4114">
      <formula>$A44="АОСР"</formula>
    </cfRule>
  </conditionalFormatting>
  <conditionalFormatting sqref="BB44">
    <cfRule type="expression" dxfId="2940" priority="4113">
      <formula>$A44="АОСР"</formula>
    </cfRule>
  </conditionalFormatting>
  <conditionalFormatting sqref="BB44">
    <cfRule type="expression" dxfId="2939" priority="4112">
      <formula>$A44="АОСР"</formula>
    </cfRule>
  </conditionalFormatting>
  <conditionalFormatting sqref="BB44">
    <cfRule type="expression" dxfId="2938" priority="4111">
      <formula>$A44="АОСР"</formula>
    </cfRule>
  </conditionalFormatting>
  <conditionalFormatting sqref="BB44">
    <cfRule type="expression" dxfId="2937" priority="4110">
      <formula>$A44="АОСР"</formula>
    </cfRule>
  </conditionalFormatting>
  <conditionalFormatting sqref="BB44">
    <cfRule type="expression" dxfId="2936" priority="4109">
      <formula>$A44="АОСР"</formula>
    </cfRule>
  </conditionalFormatting>
  <conditionalFormatting sqref="BB44">
    <cfRule type="expression" dxfId="2935" priority="4108">
      <formula>$A44="АОСР"</formula>
    </cfRule>
  </conditionalFormatting>
  <conditionalFormatting sqref="BB44">
    <cfRule type="expression" dxfId="2934" priority="4107">
      <formula>$A44="АОСР"</formula>
    </cfRule>
  </conditionalFormatting>
  <conditionalFormatting sqref="BB44">
    <cfRule type="expression" dxfId="2933" priority="4106">
      <formula>$A44="АОСР"</formula>
    </cfRule>
  </conditionalFormatting>
  <conditionalFormatting sqref="BB44">
    <cfRule type="expression" dxfId="2932" priority="4105">
      <formula>$A44="АОСР"</formula>
    </cfRule>
  </conditionalFormatting>
  <conditionalFormatting sqref="BB44">
    <cfRule type="expression" dxfId="2931" priority="4104">
      <formula>$A44="АОСР"</formula>
    </cfRule>
  </conditionalFormatting>
  <conditionalFormatting sqref="BB44">
    <cfRule type="expression" dxfId="2930" priority="4103">
      <formula>$A44="АОСР"</formula>
    </cfRule>
  </conditionalFormatting>
  <conditionalFormatting sqref="BB44">
    <cfRule type="expression" dxfId="2929" priority="4102">
      <formula>$A44="АОСР"</formula>
    </cfRule>
  </conditionalFormatting>
  <conditionalFormatting sqref="BB44">
    <cfRule type="expression" dxfId="2928" priority="4101">
      <formula>$A44="АОСР"</formula>
    </cfRule>
  </conditionalFormatting>
  <conditionalFormatting sqref="BB44">
    <cfRule type="expression" dxfId="2927" priority="4100">
      <formula>$A44="АОСР"</formula>
    </cfRule>
  </conditionalFormatting>
  <conditionalFormatting sqref="BB44">
    <cfRule type="expression" dxfId="2926" priority="4099">
      <formula>$A44="АОСР"</formula>
    </cfRule>
  </conditionalFormatting>
  <conditionalFormatting sqref="BB44">
    <cfRule type="expression" dxfId="2925" priority="4098">
      <formula>$A44="АОСР"</formula>
    </cfRule>
  </conditionalFormatting>
  <conditionalFormatting sqref="BB44">
    <cfRule type="expression" dxfId="2924" priority="4097">
      <formula>$A44="АОСР"</formula>
    </cfRule>
  </conditionalFormatting>
  <conditionalFormatting sqref="BB44">
    <cfRule type="expression" dxfId="2923" priority="4096">
      <formula>$A44="АОСР"</formula>
    </cfRule>
  </conditionalFormatting>
  <conditionalFormatting sqref="BB44">
    <cfRule type="expression" dxfId="2922" priority="4095">
      <formula>$A44="АОСР"</formula>
    </cfRule>
  </conditionalFormatting>
  <conditionalFormatting sqref="BA44">
    <cfRule type="expression" dxfId="2921" priority="4094">
      <formula>$A44="АОСР"</formula>
    </cfRule>
  </conditionalFormatting>
  <conditionalFormatting sqref="BA44">
    <cfRule type="expression" dxfId="2920" priority="4093">
      <formula>$A44="АОСР"</formula>
    </cfRule>
  </conditionalFormatting>
  <conditionalFormatting sqref="BA44">
    <cfRule type="expression" dxfId="2919" priority="4092">
      <formula>$A44="АОСР"</formula>
    </cfRule>
  </conditionalFormatting>
  <conditionalFormatting sqref="BA44">
    <cfRule type="expression" dxfId="2918" priority="4091">
      <formula>$A44="АОСР"</formula>
    </cfRule>
  </conditionalFormatting>
  <conditionalFormatting sqref="BA44">
    <cfRule type="expression" dxfId="2917" priority="4090">
      <formula>$A44="АОСР"</formula>
    </cfRule>
  </conditionalFormatting>
  <conditionalFormatting sqref="BA44">
    <cfRule type="expression" dxfId="2916" priority="4089">
      <formula>$A44="АОСР"</formula>
    </cfRule>
  </conditionalFormatting>
  <conditionalFormatting sqref="BA44">
    <cfRule type="expression" dxfId="2915" priority="4088">
      <formula>$A44="АОСР"</formula>
    </cfRule>
  </conditionalFormatting>
  <conditionalFormatting sqref="BA44">
    <cfRule type="expression" dxfId="2914" priority="4087">
      <formula>$A44="АОСР"</formula>
    </cfRule>
  </conditionalFormatting>
  <conditionalFormatting sqref="BA44">
    <cfRule type="expression" dxfId="2913" priority="4086">
      <formula>$A44="АОСР"</formula>
    </cfRule>
  </conditionalFormatting>
  <conditionalFormatting sqref="BA44">
    <cfRule type="expression" dxfId="2912" priority="4085">
      <formula>$A44="АОСР"</formula>
    </cfRule>
  </conditionalFormatting>
  <conditionalFormatting sqref="BA44">
    <cfRule type="expression" dxfId="2911" priority="4084">
      <formula>$A44="АОСР"</formula>
    </cfRule>
  </conditionalFormatting>
  <conditionalFormatting sqref="BA44">
    <cfRule type="expression" dxfId="2910" priority="4083">
      <formula>$A44="АОСР"</formula>
    </cfRule>
  </conditionalFormatting>
  <conditionalFormatting sqref="BA44">
    <cfRule type="expression" dxfId="2909" priority="4082">
      <formula>$A44="АОСР"</formula>
    </cfRule>
  </conditionalFormatting>
  <conditionalFormatting sqref="BA44">
    <cfRule type="expression" dxfId="2908" priority="4081">
      <formula>$A44="АОСР"</formula>
    </cfRule>
  </conditionalFormatting>
  <conditionalFormatting sqref="BA44">
    <cfRule type="expression" dxfId="2907" priority="4080">
      <formula>$A44="АОСР"</formula>
    </cfRule>
  </conditionalFormatting>
  <conditionalFormatting sqref="BA44">
    <cfRule type="expression" dxfId="2906" priority="4079">
      <formula>$A44="АОСР"</formula>
    </cfRule>
  </conditionalFormatting>
  <conditionalFormatting sqref="BA44">
    <cfRule type="expression" dxfId="2905" priority="4078">
      <formula>$A44="АОСР"</formula>
    </cfRule>
  </conditionalFormatting>
  <conditionalFormatting sqref="BA44">
    <cfRule type="expression" dxfId="2904" priority="4077">
      <formula>$A44="АОСР"</formula>
    </cfRule>
  </conditionalFormatting>
  <conditionalFormatting sqref="BA44">
    <cfRule type="expression" dxfId="2903" priority="4076">
      <formula>$A44="АОСР"</formula>
    </cfRule>
  </conditionalFormatting>
  <conditionalFormatting sqref="BA44">
    <cfRule type="expression" dxfId="2902" priority="4075">
      <formula>$A44="АОСР"</formula>
    </cfRule>
  </conditionalFormatting>
  <conditionalFormatting sqref="BA44">
    <cfRule type="expression" dxfId="2901" priority="4074">
      <formula>$A44="АОСР"</formula>
    </cfRule>
  </conditionalFormatting>
  <conditionalFormatting sqref="BB44">
    <cfRule type="expression" dxfId="2900" priority="4073">
      <formula>$A44="АОСР"</formula>
    </cfRule>
  </conditionalFormatting>
  <conditionalFormatting sqref="BB44">
    <cfRule type="expression" dxfId="2899" priority="4072">
      <formula>$A44="АОСР"</formula>
    </cfRule>
  </conditionalFormatting>
  <conditionalFormatting sqref="BB44">
    <cfRule type="expression" dxfId="2898" priority="4071">
      <formula>$A44="АОСР"</formula>
    </cfRule>
  </conditionalFormatting>
  <conditionalFormatting sqref="BB44">
    <cfRule type="expression" dxfId="2897" priority="4070">
      <formula>$A44="АОСР"</formula>
    </cfRule>
  </conditionalFormatting>
  <conditionalFormatting sqref="BB44">
    <cfRule type="expression" dxfId="2896" priority="4069">
      <formula>$A44="АОСР"</formula>
    </cfRule>
  </conditionalFormatting>
  <conditionalFormatting sqref="BB44">
    <cfRule type="expression" dxfId="2895" priority="4068">
      <formula>$A44="АОСР"</formula>
    </cfRule>
  </conditionalFormatting>
  <conditionalFormatting sqref="BB44">
    <cfRule type="expression" dxfId="2894" priority="4067">
      <formula>$A44="АОСР"</formula>
    </cfRule>
  </conditionalFormatting>
  <conditionalFormatting sqref="BB44">
    <cfRule type="expression" dxfId="2893" priority="4066">
      <formula>$A44="АОСР"</formula>
    </cfRule>
  </conditionalFormatting>
  <conditionalFormatting sqref="BB44">
    <cfRule type="expression" dxfId="2892" priority="4065">
      <formula>$A44="АОСР"</formula>
    </cfRule>
  </conditionalFormatting>
  <conditionalFormatting sqref="BB44">
    <cfRule type="expression" dxfId="2891" priority="4064">
      <formula>$A44="АОСР"</formula>
    </cfRule>
  </conditionalFormatting>
  <conditionalFormatting sqref="BB44">
    <cfRule type="expression" dxfId="2890" priority="4063">
      <formula>$A44="АОСР"</formula>
    </cfRule>
  </conditionalFormatting>
  <conditionalFormatting sqref="BB44">
    <cfRule type="expression" dxfId="2889" priority="4062">
      <formula>$A44="АОСР"</formula>
    </cfRule>
  </conditionalFormatting>
  <conditionalFormatting sqref="BB44">
    <cfRule type="expression" dxfId="2888" priority="4061">
      <formula>$A44="АОСР"</formula>
    </cfRule>
  </conditionalFormatting>
  <conditionalFormatting sqref="BB44">
    <cfRule type="expression" dxfId="2887" priority="4060">
      <formula>$A44="АОСР"</formula>
    </cfRule>
  </conditionalFormatting>
  <conditionalFormatting sqref="BB44">
    <cfRule type="expression" dxfId="2886" priority="4059">
      <formula>$A44="АОСР"</formula>
    </cfRule>
  </conditionalFormatting>
  <conditionalFormatting sqref="BB44">
    <cfRule type="expression" dxfId="2885" priority="4058">
      <formula>$A44="АОСР"</formula>
    </cfRule>
  </conditionalFormatting>
  <conditionalFormatting sqref="BB44">
    <cfRule type="expression" dxfId="2884" priority="4057">
      <formula>$A44="АОСР"</formula>
    </cfRule>
  </conditionalFormatting>
  <conditionalFormatting sqref="BB44">
    <cfRule type="expression" dxfId="2883" priority="4056">
      <formula>$A44="АОСР"</formula>
    </cfRule>
  </conditionalFormatting>
  <conditionalFormatting sqref="BB44">
    <cfRule type="expression" dxfId="2882" priority="4055">
      <formula>$A44="АОСР"</formula>
    </cfRule>
  </conditionalFormatting>
  <conditionalFormatting sqref="BB44">
    <cfRule type="expression" dxfId="2881" priority="4054">
      <formula>$A44="АОСР"</formula>
    </cfRule>
  </conditionalFormatting>
  <conditionalFormatting sqref="BB44">
    <cfRule type="expression" dxfId="2880" priority="4053">
      <formula>$A44="АОСР"</formula>
    </cfRule>
  </conditionalFormatting>
  <conditionalFormatting sqref="BB44">
    <cfRule type="expression" dxfId="2879" priority="4031">
      <formula>$A44="АОСР"</formula>
    </cfRule>
  </conditionalFormatting>
  <conditionalFormatting sqref="BB44">
    <cfRule type="expression" dxfId="2878" priority="4030">
      <formula>$A44="АОСР"</formula>
    </cfRule>
  </conditionalFormatting>
  <conditionalFormatting sqref="BB44">
    <cfRule type="expression" dxfId="2877" priority="4029">
      <formula>$A44="АОСР"</formula>
    </cfRule>
  </conditionalFormatting>
  <conditionalFormatting sqref="BB44">
    <cfRule type="expression" dxfId="2876" priority="4028">
      <formula>$A44="АОСР"</formula>
    </cfRule>
  </conditionalFormatting>
  <conditionalFormatting sqref="BB44">
    <cfRule type="expression" dxfId="2875" priority="4027">
      <formula>$A44="АОСР"</formula>
    </cfRule>
  </conditionalFormatting>
  <conditionalFormatting sqref="BB44">
    <cfRule type="expression" dxfId="2874" priority="4025">
      <formula>$A44="АОСР"</formula>
    </cfRule>
  </conditionalFormatting>
  <conditionalFormatting sqref="BB44">
    <cfRule type="expression" dxfId="2873" priority="4024">
      <formula>$A44="АОСР"</formula>
    </cfRule>
  </conditionalFormatting>
  <conditionalFormatting sqref="BB44">
    <cfRule type="expression" dxfId="2872" priority="4022">
      <formula>$A44="АОСР"</formula>
    </cfRule>
  </conditionalFormatting>
  <conditionalFormatting sqref="BB44">
    <cfRule type="expression" dxfId="2871" priority="4020">
      <formula>$A44="АОСР"</formula>
    </cfRule>
  </conditionalFormatting>
  <conditionalFormatting sqref="BB44">
    <cfRule type="expression" dxfId="2870" priority="4019">
      <formula>$A44="АОСР"</formula>
    </cfRule>
  </conditionalFormatting>
  <conditionalFormatting sqref="BB44">
    <cfRule type="expression" dxfId="2869" priority="4018">
      <formula>$A44="АОСР"</formula>
    </cfRule>
  </conditionalFormatting>
  <conditionalFormatting sqref="BB44">
    <cfRule type="expression" dxfId="2868" priority="4017">
      <formula>$A44="АОСР"</formula>
    </cfRule>
  </conditionalFormatting>
  <conditionalFormatting sqref="BB44">
    <cfRule type="expression" dxfId="2867" priority="4014">
      <formula>$A44="АОСР"</formula>
    </cfRule>
  </conditionalFormatting>
  <conditionalFormatting sqref="BB44">
    <cfRule type="expression" dxfId="2866" priority="4012">
      <formula>$A44="АОСР"</formula>
    </cfRule>
  </conditionalFormatting>
  <conditionalFormatting sqref="BB44">
    <cfRule type="expression" dxfId="2865" priority="4011">
      <formula>$A44="АОСР"</formula>
    </cfRule>
  </conditionalFormatting>
  <conditionalFormatting sqref="BB44">
    <cfRule type="expression" dxfId="2864" priority="4010">
      <formula>$A44="АОСР"</formula>
    </cfRule>
  </conditionalFormatting>
  <conditionalFormatting sqref="BB44">
    <cfRule type="expression" dxfId="2863" priority="4009">
      <formula>$A44="АОСР"</formula>
    </cfRule>
  </conditionalFormatting>
  <conditionalFormatting sqref="BB44">
    <cfRule type="expression" dxfId="2862" priority="4008">
      <formula>$A44="АОСР"</formula>
    </cfRule>
  </conditionalFormatting>
  <conditionalFormatting sqref="BB44">
    <cfRule type="expression" dxfId="2861" priority="4007">
      <formula>$A44="АОСР"</formula>
    </cfRule>
  </conditionalFormatting>
  <conditionalFormatting sqref="BB44">
    <cfRule type="expression" dxfId="2860" priority="4006">
      <formula>$A44="АОСР"</formula>
    </cfRule>
  </conditionalFormatting>
  <conditionalFormatting sqref="BB44">
    <cfRule type="expression" dxfId="2859" priority="4005">
      <formula>$A44="АОСР"</formula>
    </cfRule>
  </conditionalFormatting>
  <conditionalFormatting sqref="BB44">
    <cfRule type="expression" dxfId="2858" priority="4004">
      <formula>$A44="АОСР"</formula>
    </cfRule>
  </conditionalFormatting>
  <conditionalFormatting sqref="BB44">
    <cfRule type="expression" dxfId="2857" priority="4003">
      <formula>$A44="АОСР"</formula>
    </cfRule>
  </conditionalFormatting>
  <conditionalFormatting sqref="BB44">
    <cfRule type="expression" dxfId="2856" priority="4002">
      <formula>$A44="АОСР"</formula>
    </cfRule>
  </conditionalFormatting>
  <conditionalFormatting sqref="BB44">
    <cfRule type="expression" dxfId="2855" priority="4001">
      <formula>$A44="АОСР"</formula>
    </cfRule>
  </conditionalFormatting>
  <conditionalFormatting sqref="BB44">
    <cfRule type="expression" dxfId="2854" priority="4000">
      <formula>$A44="АОСР"</formula>
    </cfRule>
  </conditionalFormatting>
  <conditionalFormatting sqref="BB44">
    <cfRule type="expression" dxfId="2853" priority="3997">
      <formula>$A44="АОСР"</formula>
    </cfRule>
  </conditionalFormatting>
  <conditionalFormatting sqref="BB44">
    <cfRule type="expression" dxfId="2852" priority="3995">
      <formula>$A44="АОСР"</formula>
    </cfRule>
  </conditionalFormatting>
  <conditionalFormatting sqref="BB44">
    <cfRule type="expression" dxfId="2851" priority="3994">
      <formula>$A44="АОСР"</formula>
    </cfRule>
  </conditionalFormatting>
  <conditionalFormatting sqref="BB44">
    <cfRule type="expression" dxfId="2850" priority="3993">
      <formula>$A44="АОСР"</formula>
    </cfRule>
  </conditionalFormatting>
  <conditionalFormatting sqref="BB44">
    <cfRule type="expression" dxfId="2849" priority="3992">
      <formula>$A44="АОСР"</formula>
    </cfRule>
  </conditionalFormatting>
  <conditionalFormatting sqref="BB44">
    <cfRule type="expression" dxfId="2848" priority="3991">
      <formula>$A44="АОСР"</formula>
    </cfRule>
  </conditionalFormatting>
  <conditionalFormatting sqref="BB44">
    <cfRule type="expression" dxfId="2847" priority="3990">
      <formula>$A44="АОСР"</formula>
    </cfRule>
  </conditionalFormatting>
  <conditionalFormatting sqref="BB44">
    <cfRule type="expression" dxfId="2846" priority="4052">
      <formula>$A44="АОСР"</formula>
    </cfRule>
  </conditionalFormatting>
  <conditionalFormatting sqref="BB44">
    <cfRule type="expression" dxfId="2845" priority="4051">
      <formula>$A44="АОСР"</formula>
    </cfRule>
  </conditionalFormatting>
  <conditionalFormatting sqref="BB44">
    <cfRule type="expression" dxfId="2844" priority="4050">
      <formula>$A44="АОСР"</formula>
    </cfRule>
  </conditionalFormatting>
  <conditionalFormatting sqref="BB44">
    <cfRule type="expression" dxfId="2843" priority="4049">
      <formula>$A44="АОСР"</formula>
    </cfRule>
  </conditionalFormatting>
  <conditionalFormatting sqref="BB44">
    <cfRule type="expression" dxfId="2842" priority="4048">
      <formula>$A44="АОСР"</formula>
    </cfRule>
  </conditionalFormatting>
  <conditionalFormatting sqref="BB44">
    <cfRule type="expression" dxfId="2841" priority="4047">
      <formula>$A44="АОСР"</formula>
    </cfRule>
  </conditionalFormatting>
  <conditionalFormatting sqref="BB44">
    <cfRule type="expression" dxfId="2840" priority="4046">
      <formula>$A44="АОСР"</formula>
    </cfRule>
  </conditionalFormatting>
  <conditionalFormatting sqref="BB44">
    <cfRule type="expression" dxfId="2839" priority="4045">
      <formula>$A44="АОСР"</formula>
    </cfRule>
  </conditionalFormatting>
  <conditionalFormatting sqref="BB44">
    <cfRule type="expression" dxfId="2838" priority="4044">
      <formula>$A44="АОСР"</formula>
    </cfRule>
  </conditionalFormatting>
  <conditionalFormatting sqref="BB44">
    <cfRule type="expression" dxfId="2837" priority="4043">
      <formula>$A44="АОСР"</formula>
    </cfRule>
  </conditionalFormatting>
  <conditionalFormatting sqref="BB44">
    <cfRule type="expression" dxfId="2836" priority="4042">
      <formula>$A44="АОСР"</formula>
    </cfRule>
  </conditionalFormatting>
  <conditionalFormatting sqref="BB44">
    <cfRule type="expression" dxfId="2835" priority="4041">
      <formula>$A44="АОСР"</formula>
    </cfRule>
  </conditionalFormatting>
  <conditionalFormatting sqref="BB44">
    <cfRule type="expression" dxfId="2834" priority="4040">
      <formula>$A44="АОСР"</formula>
    </cfRule>
  </conditionalFormatting>
  <conditionalFormatting sqref="BB44">
    <cfRule type="expression" dxfId="2833" priority="4039">
      <formula>$A44="АОСР"</formula>
    </cfRule>
  </conditionalFormatting>
  <conditionalFormatting sqref="BB44">
    <cfRule type="expression" dxfId="2832" priority="4038">
      <formula>$A44="АОСР"</formula>
    </cfRule>
  </conditionalFormatting>
  <conditionalFormatting sqref="BB44">
    <cfRule type="expression" dxfId="2831" priority="4037">
      <formula>$A44="АОСР"</formula>
    </cfRule>
  </conditionalFormatting>
  <conditionalFormatting sqref="BB44">
    <cfRule type="expression" dxfId="2830" priority="4036">
      <formula>$A44="АОСР"</formula>
    </cfRule>
  </conditionalFormatting>
  <conditionalFormatting sqref="BB44">
    <cfRule type="expression" dxfId="2829" priority="4035">
      <formula>$A44="АОСР"</formula>
    </cfRule>
  </conditionalFormatting>
  <conditionalFormatting sqref="BB44">
    <cfRule type="expression" dxfId="2828" priority="4034">
      <formula>$A44="АОСР"</formula>
    </cfRule>
  </conditionalFormatting>
  <conditionalFormatting sqref="BB44">
    <cfRule type="expression" dxfId="2827" priority="4033">
      <formula>$A44="АОСР"</formula>
    </cfRule>
  </conditionalFormatting>
  <conditionalFormatting sqref="BB44">
    <cfRule type="expression" dxfId="2826" priority="4032">
      <formula>$A44="АОСР"</formula>
    </cfRule>
  </conditionalFormatting>
  <conditionalFormatting sqref="BB44">
    <cfRule type="expression" dxfId="2825" priority="4026">
      <formula>$A44="АОСР"</formula>
    </cfRule>
  </conditionalFormatting>
  <conditionalFormatting sqref="BB44">
    <cfRule type="expression" dxfId="2824" priority="4023">
      <formula>$A44="АОСР"</formula>
    </cfRule>
  </conditionalFormatting>
  <conditionalFormatting sqref="BB44">
    <cfRule type="expression" dxfId="2823" priority="4021">
      <formula>$A44="АОСР"</formula>
    </cfRule>
  </conditionalFormatting>
  <conditionalFormatting sqref="BB44">
    <cfRule type="expression" dxfId="2822" priority="4016">
      <formula>$A44="АОСР"</formula>
    </cfRule>
  </conditionalFormatting>
  <conditionalFormatting sqref="BB44">
    <cfRule type="expression" dxfId="2821" priority="4015">
      <formula>$A44="АОСР"</formula>
    </cfRule>
  </conditionalFormatting>
  <conditionalFormatting sqref="BB44">
    <cfRule type="expression" dxfId="2820" priority="4013">
      <formula>$A44="АОСР"</formula>
    </cfRule>
  </conditionalFormatting>
  <conditionalFormatting sqref="BB44">
    <cfRule type="expression" dxfId="2819" priority="3999">
      <formula>$A44="АОСР"</formula>
    </cfRule>
  </conditionalFormatting>
  <conditionalFormatting sqref="BB44">
    <cfRule type="expression" dxfId="2818" priority="3998">
      <formula>$A44="АОСР"</formula>
    </cfRule>
  </conditionalFormatting>
  <conditionalFormatting sqref="BB44">
    <cfRule type="expression" dxfId="2817" priority="3996">
      <formula>$A44="АОСР"</formula>
    </cfRule>
  </conditionalFormatting>
  <conditionalFormatting sqref="BB44">
    <cfRule type="expression" dxfId="2816" priority="3989">
      <formula>$A44="АОСР"</formula>
    </cfRule>
  </conditionalFormatting>
  <conditionalFormatting sqref="BB44">
    <cfRule type="expression" dxfId="2815" priority="3988">
      <formula>$A44="АОСР"</formula>
    </cfRule>
  </conditionalFormatting>
  <conditionalFormatting sqref="BB44">
    <cfRule type="expression" dxfId="2814" priority="3987">
      <formula>$A44="АОСР"</formula>
    </cfRule>
  </conditionalFormatting>
  <conditionalFormatting sqref="BB44">
    <cfRule type="expression" dxfId="2813" priority="3986">
      <formula>$A44="АОСР"</formula>
    </cfRule>
  </conditionalFormatting>
  <conditionalFormatting sqref="BB44">
    <cfRule type="expression" dxfId="2812" priority="3985">
      <formula>$A44="АОСР"</formula>
    </cfRule>
  </conditionalFormatting>
  <conditionalFormatting sqref="BB44">
    <cfRule type="expression" dxfId="2811" priority="3984">
      <formula>$A44="АОСР"</formula>
    </cfRule>
  </conditionalFormatting>
  <conditionalFormatting sqref="BB44">
    <cfRule type="expression" dxfId="2810" priority="3983">
      <formula>$A44="АОСР"</formula>
    </cfRule>
  </conditionalFormatting>
  <conditionalFormatting sqref="BB44">
    <cfRule type="expression" dxfId="2809" priority="3982">
      <formula>$A44="АОСР"</formula>
    </cfRule>
  </conditionalFormatting>
  <conditionalFormatting sqref="BB44">
    <cfRule type="expression" dxfId="2808" priority="3981">
      <formula>$A44="АОСР"</formula>
    </cfRule>
  </conditionalFormatting>
  <conditionalFormatting sqref="BB44">
    <cfRule type="expression" dxfId="2807" priority="3980">
      <formula>$A44="АОСР"</formula>
    </cfRule>
  </conditionalFormatting>
  <conditionalFormatting sqref="BB44">
    <cfRule type="expression" dxfId="2806" priority="3979">
      <formula>$A44="АОСР"</formula>
    </cfRule>
  </conditionalFormatting>
  <conditionalFormatting sqref="BB44">
    <cfRule type="expression" dxfId="2805" priority="3978">
      <formula>$A44="АОСР"</formula>
    </cfRule>
  </conditionalFormatting>
  <conditionalFormatting sqref="BB44">
    <cfRule type="expression" dxfId="2804" priority="3977">
      <formula>$A44="АОСР"</formula>
    </cfRule>
  </conditionalFormatting>
  <conditionalFormatting sqref="BB44">
    <cfRule type="expression" dxfId="2803" priority="3976">
      <formula>$A44="АОСР"</formula>
    </cfRule>
  </conditionalFormatting>
  <conditionalFormatting sqref="BB44">
    <cfRule type="expression" dxfId="2802" priority="3975">
      <formula>$A44="АОСР"</formula>
    </cfRule>
  </conditionalFormatting>
  <conditionalFormatting sqref="BB44">
    <cfRule type="expression" dxfId="2801" priority="3974">
      <formula>$A44="АОСР"</formula>
    </cfRule>
  </conditionalFormatting>
  <conditionalFormatting sqref="BB44">
    <cfRule type="expression" dxfId="2800" priority="3973">
      <formula>$A44="АОСР"</formula>
    </cfRule>
  </conditionalFormatting>
  <conditionalFormatting sqref="BB44">
    <cfRule type="expression" dxfId="2799" priority="3972">
      <formula>$A44="АОСР"</formula>
    </cfRule>
  </conditionalFormatting>
  <conditionalFormatting sqref="BB44">
    <cfRule type="expression" dxfId="2798" priority="3971">
      <formula>$A44="АОСР"</formula>
    </cfRule>
  </conditionalFormatting>
  <conditionalFormatting sqref="BB44">
    <cfRule type="expression" dxfId="2797" priority="3970">
      <formula>$A44="АОСР"</formula>
    </cfRule>
  </conditionalFormatting>
  <conditionalFormatting sqref="BB44">
    <cfRule type="expression" dxfId="2796" priority="3969">
      <formula>$A44="АОСР"</formula>
    </cfRule>
  </conditionalFormatting>
  <conditionalFormatting sqref="BB44">
    <cfRule type="expression" dxfId="2795" priority="3968">
      <formula>$A44="АОСР"</formula>
    </cfRule>
  </conditionalFormatting>
  <conditionalFormatting sqref="BB44">
    <cfRule type="expression" dxfId="2794" priority="3967">
      <formula>$A44="АОСР"</formula>
    </cfRule>
  </conditionalFormatting>
  <conditionalFormatting sqref="BB44">
    <cfRule type="expression" dxfId="2793" priority="3966">
      <formula>$A44="АОСР"</formula>
    </cfRule>
  </conditionalFormatting>
  <conditionalFormatting sqref="BB44">
    <cfRule type="expression" dxfId="2792" priority="3965">
      <formula>$A44="АОСР"</formula>
    </cfRule>
  </conditionalFormatting>
  <conditionalFormatting sqref="BB44">
    <cfRule type="expression" dxfId="2791" priority="3964">
      <formula>$A44="АОСР"</formula>
    </cfRule>
  </conditionalFormatting>
  <conditionalFormatting sqref="BB44">
    <cfRule type="expression" dxfId="2790" priority="3963">
      <formula>$A44="АОСР"</formula>
    </cfRule>
  </conditionalFormatting>
  <conditionalFormatting sqref="BB44">
    <cfRule type="expression" dxfId="2789" priority="3962">
      <formula>$A44="АОСР"</formula>
    </cfRule>
  </conditionalFormatting>
  <conditionalFormatting sqref="BB44">
    <cfRule type="expression" dxfId="2788" priority="3961">
      <formula>$A44="АОСР"</formula>
    </cfRule>
  </conditionalFormatting>
  <conditionalFormatting sqref="BB44">
    <cfRule type="expression" dxfId="2787" priority="3960">
      <formula>$A44="АОСР"</formula>
    </cfRule>
  </conditionalFormatting>
  <conditionalFormatting sqref="BB44">
    <cfRule type="expression" dxfId="2786" priority="3959">
      <formula>$A44="АОСР"</formula>
    </cfRule>
  </conditionalFormatting>
  <conditionalFormatting sqref="BB44">
    <cfRule type="expression" dxfId="2785" priority="3958">
      <formula>$A44="АОСР"</formula>
    </cfRule>
  </conditionalFormatting>
  <conditionalFormatting sqref="BB44">
    <cfRule type="expression" dxfId="2784" priority="3957">
      <formula>$A44="АОСР"</formula>
    </cfRule>
  </conditionalFormatting>
  <conditionalFormatting sqref="BB44">
    <cfRule type="expression" dxfId="2783" priority="3956">
      <formula>$A44="АОСР"</formula>
    </cfRule>
  </conditionalFormatting>
  <conditionalFormatting sqref="BB44">
    <cfRule type="expression" dxfId="2782" priority="3955">
      <formula>$A44="АОСР"</formula>
    </cfRule>
  </conditionalFormatting>
  <conditionalFormatting sqref="BB44">
    <cfRule type="expression" dxfId="2781" priority="3954">
      <formula>$A44="АОСР"</formula>
    </cfRule>
  </conditionalFormatting>
  <conditionalFormatting sqref="BB44">
    <cfRule type="expression" dxfId="2780" priority="3953">
      <formula>$A44="АОСР"</formula>
    </cfRule>
  </conditionalFormatting>
  <conditionalFormatting sqref="BB44">
    <cfRule type="expression" dxfId="2779" priority="3952">
      <formula>$A44="АОСР"</formula>
    </cfRule>
  </conditionalFormatting>
  <conditionalFormatting sqref="BB44">
    <cfRule type="expression" dxfId="2778" priority="3951">
      <formula>$A44="АОСР"</formula>
    </cfRule>
  </conditionalFormatting>
  <conditionalFormatting sqref="BB44">
    <cfRule type="expression" dxfId="2777" priority="3950">
      <formula>$A44="АОСР"</formula>
    </cfRule>
  </conditionalFormatting>
  <conditionalFormatting sqref="BB44">
    <cfRule type="expression" dxfId="2776" priority="3949">
      <formula>$A44="АОСР"</formula>
    </cfRule>
  </conditionalFormatting>
  <conditionalFormatting sqref="BB44">
    <cfRule type="expression" dxfId="2775" priority="3948">
      <formula>$A44="АОСР"</formula>
    </cfRule>
  </conditionalFormatting>
  <conditionalFormatting sqref="BB44">
    <cfRule type="expression" dxfId="2774" priority="3947">
      <formula>$A44="АОСР"</formula>
    </cfRule>
  </conditionalFormatting>
  <conditionalFormatting sqref="BB44">
    <cfRule type="expression" dxfId="2773" priority="3946">
      <formula>$A44="АОСР"</formula>
    </cfRule>
  </conditionalFormatting>
  <conditionalFormatting sqref="BB44">
    <cfRule type="expression" dxfId="2772" priority="3945">
      <formula>$A44="АОСР"</formula>
    </cfRule>
  </conditionalFormatting>
  <conditionalFormatting sqref="BB44">
    <cfRule type="expression" dxfId="2771" priority="3944">
      <formula>$A44="АОСР"</formula>
    </cfRule>
  </conditionalFormatting>
  <conditionalFormatting sqref="BB44">
    <cfRule type="expression" dxfId="2770" priority="3943">
      <formula>$A44="АОСР"</formula>
    </cfRule>
  </conditionalFormatting>
  <conditionalFormatting sqref="BB44">
    <cfRule type="expression" dxfId="2769" priority="3942">
      <formula>$A44="АОСР"</formula>
    </cfRule>
  </conditionalFormatting>
  <conditionalFormatting sqref="BB44">
    <cfRule type="expression" dxfId="2768" priority="3941">
      <formula>$A44="АОСР"</formula>
    </cfRule>
  </conditionalFormatting>
  <conditionalFormatting sqref="BB44">
    <cfRule type="expression" dxfId="2767" priority="3940">
      <formula>$A44="АОСР"</formula>
    </cfRule>
  </conditionalFormatting>
  <conditionalFormatting sqref="BB44">
    <cfRule type="expression" dxfId="2766" priority="3939">
      <formula>$A44="АОСР"</formula>
    </cfRule>
  </conditionalFormatting>
  <conditionalFormatting sqref="BB44">
    <cfRule type="expression" dxfId="2765" priority="3938">
      <formula>$A44="АОСР"</formula>
    </cfRule>
  </conditionalFormatting>
  <conditionalFormatting sqref="BB44">
    <cfRule type="expression" dxfId="2764" priority="3937">
      <formula>$A44="АОСР"</formula>
    </cfRule>
  </conditionalFormatting>
  <conditionalFormatting sqref="BB44">
    <cfRule type="expression" dxfId="2763" priority="3936">
      <formula>$A44="АОСР"</formula>
    </cfRule>
  </conditionalFormatting>
  <conditionalFormatting sqref="BB44">
    <cfRule type="expression" dxfId="2762" priority="3935">
      <formula>$A44="АОСР"</formula>
    </cfRule>
  </conditionalFormatting>
  <conditionalFormatting sqref="BB44">
    <cfRule type="expression" dxfId="2761" priority="3934">
      <formula>$A44="АОСР"</formula>
    </cfRule>
  </conditionalFormatting>
  <conditionalFormatting sqref="BB44">
    <cfRule type="expression" dxfId="2760" priority="3933">
      <formula>$A44="АОСР"</formula>
    </cfRule>
  </conditionalFormatting>
  <conditionalFormatting sqref="BB44">
    <cfRule type="expression" dxfId="2759" priority="3932">
      <formula>$A44="АОСР"</formula>
    </cfRule>
  </conditionalFormatting>
  <conditionalFormatting sqref="BB44">
    <cfRule type="expression" dxfId="2758" priority="3931">
      <formula>$A44="АОСР"</formula>
    </cfRule>
  </conditionalFormatting>
  <conditionalFormatting sqref="BB44">
    <cfRule type="expression" dxfId="2757" priority="3930">
      <formula>$A44="АОСР"</formula>
    </cfRule>
  </conditionalFormatting>
  <conditionalFormatting sqref="BB44">
    <cfRule type="expression" dxfId="2756" priority="3929">
      <formula>$A44="АОСР"</formula>
    </cfRule>
  </conditionalFormatting>
  <conditionalFormatting sqref="BB44">
    <cfRule type="expression" dxfId="2755" priority="3928">
      <formula>$A44="АОСР"</formula>
    </cfRule>
  </conditionalFormatting>
  <conditionalFormatting sqref="BB44">
    <cfRule type="expression" dxfId="2754" priority="3927">
      <formula>$A44="АОСР"</formula>
    </cfRule>
  </conditionalFormatting>
  <conditionalFormatting sqref="BB44">
    <cfRule type="expression" dxfId="2753" priority="3926">
      <formula>$A44="АОСР"</formula>
    </cfRule>
  </conditionalFormatting>
  <conditionalFormatting sqref="BB44">
    <cfRule type="expression" dxfId="2752" priority="3925">
      <formula>$A44="АОСР"</formula>
    </cfRule>
  </conditionalFormatting>
  <conditionalFormatting sqref="BB44">
    <cfRule type="expression" dxfId="2751" priority="3924">
      <formula>$A44="АОСР"</formula>
    </cfRule>
  </conditionalFormatting>
  <conditionalFormatting sqref="BB44">
    <cfRule type="expression" dxfId="2750" priority="3923">
      <formula>$A44="АОСР"</formula>
    </cfRule>
  </conditionalFormatting>
  <conditionalFormatting sqref="BB44">
    <cfRule type="expression" dxfId="2749" priority="3922">
      <formula>$A44="АОСР"</formula>
    </cfRule>
  </conditionalFormatting>
  <conditionalFormatting sqref="BB44">
    <cfRule type="expression" dxfId="2748" priority="3921">
      <formula>$A44="АОСР"</formula>
    </cfRule>
  </conditionalFormatting>
  <conditionalFormatting sqref="BB44">
    <cfRule type="expression" dxfId="2747" priority="3920">
      <formula>$A44="АОСР"</formula>
    </cfRule>
  </conditionalFormatting>
  <conditionalFormatting sqref="BB44">
    <cfRule type="expression" dxfId="2746" priority="3919">
      <formula>$A44="АОСР"</formula>
    </cfRule>
  </conditionalFormatting>
  <conditionalFormatting sqref="BB44">
    <cfRule type="expression" dxfId="2745" priority="3918">
      <formula>$A44="АОСР"</formula>
    </cfRule>
  </conditionalFormatting>
  <conditionalFormatting sqref="BB44">
    <cfRule type="expression" dxfId="2744" priority="3917">
      <formula>$A44="АОСР"</formula>
    </cfRule>
  </conditionalFormatting>
  <conditionalFormatting sqref="BB44">
    <cfRule type="expression" dxfId="2743" priority="3916">
      <formula>$A44="АОСР"</formula>
    </cfRule>
  </conditionalFormatting>
  <conditionalFormatting sqref="BB44">
    <cfRule type="expression" dxfId="2742" priority="3915">
      <formula>$A44="АОСР"</formula>
    </cfRule>
  </conditionalFormatting>
  <conditionalFormatting sqref="BB44">
    <cfRule type="expression" dxfId="2741" priority="3914">
      <formula>$A44="АОСР"</formula>
    </cfRule>
  </conditionalFormatting>
  <conditionalFormatting sqref="BB44">
    <cfRule type="expression" dxfId="2740" priority="3913">
      <formula>$A44="АОСР"</formula>
    </cfRule>
  </conditionalFormatting>
  <conditionalFormatting sqref="BB44">
    <cfRule type="expression" dxfId="2739" priority="3912">
      <formula>$A44="АОСР"</formula>
    </cfRule>
  </conditionalFormatting>
  <conditionalFormatting sqref="BB44">
    <cfRule type="expression" dxfId="2738" priority="3911">
      <formula>$A44="АОСР"</formula>
    </cfRule>
  </conditionalFormatting>
  <conditionalFormatting sqref="BB44">
    <cfRule type="expression" dxfId="2737" priority="3910">
      <formula>$A44="АОСР"</formula>
    </cfRule>
  </conditionalFormatting>
  <conditionalFormatting sqref="BB44">
    <cfRule type="expression" dxfId="2736" priority="3909">
      <formula>$A44="АОСР"</formula>
    </cfRule>
  </conditionalFormatting>
  <conditionalFormatting sqref="BB44">
    <cfRule type="expression" dxfId="2735" priority="3908">
      <formula>$A44="АОСР"</formula>
    </cfRule>
  </conditionalFormatting>
  <conditionalFormatting sqref="BB44">
    <cfRule type="expression" dxfId="2734" priority="3907">
      <formula>$A44="АОСР"</formula>
    </cfRule>
  </conditionalFormatting>
  <conditionalFormatting sqref="BB44">
    <cfRule type="expression" dxfId="2733" priority="3906">
      <formula>$A44="АОСР"</formula>
    </cfRule>
  </conditionalFormatting>
  <conditionalFormatting sqref="BB44">
    <cfRule type="expression" dxfId="2732" priority="3884">
      <formula>$A44="АОСР"</formula>
    </cfRule>
  </conditionalFormatting>
  <conditionalFormatting sqref="BB44">
    <cfRule type="expression" dxfId="2731" priority="3883">
      <formula>$A44="АОСР"</formula>
    </cfRule>
  </conditionalFormatting>
  <conditionalFormatting sqref="BB44">
    <cfRule type="expression" dxfId="2730" priority="3882">
      <formula>$A44="АОСР"</formula>
    </cfRule>
  </conditionalFormatting>
  <conditionalFormatting sqref="BB44">
    <cfRule type="expression" dxfId="2729" priority="3881">
      <formula>$A44="АОСР"</formula>
    </cfRule>
  </conditionalFormatting>
  <conditionalFormatting sqref="BB44">
    <cfRule type="expression" dxfId="2728" priority="3880">
      <formula>$A44="АОСР"</formula>
    </cfRule>
  </conditionalFormatting>
  <conditionalFormatting sqref="BB44">
    <cfRule type="expression" dxfId="2727" priority="3878">
      <formula>$A44="АОСР"</formula>
    </cfRule>
  </conditionalFormatting>
  <conditionalFormatting sqref="BB44">
    <cfRule type="expression" dxfId="2726" priority="3877">
      <formula>$A44="АОСР"</formula>
    </cfRule>
  </conditionalFormatting>
  <conditionalFormatting sqref="BB44">
    <cfRule type="expression" dxfId="2725" priority="3875">
      <formula>$A44="АОСР"</formula>
    </cfRule>
  </conditionalFormatting>
  <conditionalFormatting sqref="BB44">
    <cfRule type="expression" dxfId="2724" priority="3873">
      <formula>$A44="АОСР"</formula>
    </cfRule>
  </conditionalFormatting>
  <conditionalFormatting sqref="BB44">
    <cfRule type="expression" dxfId="2723" priority="3872">
      <formula>$A44="АОСР"</formula>
    </cfRule>
  </conditionalFormatting>
  <conditionalFormatting sqref="BB44">
    <cfRule type="expression" dxfId="2722" priority="3871">
      <formula>$A44="АОСР"</formula>
    </cfRule>
  </conditionalFormatting>
  <conditionalFormatting sqref="BB44">
    <cfRule type="expression" dxfId="2721" priority="3870">
      <formula>$A44="АОСР"</formula>
    </cfRule>
  </conditionalFormatting>
  <conditionalFormatting sqref="BB44">
    <cfRule type="expression" dxfId="2720" priority="3867">
      <formula>$A44="АОСР"</formula>
    </cfRule>
  </conditionalFormatting>
  <conditionalFormatting sqref="BB44">
    <cfRule type="expression" dxfId="2719" priority="3865">
      <formula>$A44="АОСР"</formula>
    </cfRule>
  </conditionalFormatting>
  <conditionalFormatting sqref="BB44">
    <cfRule type="expression" dxfId="2718" priority="3864">
      <formula>$A44="АОСР"</formula>
    </cfRule>
  </conditionalFormatting>
  <conditionalFormatting sqref="BB44">
    <cfRule type="expression" dxfId="2717" priority="3863">
      <formula>$A44="АОСР"</formula>
    </cfRule>
  </conditionalFormatting>
  <conditionalFormatting sqref="BB44">
    <cfRule type="expression" dxfId="2716" priority="3862">
      <formula>$A44="АОСР"</formula>
    </cfRule>
  </conditionalFormatting>
  <conditionalFormatting sqref="BB44">
    <cfRule type="expression" dxfId="2715" priority="3861">
      <formula>$A44="АОСР"</formula>
    </cfRule>
  </conditionalFormatting>
  <conditionalFormatting sqref="BB44">
    <cfRule type="expression" dxfId="2714" priority="3860">
      <formula>$A44="АОСР"</formula>
    </cfRule>
  </conditionalFormatting>
  <conditionalFormatting sqref="BB44">
    <cfRule type="expression" dxfId="2713" priority="3859">
      <formula>$A44="АОСР"</formula>
    </cfRule>
  </conditionalFormatting>
  <conditionalFormatting sqref="BB44">
    <cfRule type="expression" dxfId="2712" priority="3858">
      <formula>$A44="АОСР"</formula>
    </cfRule>
  </conditionalFormatting>
  <conditionalFormatting sqref="BB44">
    <cfRule type="expression" dxfId="2711" priority="3857">
      <formula>$A44="АОСР"</formula>
    </cfRule>
  </conditionalFormatting>
  <conditionalFormatting sqref="BB44">
    <cfRule type="expression" dxfId="2710" priority="3856">
      <formula>$A44="АОСР"</formula>
    </cfRule>
  </conditionalFormatting>
  <conditionalFormatting sqref="BB44">
    <cfRule type="expression" dxfId="2709" priority="3855">
      <formula>$A44="АОСР"</formula>
    </cfRule>
  </conditionalFormatting>
  <conditionalFormatting sqref="BB44">
    <cfRule type="expression" dxfId="2708" priority="3854">
      <formula>$A44="АОСР"</formula>
    </cfRule>
  </conditionalFormatting>
  <conditionalFormatting sqref="BB44">
    <cfRule type="expression" dxfId="2707" priority="3853">
      <formula>$A44="АОСР"</formula>
    </cfRule>
  </conditionalFormatting>
  <conditionalFormatting sqref="BB44">
    <cfRule type="expression" dxfId="2706" priority="3850">
      <formula>$A44="АОСР"</formula>
    </cfRule>
  </conditionalFormatting>
  <conditionalFormatting sqref="BB44">
    <cfRule type="expression" dxfId="2705" priority="3848">
      <formula>$A44="АОСР"</formula>
    </cfRule>
  </conditionalFormatting>
  <conditionalFormatting sqref="BB44">
    <cfRule type="expression" dxfId="2704" priority="3847">
      <formula>$A44="АОСР"</formula>
    </cfRule>
  </conditionalFormatting>
  <conditionalFormatting sqref="BB44">
    <cfRule type="expression" dxfId="2703" priority="3846">
      <formula>$A44="АОСР"</formula>
    </cfRule>
  </conditionalFormatting>
  <conditionalFormatting sqref="BB44">
    <cfRule type="expression" dxfId="2702" priority="3845">
      <formula>$A44="АОСР"</formula>
    </cfRule>
  </conditionalFormatting>
  <conditionalFormatting sqref="BB44">
    <cfRule type="expression" dxfId="2701" priority="3844">
      <formula>$A44="АОСР"</formula>
    </cfRule>
  </conditionalFormatting>
  <conditionalFormatting sqref="BB44">
    <cfRule type="expression" dxfId="2700" priority="3843">
      <formula>$A44="АОСР"</formula>
    </cfRule>
  </conditionalFormatting>
  <conditionalFormatting sqref="BB44">
    <cfRule type="expression" dxfId="2699" priority="3905">
      <formula>$A44="АОСР"</formula>
    </cfRule>
  </conditionalFormatting>
  <conditionalFormatting sqref="BB44">
    <cfRule type="expression" dxfId="2698" priority="3904">
      <formula>$A44="АОСР"</formula>
    </cfRule>
  </conditionalFormatting>
  <conditionalFormatting sqref="BB44">
    <cfRule type="expression" dxfId="2697" priority="3903">
      <formula>$A44="АОСР"</formula>
    </cfRule>
  </conditionalFormatting>
  <conditionalFormatting sqref="BB44">
    <cfRule type="expression" dxfId="2696" priority="3902">
      <formula>$A44="АОСР"</formula>
    </cfRule>
  </conditionalFormatting>
  <conditionalFormatting sqref="BB44">
    <cfRule type="expression" dxfId="2695" priority="3901">
      <formula>$A44="АОСР"</formula>
    </cfRule>
  </conditionalFormatting>
  <conditionalFormatting sqref="BB44">
    <cfRule type="expression" dxfId="2694" priority="3900">
      <formula>$A44="АОСР"</formula>
    </cfRule>
  </conditionalFormatting>
  <conditionalFormatting sqref="BB44">
    <cfRule type="expression" dxfId="2693" priority="3899">
      <formula>$A44="АОСР"</formula>
    </cfRule>
  </conditionalFormatting>
  <conditionalFormatting sqref="BB44">
    <cfRule type="expression" dxfId="2692" priority="3898">
      <formula>$A44="АОСР"</formula>
    </cfRule>
  </conditionalFormatting>
  <conditionalFormatting sqref="BB44">
    <cfRule type="expression" dxfId="2691" priority="3897">
      <formula>$A44="АОСР"</formula>
    </cfRule>
  </conditionalFormatting>
  <conditionalFormatting sqref="BB44">
    <cfRule type="expression" dxfId="2690" priority="3896">
      <formula>$A44="АОСР"</formula>
    </cfRule>
  </conditionalFormatting>
  <conditionalFormatting sqref="BB44">
    <cfRule type="expression" dxfId="2689" priority="3895">
      <formula>$A44="АОСР"</formula>
    </cfRule>
  </conditionalFormatting>
  <conditionalFormatting sqref="BB44">
    <cfRule type="expression" dxfId="2688" priority="3894">
      <formula>$A44="АОСР"</formula>
    </cfRule>
  </conditionalFormatting>
  <conditionalFormatting sqref="BB44">
    <cfRule type="expression" dxfId="2687" priority="3893">
      <formula>$A44="АОСР"</formula>
    </cfRule>
  </conditionalFormatting>
  <conditionalFormatting sqref="BB44">
    <cfRule type="expression" dxfId="2686" priority="3892">
      <formula>$A44="АОСР"</formula>
    </cfRule>
  </conditionalFormatting>
  <conditionalFormatting sqref="BB44">
    <cfRule type="expression" dxfId="2685" priority="3891">
      <formula>$A44="АОСР"</formula>
    </cfRule>
  </conditionalFormatting>
  <conditionalFormatting sqref="BB44">
    <cfRule type="expression" dxfId="2684" priority="3890">
      <formula>$A44="АОСР"</formula>
    </cfRule>
  </conditionalFormatting>
  <conditionalFormatting sqref="BB44">
    <cfRule type="expression" dxfId="2683" priority="3889">
      <formula>$A44="АОСР"</formula>
    </cfRule>
  </conditionalFormatting>
  <conditionalFormatting sqref="BB44">
    <cfRule type="expression" dxfId="2682" priority="3888">
      <formula>$A44="АОСР"</formula>
    </cfRule>
  </conditionalFormatting>
  <conditionalFormatting sqref="BB44">
    <cfRule type="expression" dxfId="2681" priority="3887">
      <formula>$A44="АОСР"</formula>
    </cfRule>
  </conditionalFormatting>
  <conditionalFormatting sqref="BB44">
    <cfRule type="expression" dxfId="2680" priority="3886">
      <formula>$A44="АОСР"</formula>
    </cfRule>
  </conditionalFormatting>
  <conditionalFormatting sqref="BB44">
    <cfRule type="expression" dxfId="2679" priority="3885">
      <formula>$A44="АОСР"</formula>
    </cfRule>
  </conditionalFormatting>
  <conditionalFormatting sqref="BB44">
    <cfRule type="expression" dxfId="2678" priority="3879">
      <formula>$A44="АОСР"</formula>
    </cfRule>
  </conditionalFormatting>
  <conditionalFormatting sqref="BB44">
    <cfRule type="expression" dxfId="2677" priority="3876">
      <formula>$A44="АОСР"</formula>
    </cfRule>
  </conditionalFormatting>
  <conditionalFormatting sqref="BB44">
    <cfRule type="expression" dxfId="2676" priority="3874">
      <formula>$A44="АОСР"</formula>
    </cfRule>
  </conditionalFormatting>
  <conditionalFormatting sqref="BB44">
    <cfRule type="expression" dxfId="2675" priority="3869">
      <formula>$A44="АОСР"</formula>
    </cfRule>
  </conditionalFormatting>
  <conditionalFormatting sqref="BB44">
    <cfRule type="expression" dxfId="2674" priority="3868">
      <formula>$A44="АОСР"</formula>
    </cfRule>
  </conditionalFormatting>
  <conditionalFormatting sqref="BB44">
    <cfRule type="expression" dxfId="2673" priority="3866">
      <formula>$A44="АОСР"</formula>
    </cfRule>
  </conditionalFormatting>
  <conditionalFormatting sqref="BB44">
    <cfRule type="expression" dxfId="2672" priority="3852">
      <formula>$A44="АОСР"</formula>
    </cfRule>
  </conditionalFormatting>
  <conditionalFormatting sqref="BB44">
    <cfRule type="expression" dxfId="2671" priority="3851">
      <formula>$A44="АОСР"</formula>
    </cfRule>
  </conditionalFormatting>
  <conditionalFormatting sqref="BB44">
    <cfRule type="expression" dxfId="2670" priority="3849">
      <formula>$A44="АОСР"</formula>
    </cfRule>
  </conditionalFormatting>
  <conditionalFormatting sqref="BB44">
    <cfRule type="expression" dxfId="2669" priority="3842">
      <formula>$A44="АОСР"</formula>
    </cfRule>
  </conditionalFormatting>
  <conditionalFormatting sqref="BB44">
    <cfRule type="expression" dxfId="2668" priority="3841">
      <formula>$A44="АОСР"</formula>
    </cfRule>
  </conditionalFormatting>
  <conditionalFormatting sqref="BB44">
    <cfRule type="expression" dxfId="2667" priority="3840">
      <formula>$A44="АОСР"</formula>
    </cfRule>
  </conditionalFormatting>
  <conditionalFormatting sqref="BB44">
    <cfRule type="expression" dxfId="2666" priority="3839">
      <formula>$A44="АОСР"</formula>
    </cfRule>
  </conditionalFormatting>
  <conditionalFormatting sqref="BB44">
    <cfRule type="expression" dxfId="2665" priority="3838">
      <formula>$A44="АОСР"</formula>
    </cfRule>
  </conditionalFormatting>
  <conditionalFormatting sqref="BB44">
    <cfRule type="expression" dxfId="2664" priority="3837">
      <formula>$A44="АОСР"</formula>
    </cfRule>
  </conditionalFormatting>
  <conditionalFormatting sqref="BB44">
    <cfRule type="expression" dxfId="2663" priority="3836">
      <formula>$A44="АОСР"</formula>
    </cfRule>
  </conditionalFormatting>
  <conditionalFormatting sqref="BB44">
    <cfRule type="expression" dxfId="2662" priority="3835">
      <formula>$A44="АОСР"</formula>
    </cfRule>
  </conditionalFormatting>
  <conditionalFormatting sqref="BB44">
    <cfRule type="expression" dxfId="2661" priority="3834">
      <formula>$A44="АОСР"</formula>
    </cfRule>
  </conditionalFormatting>
  <conditionalFormatting sqref="BB44">
    <cfRule type="expression" dxfId="2660" priority="3833">
      <formula>$A44="АОСР"</formula>
    </cfRule>
  </conditionalFormatting>
  <conditionalFormatting sqref="BB44">
    <cfRule type="expression" dxfId="2659" priority="3832">
      <formula>$A44="АОСР"</formula>
    </cfRule>
  </conditionalFormatting>
  <conditionalFormatting sqref="BB44">
    <cfRule type="expression" dxfId="2658" priority="3831">
      <formula>$A44="АОСР"</formula>
    </cfRule>
  </conditionalFormatting>
  <conditionalFormatting sqref="BB44">
    <cfRule type="expression" dxfId="2657" priority="3830">
      <formula>$A44="АОСР"</formula>
    </cfRule>
  </conditionalFormatting>
  <conditionalFormatting sqref="BB44">
    <cfRule type="expression" dxfId="2656" priority="3829">
      <formula>$A44="АОСР"</formula>
    </cfRule>
  </conditionalFormatting>
  <conditionalFormatting sqref="BB44">
    <cfRule type="expression" dxfId="2655" priority="3828">
      <formula>$A44="АОСР"</formula>
    </cfRule>
  </conditionalFormatting>
  <conditionalFormatting sqref="BB44">
    <cfRule type="expression" dxfId="2654" priority="3827">
      <formula>$A44="АОСР"</formula>
    </cfRule>
  </conditionalFormatting>
  <conditionalFormatting sqref="BB44">
    <cfRule type="expression" dxfId="2653" priority="3826">
      <formula>$A44="АОСР"</formula>
    </cfRule>
  </conditionalFormatting>
  <conditionalFormatting sqref="BB44">
    <cfRule type="expression" dxfId="2652" priority="3825">
      <formula>$A44="АОСР"</formula>
    </cfRule>
  </conditionalFormatting>
  <conditionalFormatting sqref="BB44">
    <cfRule type="expression" dxfId="2651" priority="3824">
      <formula>$A44="АОСР"</formula>
    </cfRule>
  </conditionalFormatting>
  <conditionalFormatting sqref="BB44">
    <cfRule type="expression" dxfId="2650" priority="3823">
      <formula>$A44="АОСР"</formula>
    </cfRule>
  </conditionalFormatting>
  <conditionalFormatting sqref="BB44">
    <cfRule type="expression" dxfId="2649" priority="3822">
      <formula>$A44="АОСР"</formula>
    </cfRule>
  </conditionalFormatting>
  <conditionalFormatting sqref="BB44">
    <cfRule type="expression" dxfId="2648" priority="3821">
      <formula>$A44="АОСР"</formula>
    </cfRule>
  </conditionalFormatting>
  <conditionalFormatting sqref="BB44">
    <cfRule type="expression" dxfId="2647" priority="3820">
      <formula>$A44="АОСР"</formula>
    </cfRule>
  </conditionalFormatting>
  <conditionalFormatting sqref="BB44">
    <cfRule type="expression" dxfId="2646" priority="3819">
      <formula>$A44="АОСР"</formula>
    </cfRule>
  </conditionalFormatting>
  <conditionalFormatting sqref="BB44">
    <cfRule type="expression" dxfId="2645" priority="3818">
      <formula>$A44="АОСР"</formula>
    </cfRule>
  </conditionalFormatting>
  <conditionalFormatting sqref="BB44">
    <cfRule type="expression" dxfId="2644" priority="3817">
      <formula>$A44="АОСР"</formula>
    </cfRule>
  </conditionalFormatting>
  <conditionalFormatting sqref="BB44">
    <cfRule type="expression" dxfId="2643" priority="3816">
      <formula>$A44="АОСР"</formula>
    </cfRule>
  </conditionalFormatting>
  <conditionalFormatting sqref="BB44">
    <cfRule type="expression" dxfId="2642" priority="3815">
      <formula>$A44="АОСР"</formula>
    </cfRule>
  </conditionalFormatting>
  <conditionalFormatting sqref="BB44">
    <cfRule type="expression" dxfId="2641" priority="3814">
      <formula>$A44="АОСР"</formula>
    </cfRule>
  </conditionalFormatting>
  <conditionalFormatting sqref="BB44">
    <cfRule type="expression" dxfId="2640" priority="3813">
      <formula>$A44="АОСР"</formula>
    </cfRule>
  </conditionalFormatting>
  <conditionalFormatting sqref="BB44">
    <cfRule type="expression" dxfId="2639" priority="3812">
      <formula>$A44="АОСР"</formula>
    </cfRule>
  </conditionalFormatting>
  <conditionalFormatting sqref="BB44">
    <cfRule type="expression" dxfId="2638" priority="3811">
      <formula>$A44="АОСР"</formula>
    </cfRule>
  </conditionalFormatting>
  <conditionalFormatting sqref="BB44">
    <cfRule type="expression" dxfId="2637" priority="3810">
      <formula>$A44="АОСР"</formula>
    </cfRule>
  </conditionalFormatting>
  <conditionalFormatting sqref="BB44">
    <cfRule type="expression" dxfId="2636" priority="3809">
      <formula>$A44="АОСР"</formula>
    </cfRule>
  </conditionalFormatting>
  <conditionalFormatting sqref="BB44">
    <cfRule type="expression" dxfId="2635" priority="3808">
      <formula>$A44="АОСР"</formula>
    </cfRule>
  </conditionalFormatting>
  <conditionalFormatting sqref="BB44">
    <cfRule type="expression" dxfId="2634" priority="3807">
      <formula>$A44="АОСР"</formula>
    </cfRule>
  </conditionalFormatting>
  <conditionalFormatting sqref="BB44">
    <cfRule type="expression" dxfId="2633" priority="3806">
      <formula>$A44="АОСР"</formula>
    </cfRule>
  </conditionalFormatting>
  <conditionalFormatting sqref="BB44">
    <cfRule type="expression" dxfId="2632" priority="3805">
      <formula>$A44="АОСР"</formula>
    </cfRule>
  </conditionalFormatting>
  <conditionalFormatting sqref="BB44">
    <cfRule type="expression" dxfId="2631" priority="3804">
      <formula>$A44="АОСР"</formula>
    </cfRule>
  </conditionalFormatting>
  <conditionalFormatting sqref="BB44">
    <cfRule type="expression" dxfId="2630" priority="3803">
      <formula>$A44="АОСР"</formula>
    </cfRule>
  </conditionalFormatting>
  <conditionalFormatting sqref="BB44">
    <cfRule type="expression" dxfId="2629" priority="3802">
      <formula>$A44="АОСР"</formula>
    </cfRule>
  </conditionalFormatting>
  <conditionalFormatting sqref="BB44">
    <cfRule type="expression" dxfId="2628" priority="3801">
      <formula>$A44="АОСР"</formula>
    </cfRule>
  </conditionalFormatting>
  <conditionalFormatting sqref="BB44">
    <cfRule type="expression" dxfId="2627" priority="3800">
      <formula>$A44="АОСР"</formula>
    </cfRule>
  </conditionalFormatting>
  <conditionalFormatting sqref="BB44">
    <cfRule type="expression" dxfId="2626" priority="3799">
      <formula>$A44="АОСР"</formula>
    </cfRule>
  </conditionalFormatting>
  <conditionalFormatting sqref="BB44">
    <cfRule type="expression" dxfId="2625" priority="3798">
      <formula>$A44="АОСР"</formula>
    </cfRule>
  </conditionalFormatting>
  <conditionalFormatting sqref="BB44">
    <cfRule type="expression" dxfId="2624" priority="3797">
      <formula>$A44="АОСР"</formula>
    </cfRule>
  </conditionalFormatting>
  <conditionalFormatting sqref="BB44">
    <cfRule type="expression" dxfId="2623" priority="3796">
      <formula>$A44="АОСР"</formula>
    </cfRule>
  </conditionalFormatting>
  <conditionalFormatting sqref="BB44">
    <cfRule type="expression" dxfId="2622" priority="3795">
      <formula>$A44="АОСР"</formula>
    </cfRule>
  </conditionalFormatting>
  <conditionalFormatting sqref="BB44">
    <cfRule type="expression" dxfId="2621" priority="3794">
      <formula>$A44="АОСР"</formula>
    </cfRule>
  </conditionalFormatting>
  <conditionalFormatting sqref="BB44">
    <cfRule type="expression" dxfId="2620" priority="3793">
      <formula>$A44="АОСР"</formula>
    </cfRule>
  </conditionalFormatting>
  <conditionalFormatting sqref="BB44">
    <cfRule type="expression" dxfId="2619" priority="3792">
      <formula>$A44="АОСР"</formula>
    </cfRule>
  </conditionalFormatting>
  <conditionalFormatting sqref="BB44">
    <cfRule type="expression" dxfId="2618" priority="3791">
      <formula>$A44="АОСР"</formula>
    </cfRule>
  </conditionalFormatting>
  <conditionalFormatting sqref="BB44">
    <cfRule type="expression" dxfId="2617" priority="3790">
      <formula>$A44="АОСР"</formula>
    </cfRule>
  </conditionalFormatting>
  <conditionalFormatting sqref="BB44">
    <cfRule type="expression" dxfId="2616" priority="3789">
      <formula>$A44="АОСР"</formula>
    </cfRule>
  </conditionalFormatting>
  <conditionalFormatting sqref="BB44">
    <cfRule type="expression" dxfId="2615" priority="3788">
      <formula>$A44="АОСР"</formula>
    </cfRule>
  </conditionalFormatting>
  <conditionalFormatting sqref="BB44">
    <cfRule type="expression" dxfId="2614" priority="3787">
      <formula>$A44="АОСР"</formula>
    </cfRule>
  </conditionalFormatting>
  <conditionalFormatting sqref="BB44">
    <cfRule type="expression" dxfId="2613" priority="3786">
      <formula>$A44="АОСР"</formula>
    </cfRule>
  </conditionalFormatting>
  <conditionalFormatting sqref="BB44">
    <cfRule type="expression" dxfId="2612" priority="3785">
      <formula>$A44="АОСР"</formula>
    </cfRule>
  </conditionalFormatting>
  <conditionalFormatting sqref="BB44">
    <cfRule type="expression" dxfId="2611" priority="3784">
      <formula>$A44="АОСР"</formula>
    </cfRule>
  </conditionalFormatting>
  <conditionalFormatting sqref="BB44">
    <cfRule type="expression" dxfId="2610" priority="3783">
      <formula>$A44="АОСР"</formula>
    </cfRule>
  </conditionalFormatting>
  <conditionalFormatting sqref="BB44">
    <cfRule type="expression" dxfId="2609" priority="3782">
      <formula>$A44="АОСР"</formula>
    </cfRule>
  </conditionalFormatting>
  <conditionalFormatting sqref="BB44">
    <cfRule type="expression" dxfId="2608" priority="3781">
      <formula>$A44="АОСР"</formula>
    </cfRule>
  </conditionalFormatting>
  <conditionalFormatting sqref="BB44">
    <cfRule type="expression" dxfId="2607" priority="3780">
      <formula>$A44="АОСР"</formula>
    </cfRule>
  </conditionalFormatting>
  <conditionalFormatting sqref="BB44">
    <cfRule type="expression" dxfId="2606" priority="3779">
      <formula>$A44="АОСР"</formula>
    </cfRule>
  </conditionalFormatting>
  <conditionalFormatting sqref="BB44">
    <cfRule type="expression" dxfId="2605" priority="3778">
      <formula>$A44="АОСР"</formula>
    </cfRule>
  </conditionalFormatting>
  <conditionalFormatting sqref="BB44">
    <cfRule type="expression" dxfId="2604" priority="3777">
      <formula>$A44="АОСР"</formula>
    </cfRule>
  </conditionalFormatting>
  <conditionalFormatting sqref="BB44">
    <cfRule type="expression" dxfId="2603" priority="3776">
      <formula>$A44="АОСР"</formula>
    </cfRule>
  </conditionalFormatting>
  <conditionalFormatting sqref="BB44">
    <cfRule type="expression" dxfId="2602" priority="3775">
      <formula>$A44="АОСР"</formula>
    </cfRule>
  </conditionalFormatting>
  <conditionalFormatting sqref="BB44">
    <cfRule type="expression" dxfId="2601" priority="3774">
      <formula>$A44="АОСР"</formula>
    </cfRule>
  </conditionalFormatting>
  <conditionalFormatting sqref="BB44">
    <cfRule type="expression" dxfId="2600" priority="3773">
      <formula>$A44="АОСР"</formula>
    </cfRule>
  </conditionalFormatting>
  <conditionalFormatting sqref="BB44">
    <cfRule type="expression" dxfId="2599" priority="3772">
      <formula>$A44="АОСР"</formula>
    </cfRule>
  </conditionalFormatting>
  <conditionalFormatting sqref="BB44">
    <cfRule type="expression" dxfId="2598" priority="3771">
      <formula>$A44="АОСР"</formula>
    </cfRule>
  </conditionalFormatting>
  <conditionalFormatting sqref="BB44">
    <cfRule type="expression" dxfId="2597" priority="3770">
      <formula>$A44="АОСР"</formula>
    </cfRule>
  </conditionalFormatting>
  <conditionalFormatting sqref="BB44">
    <cfRule type="expression" dxfId="2596" priority="3769">
      <formula>$A44="АОСР"</formula>
    </cfRule>
  </conditionalFormatting>
  <conditionalFormatting sqref="BB44">
    <cfRule type="expression" dxfId="2595" priority="3768">
      <formula>$A44="АОСР"</formula>
    </cfRule>
  </conditionalFormatting>
  <conditionalFormatting sqref="BB44">
    <cfRule type="expression" dxfId="2594" priority="3767">
      <formula>$A44="АОСР"</formula>
    </cfRule>
  </conditionalFormatting>
  <conditionalFormatting sqref="BB44">
    <cfRule type="expression" dxfId="2593" priority="3766">
      <formula>$A44="АОСР"</formula>
    </cfRule>
  </conditionalFormatting>
  <conditionalFormatting sqref="BB44">
    <cfRule type="expression" dxfId="2592" priority="3765">
      <formula>$A44="АОСР"</formula>
    </cfRule>
  </conditionalFormatting>
  <conditionalFormatting sqref="BB44">
    <cfRule type="expression" dxfId="2591" priority="3764">
      <formula>$A44="АОСР"</formula>
    </cfRule>
  </conditionalFormatting>
  <conditionalFormatting sqref="BB44">
    <cfRule type="expression" dxfId="2590" priority="3763">
      <formula>$A44="АОСР"</formula>
    </cfRule>
  </conditionalFormatting>
  <conditionalFormatting sqref="BB44">
    <cfRule type="expression" dxfId="2589" priority="3762">
      <formula>$A44="АОСР"</formula>
    </cfRule>
  </conditionalFormatting>
  <conditionalFormatting sqref="BB44">
    <cfRule type="expression" dxfId="2588" priority="3761">
      <formula>$A44="АОСР"</formula>
    </cfRule>
  </conditionalFormatting>
  <conditionalFormatting sqref="BB44">
    <cfRule type="expression" dxfId="2587" priority="3760">
      <formula>$A44="АОСР"</formula>
    </cfRule>
  </conditionalFormatting>
  <conditionalFormatting sqref="BB44">
    <cfRule type="expression" dxfId="2586" priority="3759">
      <formula>$A44="АОСР"</formula>
    </cfRule>
  </conditionalFormatting>
  <conditionalFormatting sqref="BA30">
    <cfRule type="expression" dxfId="2585" priority="2173">
      <formula>$A30="АОСР"</formula>
    </cfRule>
  </conditionalFormatting>
  <conditionalFormatting sqref="BA30">
    <cfRule type="expression" dxfId="2584" priority="2172">
      <formula>$A30="АОСР"</formula>
    </cfRule>
  </conditionalFormatting>
  <conditionalFormatting sqref="BA30">
    <cfRule type="expression" dxfId="2583" priority="2171">
      <formula>$A30="АОСР"</formula>
    </cfRule>
  </conditionalFormatting>
  <conditionalFormatting sqref="BA30">
    <cfRule type="expression" dxfId="2582" priority="2170">
      <formula>$A30="АОСР"</formula>
    </cfRule>
  </conditionalFormatting>
  <conditionalFormatting sqref="BA30">
    <cfRule type="expression" dxfId="2581" priority="2169">
      <formula>$A30="АОСР"</formula>
    </cfRule>
  </conditionalFormatting>
  <conditionalFormatting sqref="BB30">
    <cfRule type="expression" dxfId="2580" priority="2168">
      <formula>$A30="АОСР"</formula>
    </cfRule>
  </conditionalFormatting>
  <conditionalFormatting sqref="BB30">
    <cfRule type="expression" dxfId="2579" priority="2167">
      <formula>$A30="АОСР"</formula>
    </cfRule>
  </conditionalFormatting>
  <conditionalFormatting sqref="BB30">
    <cfRule type="expression" dxfId="2578" priority="2166">
      <formula>$A30="АОСР"</formula>
    </cfRule>
  </conditionalFormatting>
  <conditionalFormatting sqref="BB30">
    <cfRule type="expression" dxfId="2577" priority="2165">
      <formula>$A30="АОСР"</formula>
    </cfRule>
  </conditionalFormatting>
  <conditionalFormatting sqref="BB30">
    <cfRule type="expression" dxfId="2576" priority="2164">
      <formula>$A30="АОСР"</formula>
    </cfRule>
  </conditionalFormatting>
  <conditionalFormatting sqref="BB30">
    <cfRule type="expression" dxfId="2575" priority="2163">
      <formula>$A30="АОСР"</formula>
    </cfRule>
  </conditionalFormatting>
  <conditionalFormatting sqref="BB30">
    <cfRule type="expression" dxfId="2574" priority="2162">
      <formula>$A30="АОСР"</formula>
    </cfRule>
  </conditionalFormatting>
  <conditionalFormatting sqref="BB30">
    <cfRule type="expression" dxfId="2573" priority="2161">
      <formula>$A30="АОСР"</formula>
    </cfRule>
  </conditionalFormatting>
  <conditionalFormatting sqref="BB30">
    <cfRule type="expression" dxfId="2572" priority="2160">
      <formula>$A30="АОСР"</formula>
    </cfRule>
  </conditionalFormatting>
  <conditionalFormatting sqref="BB30">
    <cfRule type="expression" dxfId="2571" priority="2159">
      <formula>$A30="АОСР"</formula>
    </cfRule>
  </conditionalFormatting>
  <conditionalFormatting sqref="BB30">
    <cfRule type="expression" dxfId="2570" priority="2158">
      <formula>$A30="АОСР"</formula>
    </cfRule>
  </conditionalFormatting>
  <conditionalFormatting sqref="BB30">
    <cfRule type="expression" dxfId="2569" priority="2157">
      <formula>$A30="АОСР"</formula>
    </cfRule>
  </conditionalFormatting>
  <conditionalFormatting sqref="BB30">
    <cfRule type="expression" dxfId="2568" priority="2156">
      <formula>$A30="АОСР"</formula>
    </cfRule>
  </conditionalFormatting>
  <conditionalFormatting sqref="BB30">
    <cfRule type="expression" dxfId="2567" priority="2155">
      <formula>$A30="АОСР"</formula>
    </cfRule>
  </conditionalFormatting>
  <conditionalFormatting sqref="BB30">
    <cfRule type="expression" dxfId="2566" priority="2154">
      <formula>$A30="АОСР"</formula>
    </cfRule>
  </conditionalFormatting>
  <conditionalFormatting sqref="BB30">
    <cfRule type="expression" dxfId="2565" priority="2153">
      <formula>$A30="АОСР"</formula>
    </cfRule>
  </conditionalFormatting>
  <conditionalFormatting sqref="BB30">
    <cfRule type="expression" dxfId="2564" priority="2152">
      <formula>$A30="АОСР"</formula>
    </cfRule>
  </conditionalFormatting>
  <conditionalFormatting sqref="BB30">
    <cfRule type="expression" dxfId="2563" priority="2151">
      <formula>$A30="АОСР"</formula>
    </cfRule>
  </conditionalFormatting>
  <conditionalFormatting sqref="BB30">
    <cfRule type="expression" dxfId="2562" priority="2150">
      <formula>$A30="АОСР"</formula>
    </cfRule>
  </conditionalFormatting>
  <conditionalFormatting sqref="BB30">
    <cfRule type="expression" dxfId="2561" priority="2146">
      <formula>$A30="АОСР"</formula>
    </cfRule>
  </conditionalFormatting>
  <conditionalFormatting sqref="BB30">
    <cfRule type="expression" dxfId="2560" priority="2144">
      <formula>$A30="АОСР"</formula>
    </cfRule>
  </conditionalFormatting>
  <conditionalFormatting sqref="BB30">
    <cfRule type="expression" dxfId="2559" priority="2143">
      <formula>$A30="АОСР"</formula>
    </cfRule>
  </conditionalFormatting>
  <conditionalFormatting sqref="BB30">
    <cfRule type="expression" dxfId="2558" priority="2142">
      <formula>$A30="АОСР"</formula>
    </cfRule>
  </conditionalFormatting>
  <conditionalFormatting sqref="BB30">
    <cfRule type="expression" dxfId="2557" priority="2141">
      <formula>$A30="АОСР"</formula>
    </cfRule>
  </conditionalFormatting>
  <conditionalFormatting sqref="BB30">
    <cfRule type="expression" dxfId="2556" priority="2140">
      <formula>$A30="АОСР"</formula>
    </cfRule>
  </conditionalFormatting>
  <conditionalFormatting sqref="BB30">
    <cfRule type="expression" dxfId="2555" priority="2138">
      <formula>$A30="АОСР"</formula>
    </cfRule>
  </conditionalFormatting>
  <conditionalFormatting sqref="BB30">
    <cfRule type="expression" dxfId="2554" priority="2137">
      <formula>$A30="АОСР"</formula>
    </cfRule>
  </conditionalFormatting>
  <conditionalFormatting sqref="BB30">
    <cfRule type="expression" dxfId="2553" priority="2136">
      <formula>$A30="АОСР"</formula>
    </cfRule>
  </conditionalFormatting>
  <conditionalFormatting sqref="BB30">
    <cfRule type="expression" dxfId="2552" priority="2135">
      <formula>$A30="АОСР"</formula>
    </cfRule>
  </conditionalFormatting>
  <conditionalFormatting sqref="BB30">
    <cfRule type="expression" dxfId="2551" priority="2134">
      <formula>$A30="АОСР"</formula>
    </cfRule>
  </conditionalFormatting>
  <conditionalFormatting sqref="BB30">
    <cfRule type="expression" dxfId="2550" priority="2133">
      <formula>$A30="АОСР"</formula>
    </cfRule>
  </conditionalFormatting>
  <conditionalFormatting sqref="BB30">
    <cfRule type="expression" dxfId="2549" priority="2132">
      <formula>$A30="АОСР"</formula>
    </cfRule>
  </conditionalFormatting>
  <conditionalFormatting sqref="BB30">
    <cfRule type="expression" dxfId="2548" priority="2131">
      <formula>$A30="АОСР"</formula>
    </cfRule>
  </conditionalFormatting>
  <conditionalFormatting sqref="BB30">
    <cfRule type="expression" dxfId="2547" priority="2130">
      <formula>$A30="АОСР"</formula>
    </cfRule>
  </conditionalFormatting>
  <conditionalFormatting sqref="BB30">
    <cfRule type="expression" dxfId="2546" priority="2129">
      <formula>$A30="АОСР"</formula>
    </cfRule>
  </conditionalFormatting>
  <conditionalFormatting sqref="BB30">
    <cfRule type="expression" dxfId="2545" priority="2128">
      <formula>$A30="АОСР"</formula>
    </cfRule>
  </conditionalFormatting>
  <conditionalFormatting sqref="BB30">
    <cfRule type="expression" dxfId="2544" priority="2127">
      <formula>$A30="АОСР"</formula>
    </cfRule>
  </conditionalFormatting>
  <conditionalFormatting sqref="BB30">
    <cfRule type="expression" dxfId="2543" priority="2126">
      <formula>$A30="АОСР"</formula>
    </cfRule>
  </conditionalFormatting>
  <conditionalFormatting sqref="BB30">
    <cfRule type="expression" dxfId="2542" priority="2125">
      <formula>$A30="АОСР"</formula>
    </cfRule>
  </conditionalFormatting>
  <conditionalFormatting sqref="BB30">
    <cfRule type="expression" dxfId="2541" priority="2124">
      <formula>$A30="АОСР"</formula>
    </cfRule>
  </conditionalFormatting>
  <conditionalFormatting sqref="BB30">
    <cfRule type="expression" dxfId="2540" priority="2123">
      <formula>$A30="АОСР"</formula>
    </cfRule>
  </conditionalFormatting>
  <conditionalFormatting sqref="BB30">
    <cfRule type="expression" dxfId="2539" priority="2122">
      <formula>$A30="АОСР"</formula>
    </cfRule>
  </conditionalFormatting>
  <conditionalFormatting sqref="BB30">
    <cfRule type="expression" dxfId="2538" priority="2121">
      <formula>$A30="АОСР"</formula>
    </cfRule>
  </conditionalFormatting>
  <conditionalFormatting sqref="BB30">
    <cfRule type="expression" dxfId="2537" priority="2120">
      <formula>$A30="АОСР"</formula>
    </cfRule>
  </conditionalFormatting>
  <conditionalFormatting sqref="BB30">
    <cfRule type="expression" dxfId="2536" priority="2119">
      <formula>$A30="АОСР"</formula>
    </cfRule>
  </conditionalFormatting>
  <conditionalFormatting sqref="BB30">
    <cfRule type="expression" dxfId="2535" priority="2118">
      <formula>$A30="АОСР"</formula>
    </cfRule>
  </conditionalFormatting>
  <conditionalFormatting sqref="BB30">
    <cfRule type="expression" dxfId="2534" priority="2117">
      <formula>$A30="АОСР"</formula>
    </cfRule>
  </conditionalFormatting>
  <conditionalFormatting sqref="BB30">
    <cfRule type="expression" dxfId="2533" priority="2116">
      <formula>$A30="АОСР"</formula>
    </cfRule>
  </conditionalFormatting>
  <conditionalFormatting sqref="BB30">
    <cfRule type="expression" dxfId="2532" priority="2115">
      <formula>$A30="АОСР"</formula>
    </cfRule>
  </conditionalFormatting>
  <conditionalFormatting sqref="BB30">
    <cfRule type="expression" dxfId="2531" priority="2114">
      <formula>$A30="АОСР"</formula>
    </cfRule>
  </conditionalFormatting>
  <conditionalFormatting sqref="BB30">
    <cfRule type="expression" dxfId="2530" priority="2113">
      <formula>$A30="АОСР"</formula>
    </cfRule>
  </conditionalFormatting>
  <conditionalFormatting sqref="BB30">
    <cfRule type="expression" dxfId="2529" priority="2112">
      <formula>$A30="АОСР"</formula>
    </cfRule>
  </conditionalFormatting>
  <conditionalFormatting sqref="BB30">
    <cfRule type="expression" dxfId="2528" priority="2111">
      <formula>$A30="АОСР"</formula>
    </cfRule>
  </conditionalFormatting>
  <conditionalFormatting sqref="BB30">
    <cfRule type="expression" dxfId="2527" priority="2110">
      <formula>$A30="АОСР"</formula>
    </cfRule>
  </conditionalFormatting>
  <conditionalFormatting sqref="BB30">
    <cfRule type="expression" dxfId="2526" priority="2109">
      <formula>$A30="АОСР"</formula>
    </cfRule>
  </conditionalFormatting>
  <conditionalFormatting sqref="BB30">
    <cfRule type="expression" dxfId="2525" priority="2108">
      <formula>$A30="АОСР"</formula>
    </cfRule>
  </conditionalFormatting>
  <conditionalFormatting sqref="BB30">
    <cfRule type="expression" dxfId="2524" priority="2107">
      <formula>$A30="АОСР"</formula>
    </cfRule>
  </conditionalFormatting>
  <conditionalFormatting sqref="BB30">
    <cfRule type="expression" dxfId="2523" priority="2106">
      <formula>$A30="АОСР"</formula>
    </cfRule>
  </conditionalFormatting>
  <conditionalFormatting sqref="BB30">
    <cfRule type="expression" dxfId="2522" priority="2105">
      <formula>$A30="АОСР"</formula>
    </cfRule>
  </conditionalFormatting>
  <conditionalFormatting sqref="BB30">
    <cfRule type="expression" dxfId="2521" priority="2104">
      <formula>$A30="АОСР"</formula>
    </cfRule>
  </conditionalFormatting>
  <conditionalFormatting sqref="BB30">
    <cfRule type="expression" dxfId="2520" priority="2103">
      <formula>$A30="АОСР"</formula>
    </cfRule>
  </conditionalFormatting>
  <conditionalFormatting sqref="BB30">
    <cfRule type="expression" dxfId="2519" priority="2102">
      <formula>$A30="АОСР"</formula>
    </cfRule>
  </conditionalFormatting>
  <conditionalFormatting sqref="BB30">
    <cfRule type="expression" dxfId="2518" priority="2101">
      <formula>$A30="АОСР"</formula>
    </cfRule>
  </conditionalFormatting>
  <conditionalFormatting sqref="BB30">
    <cfRule type="expression" dxfId="2517" priority="2100">
      <formula>$A30="АОСР"</formula>
    </cfRule>
  </conditionalFormatting>
  <conditionalFormatting sqref="BB30">
    <cfRule type="expression" dxfId="2516" priority="2099">
      <formula>$A30="АОСР"</formula>
    </cfRule>
  </conditionalFormatting>
  <conditionalFormatting sqref="BB30">
    <cfRule type="expression" dxfId="2515" priority="2098">
      <formula>$A30="АОСР"</formula>
    </cfRule>
  </conditionalFormatting>
  <conditionalFormatting sqref="BB30">
    <cfRule type="expression" dxfId="2514" priority="2097">
      <formula>$A30="АОСР"</formula>
    </cfRule>
  </conditionalFormatting>
  <conditionalFormatting sqref="BB30">
    <cfRule type="expression" dxfId="2513" priority="2096">
      <formula>$A30="АОСР"</formula>
    </cfRule>
  </conditionalFormatting>
  <conditionalFormatting sqref="BB30">
    <cfRule type="expression" dxfId="2512" priority="2095">
      <formula>$A30="АОСР"</formula>
    </cfRule>
  </conditionalFormatting>
  <conditionalFormatting sqref="BB30">
    <cfRule type="expression" dxfId="2511" priority="2094">
      <formula>$A30="АОСР"</formula>
    </cfRule>
  </conditionalFormatting>
  <conditionalFormatting sqref="BB30">
    <cfRule type="expression" dxfId="2510" priority="2093">
      <formula>$A30="АОСР"</formula>
    </cfRule>
  </conditionalFormatting>
  <conditionalFormatting sqref="BB30">
    <cfRule type="expression" dxfId="2509" priority="2092">
      <formula>$A30="АОСР"</formula>
    </cfRule>
  </conditionalFormatting>
  <conditionalFormatting sqref="BB30">
    <cfRule type="expression" dxfId="2508" priority="2091">
      <formula>$A30="АОСР"</formula>
    </cfRule>
  </conditionalFormatting>
  <conditionalFormatting sqref="BB30">
    <cfRule type="expression" dxfId="2507" priority="2090">
      <formula>$A30="АОСР"</formula>
    </cfRule>
  </conditionalFormatting>
  <conditionalFormatting sqref="BB30">
    <cfRule type="expression" dxfId="2506" priority="2089">
      <formula>$A30="АОСР"</formula>
    </cfRule>
  </conditionalFormatting>
  <conditionalFormatting sqref="BB30">
    <cfRule type="expression" dxfId="2505" priority="2088">
      <formula>$A30="АОСР"</formula>
    </cfRule>
  </conditionalFormatting>
  <conditionalFormatting sqref="BB30">
    <cfRule type="expression" dxfId="2504" priority="2087">
      <formula>$A30="АОСР"</formula>
    </cfRule>
  </conditionalFormatting>
  <conditionalFormatting sqref="BB30">
    <cfRule type="expression" dxfId="2503" priority="2086">
      <formula>$A30="АОСР"</formula>
    </cfRule>
  </conditionalFormatting>
  <conditionalFormatting sqref="BB30">
    <cfRule type="expression" dxfId="2502" priority="2085">
      <formula>$A30="АОСР"</formula>
    </cfRule>
  </conditionalFormatting>
  <conditionalFormatting sqref="BB30">
    <cfRule type="expression" dxfId="2501" priority="2084">
      <formula>$A30="АОСР"</formula>
    </cfRule>
  </conditionalFormatting>
  <conditionalFormatting sqref="BB30">
    <cfRule type="expression" dxfId="2500" priority="2083">
      <formula>$A30="АОСР"</formula>
    </cfRule>
  </conditionalFormatting>
  <conditionalFormatting sqref="BB30">
    <cfRule type="expression" dxfId="2499" priority="2082">
      <formula>$A30="АОСР"</formula>
    </cfRule>
  </conditionalFormatting>
  <conditionalFormatting sqref="BB30">
    <cfRule type="expression" dxfId="2498" priority="2081">
      <formula>$A30="АОСР"</formula>
    </cfRule>
  </conditionalFormatting>
  <conditionalFormatting sqref="BB30">
    <cfRule type="expression" dxfId="2497" priority="2080">
      <formula>$A30="АОСР"</formula>
    </cfRule>
  </conditionalFormatting>
  <conditionalFormatting sqref="BB30">
    <cfRule type="expression" dxfId="2496" priority="2079">
      <formula>$A30="АОСР"</formula>
    </cfRule>
  </conditionalFormatting>
  <conditionalFormatting sqref="BB30">
    <cfRule type="expression" dxfId="2495" priority="2078">
      <formula>$A30="АОСР"</formula>
    </cfRule>
  </conditionalFormatting>
  <conditionalFormatting sqref="BB30">
    <cfRule type="expression" dxfId="2494" priority="2077">
      <formula>$A30="АОСР"</formula>
    </cfRule>
  </conditionalFormatting>
  <conditionalFormatting sqref="BB30">
    <cfRule type="expression" dxfId="2493" priority="2076">
      <formula>$A30="АОСР"</formula>
    </cfRule>
  </conditionalFormatting>
  <conditionalFormatting sqref="BB30">
    <cfRule type="expression" dxfId="2492" priority="2075">
      <formula>$A30="АОСР"</formula>
    </cfRule>
  </conditionalFormatting>
  <conditionalFormatting sqref="BB30">
    <cfRule type="expression" dxfId="2491" priority="2074">
      <formula>$A30="АОСР"</formula>
    </cfRule>
  </conditionalFormatting>
  <conditionalFormatting sqref="BB30">
    <cfRule type="expression" dxfId="2490" priority="2073">
      <formula>$A30="АОСР"</formula>
    </cfRule>
  </conditionalFormatting>
  <conditionalFormatting sqref="BB30">
    <cfRule type="expression" dxfId="2489" priority="2072">
      <formula>$A30="АОСР"</formula>
    </cfRule>
  </conditionalFormatting>
  <conditionalFormatting sqref="BB30">
    <cfRule type="expression" dxfId="2488" priority="2071">
      <formula>$A30="АОСР"</formula>
    </cfRule>
  </conditionalFormatting>
  <conditionalFormatting sqref="BB30">
    <cfRule type="expression" dxfId="2487" priority="2070">
      <formula>$A30="АОСР"</formula>
    </cfRule>
  </conditionalFormatting>
  <conditionalFormatting sqref="BB30">
    <cfRule type="expression" dxfId="2486" priority="2069">
      <formula>$A30="АОСР"</formula>
    </cfRule>
  </conditionalFormatting>
  <conditionalFormatting sqref="BB30">
    <cfRule type="expression" dxfId="2485" priority="2068">
      <formula>$A30="АОСР"</formula>
    </cfRule>
  </conditionalFormatting>
  <conditionalFormatting sqref="BB30">
    <cfRule type="expression" dxfId="2484" priority="2067">
      <formula>$A30="АОСР"</formula>
    </cfRule>
  </conditionalFormatting>
  <conditionalFormatting sqref="BB30">
    <cfRule type="expression" dxfId="2483" priority="2066">
      <formula>$A30="АОСР"</formula>
    </cfRule>
  </conditionalFormatting>
  <conditionalFormatting sqref="BB30">
    <cfRule type="expression" dxfId="2482" priority="2065">
      <formula>$A30="АОСР"</formula>
    </cfRule>
  </conditionalFormatting>
  <conditionalFormatting sqref="BB30">
    <cfRule type="expression" dxfId="2481" priority="2064">
      <formula>$A30="АОСР"</formula>
    </cfRule>
  </conditionalFormatting>
  <conditionalFormatting sqref="BB30">
    <cfRule type="expression" dxfId="2480" priority="2063">
      <formula>$A30="АОСР"</formula>
    </cfRule>
  </conditionalFormatting>
  <conditionalFormatting sqref="BB30">
    <cfRule type="expression" dxfId="2479" priority="2062">
      <formula>$A30="АОСР"</formula>
    </cfRule>
  </conditionalFormatting>
  <conditionalFormatting sqref="BB30">
    <cfRule type="expression" dxfId="2478" priority="2061">
      <formula>$A30="АОСР"</formula>
    </cfRule>
  </conditionalFormatting>
  <conditionalFormatting sqref="BB30">
    <cfRule type="expression" dxfId="2477" priority="2060">
      <formula>$A30="АОСР"</formula>
    </cfRule>
  </conditionalFormatting>
  <conditionalFormatting sqref="BB30">
    <cfRule type="expression" dxfId="2476" priority="2059">
      <formula>$A30="АОСР"</formula>
    </cfRule>
  </conditionalFormatting>
  <conditionalFormatting sqref="BB30">
    <cfRule type="expression" dxfId="2475" priority="2058">
      <formula>$A30="АОСР"</formula>
    </cfRule>
  </conditionalFormatting>
  <conditionalFormatting sqref="BB30">
    <cfRule type="expression" dxfId="2474" priority="2057">
      <formula>$A30="АОСР"</formula>
    </cfRule>
  </conditionalFormatting>
  <conditionalFormatting sqref="BB30">
    <cfRule type="expression" dxfId="2473" priority="2056">
      <formula>$A30="АОСР"</formula>
    </cfRule>
  </conditionalFormatting>
  <conditionalFormatting sqref="BB30">
    <cfRule type="expression" dxfId="2472" priority="2055">
      <formula>$A30="АОСР"</formula>
    </cfRule>
  </conditionalFormatting>
  <conditionalFormatting sqref="BB30">
    <cfRule type="expression" dxfId="2471" priority="2054">
      <formula>$A30="АОСР"</formula>
    </cfRule>
  </conditionalFormatting>
  <conditionalFormatting sqref="BB30">
    <cfRule type="expression" dxfId="2470" priority="2053">
      <formula>$A30="АОСР"</formula>
    </cfRule>
  </conditionalFormatting>
  <conditionalFormatting sqref="BB30">
    <cfRule type="expression" dxfId="2469" priority="2052">
      <formula>$A30="АОСР"</formula>
    </cfRule>
  </conditionalFormatting>
  <conditionalFormatting sqref="BB30">
    <cfRule type="expression" dxfId="2468" priority="2051">
      <formula>$A30="АОСР"</formula>
    </cfRule>
  </conditionalFormatting>
  <conditionalFormatting sqref="BB30">
    <cfRule type="expression" dxfId="2467" priority="2050">
      <formula>$A30="АОСР"</formula>
    </cfRule>
  </conditionalFormatting>
  <conditionalFormatting sqref="BB30">
    <cfRule type="expression" dxfId="2466" priority="2049">
      <formula>$A30="АОСР"</formula>
    </cfRule>
  </conditionalFormatting>
  <conditionalFormatting sqref="BB30">
    <cfRule type="expression" dxfId="2465" priority="2048">
      <formula>$A30="АОСР"</formula>
    </cfRule>
  </conditionalFormatting>
  <conditionalFormatting sqref="BB30">
    <cfRule type="expression" dxfId="2464" priority="2047">
      <formula>$A30="АОСР"</formula>
    </cfRule>
  </conditionalFormatting>
  <conditionalFormatting sqref="BB30">
    <cfRule type="expression" dxfId="2463" priority="2046">
      <formula>$A30="АОСР"</formula>
    </cfRule>
  </conditionalFormatting>
  <conditionalFormatting sqref="BB30">
    <cfRule type="expression" dxfId="2462" priority="2045">
      <formula>$A30="АОСР"</formula>
    </cfRule>
  </conditionalFormatting>
  <conditionalFormatting sqref="BB30">
    <cfRule type="expression" dxfId="2461" priority="2044">
      <formula>$A30="АОСР"</formula>
    </cfRule>
  </conditionalFormatting>
  <conditionalFormatting sqref="BB30">
    <cfRule type="expression" dxfId="2460" priority="2043">
      <formula>$A30="АОСР"</formula>
    </cfRule>
  </conditionalFormatting>
  <conditionalFormatting sqref="BB30">
    <cfRule type="expression" dxfId="2459" priority="2042">
      <formula>$A30="АОСР"</formula>
    </cfRule>
  </conditionalFormatting>
  <conditionalFormatting sqref="BB30">
    <cfRule type="expression" dxfId="2458" priority="2041">
      <formula>$A30="АОСР"</formula>
    </cfRule>
  </conditionalFormatting>
  <conditionalFormatting sqref="BB30">
    <cfRule type="expression" dxfId="2457" priority="2040">
      <formula>$A30="АОСР"</formula>
    </cfRule>
  </conditionalFormatting>
  <conditionalFormatting sqref="BB30">
    <cfRule type="expression" dxfId="2456" priority="2039">
      <formula>$A30="АОСР"</formula>
    </cfRule>
  </conditionalFormatting>
  <conditionalFormatting sqref="BB30">
    <cfRule type="expression" dxfId="2455" priority="2038">
      <formula>$A30="АОСР"</formula>
    </cfRule>
  </conditionalFormatting>
  <conditionalFormatting sqref="BB30">
    <cfRule type="expression" dxfId="2454" priority="2037">
      <formula>$A30="АОСР"</formula>
    </cfRule>
  </conditionalFormatting>
  <conditionalFormatting sqref="BB30">
    <cfRule type="expression" dxfId="2453" priority="2036">
      <formula>$A30="АОСР"</formula>
    </cfRule>
  </conditionalFormatting>
  <conditionalFormatting sqref="BB30">
    <cfRule type="expression" dxfId="2452" priority="2035">
      <formula>$A30="АОСР"</formula>
    </cfRule>
  </conditionalFormatting>
  <conditionalFormatting sqref="BB30">
    <cfRule type="expression" dxfId="2451" priority="2034">
      <formula>$A30="АОСР"</formula>
    </cfRule>
  </conditionalFormatting>
  <conditionalFormatting sqref="BB30">
    <cfRule type="expression" dxfId="2450" priority="2033">
      <formula>$A30="АОСР"</formula>
    </cfRule>
  </conditionalFormatting>
  <conditionalFormatting sqref="BB30">
    <cfRule type="expression" dxfId="2449" priority="2032">
      <formula>$A30="АОСР"</formula>
    </cfRule>
  </conditionalFormatting>
  <conditionalFormatting sqref="BB30">
    <cfRule type="expression" dxfId="2448" priority="2031">
      <formula>$A30="АОСР"</formula>
    </cfRule>
  </conditionalFormatting>
  <conditionalFormatting sqref="BB30">
    <cfRule type="expression" dxfId="2447" priority="2030">
      <formula>$A30="АОСР"</formula>
    </cfRule>
  </conditionalFormatting>
  <conditionalFormatting sqref="BB30">
    <cfRule type="expression" dxfId="2446" priority="2029">
      <formula>$A30="АОСР"</formula>
    </cfRule>
  </conditionalFormatting>
  <conditionalFormatting sqref="BB30">
    <cfRule type="expression" dxfId="2445" priority="2028">
      <formula>$A30="АОСР"</formula>
    </cfRule>
  </conditionalFormatting>
  <conditionalFormatting sqref="BB30">
    <cfRule type="expression" dxfId="2444" priority="2027">
      <formula>$A30="АОСР"</formula>
    </cfRule>
  </conditionalFormatting>
  <conditionalFormatting sqref="BB30">
    <cfRule type="expression" dxfId="2443" priority="2026">
      <formula>$A30="АОСР"</formula>
    </cfRule>
  </conditionalFormatting>
  <conditionalFormatting sqref="BB30">
    <cfRule type="expression" dxfId="2442" priority="2025">
      <formula>$A30="АОСР"</formula>
    </cfRule>
  </conditionalFormatting>
  <conditionalFormatting sqref="BB30">
    <cfRule type="expression" dxfId="2441" priority="2024">
      <formula>$A30="АОСР"</formula>
    </cfRule>
  </conditionalFormatting>
  <conditionalFormatting sqref="BB30">
    <cfRule type="expression" dxfId="2440" priority="2023">
      <formula>$A30="АОСР"</formula>
    </cfRule>
  </conditionalFormatting>
  <conditionalFormatting sqref="BB30">
    <cfRule type="expression" dxfId="2439" priority="2022">
      <formula>$A30="АОСР"</formula>
    </cfRule>
  </conditionalFormatting>
  <conditionalFormatting sqref="BB30">
    <cfRule type="expression" dxfId="2438" priority="2021">
      <formula>$A30="АОСР"</formula>
    </cfRule>
  </conditionalFormatting>
  <conditionalFormatting sqref="BB30">
    <cfRule type="expression" dxfId="2437" priority="2020">
      <formula>$A30="АОСР"</formula>
    </cfRule>
  </conditionalFormatting>
  <conditionalFormatting sqref="BB30">
    <cfRule type="expression" dxfId="2436" priority="2019">
      <formula>$A30="АОСР"</formula>
    </cfRule>
  </conditionalFormatting>
  <conditionalFormatting sqref="BB30">
    <cfRule type="expression" dxfId="2435" priority="2018">
      <formula>$A30="АОСР"</formula>
    </cfRule>
  </conditionalFormatting>
  <conditionalFormatting sqref="BB30">
    <cfRule type="expression" dxfId="2434" priority="2017">
      <formula>$A30="АОСР"</formula>
    </cfRule>
  </conditionalFormatting>
  <conditionalFormatting sqref="BB30">
    <cfRule type="expression" dxfId="2433" priority="2016">
      <formula>$A30="АОСР"</formula>
    </cfRule>
  </conditionalFormatting>
  <conditionalFormatting sqref="BB30">
    <cfRule type="expression" dxfId="2432" priority="2015">
      <formula>$A30="АОСР"</formula>
    </cfRule>
  </conditionalFormatting>
  <conditionalFormatting sqref="BB30">
    <cfRule type="expression" dxfId="2431" priority="2014">
      <formula>$A30="АОСР"</formula>
    </cfRule>
  </conditionalFormatting>
  <conditionalFormatting sqref="BB30">
    <cfRule type="expression" dxfId="2430" priority="2013">
      <formula>$A30="АОСР"</formula>
    </cfRule>
  </conditionalFormatting>
  <conditionalFormatting sqref="BB30">
    <cfRule type="expression" dxfId="2429" priority="2012">
      <formula>$A30="АОСР"</formula>
    </cfRule>
  </conditionalFormatting>
  <conditionalFormatting sqref="BB30">
    <cfRule type="expression" dxfId="2428" priority="2011">
      <formula>$A30="АОСР"</formula>
    </cfRule>
  </conditionalFormatting>
  <conditionalFormatting sqref="BB30">
    <cfRule type="expression" dxfId="2427" priority="2010">
      <formula>$A30="АОСР"</formula>
    </cfRule>
  </conditionalFormatting>
  <conditionalFormatting sqref="BC25:BD25 AU24:AZ24 AZ26 BC24 AV25:AZ25">
    <cfRule type="expression" dxfId="2426" priority="2805">
      <formula>$A24="АОСР"</formula>
    </cfRule>
  </conditionalFormatting>
  <conditionalFormatting sqref="AS24:AS26">
    <cfRule type="expression" dxfId="2425" priority="2804">
      <formula>$A24="АОСР"</formula>
    </cfRule>
  </conditionalFormatting>
  <conditionalFormatting sqref="AT24:AT26">
    <cfRule type="expression" dxfId="2424" priority="2803">
      <formula>$A24="АОСР"</formula>
    </cfRule>
  </conditionalFormatting>
  <conditionalFormatting sqref="BE24">
    <cfRule type="expression" dxfId="2423" priority="2802">
      <formula>$A24="АОСР"</formula>
    </cfRule>
  </conditionalFormatting>
  <conditionalFormatting sqref="BE24">
    <cfRule type="expression" dxfId="2422" priority="2801">
      <formula>$A24="АОСР"</formula>
    </cfRule>
  </conditionalFormatting>
  <conditionalFormatting sqref="BE25">
    <cfRule type="expression" dxfId="2421" priority="2800">
      <formula>$A25="АОСР"</formula>
    </cfRule>
  </conditionalFormatting>
  <conditionalFormatting sqref="AW25">
    <cfRule type="expression" dxfId="2420" priority="2799">
      <formula>$A25="АОСР"</formula>
    </cfRule>
  </conditionalFormatting>
  <conditionalFormatting sqref="AV24 AX24:AZ24">
    <cfRule type="expression" dxfId="2419" priority="2798">
      <formula>$A24="АОСР"</formula>
    </cfRule>
  </conditionalFormatting>
  <conditionalFormatting sqref="BE25">
    <cfRule type="expression" dxfId="2418" priority="2797">
      <formula>$A25="АОСР"</formula>
    </cfRule>
  </conditionalFormatting>
  <conditionalFormatting sqref="AU24">
    <cfRule type="expression" dxfId="2417" priority="2796">
      <formula>$A24="АОСР"</formula>
    </cfRule>
  </conditionalFormatting>
  <conditionalFormatting sqref="BD25">
    <cfRule type="expression" dxfId="2416" priority="2795">
      <formula>$A25="АОСР"</formula>
    </cfRule>
  </conditionalFormatting>
  <conditionalFormatting sqref="BD25">
    <cfRule type="expression" dxfId="2415" priority="2794">
      <formula>$A25="АОСР"</formula>
    </cfRule>
  </conditionalFormatting>
  <conditionalFormatting sqref="BD25">
    <cfRule type="expression" dxfId="2414" priority="2793">
      <formula>$A25="АОСР"</formula>
    </cfRule>
  </conditionalFormatting>
  <conditionalFormatting sqref="AR24">
    <cfRule type="expression" dxfId="2413" priority="2792">
      <formula>$A24="АОСР"</formula>
    </cfRule>
  </conditionalFormatting>
  <conditionalFormatting sqref="AR25">
    <cfRule type="expression" dxfId="2412" priority="2791">
      <formula>$A25="АОСР"</formula>
    </cfRule>
  </conditionalFormatting>
  <conditionalFormatting sqref="AR25">
    <cfRule type="expression" dxfId="2411" priority="2790">
      <formula>$A25="АОСР"</formula>
    </cfRule>
  </conditionalFormatting>
  <conditionalFormatting sqref="AR24">
    <cfRule type="expression" dxfId="2410" priority="2789">
      <formula>$A24="АОСР"</formula>
    </cfRule>
  </conditionalFormatting>
  <conditionalFormatting sqref="AR26">
    <cfRule type="expression" dxfId="2409" priority="2788">
      <formula>$A26="АОСР"</formula>
    </cfRule>
  </conditionalFormatting>
  <conditionalFormatting sqref="AR26">
    <cfRule type="expression" dxfId="2408" priority="2787">
      <formula>$A26="АОСР"</formula>
    </cfRule>
  </conditionalFormatting>
  <conditionalFormatting sqref="AV26 AX26">
    <cfRule type="expression" dxfId="2407" priority="2786">
      <formula>$A26="АОСР"</formula>
    </cfRule>
  </conditionalFormatting>
  <conditionalFormatting sqref="AY26">
    <cfRule type="expression" dxfId="2406" priority="2785">
      <formula>$A26="АОСР"</formula>
    </cfRule>
  </conditionalFormatting>
  <conditionalFormatting sqref="AW26">
    <cfRule type="expression" dxfId="2405" priority="2784">
      <formula>$A26="АОСР"</formula>
    </cfRule>
  </conditionalFormatting>
  <conditionalFormatting sqref="AW26">
    <cfRule type="expression" dxfId="2404" priority="2783">
      <formula>$A26="АОСР"</formula>
    </cfRule>
  </conditionalFormatting>
  <conditionalFormatting sqref="BB30">
    <cfRule type="expression" dxfId="2403" priority="1990">
      <formula>$A30="АОСР"</formula>
    </cfRule>
  </conditionalFormatting>
  <conditionalFormatting sqref="BB30">
    <cfRule type="expression" dxfId="2402" priority="1988">
      <formula>$A30="АОСР"</formula>
    </cfRule>
  </conditionalFormatting>
  <conditionalFormatting sqref="BE26">
    <cfRule type="expression" dxfId="2401" priority="2776">
      <formula>$A26="АОСР"</formula>
    </cfRule>
  </conditionalFormatting>
  <conditionalFormatting sqref="AU26">
    <cfRule type="expression" dxfId="2400" priority="2775">
      <formula>$A26="АОСР"</formula>
    </cfRule>
  </conditionalFormatting>
  <conditionalFormatting sqref="BD24">
    <cfRule type="expression" dxfId="2399" priority="2774">
      <formula>$A24="АОСР"</formula>
    </cfRule>
  </conditionalFormatting>
  <conditionalFormatting sqref="BD24">
    <cfRule type="expression" dxfId="2398" priority="2773">
      <formula>$A24="АОСР"</formula>
    </cfRule>
  </conditionalFormatting>
  <conditionalFormatting sqref="BB30">
    <cfRule type="expression" dxfId="2397" priority="1982">
      <formula>$A30="АОСР"</formula>
    </cfRule>
  </conditionalFormatting>
  <conditionalFormatting sqref="BD24">
    <cfRule type="expression" dxfId="2396" priority="2770">
      <formula>$A24="АОСР"</formula>
    </cfRule>
  </conditionalFormatting>
  <conditionalFormatting sqref="BD24">
    <cfRule type="expression" dxfId="2395" priority="2769">
      <formula>$A24="АОСР"</formula>
    </cfRule>
  </conditionalFormatting>
  <conditionalFormatting sqref="BD24">
    <cfRule type="expression" dxfId="2394" priority="2768">
      <formula>$A24="АОСР"</formula>
    </cfRule>
  </conditionalFormatting>
  <conditionalFormatting sqref="BA24">
    <cfRule type="expression" dxfId="2393" priority="2767">
      <formula>$A24="АОСР"</formula>
    </cfRule>
  </conditionalFormatting>
  <conditionalFormatting sqref="BA24">
    <cfRule type="expression" dxfId="2392" priority="2766">
      <formula>$A24="АОСР"</formula>
    </cfRule>
  </conditionalFormatting>
  <conditionalFormatting sqref="BA24">
    <cfRule type="expression" dxfId="2391" priority="2765">
      <formula>$A24="АОСР"</formula>
    </cfRule>
  </conditionalFormatting>
  <conditionalFormatting sqref="BA24">
    <cfRule type="expression" dxfId="2390" priority="2764">
      <formula>$A24="АОСР"</formula>
    </cfRule>
  </conditionalFormatting>
  <conditionalFormatting sqref="BA24">
    <cfRule type="expression" dxfId="2389" priority="2763">
      <formula>$A24="АОСР"</formula>
    </cfRule>
  </conditionalFormatting>
  <conditionalFormatting sqref="BA24">
    <cfRule type="expression" dxfId="2388" priority="2762">
      <formula>$A24="АОСР"</formula>
    </cfRule>
  </conditionalFormatting>
  <conditionalFormatting sqref="BA24">
    <cfRule type="expression" dxfId="2387" priority="2761">
      <formula>$A24="АОСР"</formula>
    </cfRule>
  </conditionalFormatting>
  <conditionalFormatting sqref="BA24">
    <cfRule type="expression" dxfId="2386" priority="2760">
      <formula>$A24="АОСР"</formula>
    </cfRule>
  </conditionalFormatting>
  <conditionalFormatting sqref="BA24">
    <cfRule type="expression" dxfId="2385" priority="2759">
      <formula>$A24="АОСР"</formula>
    </cfRule>
  </conditionalFormatting>
  <conditionalFormatting sqref="BA24">
    <cfRule type="expression" dxfId="2384" priority="2758">
      <formula>$A24="АОСР"</formula>
    </cfRule>
  </conditionalFormatting>
  <conditionalFormatting sqref="BA24">
    <cfRule type="expression" dxfId="2383" priority="2757">
      <formula>$A24="АОСР"</formula>
    </cfRule>
  </conditionalFormatting>
  <conditionalFormatting sqref="BA24">
    <cfRule type="expression" dxfId="2382" priority="2756">
      <formula>$A24="АОСР"</formula>
    </cfRule>
  </conditionalFormatting>
  <conditionalFormatting sqref="BA24">
    <cfRule type="expression" dxfId="2381" priority="2755">
      <formula>$A24="АОСР"</formula>
    </cfRule>
  </conditionalFormatting>
  <conditionalFormatting sqref="BA24">
    <cfRule type="expression" dxfId="2380" priority="2754">
      <formula>$A24="АОСР"</formula>
    </cfRule>
  </conditionalFormatting>
  <conditionalFormatting sqref="BA24">
    <cfRule type="expression" dxfId="2379" priority="2753">
      <formula>$A24="АОСР"</formula>
    </cfRule>
  </conditionalFormatting>
  <conditionalFormatting sqref="BA24">
    <cfRule type="expression" dxfId="2378" priority="2752">
      <formula>$A24="АОСР"</formula>
    </cfRule>
  </conditionalFormatting>
  <conditionalFormatting sqref="BA24">
    <cfRule type="expression" dxfId="2377" priority="2751">
      <formula>$A24="АОСР"</formula>
    </cfRule>
  </conditionalFormatting>
  <conditionalFormatting sqref="BA24">
    <cfRule type="expression" dxfId="2376" priority="2750">
      <formula>$A24="АОСР"</formula>
    </cfRule>
  </conditionalFormatting>
  <conditionalFormatting sqref="BA24">
    <cfRule type="expression" dxfId="2375" priority="2749">
      <formula>$A24="АОСР"</formula>
    </cfRule>
  </conditionalFormatting>
  <conditionalFormatting sqref="BA24">
    <cfRule type="expression" dxfId="2374" priority="2748">
      <formula>$A24="АОСР"</formula>
    </cfRule>
  </conditionalFormatting>
  <conditionalFormatting sqref="BB30">
    <cfRule type="expression" dxfId="2373" priority="2145">
      <formula>$A30="АОСР"</formula>
    </cfRule>
  </conditionalFormatting>
  <conditionalFormatting sqref="BA24">
    <cfRule type="expression" dxfId="2372" priority="2747">
      <formula>$A24="АОСР"</formula>
    </cfRule>
  </conditionalFormatting>
  <conditionalFormatting sqref="BB26">
    <cfRule type="expression" dxfId="2371" priority="2641">
      <formula>$A26="АОСР"</formula>
    </cfRule>
  </conditionalFormatting>
  <conditionalFormatting sqref="BB24">
    <cfRule type="expression" dxfId="2370" priority="2746">
      <formula>$A24="АОСР"</formula>
    </cfRule>
  </conditionalFormatting>
  <conditionalFormatting sqref="BB24">
    <cfRule type="expression" dxfId="2369" priority="2745">
      <formula>$A24="АОСР"</formula>
    </cfRule>
  </conditionalFormatting>
  <conditionalFormatting sqref="BB24">
    <cfRule type="expression" dxfId="2368" priority="2744">
      <formula>$A24="АОСР"</formula>
    </cfRule>
  </conditionalFormatting>
  <conditionalFormatting sqref="BB24">
    <cfRule type="expression" dxfId="2367" priority="2743">
      <formula>$A24="АОСР"</formula>
    </cfRule>
  </conditionalFormatting>
  <conditionalFormatting sqref="BB24">
    <cfRule type="expression" dxfId="2366" priority="2742">
      <formula>$A24="АОСР"</formula>
    </cfRule>
  </conditionalFormatting>
  <conditionalFormatting sqref="BB24">
    <cfRule type="expression" dxfId="2365" priority="2741">
      <formula>$A24="АОСР"</formula>
    </cfRule>
  </conditionalFormatting>
  <conditionalFormatting sqref="BB24">
    <cfRule type="expression" dxfId="2364" priority="2740">
      <formula>$A24="АОСР"</formula>
    </cfRule>
  </conditionalFormatting>
  <conditionalFormatting sqref="BB24">
    <cfRule type="expression" dxfId="2363" priority="2739">
      <formula>$A24="АОСР"</formula>
    </cfRule>
  </conditionalFormatting>
  <conditionalFormatting sqref="BB24">
    <cfRule type="expression" dxfId="2362" priority="2738">
      <formula>$A24="АОСР"</formula>
    </cfRule>
  </conditionalFormatting>
  <conditionalFormatting sqref="BB24">
    <cfRule type="expression" dxfId="2361" priority="2737">
      <formula>$A24="АОСР"</formula>
    </cfRule>
  </conditionalFormatting>
  <conditionalFormatting sqref="BB24">
    <cfRule type="expression" dxfId="2360" priority="2736">
      <formula>$A24="АОСР"</formula>
    </cfRule>
  </conditionalFormatting>
  <conditionalFormatting sqref="BB24">
    <cfRule type="expression" dxfId="2359" priority="2735">
      <formula>$A24="АОСР"</formula>
    </cfRule>
  </conditionalFormatting>
  <conditionalFormatting sqref="BB24">
    <cfRule type="expression" dxfId="2358" priority="2734">
      <formula>$A24="АОСР"</formula>
    </cfRule>
  </conditionalFormatting>
  <conditionalFormatting sqref="BB24">
    <cfRule type="expression" dxfId="2357" priority="2733">
      <formula>$A24="АОСР"</formula>
    </cfRule>
  </conditionalFormatting>
  <conditionalFormatting sqref="BB24">
    <cfRule type="expression" dxfId="2356" priority="2732">
      <formula>$A24="АОСР"</formula>
    </cfRule>
  </conditionalFormatting>
  <conditionalFormatting sqref="BB24">
    <cfRule type="expression" dxfId="2355" priority="2731">
      <formula>$A24="АОСР"</formula>
    </cfRule>
  </conditionalFormatting>
  <conditionalFormatting sqref="BB24">
    <cfRule type="expression" dxfId="2354" priority="2730">
      <formula>$A24="АОСР"</formula>
    </cfRule>
  </conditionalFormatting>
  <conditionalFormatting sqref="BB24">
    <cfRule type="expression" dxfId="2353" priority="2729">
      <formula>$A24="АОСР"</formula>
    </cfRule>
  </conditionalFormatting>
  <conditionalFormatting sqref="BB24">
    <cfRule type="expression" dxfId="2352" priority="2728">
      <formula>$A24="АОСР"</formula>
    </cfRule>
  </conditionalFormatting>
  <conditionalFormatting sqref="BB24">
    <cfRule type="expression" dxfId="2351" priority="2727">
      <formula>$A24="АОСР"</formula>
    </cfRule>
  </conditionalFormatting>
  <conditionalFormatting sqref="BB24">
    <cfRule type="expression" dxfId="2350" priority="2726">
      <formula>$A24="АОСР"</formula>
    </cfRule>
  </conditionalFormatting>
  <conditionalFormatting sqref="BA25">
    <cfRule type="expression" dxfId="2349" priority="2725">
      <formula>$A25="АОСР"</formula>
    </cfRule>
  </conditionalFormatting>
  <conditionalFormatting sqref="BA25">
    <cfRule type="expression" dxfId="2348" priority="2724">
      <formula>$A25="АОСР"</formula>
    </cfRule>
  </conditionalFormatting>
  <conditionalFormatting sqref="BA25">
    <cfRule type="expression" dxfId="2347" priority="2723">
      <formula>$A25="АОСР"</formula>
    </cfRule>
  </conditionalFormatting>
  <conditionalFormatting sqref="BA25">
    <cfRule type="expression" dxfId="2346" priority="2722">
      <formula>$A25="АОСР"</formula>
    </cfRule>
  </conditionalFormatting>
  <conditionalFormatting sqref="BA25">
    <cfRule type="expression" dxfId="2345" priority="2721">
      <formula>$A25="АОСР"</formula>
    </cfRule>
  </conditionalFormatting>
  <conditionalFormatting sqref="BA25">
    <cfRule type="expression" dxfId="2344" priority="2720">
      <formula>$A25="АОСР"</formula>
    </cfRule>
  </conditionalFormatting>
  <conditionalFormatting sqref="BA25">
    <cfRule type="expression" dxfId="2343" priority="2719">
      <formula>$A25="АОСР"</formula>
    </cfRule>
  </conditionalFormatting>
  <conditionalFormatting sqref="BA25">
    <cfRule type="expression" dxfId="2342" priority="2718">
      <formula>$A25="АОСР"</formula>
    </cfRule>
  </conditionalFormatting>
  <conditionalFormatting sqref="BA25">
    <cfRule type="expression" dxfId="2341" priority="2717">
      <formula>$A25="АОСР"</formula>
    </cfRule>
  </conditionalFormatting>
  <conditionalFormatting sqref="BA25">
    <cfRule type="expression" dxfId="2340" priority="2716">
      <formula>$A25="АОСР"</formula>
    </cfRule>
  </conditionalFormatting>
  <conditionalFormatting sqref="BA25">
    <cfRule type="expression" dxfId="2339" priority="2715">
      <formula>$A25="АОСР"</formula>
    </cfRule>
  </conditionalFormatting>
  <conditionalFormatting sqref="BA25">
    <cfRule type="expression" dxfId="2338" priority="2714">
      <formula>$A25="АОСР"</formula>
    </cfRule>
  </conditionalFormatting>
  <conditionalFormatting sqref="BA25">
    <cfRule type="expression" dxfId="2337" priority="2713">
      <formula>$A25="АОСР"</formula>
    </cfRule>
  </conditionalFormatting>
  <conditionalFormatting sqref="BA25">
    <cfRule type="expression" dxfId="2336" priority="2712">
      <formula>$A25="АОСР"</formula>
    </cfRule>
  </conditionalFormatting>
  <conditionalFormatting sqref="BA25">
    <cfRule type="expression" dxfId="2335" priority="2711">
      <formula>$A25="АОСР"</formula>
    </cfRule>
  </conditionalFormatting>
  <conditionalFormatting sqref="BA25">
    <cfRule type="expression" dxfId="2334" priority="2710">
      <formula>$A25="АОСР"</formula>
    </cfRule>
  </conditionalFormatting>
  <conditionalFormatting sqref="BA25">
    <cfRule type="expression" dxfId="2333" priority="2709">
      <formula>$A25="АОСР"</formula>
    </cfRule>
  </conditionalFormatting>
  <conditionalFormatting sqref="BA25">
    <cfRule type="expression" dxfId="2332" priority="2708">
      <formula>$A25="АОСР"</formula>
    </cfRule>
  </conditionalFormatting>
  <conditionalFormatting sqref="BA25">
    <cfRule type="expression" dxfId="2331" priority="2707">
      <formula>$A25="АОСР"</formula>
    </cfRule>
  </conditionalFormatting>
  <conditionalFormatting sqref="BA25">
    <cfRule type="expression" dxfId="2330" priority="2706">
      <formula>$A25="АОСР"</formula>
    </cfRule>
  </conditionalFormatting>
  <conditionalFormatting sqref="BA25">
    <cfRule type="expression" dxfId="2329" priority="2705">
      <formula>$A25="АОСР"</formula>
    </cfRule>
  </conditionalFormatting>
  <conditionalFormatting sqref="BB25">
    <cfRule type="expression" dxfId="2328" priority="2704">
      <formula>$A25="АОСР"</formula>
    </cfRule>
  </conditionalFormatting>
  <conditionalFormatting sqref="BB25">
    <cfRule type="expression" dxfId="2327" priority="2703">
      <formula>$A25="АОСР"</formula>
    </cfRule>
  </conditionalFormatting>
  <conditionalFormatting sqref="BB25">
    <cfRule type="expression" dxfId="2326" priority="2702">
      <formula>$A25="АОСР"</formula>
    </cfRule>
  </conditionalFormatting>
  <conditionalFormatting sqref="BB25">
    <cfRule type="expression" dxfId="2325" priority="2701">
      <formula>$A25="АОСР"</formula>
    </cfRule>
  </conditionalFormatting>
  <conditionalFormatting sqref="BB25">
    <cfRule type="expression" dxfId="2324" priority="2700">
      <formula>$A25="АОСР"</formula>
    </cfRule>
  </conditionalFormatting>
  <conditionalFormatting sqref="BB25">
    <cfRule type="expression" dxfId="2323" priority="2699">
      <formula>$A25="АОСР"</formula>
    </cfRule>
  </conditionalFormatting>
  <conditionalFormatting sqref="BB25">
    <cfRule type="expression" dxfId="2322" priority="2698">
      <formula>$A25="АОСР"</formula>
    </cfRule>
  </conditionalFormatting>
  <conditionalFormatting sqref="BB25">
    <cfRule type="expression" dxfId="2321" priority="2697">
      <formula>$A25="АОСР"</formula>
    </cfRule>
  </conditionalFormatting>
  <conditionalFormatting sqref="BB25">
    <cfRule type="expression" dxfId="2320" priority="2696">
      <formula>$A25="АОСР"</formula>
    </cfRule>
  </conditionalFormatting>
  <conditionalFormatting sqref="BB25">
    <cfRule type="expression" dxfId="2319" priority="2695">
      <formula>$A25="АОСР"</formula>
    </cfRule>
  </conditionalFormatting>
  <conditionalFormatting sqref="BB25">
    <cfRule type="expression" dxfId="2318" priority="2694">
      <formula>$A25="АОСР"</formula>
    </cfRule>
  </conditionalFormatting>
  <conditionalFormatting sqref="BB25">
    <cfRule type="expression" dxfId="2317" priority="2693">
      <formula>$A25="АОСР"</formula>
    </cfRule>
  </conditionalFormatting>
  <conditionalFormatting sqref="BB25">
    <cfRule type="expression" dxfId="2316" priority="2692">
      <formula>$A25="АОСР"</formula>
    </cfRule>
  </conditionalFormatting>
  <conditionalFormatting sqref="BB25">
    <cfRule type="expression" dxfId="2315" priority="2691">
      <formula>$A25="АОСР"</formula>
    </cfRule>
  </conditionalFormatting>
  <conditionalFormatting sqref="BB25">
    <cfRule type="expression" dxfId="2314" priority="2690">
      <formula>$A25="АОСР"</formula>
    </cfRule>
  </conditionalFormatting>
  <conditionalFormatting sqref="BB25">
    <cfRule type="expression" dxfId="2313" priority="2689">
      <formula>$A25="АОСР"</formula>
    </cfRule>
  </conditionalFormatting>
  <conditionalFormatting sqref="BB25">
    <cfRule type="expression" dxfId="2312" priority="2688">
      <formula>$A25="АОСР"</formula>
    </cfRule>
  </conditionalFormatting>
  <conditionalFormatting sqref="BB25">
    <cfRule type="expression" dxfId="2311" priority="2687">
      <formula>$A25="АОСР"</formula>
    </cfRule>
  </conditionalFormatting>
  <conditionalFormatting sqref="BB25">
    <cfRule type="expression" dxfId="2310" priority="2686">
      <formula>$A25="АОСР"</formula>
    </cfRule>
  </conditionalFormatting>
  <conditionalFormatting sqref="BB25">
    <cfRule type="expression" dxfId="2309" priority="2685">
      <formula>$A25="АОСР"</formula>
    </cfRule>
  </conditionalFormatting>
  <conditionalFormatting sqref="BB25">
    <cfRule type="expression" dxfId="2308" priority="2684">
      <formula>$A25="АОСР"</formula>
    </cfRule>
  </conditionalFormatting>
  <conditionalFormatting sqref="BB30">
    <cfRule type="expression" dxfId="2307" priority="1873">
      <formula>$A30="АОСР"</formula>
    </cfRule>
  </conditionalFormatting>
  <conditionalFormatting sqref="BB30">
    <cfRule type="expression" dxfId="2306" priority="1872">
      <formula>$A30="АОСР"</formula>
    </cfRule>
  </conditionalFormatting>
  <conditionalFormatting sqref="BB30">
    <cfRule type="expression" dxfId="2305" priority="1871">
      <formula>$A30="АОСР"</formula>
    </cfRule>
  </conditionalFormatting>
  <conditionalFormatting sqref="BB30">
    <cfRule type="expression" dxfId="2304" priority="1870">
      <formula>$A30="АОСР"</formula>
    </cfRule>
  </conditionalFormatting>
  <conditionalFormatting sqref="BB30">
    <cfRule type="expression" dxfId="2303" priority="1869">
      <formula>$A30="АОСР"</formula>
    </cfRule>
  </conditionalFormatting>
  <conditionalFormatting sqref="BB30">
    <cfRule type="expression" dxfId="2302" priority="1868">
      <formula>$A30="АОСР"</formula>
    </cfRule>
  </conditionalFormatting>
  <conditionalFormatting sqref="BB30">
    <cfRule type="expression" dxfId="2301" priority="1867">
      <formula>$A30="АОСР"</formula>
    </cfRule>
  </conditionalFormatting>
  <conditionalFormatting sqref="BB30">
    <cfRule type="expression" dxfId="2300" priority="1866">
      <formula>$A30="АОСР"</formula>
    </cfRule>
  </conditionalFormatting>
  <conditionalFormatting sqref="BB30">
    <cfRule type="expression" dxfId="2299" priority="1865">
      <formula>$A30="АОСР"</formula>
    </cfRule>
  </conditionalFormatting>
  <conditionalFormatting sqref="BB30">
    <cfRule type="expression" dxfId="2298" priority="1860">
      <formula>$A30="АОСР"</formula>
    </cfRule>
  </conditionalFormatting>
  <conditionalFormatting sqref="BB30">
    <cfRule type="expression" dxfId="2297" priority="1859">
      <formula>$A30="АОСР"</formula>
    </cfRule>
  </conditionalFormatting>
  <conditionalFormatting sqref="BE27">
    <cfRule type="expression" dxfId="2296" priority="2617">
      <formula>$A27="АОСР"</formula>
    </cfRule>
  </conditionalFormatting>
  <conditionalFormatting sqref="BE28">
    <cfRule type="expression" dxfId="2295" priority="2616">
      <formula>$A28="АОСР"</formula>
    </cfRule>
  </conditionalFormatting>
  <conditionalFormatting sqref="AW28">
    <cfRule type="expression" dxfId="2294" priority="2615">
      <formula>$A28="АОСР"</formula>
    </cfRule>
  </conditionalFormatting>
  <conditionalFormatting sqref="AV27 AX27:AZ27">
    <cfRule type="expression" dxfId="2293" priority="2614">
      <formula>$A27="АОСР"</formula>
    </cfRule>
  </conditionalFormatting>
  <conditionalFormatting sqref="BE28">
    <cfRule type="expression" dxfId="2292" priority="2613">
      <formula>$A28="АОСР"</formula>
    </cfRule>
  </conditionalFormatting>
  <conditionalFormatting sqref="AU27">
    <cfRule type="expression" dxfId="2291" priority="2612">
      <formula>$A27="АОСР"</formula>
    </cfRule>
  </conditionalFormatting>
  <conditionalFormatting sqref="BD28">
    <cfRule type="expression" dxfId="2290" priority="2611">
      <formula>$A28="АОСР"</formula>
    </cfRule>
  </conditionalFormatting>
  <conditionalFormatting sqref="BD28">
    <cfRule type="expression" dxfId="2289" priority="2610">
      <formula>$A28="АОСР"</formula>
    </cfRule>
  </conditionalFormatting>
  <conditionalFormatting sqref="BD28">
    <cfRule type="expression" dxfId="2288" priority="2609">
      <formula>$A28="АОСР"</formula>
    </cfRule>
  </conditionalFormatting>
  <conditionalFormatting sqref="AR27">
    <cfRule type="expression" dxfId="2287" priority="2608">
      <formula>$A27="АОСР"</formula>
    </cfRule>
  </conditionalFormatting>
  <conditionalFormatting sqref="AR28">
    <cfRule type="expression" dxfId="2286" priority="2607">
      <formula>$A28="АОСР"</formula>
    </cfRule>
  </conditionalFormatting>
  <conditionalFormatting sqref="AR28">
    <cfRule type="expression" dxfId="2285" priority="2606">
      <formula>$A28="АОСР"</formula>
    </cfRule>
  </conditionalFormatting>
  <conditionalFormatting sqref="AR27">
    <cfRule type="expression" dxfId="2284" priority="2605">
      <formula>$A27="АОСР"</formula>
    </cfRule>
  </conditionalFormatting>
  <conditionalFormatting sqref="AR29">
    <cfRule type="expression" dxfId="2283" priority="2604">
      <formula>$A29="АОСР"</formula>
    </cfRule>
  </conditionalFormatting>
  <conditionalFormatting sqref="AR29">
    <cfRule type="expression" dxfId="2282" priority="2603">
      <formula>$A29="АОСР"</formula>
    </cfRule>
  </conditionalFormatting>
  <conditionalFormatting sqref="AV29 AX29">
    <cfRule type="expression" dxfId="2281" priority="2602">
      <formula>$A29="АОСР"</formula>
    </cfRule>
  </conditionalFormatting>
  <conditionalFormatting sqref="AY29">
    <cfRule type="expression" dxfId="2280" priority="2601">
      <formula>$A29="АОСР"</formula>
    </cfRule>
  </conditionalFormatting>
  <conditionalFormatting sqref="AW29">
    <cfRule type="expression" dxfId="2279" priority="2599">
      <formula>$A29="АОСР"</formula>
    </cfRule>
  </conditionalFormatting>
  <conditionalFormatting sqref="BC29">
    <cfRule type="expression" dxfId="2278" priority="2598">
      <formula>$A29="АОСР"</formula>
    </cfRule>
  </conditionalFormatting>
  <conditionalFormatting sqref="AR33">
    <cfRule type="expression" dxfId="2277" priority="1807">
      <formula>$A33="АОСР"</formula>
    </cfRule>
  </conditionalFormatting>
  <conditionalFormatting sqref="BE29">
    <cfRule type="expression" dxfId="2276" priority="2594">
      <formula>$A29="АОСР"</formula>
    </cfRule>
  </conditionalFormatting>
  <conditionalFormatting sqref="AW33">
    <cfRule type="expression" dxfId="2275" priority="1804">
      <formula>$A33="АОСР"</formula>
    </cfRule>
  </conditionalFormatting>
  <conditionalFormatting sqref="BE29">
    <cfRule type="expression" dxfId="2274" priority="2592">
      <formula>$A29="АОСР"</formula>
    </cfRule>
  </conditionalFormatting>
  <conditionalFormatting sqref="AU29">
    <cfRule type="expression" dxfId="2273" priority="2591">
      <formula>$A29="АОСР"</formula>
    </cfRule>
  </conditionalFormatting>
  <conditionalFormatting sqref="BD27">
    <cfRule type="expression" dxfId="2272" priority="2588">
      <formula>$A27="АОСР"</formula>
    </cfRule>
  </conditionalFormatting>
  <conditionalFormatting sqref="BD27">
    <cfRule type="expression" dxfId="2271" priority="2586">
      <formula>$A27="АОСР"</formula>
    </cfRule>
  </conditionalFormatting>
  <conditionalFormatting sqref="BD27">
    <cfRule type="expression" dxfId="2270" priority="2585">
      <formula>$A27="АОСР"</formula>
    </cfRule>
  </conditionalFormatting>
  <conditionalFormatting sqref="BD27">
    <cfRule type="expression" dxfId="2269" priority="2584">
      <formula>$A27="АОСР"</formula>
    </cfRule>
  </conditionalFormatting>
  <conditionalFormatting sqref="BA29">
    <cfRule type="expression" dxfId="2268" priority="2583">
      <formula>$A29="АОСР"</formula>
    </cfRule>
  </conditionalFormatting>
  <conditionalFormatting sqref="BA29">
    <cfRule type="expression" dxfId="2267" priority="2582">
      <formula>$A29="АОСР"</formula>
    </cfRule>
  </conditionalFormatting>
  <conditionalFormatting sqref="BA29">
    <cfRule type="expression" dxfId="2266" priority="2581">
      <formula>$A29="АОСР"</formula>
    </cfRule>
  </conditionalFormatting>
  <conditionalFormatting sqref="BA29">
    <cfRule type="expression" dxfId="2265" priority="2580">
      <formula>$A29="АОСР"</formula>
    </cfRule>
  </conditionalFormatting>
  <conditionalFormatting sqref="BA29">
    <cfRule type="expression" dxfId="2264" priority="2579">
      <formula>$A29="АОСР"</formula>
    </cfRule>
  </conditionalFormatting>
  <conditionalFormatting sqref="BA29">
    <cfRule type="expression" dxfId="2263" priority="2578">
      <formula>$A29="АОСР"</formula>
    </cfRule>
  </conditionalFormatting>
  <conditionalFormatting sqref="BA29">
    <cfRule type="expression" dxfId="2262" priority="2577">
      <formula>$A29="АОСР"</formula>
    </cfRule>
  </conditionalFormatting>
  <conditionalFormatting sqref="BA29">
    <cfRule type="expression" dxfId="2261" priority="2576">
      <formula>$A29="АОСР"</formula>
    </cfRule>
  </conditionalFormatting>
  <conditionalFormatting sqref="BA29">
    <cfRule type="expression" dxfId="2260" priority="2575">
      <formula>$A29="АОСР"</formula>
    </cfRule>
  </conditionalFormatting>
  <conditionalFormatting sqref="BA29">
    <cfRule type="expression" dxfId="2259" priority="2574">
      <formula>$A29="АОСР"</formula>
    </cfRule>
  </conditionalFormatting>
  <conditionalFormatting sqref="BA29">
    <cfRule type="expression" dxfId="2258" priority="2573">
      <formula>$A29="АОСР"</formula>
    </cfRule>
  </conditionalFormatting>
  <conditionalFormatting sqref="BA29">
    <cfRule type="expression" dxfId="2257" priority="2572">
      <formula>$A29="АОСР"</formula>
    </cfRule>
  </conditionalFormatting>
  <conditionalFormatting sqref="BA29">
    <cfRule type="expression" dxfId="2256" priority="2571">
      <formula>$A29="АОСР"</formula>
    </cfRule>
  </conditionalFormatting>
  <conditionalFormatting sqref="BA29">
    <cfRule type="expression" dxfId="2255" priority="2570">
      <formula>$A29="АОСР"</formula>
    </cfRule>
  </conditionalFormatting>
  <conditionalFormatting sqref="BA29">
    <cfRule type="expression" dxfId="2254" priority="2569">
      <formula>$A29="АОСР"</formula>
    </cfRule>
  </conditionalFormatting>
  <conditionalFormatting sqref="BA29">
    <cfRule type="expression" dxfId="2253" priority="2568">
      <formula>$A29="АОСР"</formula>
    </cfRule>
  </conditionalFormatting>
  <conditionalFormatting sqref="BA29">
    <cfRule type="expression" dxfId="2252" priority="2567">
      <formula>$A29="АОСР"</formula>
    </cfRule>
  </conditionalFormatting>
  <conditionalFormatting sqref="BA29">
    <cfRule type="expression" dxfId="2251" priority="2566">
      <formula>$A29="АОСР"</formula>
    </cfRule>
  </conditionalFormatting>
  <conditionalFormatting sqref="BA29">
    <cfRule type="expression" dxfId="2250" priority="2565">
      <formula>$A29="АОСР"</formula>
    </cfRule>
  </conditionalFormatting>
  <conditionalFormatting sqref="BA29">
    <cfRule type="expression" dxfId="2249" priority="2564">
      <formula>$A29="АОСР"</formula>
    </cfRule>
  </conditionalFormatting>
  <conditionalFormatting sqref="BA29">
    <cfRule type="expression" dxfId="2248" priority="2563">
      <formula>$A29="АОСР"</formula>
    </cfRule>
  </conditionalFormatting>
  <conditionalFormatting sqref="AS29">
    <cfRule type="expression" dxfId="2247" priority="2562">
      <formula>$A29="АОСР"</formula>
    </cfRule>
  </conditionalFormatting>
  <conditionalFormatting sqref="BA27">
    <cfRule type="expression" dxfId="2246" priority="2561">
      <formula>$A27="АОСР"</formula>
    </cfRule>
  </conditionalFormatting>
  <conditionalFormatting sqref="BA27">
    <cfRule type="expression" dxfId="2245" priority="2560">
      <formula>$A27="АОСР"</formula>
    </cfRule>
  </conditionalFormatting>
  <conditionalFormatting sqref="BA27">
    <cfRule type="expression" dxfId="2244" priority="2559">
      <formula>$A27="АОСР"</formula>
    </cfRule>
  </conditionalFormatting>
  <conditionalFormatting sqref="BA27">
    <cfRule type="expression" dxfId="2243" priority="2558">
      <formula>$A27="АОСР"</formula>
    </cfRule>
  </conditionalFormatting>
  <conditionalFormatting sqref="BA27">
    <cfRule type="expression" dxfId="2242" priority="2557">
      <formula>$A27="АОСР"</formula>
    </cfRule>
  </conditionalFormatting>
  <conditionalFormatting sqref="BA27">
    <cfRule type="expression" dxfId="2241" priority="2556">
      <formula>$A27="АОСР"</formula>
    </cfRule>
  </conditionalFormatting>
  <conditionalFormatting sqref="BA27">
    <cfRule type="expression" dxfId="2240" priority="2555">
      <formula>$A27="АОСР"</formula>
    </cfRule>
  </conditionalFormatting>
  <conditionalFormatting sqref="BA27">
    <cfRule type="expression" dxfId="2239" priority="2554">
      <formula>$A27="АОСР"</formula>
    </cfRule>
  </conditionalFormatting>
  <conditionalFormatting sqref="BA27">
    <cfRule type="expression" dxfId="2238" priority="2553">
      <formula>$A27="АОСР"</formula>
    </cfRule>
  </conditionalFormatting>
  <conditionalFormatting sqref="BA27">
    <cfRule type="expression" dxfId="2237" priority="2550">
      <formula>$A27="АОСР"</formula>
    </cfRule>
  </conditionalFormatting>
  <conditionalFormatting sqref="BA27">
    <cfRule type="expression" dxfId="2236" priority="2548">
      <formula>$A27="АОСР"</formula>
    </cfRule>
  </conditionalFormatting>
  <conditionalFormatting sqref="BA27">
    <cfRule type="expression" dxfId="2235" priority="2547">
      <formula>$A27="АОСР"</formula>
    </cfRule>
  </conditionalFormatting>
  <conditionalFormatting sqref="BA27">
    <cfRule type="expression" dxfId="2234" priority="2546">
      <formula>$A27="АОСР"</formula>
    </cfRule>
  </conditionalFormatting>
  <conditionalFormatting sqref="BA27">
    <cfRule type="expression" dxfId="2233" priority="2545">
      <formula>$A27="АОСР"</formula>
    </cfRule>
  </conditionalFormatting>
  <conditionalFormatting sqref="BA27">
    <cfRule type="expression" dxfId="2232" priority="2544">
      <formula>$A27="АОСР"</formula>
    </cfRule>
  </conditionalFormatting>
  <conditionalFormatting sqref="BA27">
    <cfRule type="expression" dxfId="2231" priority="2543">
      <formula>$A27="АОСР"</formula>
    </cfRule>
  </conditionalFormatting>
  <conditionalFormatting sqref="BA27">
    <cfRule type="expression" dxfId="2230" priority="2542">
      <formula>$A27="АОСР"</formula>
    </cfRule>
  </conditionalFormatting>
  <conditionalFormatting sqref="BA27">
    <cfRule type="expression" dxfId="2229" priority="2541">
      <formula>$A27="АОСР"</formula>
    </cfRule>
  </conditionalFormatting>
  <conditionalFormatting sqref="BB27">
    <cfRule type="expression" dxfId="2228" priority="2540">
      <formula>$A27="АОСР"</formula>
    </cfRule>
  </conditionalFormatting>
  <conditionalFormatting sqref="BB27">
    <cfRule type="expression" dxfId="2227" priority="2539">
      <formula>$A27="АОСР"</formula>
    </cfRule>
  </conditionalFormatting>
  <conditionalFormatting sqref="BB27">
    <cfRule type="expression" dxfId="2226" priority="2538">
      <formula>$A27="АОСР"</formula>
    </cfRule>
  </conditionalFormatting>
  <conditionalFormatting sqref="BB27">
    <cfRule type="expression" dxfId="2225" priority="2537">
      <formula>$A27="АОСР"</formula>
    </cfRule>
  </conditionalFormatting>
  <conditionalFormatting sqref="BB27">
    <cfRule type="expression" dxfId="2224" priority="2536">
      <formula>$A27="АОСР"</formula>
    </cfRule>
  </conditionalFormatting>
  <conditionalFormatting sqref="BB27">
    <cfRule type="expression" dxfId="2223" priority="2535">
      <formula>$A27="АОСР"</formula>
    </cfRule>
  </conditionalFormatting>
  <conditionalFormatting sqref="BB27">
    <cfRule type="expression" dxfId="2222" priority="2534">
      <formula>$A27="АОСР"</formula>
    </cfRule>
  </conditionalFormatting>
  <conditionalFormatting sqref="BB27">
    <cfRule type="expression" dxfId="2221" priority="2533">
      <formula>$A27="АОСР"</formula>
    </cfRule>
  </conditionalFormatting>
  <conditionalFormatting sqref="BB27">
    <cfRule type="expression" dxfId="2220" priority="2532">
      <formula>$A27="АОСР"</formula>
    </cfRule>
  </conditionalFormatting>
  <conditionalFormatting sqref="BB27">
    <cfRule type="expression" dxfId="2219" priority="2531">
      <formula>$A27="АОСР"</formula>
    </cfRule>
  </conditionalFormatting>
  <conditionalFormatting sqref="BB27">
    <cfRule type="expression" dxfId="2218" priority="2530">
      <formula>$A27="АОСР"</formula>
    </cfRule>
  </conditionalFormatting>
  <conditionalFormatting sqref="BB27">
    <cfRule type="expression" dxfId="2217" priority="2529">
      <formula>$A27="АОСР"</formula>
    </cfRule>
  </conditionalFormatting>
  <conditionalFormatting sqref="BB27">
    <cfRule type="expression" dxfId="2216" priority="2528">
      <formula>$A27="АОСР"</formula>
    </cfRule>
  </conditionalFormatting>
  <conditionalFormatting sqref="BB27">
    <cfRule type="expression" dxfId="2215" priority="2527">
      <formula>$A27="АОСР"</formula>
    </cfRule>
  </conditionalFormatting>
  <conditionalFormatting sqref="BB27">
    <cfRule type="expression" dxfId="2214" priority="2526">
      <formula>$A27="АОСР"</formula>
    </cfRule>
  </conditionalFormatting>
  <conditionalFormatting sqref="BB27">
    <cfRule type="expression" dxfId="2213" priority="2525">
      <formula>$A27="АОСР"</formula>
    </cfRule>
  </conditionalFormatting>
  <conditionalFormatting sqref="BB27">
    <cfRule type="expression" dxfId="2212" priority="2524">
      <formula>$A27="АОСР"</formula>
    </cfRule>
  </conditionalFormatting>
  <conditionalFormatting sqref="BB27">
    <cfRule type="expression" dxfId="2211" priority="2523">
      <formula>$A27="АОСР"</formula>
    </cfRule>
  </conditionalFormatting>
  <conditionalFormatting sqref="BB27">
    <cfRule type="expression" dxfId="2210" priority="2522">
      <formula>$A27="АОСР"</formula>
    </cfRule>
  </conditionalFormatting>
  <conditionalFormatting sqref="BB30">
    <cfRule type="expression" dxfId="2209" priority="1858">
      <formula>$A30="АОСР"</formula>
    </cfRule>
  </conditionalFormatting>
  <conditionalFormatting sqref="BB30">
    <cfRule type="expression" dxfId="2208" priority="1857">
      <formula>$A30="АОСР"</formula>
    </cfRule>
  </conditionalFormatting>
  <conditionalFormatting sqref="BB30">
    <cfRule type="expression" dxfId="2207" priority="1856">
      <formula>$A30="АОСР"</formula>
    </cfRule>
  </conditionalFormatting>
  <conditionalFormatting sqref="BB30">
    <cfRule type="expression" dxfId="2206" priority="1855">
      <formula>$A30="АОСР"</formula>
    </cfRule>
  </conditionalFormatting>
  <conditionalFormatting sqref="BB30">
    <cfRule type="expression" dxfId="2205" priority="1854">
      <formula>$A30="АОСР"</formula>
    </cfRule>
  </conditionalFormatting>
  <conditionalFormatting sqref="BB29">
    <cfRule type="expression" dxfId="2204" priority="1853">
      <formula>$A29="АОСР"</formula>
    </cfRule>
  </conditionalFormatting>
  <conditionalFormatting sqref="BB26">
    <cfRule type="expression" dxfId="2203" priority="2640">
      <formula>$A26="АОСР"</formula>
    </cfRule>
  </conditionalFormatting>
  <conditionalFormatting sqref="BB26">
    <cfRule type="expression" dxfId="2202" priority="2639">
      <formula>$A26="АОСР"</formula>
    </cfRule>
  </conditionalFormatting>
  <conditionalFormatting sqref="BB26">
    <cfRule type="expression" dxfId="2201" priority="2638">
      <formula>$A26="АОСР"</formula>
    </cfRule>
  </conditionalFormatting>
  <conditionalFormatting sqref="BB26">
    <cfRule type="expression" dxfId="2200" priority="2637">
      <formula>$A26="АОСР"</formula>
    </cfRule>
  </conditionalFormatting>
  <conditionalFormatting sqref="BB26">
    <cfRule type="expression" dxfId="2199" priority="2636">
      <formula>$A26="АОСР"</formula>
    </cfRule>
  </conditionalFormatting>
  <conditionalFormatting sqref="BB26">
    <cfRule type="expression" dxfId="2198" priority="2635">
      <formula>$A26="АОСР"</formula>
    </cfRule>
  </conditionalFormatting>
  <conditionalFormatting sqref="BB26">
    <cfRule type="expression" dxfId="2197" priority="2634">
      <formula>$A26="АОСР"</formula>
    </cfRule>
  </conditionalFormatting>
  <conditionalFormatting sqref="BB26">
    <cfRule type="expression" dxfId="2196" priority="2633">
      <formula>$A26="АОСР"</formula>
    </cfRule>
  </conditionalFormatting>
  <conditionalFormatting sqref="BB26">
    <cfRule type="expression" dxfId="2195" priority="2632">
      <formula>$A26="АОСР"</formula>
    </cfRule>
  </conditionalFormatting>
  <conditionalFormatting sqref="BB26">
    <cfRule type="expression" dxfId="2194" priority="2631">
      <formula>$A26="АОСР"</formula>
    </cfRule>
  </conditionalFormatting>
  <conditionalFormatting sqref="BB26">
    <cfRule type="expression" dxfId="2193" priority="2630">
      <formula>$A26="АОСР"</formula>
    </cfRule>
  </conditionalFormatting>
  <conditionalFormatting sqref="BB26">
    <cfRule type="expression" dxfId="2192" priority="2629">
      <formula>$A26="АОСР"</formula>
    </cfRule>
  </conditionalFormatting>
  <conditionalFormatting sqref="BB26">
    <cfRule type="expression" dxfId="2191" priority="2628">
      <formula>$A26="АОСР"</formula>
    </cfRule>
  </conditionalFormatting>
  <conditionalFormatting sqref="BB26">
    <cfRule type="expression" dxfId="2190" priority="2627">
      <formula>$A26="АОСР"</formula>
    </cfRule>
  </conditionalFormatting>
  <conditionalFormatting sqref="BB26">
    <cfRule type="expression" dxfId="2189" priority="2626">
      <formula>$A26="АОСР"</formula>
    </cfRule>
  </conditionalFormatting>
  <conditionalFormatting sqref="BB26">
    <cfRule type="expression" dxfId="2188" priority="2625">
      <formula>$A26="АОСР"</formula>
    </cfRule>
  </conditionalFormatting>
  <conditionalFormatting sqref="BB26">
    <cfRule type="expression" dxfId="2187" priority="2624">
      <formula>$A26="АОСР"</formula>
    </cfRule>
  </conditionalFormatting>
  <conditionalFormatting sqref="BB26">
    <cfRule type="expression" dxfId="2186" priority="2623">
      <formula>$A26="АОСР"</formula>
    </cfRule>
  </conditionalFormatting>
  <conditionalFormatting sqref="BB26">
    <cfRule type="expression" dxfId="2185" priority="2622">
      <formula>$A26="АОСР"</formula>
    </cfRule>
  </conditionalFormatting>
  <conditionalFormatting sqref="BB26">
    <cfRule type="expression" dxfId="2184" priority="2621">
      <formula>$A26="АОСР"</formula>
    </cfRule>
  </conditionalFormatting>
  <conditionalFormatting sqref="BC28:BD28 AU27:AZ28 AZ29 BC27">
    <cfRule type="expression" dxfId="2183" priority="2620">
      <formula>$A27="АОСР"</formula>
    </cfRule>
  </conditionalFormatting>
  <conditionalFormatting sqref="AT27:AT29">
    <cfRule type="expression" dxfId="2182" priority="2619">
      <formula>$A27="АОСР"</formula>
    </cfRule>
  </conditionalFormatting>
  <conditionalFormatting sqref="BE27">
    <cfRule type="expression" dxfId="2181" priority="2618">
      <formula>$A27="АОСР"</formula>
    </cfRule>
  </conditionalFormatting>
  <conditionalFormatting sqref="AW29">
    <cfRule type="expression" dxfId="2180" priority="2600">
      <formula>$A29="АОСР"</formula>
    </cfRule>
  </conditionalFormatting>
  <conditionalFormatting sqref="AR33">
    <cfRule type="expression" dxfId="2179" priority="1808">
      <formula>$A33="АОСР"</formula>
    </cfRule>
  </conditionalFormatting>
  <conditionalFormatting sqref="AV33 AX33">
    <cfRule type="expression" dxfId="2178" priority="1806">
      <formula>$A33="АОСР"</formula>
    </cfRule>
  </conditionalFormatting>
  <conditionalFormatting sqref="BD27">
    <cfRule type="expression" dxfId="2177" priority="2590">
      <formula>$A27="АОСР"</formula>
    </cfRule>
  </conditionalFormatting>
  <conditionalFormatting sqref="BD27">
    <cfRule type="expression" dxfId="2176" priority="2589">
      <formula>$A27="АОСР"</formula>
    </cfRule>
  </conditionalFormatting>
  <conditionalFormatting sqref="BE33">
    <cfRule type="expression" dxfId="2175" priority="1798">
      <formula>$A33="АОСР"</formula>
    </cfRule>
  </conditionalFormatting>
  <conditionalFormatting sqref="BA27">
    <cfRule type="expression" dxfId="2174" priority="2552">
      <formula>$A27="АОСР"</formula>
    </cfRule>
  </conditionalFormatting>
  <conditionalFormatting sqref="BA27">
    <cfRule type="expression" dxfId="2173" priority="2551">
      <formula>$A27="АОСР"</formula>
    </cfRule>
  </conditionalFormatting>
  <conditionalFormatting sqref="BA27">
    <cfRule type="expression" dxfId="2172" priority="2549">
      <formula>$A27="АОСР"</formula>
    </cfRule>
  </conditionalFormatting>
  <conditionalFormatting sqref="BB27">
    <cfRule type="expression" dxfId="2171" priority="2521">
      <formula>$A27="АОСР"</formula>
    </cfRule>
  </conditionalFormatting>
  <conditionalFormatting sqref="BB27">
    <cfRule type="expression" dxfId="2170" priority="2520">
      <formula>$A27="АОСР"</formula>
    </cfRule>
  </conditionalFormatting>
  <conditionalFormatting sqref="BA28">
    <cfRule type="expression" dxfId="2169" priority="2519">
      <formula>$A28="АОСР"</formula>
    </cfRule>
  </conditionalFormatting>
  <conditionalFormatting sqref="BA28">
    <cfRule type="expression" dxfId="2168" priority="2518">
      <formula>$A28="АОСР"</formula>
    </cfRule>
  </conditionalFormatting>
  <conditionalFormatting sqref="BA28">
    <cfRule type="expression" dxfId="2167" priority="2517">
      <formula>$A28="АОСР"</formula>
    </cfRule>
  </conditionalFormatting>
  <conditionalFormatting sqref="BA28">
    <cfRule type="expression" dxfId="2166" priority="2516">
      <formula>$A28="АОСР"</formula>
    </cfRule>
  </conditionalFormatting>
  <conditionalFormatting sqref="BA28">
    <cfRule type="expression" dxfId="2165" priority="2515">
      <formula>$A28="АОСР"</formula>
    </cfRule>
  </conditionalFormatting>
  <conditionalFormatting sqref="BA28">
    <cfRule type="expression" dxfId="2164" priority="2514">
      <formula>$A28="АОСР"</formula>
    </cfRule>
  </conditionalFormatting>
  <conditionalFormatting sqref="BA28">
    <cfRule type="expression" dxfId="2163" priority="2513">
      <formula>$A28="АОСР"</formula>
    </cfRule>
  </conditionalFormatting>
  <conditionalFormatting sqref="BA28">
    <cfRule type="expression" dxfId="2162" priority="2512">
      <formula>$A28="АОСР"</formula>
    </cfRule>
  </conditionalFormatting>
  <conditionalFormatting sqref="BA28">
    <cfRule type="expression" dxfId="2161" priority="2511">
      <formula>$A28="АОСР"</formula>
    </cfRule>
  </conditionalFormatting>
  <conditionalFormatting sqref="BA28">
    <cfRule type="expression" dxfId="2160" priority="2510">
      <formula>$A28="АОСР"</formula>
    </cfRule>
  </conditionalFormatting>
  <conditionalFormatting sqref="BA28">
    <cfRule type="expression" dxfId="2159" priority="2509">
      <formula>$A28="АОСР"</formula>
    </cfRule>
  </conditionalFormatting>
  <conditionalFormatting sqref="BA28">
    <cfRule type="expression" dxfId="2158" priority="2508">
      <formula>$A28="АОСР"</formula>
    </cfRule>
  </conditionalFormatting>
  <conditionalFormatting sqref="BA28">
    <cfRule type="expression" dxfId="2157" priority="2507">
      <formula>$A28="АОСР"</formula>
    </cfRule>
  </conditionalFormatting>
  <conditionalFormatting sqref="BA28">
    <cfRule type="expression" dxfId="2156" priority="2506">
      <formula>$A28="АОСР"</formula>
    </cfRule>
  </conditionalFormatting>
  <conditionalFormatting sqref="BA28">
    <cfRule type="expression" dxfId="2155" priority="2505">
      <formula>$A28="АОСР"</formula>
    </cfRule>
  </conditionalFormatting>
  <conditionalFormatting sqref="BA28">
    <cfRule type="expression" dxfId="2154" priority="2504">
      <formula>$A28="АОСР"</formula>
    </cfRule>
  </conditionalFormatting>
  <conditionalFormatting sqref="BA28">
    <cfRule type="expression" dxfId="2153" priority="2503">
      <formula>$A28="АОСР"</formula>
    </cfRule>
  </conditionalFormatting>
  <conditionalFormatting sqref="BA28">
    <cfRule type="expression" dxfId="2152" priority="2502">
      <formula>$A28="АОСР"</formula>
    </cfRule>
  </conditionalFormatting>
  <conditionalFormatting sqref="BA28">
    <cfRule type="expression" dxfId="2151" priority="2501">
      <formula>$A28="АОСР"</formula>
    </cfRule>
  </conditionalFormatting>
  <conditionalFormatting sqref="BA28">
    <cfRule type="expression" dxfId="2150" priority="2500">
      <formula>$A28="АОСР"</formula>
    </cfRule>
  </conditionalFormatting>
  <conditionalFormatting sqref="BA28">
    <cfRule type="expression" dxfId="2149" priority="2499">
      <formula>$A28="АОСР"</formula>
    </cfRule>
  </conditionalFormatting>
  <conditionalFormatting sqref="BB28">
    <cfRule type="expression" dxfId="2148" priority="2498">
      <formula>$A28="АОСР"</formula>
    </cfRule>
  </conditionalFormatting>
  <conditionalFormatting sqref="BB28">
    <cfRule type="expression" dxfId="2147" priority="2497">
      <formula>$A28="АОСР"</formula>
    </cfRule>
  </conditionalFormatting>
  <conditionalFormatting sqref="BB28">
    <cfRule type="expression" dxfId="2146" priority="2496">
      <formula>$A28="АОСР"</formula>
    </cfRule>
  </conditionalFormatting>
  <conditionalFormatting sqref="BB28">
    <cfRule type="expression" dxfId="2145" priority="2495">
      <formula>$A28="АОСР"</formula>
    </cfRule>
  </conditionalFormatting>
  <conditionalFormatting sqref="BB28">
    <cfRule type="expression" dxfId="2144" priority="2494">
      <formula>$A28="АОСР"</formula>
    </cfRule>
  </conditionalFormatting>
  <conditionalFormatting sqref="BB28">
    <cfRule type="expression" dxfId="2143" priority="2493">
      <formula>$A28="АОСР"</formula>
    </cfRule>
  </conditionalFormatting>
  <conditionalFormatting sqref="BB28">
    <cfRule type="expression" dxfId="2142" priority="2492">
      <formula>$A28="АОСР"</formula>
    </cfRule>
  </conditionalFormatting>
  <conditionalFormatting sqref="BB28">
    <cfRule type="expression" dxfId="2141" priority="2491">
      <formula>$A28="АОСР"</formula>
    </cfRule>
  </conditionalFormatting>
  <conditionalFormatting sqref="BB28">
    <cfRule type="expression" dxfId="2140" priority="2490">
      <formula>$A28="АОСР"</formula>
    </cfRule>
  </conditionalFormatting>
  <conditionalFormatting sqref="BB28">
    <cfRule type="expression" dxfId="2139" priority="2489">
      <formula>$A28="АОСР"</formula>
    </cfRule>
  </conditionalFormatting>
  <conditionalFormatting sqref="BB28">
    <cfRule type="expression" dxfId="2138" priority="2488">
      <formula>$A28="АОСР"</formula>
    </cfRule>
  </conditionalFormatting>
  <conditionalFormatting sqref="BB28">
    <cfRule type="expression" dxfId="2137" priority="2487">
      <formula>$A28="АОСР"</formula>
    </cfRule>
  </conditionalFormatting>
  <conditionalFormatting sqref="BB28">
    <cfRule type="expression" dxfId="2136" priority="2486">
      <formula>$A28="АОСР"</formula>
    </cfRule>
  </conditionalFormatting>
  <conditionalFormatting sqref="BB28">
    <cfRule type="expression" dxfId="2135" priority="2485">
      <formula>$A28="АОСР"</formula>
    </cfRule>
  </conditionalFormatting>
  <conditionalFormatting sqref="BB28">
    <cfRule type="expression" dxfId="2134" priority="2484">
      <formula>$A28="АОСР"</formula>
    </cfRule>
  </conditionalFormatting>
  <conditionalFormatting sqref="BB28">
    <cfRule type="expression" dxfId="2133" priority="2483">
      <formula>$A28="АОСР"</formula>
    </cfRule>
  </conditionalFormatting>
  <conditionalFormatting sqref="BB28">
    <cfRule type="expression" dxfId="2132" priority="2482">
      <formula>$A28="АОСР"</formula>
    </cfRule>
  </conditionalFormatting>
  <conditionalFormatting sqref="BB28">
    <cfRule type="expression" dxfId="2131" priority="2481">
      <formula>$A28="АОСР"</formula>
    </cfRule>
  </conditionalFormatting>
  <conditionalFormatting sqref="BB28">
    <cfRule type="expression" dxfId="2130" priority="2480">
      <formula>$A28="АОСР"</formula>
    </cfRule>
  </conditionalFormatting>
  <conditionalFormatting sqref="BB28">
    <cfRule type="expression" dxfId="2129" priority="2479">
      <formula>$A28="АОСР"</formula>
    </cfRule>
  </conditionalFormatting>
  <conditionalFormatting sqref="BB28">
    <cfRule type="expression" dxfId="2128" priority="2478">
      <formula>$A28="АОСР"</formula>
    </cfRule>
  </conditionalFormatting>
  <conditionalFormatting sqref="AR30 AU30">
    <cfRule type="expression" dxfId="2127" priority="2477">
      <formula>$A30="АОСР"</formula>
    </cfRule>
  </conditionalFormatting>
  <conditionalFormatting sqref="AS30">
    <cfRule type="expression" dxfId="2126" priority="2476">
      <formula>$A30="АОСР"</formula>
    </cfRule>
  </conditionalFormatting>
  <conditionalFormatting sqref="AT30">
    <cfRule type="expression" dxfId="2125" priority="2475">
      <formula>$A30="АОСР"</formula>
    </cfRule>
  </conditionalFormatting>
  <conditionalFormatting sqref="BE30">
    <cfRule type="expression" dxfId="2124" priority="2474">
      <formula>$A30="АОСР"</formula>
    </cfRule>
  </conditionalFormatting>
  <conditionalFormatting sqref="BE30">
    <cfRule type="expression" dxfId="2123" priority="2473">
      <formula>$A30="АОСР"</formula>
    </cfRule>
  </conditionalFormatting>
  <conditionalFormatting sqref="AZ30">
    <cfRule type="expression" dxfId="2122" priority="2472">
      <formula>$A30="АОСР"</formula>
    </cfRule>
  </conditionalFormatting>
  <conditionalFormatting sqref="AV30">
    <cfRule type="expression" dxfId="2121" priority="2471">
      <formula>$A30="АОСР"</formula>
    </cfRule>
  </conditionalFormatting>
  <conditionalFormatting sqref="AY30">
    <cfRule type="expression" dxfId="2120" priority="2470">
      <formula>$A30="АОСР"</formula>
    </cfRule>
  </conditionalFormatting>
  <conditionalFormatting sqref="AT34">
    <cfRule type="expression" dxfId="2119" priority="1679">
      <formula>$A34="АОСР"</formula>
    </cfRule>
  </conditionalFormatting>
  <conditionalFormatting sqref="BE34">
    <cfRule type="expression" dxfId="2118" priority="1678">
      <formula>$A34="АОСР"</formula>
    </cfRule>
  </conditionalFormatting>
  <conditionalFormatting sqref="BE34">
    <cfRule type="expression" dxfId="2117" priority="1677">
      <formula>$A34="АОСР"</formula>
    </cfRule>
  </conditionalFormatting>
  <conditionalFormatting sqref="AZ34">
    <cfRule type="expression" dxfId="2116" priority="1676">
      <formula>$A34="АОСР"</formula>
    </cfRule>
  </conditionalFormatting>
  <conditionalFormatting sqref="BA30">
    <cfRule type="expression" dxfId="2115" priority="2447">
      <formula>$A30="АОСР"</formula>
    </cfRule>
  </conditionalFormatting>
  <conditionalFormatting sqref="BA30">
    <cfRule type="expression" dxfId="2114" priority="2446">
      <formula>$A30="АОСР"</formula>
    </cfRule>
  </conditionalFormatting>
  <conditionalFormatting sqref="BA30">
    <cfRule type="expression" dxfId="2113" priority="2445">
      <formula>$A30="АОСР"</formula>
    </cfRule>
  </conditionalFormatting>
  <conditionalFormatting sqref="BA30">
    <cfRule type="expression" dxfId="2112" priority="2444">
      <formula>$A30="АОСР"</formula>
    </cfRule>
  </conditionalFormatting>
  <conditionalFormatting sqref="BA30">
    <cfRule type="expression" dxfId="2111" priority="2443">
      <formula>$A30="АОСР"</formula>
    </cfRule>
  </conditionalFormatting>
  <conditionalFormatting sqref="BA30">
    <cfRule type="expression" dxfId="2110" priority="2442">
      <formula>$A30="АОСР"</formula>
    </cfRule>
  </conditionalFormatting>
  <conditionalFormatting sqref="BB30">
    <cfRule type="expression" dxfId="2109" priority="2441">
      <formula>$A30="АОСР"</formula>
    </cfRule>
  </conditionalFormatting>
  <conditionalFormatting sqref="BB30">
    <cfRule type="expression" dxfId="2108" priority="2440">
      <formula>$A30="АОСР"</formula>
    </cfRule>
  </conditionalFormatting>
  <conditionalFormatting sqref="BB30">
    <cfRule type="expression" dxfId="2107" priority="2439">
      <formula>$A30="АОСР"</formula>
    </cfRule>
  </conditionalFormatting>
  <conditionalFormatting sqref="BB30">
    <cfRule type="expression" dxfId="2106" priority="2438">
      <formula>$A30="АОСР"</formula>
    </cfRule>
  </conditionalFormatting>
  <conditionalFormatting sqref="BB30">
    <cfRule type="expression" dxfId="2105" priority="2437">
      <formula>$A30="АОСР"</formula>
    </cfRule>
  </conditionalFormatting>
  <conditionalFormatting sqref="BB30">
    <cfRule type="expression" dxfId="2104" priority="2436">
      <formula>$A30="АОСР"</formula>
    </cfRule>
  </conditionalFormatting>
  <conditionalFormatting sqref="BB30">
    <cfRule type="expression" dxfId="2103" priority="2435">
      <formula>$A30="АОСР"</formula>
    </cfRule>
  </conditionalFormatting>
  <conditionalFormatting sqref="BB30">
    <cfRule type="expression" dxfId="2102" priority="2434">
      <formula>$A30="АОСР"</formula>
    </cfRule>
  </conditionalFormatting>
  <conditionalFormatting sqref="BB30">
    <cfRule type="expression" dxfId="2101" priority="2433">
      <formula>$A30="АОСР"</formula>
    </cfRule>
  </conditionalFormatting>
  <conditionalFormatting sqref="BB30">
    <cfRule type="expression" dxfId="2100" priority="2432">
      <formula>$A30="АОСР"</formula>
    </cfRule>
  </conditionalFormatting>
  <conditionalFormatting sqref="BB30">
    <cfRule type="expression" dxfId="2099" priority="2431">
      <formula>$A30="АОСР"</formula>
    </cfRule>
  </conditionalFormatting>
  <conditionalFormatting sqref="BB30">
    <cfRule type="expression" dxfId="2098" priority="2430">
      <formula>$A30="АОСР"</formula>
    </cfRule>
  </conditionalFormatting>
  <conditionalFormatting sqref="BB30">
    <cfRule type="expression" dxfId="2097" priority="2429">
      <formula>$A30="АОСР"</formula>
    </cfRule>
  </conditionalFormatting>
  <conditionalFormatting sqref="BB30">
    <cfRule type="expression" dxfId="2096" priority="2428">
      <formula>$A30="АОСР"</formula>
    </cfRule>
  </conditionalFormatting>
  <conditionalFormatting sqref="BB30">
    <cfRule type="expression" dxfId="2095" priority="2427">
      <formula>$A30="АОСР"</formula>
    </cfRule>
  </conditionalFormatting>
  <conditionalFormatting sqref="BB30">
    <cfRule type="expression" dxfId="2094" priority="2426">
      <formula>$A30="АОСР"</formula>
    </cfRule>
  </conditionalFormatting>
  <conditionalFormatting sqref="BB30">
    <cfRule type="expression" dxfId="2093" priority="2425">
      <formula>$A30="АОСР"</formula>
    </cfRule>
  </conditionalFormatting>
  <conditionalFormatting sqref="BB30">
    <cfRule type="expression" dxfId="2092" priority="2424">
      <formula>$A30="АОСР"</formula>
    </cfRule>
  </conditionalFormatting>
  <conditionalFormatting sqref="BB30">
    <cfRule type="expression" dxfId="2091" priority="2423">
      <formula>$A30="АОСР"</formula>
    </cfRule>
  </conditionalFormatting>
  <conditionalFormatting sqref="BB30">
    <cfRule type="expression" dxfId="2090" priority="2422">
      <formula>$A30="АОСР"</formula>
    </cfRule>
  </conditionalFormatting>
  <conditionalFormatting sqref="BB30">
    <cfRule type="expression" dxfId="2089" priority="2421">
      <formula>$A30="АОСР"</formula>
    </cfRule>
  </conditionalFormatting>
  <conditionalFormatting sqref="BA30">
    <cfRule type="expression" dxfId="2088" priority="2420">
      <formula>$A30="АОСР"</formula>
    </cfRule>
  </conditionalFormatting>
  <conditionalFormatting sqref="BA30">
    <cfRule type="expression" dxfId="2087" priority="2419">
      <formula>$A30="АОСР"</formula>
    </cfRule>
  </conditionalFormatting>
  <conditionalFormatting sqref="BA30">
    <cfRule type="expression" dxfId="2086" priority="2418">
      <formula>$A30="АОСР"</formula>
    </cfRule>
  </conditionalFormatting>
  <conditionalFormatting sqref="BA30">
    <cfRule type="expression" dxfId="2085" priority="2417">
      <formula>$A30="АОСР"</formula>
    </cfRule>
  </conditionalFormatting>
  <conditionalFormatting sqref="BA30">
    <cfRule type="expression" dxfId="2084" priority="2416">
      <formula>$A30="АОСР"</formula>
    </cfRule>
  </conditionalFormatting>
  <conditionalFormatting sqref="BA30">
    <cfRule type="expression" dxfId="2083" priority="2415">
      <formula>$A30="АОСР"</formula>
    </cfRule>
  </conditionalFormatting>
  <conditionalFormatting sqref="BA30">
    <cfRule type="expression" dxfId="2082" priority="2414">
      <formula>$A30="АОСР"</formula>
    </cfRule>
  </conditionalFormatting>
  <conditionalFormatting sqref="BA30">
    <cfRule type="expression" dxfId="2081" priority="2413">
      <formula>$A30="АОСР"</formula>
    </cfRule>
  </conditionalFormatting>
  <conditionalFormatting sqref="BA30">
    <cfRule type="expression" dxfId="2080" priority="2412">
      <formula>$A30="АОСР"</formula>
    </cfRule>
  </conditionalFormatting>
  <conditionalFormatting sqref="BA30">
    <cfRule type="expression" dxfId="2079" priority="2411">
      <formula>$A30="АОСР"</formula>
    </cfRule>
  </conditionalFormatting>
  <conditionalFormatting sqref="BA30">
    <cfRule type="expression" dxfId="2078" priority="2410">
      <formula>$A30="АОСР"</formula>
    </cfRule>
  </conditionalFormatting>
  <conditionalFormatting sqref="BA30">
    <cfRule type="expression" dxfId="2077" priority="2409">
      <formula>$A30="АОСР"</formula>
    </cfRule>
  </conditionalFormatting>
  <conditionalFormatting sqref="BA30">
    <cfRule type="expression" dxfId="2076" priority="2408">
      <formula>$A30="АОСР"</formula>
    </cfRule>
  </conditionalFormatting>
  <conditionalFormatting sqref="BA30">
    <cfRule type="expression" dxfId="2075" priority="2407">
      <formula>$A30="АОСР"</formula>
    </cfRule>
  </conditionalFormatting>
  <conditionalFormatting sqref="BA30">
    <cfRule type="expression" dxfId="2074" priority="2406">
      <formula>$A30="АОСР"</formula>
    </cfRule>
  </conditionalFormatting>
  <conditionalFormatting sqref="BA30">
    <cfRule type="expression" dxfId="2073" priority="2405">
      <formula>$A30="АОСР"</formula>
    </cfRule>
  </conditionalFormatting>
  <conditionalFormatting sqref="BA30">
    <cfRule type="expression" dxfId="2072" priority="2404">
      <formula>$A30="АОСР"</formula>
    </cfRule>
  </conditionalFormatting>
  <conditionalFormatting sqref="BA30">
    <cfRule type="expression" dxfId="2071" priority="2403">
      <formula>$A30="АОСР"</formula>
    </cfRule>
  </conditionalFormatting>
  <conditionalFormatting sqref="BA30">
    <cfRule type="expression" dxfId="2070" priority="2402">
      <formula>$A30="АОСР"</formula>
    </cfRule>
  </conditionalFormatting>
  <conditionalFormatting sqref="BA30">
    <cfRule type="expression" dxfId="2069" priority="2401">
      <formula>$A30="АОСР"</formula>
    </cfRule>
  </conditionalFormatting>
  <conditionalFormatting sqref="BA30">
    <cfRule type="expression" dxfId="2068" priority="2400">
      <formula>$A30="АОСР"</formula>
    </cfRule>
  </conditionalFormatting>
  <conditionalFormatting sqref="BB30">
    <cfRule type="expression" dxfId="2067" priority="2399">
      <formula>$A30="АОСР"</formula>
    </cfRule>
  </conditionalFormatting>
  <conditionalFormatting sqref="BB30">
    <cfRule type="expression" dxfId="2066" priority="2398">
      <formula>$A30="АОСР"</formula>
    </cfRule>
  </conditionalFormatting>
  <conditionalFormatting sqref="BB30">
    <cfRule type="expression" dxfId="2065" priority="2397">
      <formula>$A30="АОСР"</formula>
    </cfRule>
  </conditionalFormatting>
  <conditionalFormatting sqref="BB30">
    <cfRule type="expression" dxfId="2064" priority="2396">
      <formula>$A30="АОСР"</formula>
    </cfRule>
  </conditionalFormatting>
  <conditionalFormatting sqref="BB30">
    <cfRule type="expression" dxfId="2063" priority="2395">
      <formula>$A30="АОСР"</formula>
    </cfRule>
  </conditionalFormatting>
  <conditionalFormatting sqref="BB30">
    <cfRule type="expression" dxfId="2062" priority="2394">
      <formula>$A30="АОСР"</formula>
    </cfRule>
  </conditionalFormatting>
  <conditionalFormatting sqref="BB30">
    <cfRule type="expression" dxfId="2061" priority="2393">
      <formula>$A30="АОСР"</formula>
    </cfRule>
  </conditionalFormatting>
  <conditionalFormatting sqref="BB30">
    <cfRule type="expression" dxfId="2060" priority="2392">
      <formula>$A30="АОСР"</formula>
    </cfRule>
  </conditionalFormatting>
  <conditionalFormatting sqref="BB30">
    <cfRule type="expression" dxfId="2059" priority="2391">
      <formula>$A30="АОСР"</formula>
    </cfRule>
  </conditionalFormatting>
  <conditionalFormatting sqref="BB30">
    <cfRule type="expression" dxfId="2058" priority="2390">
      <formula>$A30="АОСР"</formula>
    </cfRule>
  </conditionalFormatting>
  <conditionalFormatting sqref="BB30">
    <cfRule type="expression" dxfId="2057" priority="2389">
      <formula>$A30="АОСР"</formula>
    </cfRule>
  </conditionalFormatting>
  <conditionalFormatting sqref="BB30">
    <cfRule type="expression" dxfId="2056" priority="2388">
      <formula>$A30="АОСР"</formula>
    </cfRule>
  </conditionalFormatting>
  <conditionalFormatting sqref="BB30">
    <cfRule type="expression" dxfId="2055" priority="2387">
      <formula>$A30="АОСР"</formula>
    </cfRule>
  </conditionalFormatting>
  <conditionalFormatting sqref="BB30">
    <cfRule type="expression" dxfId="2054" priority="2386">
      <formula>$A30="АОСР"</formula>
    </cfRule>
  </conditionalFormatting>
  <conditionalFormatting sqref="BB30">
    <cfRule type="expression" dxfId="2053" priority="2385">
      <formula>$A30="АОСР"</formula>
    </cfRule>
  </conditionalFormatting>
  <conditionalFormatting sqref="BB30">
    <cfRule type="expression" dxfId="2052" priority="2384">
      <formula>$A30="АОСР"</formula>
    </cfRule>
  </conditionalFormatting>
  <conditionalFormatting sqref="BB30">
    <cfRule type="expression" dxfId="2051" priority="2383">
      <formula>$A30="АОСР"</formula>
    </cfRule>
  </conditionalFormatting>
  <conditionalFormatting sqref="BB30">
    <cfRule type="expression" dxfId="2050" priority="2382">
      <formula>$A30="АОСР"</formula>
    </cfRule>
  </conditionalFormatting>
  <conditionalFormatting sqref="BB30">
    <cfRule type="expression" dxfId="2049" priority="2381">
      <formula>$A30="АОСР"</formula>
    </cfRule>
  </conditionalFormatting>
  <conditionalFormatting sqref="BB30">
    <cfRule type="expression" dxfId="2048" priority="2380">
      <formula>$A30="АОСР"</formula>
    </cfRule>
  </conditionalFormatting>
  <conditionalFormatting sqref="BB30">
    <cfRule type="expression" dxfId="2047" priority="2379">
      <formula>$A30="АОСР"</formula>
    </cfRule>
  </conditionalFormatting>
  <conditionalFormatting sqref="BA30">
    <cfRule type="expression" dxfId="2046" priority="2378">
      <formula>$A30="АОСР"</formula>
    </cfRule>
  </conditionalFormatting>
  <conditionalFormatting sqref="BA30">
    <cfRule type="expression" dxfId="2045" priority="2377">
      <formula>$A30="АОСР"</formula>
    </cfRule>
  </conditionalFormatting>
  <conditionalFormatting sqref="BA30">
    <cfRule type="expression" dxfId="2044" priority="2376">
      <formula>$A30="АОСР"</formula>
    </cfRule>
  </conditionalFormatting>
  <conditionalFormatting sqref="BA30">
    <cfRule type="expression" dxfId="2043" priority="2375">
      <formula>$A30="АОСР"</formula>
    </cfRule>
  </conditionalFormatting>
  <conditionalFormatting sqref="BA30">
    <cfRule type="expression" dxfId="2042" priority="2374">
      <formula>$A30="АОСР"</formula>
    </cfRule>
  </conditionalFormatting>
  <conditionalFormatting sqref="BA30">
    <cfRule type="expression" dxfId="2041" priority="2373">
      <formula>$A30="АОСР"</formula>
    </cfRule>
  </conditionalFormatting>
  <conditionalFormatting sqref="BA30">
    <cfRule type="expression" dxfId="2040" priority="2372">
      <formula>$A30="АОСР"</formula>
    </cfRule>
  </conditionalFormatting>
  <conditionalFormatting sqref="BA30">
    <cfRule type="expression" dxfId="2039" priority="2371">
      <formula>$A30="АОСР"</formula>
    </cfRule>
  </conditionalFormatting>
  <conditionalFormatting sqref="BA30">
    <cfRule type="expression" dxfId="2038" priority="2370">
      <formula>$A30="АОСР"</formula>
    </cfRule>
  </conditionalFormatting>
  <conditionalFormatting sqref="BA30">
    <cfRule type="expression" dxfId="2037" priority="2369">
      <formula>$A30="АОСР"</formula>
    </cfRule>
  </conditionalFormatting>
  <conditionalFormatting sqref="BA30">
    <cfRule type="expression" dxfId="2036" priority="2368">
      <formula>$A30="АОСР"</formula>
    </cfRule>
  </conditionalFormatting>
  <conditionalFormatting sqref="BA30">
    <cfRule type="expression" dxfId="2035" priority="2367">
      <formula>$A30="АОСР"</formula>
    </cfRule>
  </conditionalFormatting>
  <conditionalFormatting sqref="BA30">
    <cfRule type="expression" dxfId="2034" priority="2366">
      <formula>$A30="АОСР"</formula>
    </cfRule>
  </conditionalFormatting>
  <conditionalFormatting sqref="BA30">
    <cfRule type="expression" dxfId="2033" priority="2365">
      <formula>$A30="АОСР"</formula>
    </cfRule>
  </conditionalFormatting>
  <conditionalFormatting sqref="BA30">
    <cfRule type="expression" dxfId="2032" priority="2364">
      <formula>$A30="АОСР"</formula>
    </cfRule>
  </conditionalFormatting>
  <conditionalFormatting sqref="BA30">
    <cfRule type="expression" dxfId="2031" priority="2363">
      <formula>$A30="АОСР"</formula>
    </cfRule>
  </conditionalFormatting>
  <conditionalFormatting sqref="BA30">
    <cfRule type="expression" dxfId="2030" priority="2362">
      <formula>$A30="АОСР"</formula>
    </cfRule>
  </conditionalFormatting>
  <conditionalFormatting sqref="BA30">
    <cfRule type="expression" dxfId="2029" priority="2361">
      <formula>$A30="АОСР"</formula>
    </cfRule>
  </conditionalFormatting>
  <conditionalFormatting sqref="BA30">
    <cfRule type="expression" dxfId="2028" priority="2360">
      <formula>$A30="АОСР"</formula>
    </cfRule>
  </conditionalFormatting>
  <conditionalFormatting sqref="BA30">
    <cfRule type="expression" dxfId="2027" priority="2359">
      <formula>$A30="АОСР"</formula>
    </cfRule>
  </conditionalFormatting>
  <conditionalFormatting sqref="BA30">
    <cfRule type="expression" dxfId="2026" priority="2358">
      <formula>$A30="АОСР"</formula>
    </cfRule>
  </conditionalFormatting>
  <conditionalFormatting sqref="BB30">
    <cfRule type="expression" dxfId="2025" priority="2357">
      <formula>$A30="АОСР"</formula>
    </cfRule>
  </conditionalFormatting>
  <conditionalFormatting sqref="BB30">
    <cfRule type="expression" dxfId="2024" priority="2356">
      <formula>$A30="АОСР"</formula>
    </cfRule>
  </conditionalFormatting>
  <conditionalFormatting sqref="BB30">
    <cfRule type="expression" dxfId="2023" priority="2355">
      <formula>$A30="АОСР"</formula>
    </cfRule>
  </conditionalFormatting>
  <conditionalFormatting sqref="BB30">
    <cfRule type="expression" dxfId="2022" priority="2354">
      <formula>$A30="АОСР"</formula>
    </cfRule>
  </conditionalFormatting>
  <conditionalFormatting sqref="BB30">
    <cfRule type="expression" dxfId="2021" priority="2353">
      <formula>$A30="АОСР"</formula>
    </cfRule>
  </conditionalFormatting>
  <conditionalFormatting sqref="BB30">
    <cfRule type="expression" dxfId="2020" priority="2352">
      <formula>$A30="АОСР"</formula>
    </cfRule>
  </conditionalFormatting>
  <conditionalFormatting sqref="BB30">
    <cfRule type="expression" dxfId="2019" priority="2351">
      <formula>$A30="АОСР"</formula>
    </cfRule>
  </conditionalFormatting>
  <conditionalFormatting sqref="BB30">
    <cfRule type="expression" dxfId="2018" priority="2350">
      <formula>$A30="АОСР"</formula>
    </cfRule>
  </conditionalFormatting>
  <conditionalFormatting sqref="BB30">
    <cfRule type="expression" dxfId="2017" priority="2349">
      <formula>$A30="АОСР"</formula>
    </cfRule>
  </conditionalFormatting>
  <conditionalFormatting sqref="BB30">
    <cfRule type="expression" dxfId="2016" priority="2348">
      <formula>$A30="АОСР"</formula>
    </cfRule>
  </conditionalFormatting>
  <conditionalFormatting sqref="BB30">
    <cfRule type="expression" dxfId="2015" priority="2347">
      <formula>$A30="АОСР"</formula>
    </cfRule>
  </conditionalFormatting>
  <conditionalFormatting sqref="BB30">
    <cfRule type="expression" dxfId="2014" priority="2346">
      <formula>$A30="АОСР"</formula>
    </cfRule>
  </conditionalFormatting>
  <conditionalFormatting sqref="BB30">
    <cfRule type="expression" dxfId="2013" priority="2345">
      <formula>$A30="АОСР"</formula>
    </cfRule>
  </conditionalFormatting>
  <conditionalFormatting sqref="BB30">
    <cfRule type="expression" dxfId="2012" priority="2344">
      <formula>$A30="АОСР"</formula>
    </cfRule>
  </conditionalFormatting>
  <conditionalFormatting sqref="BB30">
    <cfRule type="expression" dxfId="2011" priority="2343">
      <formula>$A30="АОСР"</formula>
    </cfRule>
  </conditionalFormatting>
  <conditionalFormatting sqref="BB30">
    <cfRule type="expression" dxfId="2010" priority="2342">
      <formula>$A30="АОСР"</formula>
    </cfRule>
  </conditionalFormatting>
  <conditionalFormatting sqref="BB30">
    <cfRule type="expression" dxfId="2009" priority="2341">
      <formula>$A30="АОСР"</formula>
    </cfRule>
  </conditionalFormatting>
  <conditionalFormatting sqref="BB30">
    <cfRule type="expression" dxfId="2008" priority="2340">
      <formula>$A30="АОСР"</formula>
    </cfRule>
  </conditionalFormatting>
  <conditionalFormatting sqref="BB30">
    <cfRule type="expression" dxfId="2007" priority="2339">
      <formula>$A30="АОСР"</formula>
    </cfRule>
  </conditionalFormatting>
  <conditionalFormatting sqref="BB30">
    <cfRule type="expression" dxfId="2006" priority="2338">
      <formula>$A30="АОСР"</formula>
    </cfRule>
  </conditionalFormatting>
  <conditionalFormatting sqref="BB30">
    <cfRule type="expression" dxfId="2005" priority="2337">
      <formula>$A30="АОСР"</formula>
    </cfRule>
  </conditionalFormatting>
  <conditionalFormatting sqref="BA30:BB30">
    <cfRule type="expression" dxfId="2004" priority="2336">
      <formula>$A30="АОСР"</formula>
    </cfRule>
  </conditionalFormatting>
  <conditionalFormatting sqref="BA30:BB30">
    <cfRule type="expression" dxfId="2003" priority="2335">
      <formula>$A30="АОСР"</formula>
    </cfRule>
  </conditionalFormatting>
  <conditionalFormatting sqref="BA30:BB30">
    <cfRule type="expression" dxfId="2002" priority="2334">
      <formula>$A30="АОСР"</formula>
    </cfRule>
  </conditionalFormatting>
  <conditionalFormatting sqref="BA30:BB30">
    <cfRule type="expression" dxfId="2001" priority="2333">
      <formula>$A30="АОСР"</formula>
    </cfRule>
  </conditionalFormatting>
  <conditionalFormatting sqref="BA30">
    <cfRule type="expression" dxfId="2000" priority="2311">
      <formula>$A30="АОСР"</formula>
    </cfRule>
  </conditionalFormatting>
  <conditionalFormatting sqref="BA30">
    <cfRule type="expression" dxfId="1999" priority="2310">
      <formula>$A30="АОСР"</formula>
    </cfRule>
  </conditionalFormatting>
  <conditionalFormatting sqref="BA30">
    <cfRule type="expression" dxfId="1998" priority="2309">
      <formula>$A30="АОСР"</formula>
    </cfRule>
  </conditionalFormatting>
  <conditionalFormatting sqref="BA30">
    <cfRule type="expression" dxfId="1997" priority="2308">
      <formula>$A30="АОСР"</formula>
    </cfRule>
  </conditionalFormatting>
  <conditionalFormatting sqref="BA30">
    <cfRule type="expression" dxfId="1996" priority="2307">
      <formula>$A30="АОСР"</formula>
    </cfRule>
  </conditionalFormatting>
  <conditionalFormatting sqref="BA30">
    <cfRule type="expression" dxfId="1995" priority="2305">
      <formula>$A30="АОСР"</formula>
    </cfRule>
  </conditionalFormatting>
  <conditionalFormatting sqref="BA30">
    <cfRule type="expression" dxfId="1994" priority="2304">
      <formula>$A30="АОСР"</formula>
    </cfRule>
  </conditionalFormatting>
  <conditionalFormatting sqref="BA30">
    <cfRule type="expression" dxfId="1993" priority="2302">
      <formula>$A30="АОСР"</formula>
    </cfRule>
  </conditionalFormatting>
  <conditionalFormatting sqref="BA30">
    <cfRule type="expression" dxfId="1992" priority="2300">
      <formula>$A30="АОСР"</formula>
    </cfRule>
  </conditionalFormatting>
  <conditionalFormatting sqref="BA30">
    <cfRule type="expression" dxfId="1991" priority="2299">
      <formula>$A30="АОСР"</formula>
    </cfRule>
  </conditionalFormatting>
  <conditionalFormatting sqref="BA30">
    <cfRule type="expression" dxfId="1990" priority="2298">
      <formula>$A30="АОСР"</formula>
    </cfRule>
  </conditionalFormatting>
  <conditionalFormatting sqref="BA30">
    <cfRule type="expression" dxfId="1989" priority="2297">
      <formula>$A30="АОСР"</formula>
    </cfRule>
  </conditionalFormatting>
  <conditionalFormatting sqref="BB30">
    <cfRule type="expression" dxfId="1988" priority="2294">
      <formula>$A30="АОСР"</formula>
    </cfRule>
  </conditionalFormatting>
  <conditionalFormatting sqref="BB30">
    <cfRule type="expression" dxfId="1987" priority="2292">
      <formula>$A30="АОСР"</formula>
    </cfRule>
  </conditionalFormatting>
  <conditionalFormatting sqref="BB30">
    <cfRule type="expression" dxfId="1986" priority="2291">
      <formula>$A30="АОСР"</formula>
    </cfRule>
  </conditionalFormatting>
  <conditionalFormatting sqref="BB30">
    <cfRule type="expression" dxfId="1985" priority="2290">
      <formula>$A30="АОСР"</formula>
    </cfRule>
  </conditionalFormatting>
  <conditionalFormatting sqref="BB30">
    <cfRule type="expression" dxfId="1984" priority="2289">
      <formula>$A30="АОСР"</formula>
    </cfRule>
  </conditionalFormatting>
  <conditionalFormatting sqref="BB30">
    <cfRule type="expression" dxfId="1983" priority="2288">
      <formula>$A30="АОСР"</formula>
    </cfRule>
  </conditionalFormatting>
  <conditionalFormatting sqref="BB30">
    <cfRule type="expression" dxfId="1982" priority="2287">
      <formula>$A30="АОСР"</formula>
    </cfRule>
  </conditionalFormatting>
  <conditionalFormatting sqref="BB30">
    <cfRule type="expression" dxfId="1981" priority="2286">
      <formula>$A30="АОСР"</formula>
    </cfRule>
  </conditionalFormatting>
  <conditionalFormatting sqref="BB30">
    <cfRule type="expression" dxfId="1980" priority="2285">
      <formula>$A30="АОСР"</formula>
    </cfRule>
  </conditionalFormatting>
  <conditionalFormatting sqref="BB30">
    <cfRule type="expression" dxfId="1979" priority="2284">
      <formula>$A30="АОСР"</formula>
    </cfRule>
  </conditionalFormatting>
  <conditionalFormatting sqref="BB30">
    <cfRule type="expression" dxfId="1978" priority="2283">
      <formula>$A30="АОСР"</formula>
    </cfRule>
  </conditionalFormatting>
  <conditionalFormatting sqref="BB30">
    <cfRule type="expression" dxfId="1977" priority="2282">
      <formula>$A30="АОСР"</formula>
    </cfRule>
  </conditionalFormatting>
  <conditionalFormatting sqref="BB30">
    <cfRule type="expression" dxfId="1976" priority="2281">
      <formula>$A30="АОСР"</formula>
    </cfRule>
  </conditionalFormatting>
  <conditionalFormatting sqref="BB30">
    <cfRule type="expression" dxfId="1975" priority="2280">
      <formula>$A30="АОСР"</formula>
    </cfRule>
  </conditionalFormatting>
  <conditionalFormatting sqref="BB30">
    <cfRule type="expression" dxfId="1974" priority="2277">
      <formula>$A30="АОСР"</formula>
    </cfRule>
  </conditionalFormatting>
  <conditionalFormatting sqref="BB30">
    <cfRule type="expression" dxfId="1973" priority="2275">
      <formula>$A30="АОСР"</formula>
    </cfRule>
  </conditionalFormatting>
  <conditionalFormatting sqref="BB30">
    <cfRule type="expression" dxfId="1972" priority="2274">
      <formula>$A30="АОСР"</formula>
    </cfRule>
  </conditionalFormatting>
  <conditionalFormatting sqref="BA30">
    <cfRule type="expression" dxfId="1971" priority="2273">
      <formula>$A30="АОСР"</formula>
    </cfRule>
  </conditionalFormatting>
  <conditionalFormatting sqref="BA30">
    <cfRule type="expression" dxfId="1970" priority="2272">
      <formula>$A30="АОСР"</formula>
    </cfRule>
  </conditionalFormatting>
  <conditionalFormatting sqref="BA30">
    <cfRule type="expression" dxfId="1969" priority="2271">
      <formula>$A30="АОСР"</formula>
    </cfRule>
  </conditionalFormatting>
  <conditionalFormatting sqref="BA30">
    <cfRule type="expression" dxfId="1968" priority="2270">
      <formula>$A30="АОСР"</formula>
    </cfRule>
  </conditionalFormatting>
  <conditionalFormatting sqref="BA30:BB30">
    <cfRule type="expression" dxfId="1967" priority="2332">
      <formula>$A30="АОСР"</formula>
    </cfRule>
  </conditionalFormatting>
  <conditionalFormatting sqref="BA30:BB30">
    <cfRule type="expression" dxfId="1966" priority="2331">
      <formula>$A30="АОСР"</formula>
    </cfRule>
  </conditionalFormatting>
  <conditionalFormatting sqref="BA30:BB30">
    <cfRule type="expression" dxfId="1965" priority="2330">
      <formula>$A30="АОСР"</formula>
    </cfRule>
  </conditionalFormatting>
  <conditionalFormatting sqref="BA30:BB30">
    <cfRule type="expression" dxfId="1964" priority="2329">
      <formula>$A30="АОСР"</formula>
    </cfRule>
  </conditionalFormatting>
  <conditionalFormatting sqref="BA30:BB30">
    <cfRule type="expression" dxfId="1963" priority="2328">
      <formula>$A30="АОСР"</formula>
    </cfRule>
  </conditionalFormatting>
  <conditionalFormatting sqref="BA30:BB30">
    <cfRule type="expression" dxfId="1962" priority="2327">
      <formula>$A30="АОСР"</formula>
    </cfRule>
  </conditionalFormatting>
  <conditionalFormatting sqref="BA30:BB30">
    <cfRule type="expression" dxfId="1961" priority="2326">
      <formula>$A30="АОСР"</formula>
    </cfRule>
  </conditionalFormatting>
  <conditionalFormatting sqref="BA30:BB30">
    <cfRule type="expression" dxfId="1960" priority="2325">
      <formula>$A30="АОСР"</formula>
    </cfRule>
  </conditionalFormatting>
  <conditionalFormatting sqref="BA30:BB30">
    <cfRule type="expression" dxfId="1959" priority="2324">
      <formula>$A30="АОСР"</formula>
    </cfRule>
  </conditionalFormatting>
  <conditionalFormatting sqref="BA30:BB30">
    <cfRule type="expression" dxfId="1958" priority="2323">
      <formula>$A30="АОСР"</formula>
    </cfRule>
  </conditionalFormatting>
  <conditionalFormatting sqref="BA30:BB30">
    <cfRule type="expression" dxfId="1957" priority="2322">
      <formula>$A30="АОСР"</formula>
    </cfRule>
  </conditionalFormatting>
  <conditionalFormatting sqref="BA30:BB30">
    <cfRule type="expression" dxfId="1956" priority="2321">
      <formula>$A30="АОСР"</formula>
    </cfRule>
  </conditionalFormatting>
  <conditionalFormatting sqref="BA30:BB30">
    <cfRule type="expression" dxfId="1955" priority="2320">
      <formula>$A30="АОСР"</formula>
    </cfRule>
  </conditionalFormatting>
  <conditionalFormatting sqref="BA30:BB30">
    <cfRule type="expression" dxfId="1954" priority="2319">
      <formula>$A30="АОСР"</formula>
    </cfRule>
  </conditionalFormatting>
  <conditionalFormatting sqref="BA30:BB30">
    <cfRule type="expression" dxfId="1953" priority="2318">
      <formula>$A30="АОСР"</formula>
    </cfRule>
  </conditionalFormatting>
  <conditionalFormatting sqref="BA30:BB30">
    <cfRule type="expression" dxfId="1952" priority="2317">
      <formula>$A30="АОСР"</formula>
    </cfRule>
  </conditionalFormatting>
  <conditionalFormatting sqref="BA30:BB30">
    <cfRule type="expression" dxfId="1951" priority="2316">
      <formula>$A30="АОСР"</formula>
    </cfRule>
  </conditionalFormatting>
  <conditionalFormatting sqref="BA30">
    <cfRule type="expression" dxfId="1950" priority="2315">
      <formula>$A30="АОСР"</formula>
    </cfRule>
  </conditionalFormatting>
  <conditionalFormatting sqref="BA30">
    <cfRule type="expression" dxfId="1949" priority="2314">
      <formula>$A30="АОСР"</formula>
    </cfRule>
  </conditionalFormatting>
  <conditionalFormatting sqref="BA30">
    <cfRule type="expression" dxfId="1948" priority="2313">
      <formula>$A30="АОСР"</formula>
    </cfRule>
  </conditionalFormatting>
  <conditionalFormatting sqref="BA30">
    <cfRule type="expression" dxfId="1947" priority="2312">
      <formula>$A30="АОСР"</formula>
    </cfRule>
  </conditionalFormatting>
  <conditionalFormatting sqref="BA30">
    <cfRule type="expression" dxfId="1946" priority="2306">
      <formula>$A30="АОСР"</formula>
    </cfRule>
  </conditionalFormatting>
  <conditionalFormatting sqref="BA30">
    <cfRule type="expression" dxfId="1945" priority="2303">
      <formula>$A30="АОСР"</formula>
    </cfRule>
  </conditionalFormatting>
  <conditionalFormatting sqref="BA30">
    <cfRule type="expression" dxfId="1944" priority="2301">
      <formula>$A30="АОСР"</formula>
    </cfRule>
  </conditionalFormatting>
  <conditionalFormatting sqref="BA30">
    <cfRule type="expression" dxfId="1943" priority="2296">
      <formula>$A30="АОСР"</formula>
    </cfRule>
  </conditionalFormatting>
  <conditionalFormatting sqref="BA30">
    <cfRule type="expression" dxfId="1942" priority="2295">
      <formula>$A30="АОСР"</formula>
    </cfRule>
  </conditionalFormatting>
  <conditionalFormatting sqref="BB30">
    <cfRule type="expression" dxfId="1941" priority="2293">
      <formula>$A30="АОСР"</formula>
    </cfRule>
  </conditionalFormatting>
  <conditionalFormatting sqref="BB30">
    <cfRule type="expression" dxfId="1940" priority="2279">
      <formula>$A30="АОСР"</formula>
    </cfRule>
  </conditionalFormatting>
  <conditionalFormatting sqref="BB30">
    <cfRule type="expression" dxfId="1939" priority="2278">
      <formula>$A30="АОСР"</formula>
    </cfRule>
  </conditionalFormatting>
  <conditionalFormatting sqref="BB30">
    <cfRule type="expression" dxfId="1938" priority="2276">
      <formula>$A30="АОСР"</formula>
    </cfRule>
  </conditionalFormatting>
  <conditionalFormatting sqref="BA30">
    <cfRule type="expression" dxfId="1937" priority="2269">
      <formula>$A30="АОСР"</formula>
    </cfRule>
  </conditionalFormatting>
  <conditionalFormatting sqref="BA30">
    <cfRule type="expression" dxfId="1936" priority="2268">
      <formula>$A30="АОСР"</formula>
    </cfRule>
  </conditionalFormatting>
  <conditionalFormatting sqref="BA30">
    <cfRule type="expression" dxfId="1935" priority="2267">
      <formula>$A30="АОСР"</formula>
    </cfRule>
  </conditionalFormatting>
  <conditionalFormatting sqref="BA30">
    <cfRule type="expression" dxfId="1934" priority="2266">
      <formula>$A30="АОСР"</formula>
    </cfRule>
  </conditionalFormatting>
  <conditionalFormatting sqref="BA30">
    <cfRule type="expression" dxfId="1933" priority="2265">
      <formula>$A30="АОСР"</formula>
    </cfRule>
  </conditionalFormatting>
  <conditionalFormatting sqref="BA30">
    <cfRule type="expression" dxfId="1932" priority="2264">
      <formula>$A30="АОСР"</formula>
    </cfRule>
  </conditionalFormatting>
  <conditionalFormatting sqref="BA30">
    <cfRule type="expression" dxfId="1931" priority="2263">
      <formula>$A30="АОСР"</formula>
    </cfRule>
  </conditionalFormatting>
  <conditionalFormatting sqref="BA30">
    <cfRule type="expression" dxfId="1930" priority="2262">
      <formula>$A30="АОСР"</formula>
    </cfRule>
  </conditionalFormatting>
  <conditionalFormatting sqref="BA30">
    <cfRule type="expression" dxfId="1929" priority="2261">
      <formula>$A30="АОСР"</formula>
    </cfRule>
  </conditionalFormatting>
  <conditionalFormatting sqref="BA30">
    <cfRule type="expression" dxfId="1928" priority="2260">
      <formula>$A30="АОСР"</formula>
    </cfRule>
  </conditionalFormatting>
  <conditionalFormatting sqref="BA30">
    <cfRule type="expression" dxfId="1927" priority="2259">
      <formula>$A30="АОСР"</formula>
    </cfRule>
  </conditionalFormatting>
  <conditionalFormatting sqref="BA30">
    <cfRule type="expression" dxfId="1926" priority="2258">
      <formula>$A30="АОСР"</formula>
    </cfRule>
  </conditionalFormatting>
  <conditionalFormatting sqref="BA30">
    <cfRule type="expression" dxfId="1925" priority="2257">
      <formula>$A30="АОСР"</formula>
    </cfRule>
  </conditionalFormatting>
  <conditionalFormatting sqref="BA30">
    <cfRule type="expression" dxfId="1924" priority="2256">
      <formula>$A30="АОСР"</formula>
    </cfRule>
  </conditionalFormatting>
  <conditionalFormatting sqref="BA30">
    <cfRule type="expression" dxfId="1923" priority="2255">
      <formula>$A30="АОСР"</formula>
    </cfRule>
  </conditionalFormatting>
  <conditionalFormatting sqref="BA30">
    <cfRule type="expression" dxfId="1922" priority="2254">
      <formula>$A30="АОСР"</formula>
    </cfRule>
  </conditionalFormatting>
  <conditionalFormatting sqref="BA30">
    <cfRule type="expression" dxfId="1921" priority="2253">
      <formula>$A30="АОСР"</formula>
    </cfRule>
  </conditionalFormatting>
  <conditionalFormatting sqref="BB30">
    <cfRule type="expression" dxfId="1920" priority="2252">
      <formula>$A30="АОСР"</formula>
    </cfRule>
  </conditionalFormatting>
  <conditionalFormatting sqref="BB30">
    <cfRule type="expression" dxfId="1919" priority="2251">
      <formula>$A30="АОСР"</formula>
    </cfRule>
  </conditionalFormatting>
  <conditionalFormatting sqref="BB30">
    <cfRule type="expression" dxfId="1918" priority="2250">
      <formula>$A30="АОСР"</formula>
    </cfRule>
  </conditionalFormatting>
  <conditionalFormatting sqref="BB30">
    <cfRule type="expression" dxfId="1917" priority="2249">
      <formula>$A30="АОСР"</formula>
    </cfRule>
  </conditionalFormatting>
  <conditionalFormatting sqref="BB30">
    <cfRule type="expression" dxfId="1916" priority="2248">
      <formula>$A30="АОСР"</formula>
    </cfRule>
  </conditionalFormatting>
  <conditionalFormatting sqref="BB30">
    <cfRule type="expression" dxfId="1915" priority="2247">
      <formula>$A30="АОСР"</formula>
    </cfRule>
  </conditionalFormatting>
  <conditionalFormatting sqref="BB30">
    <cfRule type="expression" dxfId="1914" priority="2246">
      <formula>$A30="АОСР"</formula>
    </cfRule>
  </conditionalFormatting>
  <conditionalFormatting sqref="BB30">
    <cfRule type="expression" dxfId="1913" priority="2245">
      <formula>$A30="АОСР"</formula>
    </cfRule>
  </conditionalFormatting>
  <conditionalFormatting sqref="BB30">
    <cfRule type="expression" dxfId="1912" priority="2244">
      <formula>$A30="АОСР"</formula>
    </cfRule>
  </conditionalFormatting>
  <conditionalFormatting sqref="BB30">
    <cfRule type="expression" dxfId="1911" priority="2243">
      <formula>$A30="АОСР"</formula>
    </cfRule>
  </conditionalFormatting>
  <conditionalFormatting sqref="BB30">
    <cfRule type="expression" dxfId="1910" priority="2242">
      <formula>$A30="АОСР"</formula>
    </cfRule>
  </conditionalFormatting>
  <conditionalFormatting sqref="BB30">
    <cfRule type="expression" dxfId="1909" priority="2241">
      <formula>$A30="АОСР"</formula>
    </cfRule>
  </conditionalFormatting>
  <conditionalFormatting sqref="BB30">
    <cfRule type="expression" dxfId="1908" priority="2240">
      <formula>$A30="АОСР"</formula>
    </cfRule>
  </conditionalFormatting>
  <conditionalFormatting sqref="BB30">
    <cfRule type="expression" dxfId="1907" priority="2239">
      <formula>$A30="АОСР"</formula>
    </cfRule>
  </conditionalFormatting>
  <conditionalFormatting sqref="BB30">
    <cfRule type="expression" dxfId="1906" priority="2238">
      <formula>$A30="АОСР"</formula>
    </cfRule>
  </conditionalFormatting>
  <conditionalFormatting sqref="BB30">
    <cfRule type="expression" dxfId="1905" priority="2237">
      <formula>$A30="АОСР"</formula>
    </cfRule>
  </conditionalFormatting>
  <conditionalFormatting sqref="BB30">
    <cfRule type="expression" dxfId="1904" priority="2236">
      <formula>$A30="АОСР"</formula>
    </cfRule>
  </conditionalFormatting>
  <conditionalFormatting sqref="BB30">
    <cfRule type="expression" dxfId="1903" priority="2235">
      <formula>$A30="АОСР"</formula>
    </cfRule>
  </conditionalFormatting>
  <conditionalFormatting sqref="BB30">
    <cfRule type="expression" dxfId="1902" priority="2234">
      <formula>$A30="АОСР"</formula>
    </cfRule>
  </conditionalFormatting>
  <conditionalFormatting sqref="BB30">
    <cfRule type="expression" dxfId="1901" priority="2233">
      <formula>$A30="АОСР"</formula>
    </cfRule>
  </conditionalFormatting>
  <conditionalFormatting sqref="BB30">
    <cfRule type="expression" dxfId="1900" priority="2232">
      <formula>$A30="АОСР"</formula>
    </cfRule>
  </conditionalFormatting>
  <conditionalFormatting sqref="BA30">
    <cfRule type="expression" dxfId="1899" priority="2231">
      <formula>$A30="АОСР"</formula>
    </cfRule>
  </conditionalFormatting>
  <conditionalFormatting sqref="BA30">
    <cfRule type="expression" dxfId="1898" priority="2230">
      <formula>$A30="АОСР"</formula>
    </cfRule>
  </conditionalFormatting>
  <conditionalFormatting sqref="BA30">
    <cfRule type="expression" dxfId="1897" priority="2229">
      <formula>$A30="АОСР"</formula>
    </cfRule>
  </conditionalFormatting>
  <conditionalFormatting sqref="BA30">
    <cfRule type="expression" dxfId="1896" priority="2228">
      <formula>$A30="АОСР"</formula>
    </cfRule>
  </conditionalFormatting>
  <conditionalFormatting sqref="BA30">
    <cfRule type="expression" dxfId="1895" priority="2227">
      <formula>$A30="АОСР"</formula>
    </cfRule>
  </conditionalFormatting>
  <conditionalFormatting sqref="BA30">
    <cfRule type="expression" dxfId="1894" priority="2226">
      <formula>$A30="АОСР"</formula>
    </cfRule>
  </conditionalFormatting>
  <conditionalFormatting sqref="BA30">
    <cfRule type="expression" dxfId="1893" priority="2225">
      <formula>$A30="АОСР"</formula>
    </cfRule>
  </conditionalFormatting>
  <conditionalFormatting sqref="BA30">
    <cfRule type="expression" dxfId="1892" priority="2224">
      <formula>$A30="АОСР"</formula>
    </cfRule>
  </conditionalFormatting>
  <conditionalFormatting sqref="BA30">
    <cfRule type="expression" dxfId="1891" priority="2223">
      <formula>$A30="АОСР"</formula>
    </cfRule>
  </conditionalFormatting>
  <conditionalFormatting sqref="BA30">
    <cfRule type="expression" dxfId="1890" priority="2222">
      <formula>$A30="АОСР"</formula>
    </cfRule>
  </conditionalFormatting>
  <conditionalFormatting sqref="BA30">
    <cfRule type="expression" dxfId="1889" priority="2221">
      <formula>$A30="АОСР"</formula>
    </cfRule>
  </conditionalFormatting>
  <conditionalFormatting sqref="BA30">
    <cfRule type="expression" dxfId="1888" priority="2220">
      <formula>$A30="АОСР"</formula>
    </cfRule>
  </conditionalFormatting>
  <conditionalFormatting sqref="BA30">
    <cfRule type="expression" dxfId="1887" priority="2219">
      <formula>$A30="АОСР"</formula>
    </cfRule>
  </conditionalFormatting>
  <conditionalFormatting sqref="BA30">
    <cfRule type="expression" dxfId="1886" priority="2218">
      <formula>$A30="АОСР"</formula>
    </cfRule>
  </conditionalFormatting>
  <conditionalFormatting sqref="BA30">
    <cfRule type="expression" dxfId="1885" priority="2217">
      <formula>$A30="АОСР"</formula>
    </cfRule>
  </conditionalFormatting>
  <conditionalFormatting sqref="BA30">
    <cfRule type="expression" dxfId="1884" priority="2216">
      <formula>$A30="АОСР"</formula>
    </cfRule>
  </conditionalFormatting>
  <conditionalFormatting sqref="BA30">
    <cfRule type="expression" dxfId="1883" priority="2215">
      <formula>$A30="АОСР"</formula>
    </cfRule>
  </conditionalFormatting>
  <conditionalFormatting sqref="BA30">
    <cfRule type="expression" dxfId="1882" priority="2214">
      <formula>$A30="АОСР"</formula>
    </cfRule>
  </conditionalFormatting>
  <conditionalFormatting sqref="BA30">
    <cfRule type="expression" dxfId="1881" priority="2213">
      <formula>$A30="АОСР"</formula>
    </cfRule>
  </conditionalFormatting>
  <conditionalFormatting sqref="BA30">
    <cfRule type="expression" dxfId="1880" priority="2212">
      <formula>$A30="АОСР"</formula>
    </cfRule>
  </conditionalFormatting>
  <conditionalFormatting sqref="BA30">
    <cfRule type="expression" dxfId="1879" priority="2211">
      <formula>$A30="АОСР"</formula>
    </cfRule>
  </conditionalFormatting>
  <conditionalFormatting sqref="BB30">
    <cfRule type="expression" dxfId="1878" priority="2210">
      <formula>$A30="АОСР"</formula>
    </cfRule>
  </conditionalFormatting>
  <conditionalFormatting sqref="BB30">
    <cfRule type="expression" dxfId="1877" priority="2209">
      <formula>$A30="АОСР"</formula>
    </cfRule>
  </conditionalFormatting>
  <conditionalFormatting sqref="BB30">
    <cfRule type="expression" dxfId="1876" priority="2208">
      <formula>$A30="АОСР"</formula>
    </cfRule>
  </conditionalFormatting>
  <conditionalFormatting sqref="BB30">
    <cfRule type="expression" dxfId="1875" priority="2207">
      <formula>$A30="АОСР"</formula>
    </cfRule>
  </conditionalFormatting>
  <conditionalFormatting sqref="BB30">
    <cfRule type="expression" dxfId="1874" priority="2206">
      <formula>$A30="АОСР"</formula>
    </cfRule>
  </conditionalFormatting>
  <conditionalFormatting sqref="BB30">
    <cfRule type="expression" dxfId="1873" priority="2205">
      <formula>$A30="АОСР"</formula>
    </cfRule>
  </conditionalFormatting>
  <conditionalFormatting sqref="BB30">
    <cfRule type="expression" dxfId="1872" priority="2204">
      <formula>$A30="АОСР"</formula>
    </cfRule>
  </conditionalFormatting>
  <conditionalFormatting sqref="BB30">
    <cfRule type="expression" dxfId="1871" priority="2203">
      <formula>$A30="АОСР"</formula>
    </cfRule>
  </conditionalFormatting>
  <conditionalFormatting sqref="BB30">
    <cfRule type="expression" dxfId="1870" priority="2202">
      <formula>$A30="АОСР"</formula>
    </cfRule>
  </conditionalFormatting>
  <conditionalFormatting sqref="BB30">
    <cfRule type="expression" dxfId="1869" priority="2201">
      <formula>$A30="АОСР"</formula>
    </cfRule>
  </conditionalFormatting>
  <conditionalFormatting sqref="BB30">
    <cfRule type="expression" dxfId="1868" priority="2200">
      <formula>$A30="АОСР"</formula>
    </cfRule>
  </conditionalFormatting>
  <conditionalFormatting sqref="BB30">
    <cfRule type="expression" dxfId="1867" priority="2199">
      <formula>$A30="АОСР"</formula>
    </cfRule>
  </conditionalFormatting>
  <conditionalFormatting sqref="BB30">
    <cfRule type="expression" dxfId="1866" priority="2198">
      <formula>$A30="АОСР"</formula>
    </cfRule>
  </conditionalFormatting>
  <conditionalFormatting sqref="BB30">
    <cfRule type="expression" dxfId="1865" priority="2197">
      <formula>$A30="АОСР"</formula>
    </cfRule>
  </conditionalFormatting>
  <conditionalFormatting sqref="BB30">
    <cfRule type="expression" dxfId="1864" priority="2196">
      <formula>$A30="АОСР"</formula>
    </cfRule>
  </conditionalFormatting>
  <conditionalFormatting sqref="BB30">
    <cfRule type="expression" dxfId="1863" priority="2195">
      <formula>$A30="АОСР"</formula>
    </cfRule>
  </conditionalFormatting>
  <conditionalFormatting sqref="BB30">
    <cfRule type="expression" dxfId="1862" priority="2194">
      <formula>$A30="АОСР"</formula>
    </cfRule>
  </conditionalFormatting>
  <conditionalFormatting sqref="BB30">
    <cfRule type="expression" dxfId="1861" priority="2193">
      <formula>$A30="АОСР"</formula>
    </cfRule>
  </conditionalFormatting>
  <conditionalFormatting sqref="BB30">
    <cfRule type="expression" dxfId="1860" priority="2192">
      <formula>$A30="АОСР"</formula>
    </cfRule>
  </conditionalFormatting>
  <conditionalFormatting sqref="BB30">
    <cfRule type="expression" dxfId="1859" priority="2191">
      <formula>$A30="АОСР"</formula>
    </cfRule>
  </conditionalFormatting>
  <conditionalFormatting sqref="BB30">
    <cfRule type="expression" dxfId="1858" priority="2190">
      <formula>$A30="АОСР"</formula>
    </cfRule>
  </conditionalFormatting>
  <conditionalFormatting sqref="BA30">
    <cfRule type="expression" dxfId="1857" priority="2189">
      <formula>$A30="АОСР"</formula>
    </cfRule>
  </conditionalFormatting>
  <conditionalFormatting sqref="BA30">
    <cfRule type="expression" dxfId="1856" priority="2188">
      <formula>$A30="АОСР"</formula>
    </cfRule>
  </conditionalFormatting>
  <conditionalFormatting sqref="BA30">
    <cfRule type="expression" dxfId="1855" priority="2187">
      <formula>$A30="АОСР"</formula>
    </cfRule>
  </conditionalFormatting>
  <conditionalFormatting sqref="BA30">
    <cfRule type="expression" dxfId="1854" priority="2186">
      <formula>$A30="АОСР"</formula>
    </cfRule>
  </conditionalFormatting>
  <conditionalFormatting sqref="BA34">
    <cfRule type="expression" dxfId="1853" priority="1375">
      <formula>$A34="АОСР"</formula>
    </cfRule>
  </conditionalFormatting>
  <conditionalFormatting sqref="BA34">
    <cfRule type="expression" dxfId="1852" priority="1374">
      <formula>$A34="АОСР"</formula>
    </cfRule>
  </conditionalFormatting>
  <conditionalFormatting sqref="BA34">
    <cfRule type="expression" dxfId="1851" priority="1373">
      <formula>$A34="АОСР"</formula>
    </cfRule>
  </conditionalFormatting>
  <conditionalFormatting sqref="BB34">
    <cfRule type="expression" dxfId="1850" priority="1372">
      <formula>$A34="АОСР"</formula>
    </cfRule>
  </conditionalFormatting>
  <conditionalFormatting sqref="BB34">
    <cfRule type="expression" dxfId="1849" priority="1371">
      <formula>$A34="АОСР"</formula>
    </cfRule>
  </conditionalFormatting>
  <conditionalFormatting sqref="BB34">
    <cfRule type="expression" dxfId="1848" priority="1369">
      <formula>$A34="АОСР"</formula>
    </cfRule>
  </conditionalFormatting>
  <conditionalFormatting sqref="BB34">
    <cfRule type="expression" dxfId="1847" priority="1368">
      <formula>$A34="АОСР"</formula>
    </cfRule>
  </conditionalFormatting>
  <conditionalFormatting sqref="BB34">
    <cfRule type="expression" dxfId="1846" priority="1366">
      <formula>$A34="АОСР"</formula>
    </cfRule>
  </conditionalFormatting>
  <conditionalFormatting sqref="BB34">
    <cfRule type="expression" dxfId="1845" priority="1364">
      <formula>$A34="АОСР"</formula>
    </cfRule>
  </conditionalFormatting>
  <conditionalFormatting sqref="BB34">
    <cfRule type="expression" dxfId="1844" priority="1363">
      <formula>$A34="АОСР"</formula>
    </cfRule>
  </conditionalFormatting>
  <conditionalFormatting sqref="BB34">
    <cfRule type="expression" dxfId="1843" priority="1362">
      <formula>$A34="АОСР"</formula>
    </cfRule>
  </conditionalFormatting>
  <conditionalFormatting sqref="BB34">
    <cfRule type="expression" dxfId="1842" priority="1361">
      <formula>$A34="АОСР"</formula>
    </cfRule>
  </conditionalFormatting>
  <conditionalFormatting sqref="BB30">
    <cfRule type="expression" dxfId="1841" priority="2147">
      <formula>$A30="АОСР"</formula>
    </cfRule>
  </conditionalFormatting>
  <conditionalFormatting sqref="BB34">
    <cfRule type="expression" dxfId="1840" priority="1355">
      <formula>$A34="АОСР"</formula>
    </cfRule>
  </conditionalFormatting>
  <conditionalFormatting sqref="BB34">
    <cfRule type="expression" dxfId="1839" priority="1354">
      <formula>$A34="АОСР"</formula>
    </cfRule>
  </conditionalFormatting>
  <conditionalFormatting sqref="BB34">
    <cfRule type="expression" dxfId="1838" priority="1353">
      <formula>$A34="АОСР"</formula>
    </cfRule>
  </conditionalFormatting>
  <conditionalFormatting sqref="BB34">
    <cfRule type="expression" dxfId="1837" priority="1352">
      <formula>$A34="АОСР"</formula>
    </cfRule>
  </conditionalFormatting>
  <conditionalFormatting sqref="BB34">
    <cfRule type="expression" dxfId="1836" priority="1351">
      <formula>$A34="АОСР"</formula>
    </cfRule>
  </conditionalFormatting>
  <conditionalFormatting sqref="BB30">
    <cfRule type="expression" dxfId="1835" priority="2139">
      <formula>$A30="АОСР"</formula>
    </cfRule>
  </conditionalFormatting>
  <conditionalFormatting sqref="BB34">
    <cfRule type="expression" dxfId="1834" priority="1349">
      <formula>$A34="АОСР"</formula>
    </cfRule>
  </conditionalFormatting>
  <conditionalFormatting sqref="BB34">
    <cfRule type="expression" dxfId="1833" priority="1348">
      <formula>$A34="АОСР"</formula>
    </cfRule>
  </conditionalFormatting>
  <conditionalFormatting sqref="BB34">
    <cfRule type="expression" dxfId="1832" priority="1347">
      <formula>$A34="АОСР"</formula>
    </cfRule>
  </conditionalFormatting>
  <conditionalFormatting sqref="BB34">
    <cfRule type="expression" dxfId="1831" priority="1346">
      <formula>$A34="АОСР"</formula>
    </cfRule>
  </conditionalFormatting>
  <conditionalFormatting sqref="BB34">
    <cfRule type="expression" dxfId="1830" priority="1345">
      <formula>$A34="АОСР"</formula>
    </cfRule>
  </conditionalFormatting>
  <conditionalFormatting sqref="BB34">
    <cfRule type="expression" dxfId="1829" priority="1344">
      <formula>$A34="АОСР"</formula>
    </cfRule>
  </conditionalFormatting>
  <conditionalFormatting sqref="BB34">
    <cfRule type="expression" dxfId="1828" priority="1341">
      <formula>$A34="АОСР"</formula>
    </cfRule>
  </conditionalFormatting>
  <conditionalFormatting sqref="BB34">
    <cfRule type="expression" dxfId="1827" priority="1339">
      <formula>$A34="АОСР"</formula>
    </cfRule>
  </conditionalFormatting>
  <conditionalFormatting sqref="BB34">
    <cfRule type="expression" dxfId="1826" priority="1338">
      <formula>$A34="АОСР"</formula>
    </cfRule>
  </conditionalFormatting>
  <conditionalFormatting sqref="BB34">
    <cfRule type="expression" dxfId="1825" priority="1337">
      <formula>$A34="АОСР"</formula>
    </cfRule>
  </conditionalFormatting>
  <conditionalFormatting sqref="BB34">
    <cfRule type="expression" dxfId="1824" priority="1336">
      <formula>$A34="АОСР"</formula>
    </cfRule>
  </conditionalFormatting>
  <conditionalFormatting sqref="BB34">
    <cfRule type="expression" dxfId="1823" priority="1335">
      <formula>$A34="АОСР"</formula>
    </cfRule>
  </conditionalFormatting>
  <conditionalFormatting sqref="BB34">
    <cfRule type="expression" dxfId="1822" priority="1334">
      <formula>$A34="АОСР"</formula>
    </cfRule>
  </conditionalFormatting>
  <conditionalFormatting sqref="BA30">
    <cfRule type="expression" dxfId="1821" priority="2185">
      <formula>$A30="АОСР"</formula>
    </cfRule>
  </conditionalFormatting>
  <conditionalFormatting sqref="BA30">
    <cfRule type="expression" dxfId="1820" priority="2184">
      <formula>$A30="АОСР"</formula>
    </cfRule>
  </conditionalFormatting>
  <conditionalFormatting sqref="BA30">
    <cfRule type="expression" dxfId="1819" priority="2183">
      <formula>$A30="АОСР"</formula>
    </cfRule>
  </conditionalFormatting>
  <conditionalFormatting sqref="BA30">
    <cfRule type="expression" dxfId="1818" priority="2182">
      <formula>$A30="АОСР"</formula>
    </cfRule>
  </conditionalFormatting>
  <conditionalFormatting sqref="BA30">
    <cfRule type="expression" dxfId="1817" priority="2181">
      <formula>$A30="АОСР"</formula>
    </cfRule>
  </conditionalFormatting>
  <conditionalFormatting sqref="BA30">
    <cfRule type="expression" dxfId="1816" priority="2180">
      <formula>$A30="АОСР"</formula>
    </cfRule>
  </conditionalFormatting>
  <conditionalFormatting sqref="BA30">
    <cfRule type="expression" dxfId="1815" priority="2179">
      <formula>$A30="АОСР"</formula>
    </cfRule>
  </conditionalFormatting>
  <conditionalFormatting sqref="BA30">
    <cfRule type="expression" dxfId="1814" priority="2178">
      <formula>$A30="АОСР"</formula>
    </cfRule>
  </conditionalFormatting>
  <conditionalFormatting sqref="BA30">
    <cfRule type="expression" dxfId="1813" priority="2177">
      <formula>$A30="АОСР"</formula>
    </cfRule>
  </conditionalFormatting>
  <conditionalFormatting sqref="BA30">
    <cfRule type="expression" dxfId="1812" priority="2176">
      <formula>$A30="АОСР"</formula>
    </cfRule>
  </conditionalFormatting>
  <conditionalFormatting sqref="BA30">
    <cfRule type="expression" dxfId="1811" priority="2175">
      <formula>$A30="АОСР"</formula>
    </cfRule>
  </conditionalFormatting>
  <conditionalFormatting sqref="BA30">
    <cfRule type="expression" dxfId="1810" priority="2174">
      <formula>$A30="АОСР"</formula>
    </cfRule>
  </conditionalFormatting>
  <conditionalFormatting sqref="BA34">
    <cfRule type="expression" dxfId="1809" priority="1384">
      <formula>$A34="АОСР"</formula>
    </cfRule>
  </conditionalFormatting>
  <conditionalFormatting sqref="BA34">
    <cfRule type="expression" dxfId="1808" priority="1383">
      <formula>$A34="АОСР"</formula>
    </cfRule>
  </conditionalFormatting>
  <conditionalFormatting sqref="BA34">
    <cfRule type="expression" dxfId="1807" priority="1382">
      <formula>$A34="АОСР"</formula>
    </cfRule>
  </conditionalFormatting>
  <conditionalFormatting sqref="BA34">
    <cfRule type="expression" dxfId="1806" priority="1381">
      <formula>$A34="АОСР"</formula>
    </cfRule>
  </conditionalFormatting>
  <conditionalFormatting sqref="BA34">
    <cfRule type="expression" dxfId="1805" priority="1380">
      <formula>$A34="АОСР"</formula>
    </cfRule>
  </conditionalFormatting>
  <conditionalFormatting sqref="BA34">
    <cfRule type="expression" dxfId="1804" priority="1379">
      <formula>$A34="АОСР"</formula>
    </cfRule>
  </conditionalFormatting>
  <conditionalFormatting sqref="BA34">
    <cfRule type="expression" dxfId="1803" priority="1378">
      <formula>$A34="АОСР"</formula>
    </cfRule>
  </conditionalFormatting>
  <conditionalFormatting sqref="BA34">
    <cfRule type="expression" dxfId="1802" priority="1377">
      <formula>$A34="АОСР"</formula>
    </cfRule>
  </conditionalFormatting>
  <conditionalFormatting sqref="BA34">
    <cfRule type="expression" dxfId="1801" priority="1376">
      <formula>$A34="АОСР"</formula>
    </cfRule>
  </conditionalFormatting>
  <conditionalFormatting sqref="BB34">
    <cfRule type="expression" dxfId="1800" priority="1370">
      <formula>$A34="АОСР"</formula>
    </cfRule>
  </conditionalFormatting>
  <conditionalFormatting sqref="BB34">
    <cfRule type="expression" dxfId="1799" priority="1367">
      <formula>$A34="АОСР"</formula>
    </cfRule>
  </conditionalFormatting>
  <conditionalFormatting sqref="BB34">
    <cfRule type="expression" dxfId="1798" priority="1365">
      <formula>$A34="АОСР"</formula>
    </cfRule>
  </conditionalFormatting>
  <conditionalFormatting sqref="BB30">
    <cfRule type="expression" dxfId="1797" priority="2149">
      <formula>$A30="АОСР"</formula>
    </cfRule>
  </conditionalFormatting>
  <conditionalFormatting sqref="BB30">
    <cfRule type="expression" dxfId="1796" priority="2148">
      <formula>$A30="АОСР"</formula>
    </cfRule>
  </conditionalFormatting>
  <conditionalFormatting sqref="BB34">
    <cfRule type="expression" dxfId="1795" priority="1357">
      <formula>$A34="АОСР"</formula>
    </cfRule>
  </conditionalFormatting>
  <conditionalFormatting sqref="BB34">
    <cfRule type="expression" dxfId="1794" priority="1343">
      <formula>$A34="АОСР"</formula>
    </cfRule>
  </conditionalFormatting>
  <conditionalFormatting sqref="BB34">
    <cfRule type="expression" dxfId="1793" priority="1342">
      <formula>$A34="АОСР"</formula>
    </cfRule>
  </conditionalFormatting>
  <conditionalFormatting sqref="BB34">
    <cfRule type="expression" dxfId="1792" priority="1340">
      <formula>$A34="АОСР"</formula>
    </cfRule>
  </conditionalFormatting>
  <conditionalFormatting sqref="BB34">
    <cfRule type="expression" dxfId="1791" priority="1333">
      <formula>$A34="АОСР"</formula>
    </cfRule>
  </conditionalFormatting>
  <conditionalFormatting sqref="BB34">
    <cfRule type="expression" dxfId="1790" priority="1332">
      <formula>$A34="АОСР"</formula>
    </cfRule>
  </conditionalFormatting>
  <conditionalFormatting sqref="BB34">
    <cfRule type="expression" dxfId="1789" priority="1331">
      <formula>$A34="АОСР"</formula>
    </cfRule>
  </conditionalFormatting>
  <conditionalFormatting sqref="BB34">
    <cfRule type="expression" dxfId="1788" priority="1330">
      <formula>$A34="АОСР"</formula>
    </cfRule>
  </conditionalFormatting>
  <conditionalFormatting sqref="BB34">
    <cfRule type="expression" dxfId="1787" priority="1329">
      <formula>$A34="АОСР"</formula>
    </cfRule>
  </conditionalFormatting>
  <conditionalFormatting sqref="BB34">
    <cfRule type="expression" dxfId="1786" priority="1328">
      <formula>$A34="АОСР"</formula>
    </cfRule>
  </conditionalFormatting>
  <conditionalFormatting sqref="BB34">
    <cfRule type="expression" dxfId="1785" priority="1327">
      <formula>$A34="АОСР"</formula>
    </cfRule>
  </conditionalFormatting>
  <conditionalFormatting sqref="BB34">
    <cfRule type="expression" dxfId="1784" priority="1326">
      <formula>$A34="АОСР"</formula>
    </cfRule>
  </conditionalFormatting>
  <conditionalFormatting sqref="BB34">
    <cfRule type="expression" dxfId="1783" priority="1325">
      <formula>$A34="АОСР"</formula>
    </cfRule>
  </conditionalFormatting>
  <conditionalFormatting sqref="BB34">
    <cfRule type="expression" dxfId="1782" priority="1324">
      <formula>$A34="АОСР"</formula>
    </cfRule>
  </conditionalFormatting>
  <conditionalFormatting sqref="BB34">
    <cfRule type="expression" dxfId="1781" priority="1323">
      <formula>$A34="АОСР"</formula>
    </cfRule>
  </conditionalFormatting>
  <conditionalFormatting sqref="BB34">
    <cfRule type="expression" dxfId="1780" priority="1322">
      <formula>$A34="АОСР"</formula>
    </cfRule>
  </conditionalFormatting>
  <conditionalFormatting sqref="BB34">
    <cfRule type="expression" dxfId="1779" priority="1321">
      <formula>$A34="АОСР"</formula>
    </cfRule>
  </conditionalFormatting>
  <conditionalFormatting sqref="BB34">
    <cfRule type="expression" dxfId="1778" priority="1320">
      <formula>$A34="АОСР"</formula>
    </cfRule>
  </conditionalFormatting>
  <conditionalFormatting sqref="BB34">
    <cfRule type="expression" dxfId="1777" priority="1319">
      <formula>$A34="АОСР"</formula>
    </cfRule>
  </conditionalFormatting>
  <conditionalFormatting sqref="BB34">
    <cfRule type="expression" dxfId="1776" priority="1318">
      <formula>$A34="АОСР"</formula>
    </cfRule>
  </conditionalFormatting>
  <conditionalFormatting sqref="BB34">
    <cfRule type="expression" dxfId="1775" priority="1317">
      <formula>$A34="АОСР"</formula>
    </cfRule>
  </conditionalFormatting>
  <conditionalFormatting sqref="BB34">
    <cfRule type="expression" dxfId="1774" priority="1316">
      <formula>$A34="АОСР"</formula>
    </cfRule>
  </conditionalFormatting>
  <conditionalFormatting sqref="BB34">
    <cfRule type="expression" dxfId="1773" priority="1315">
      <formula>$A34="АОСР"</formula>
    </cfRule>
  </conditionalFormatting>
  <conditionalFormatting sqref="BB34">
    <cfRule type="expression" dxfId="1772" priority="1314">
      <formula>$A34="АОСР"</formula>
    </cfRule>
  </conditionalFormatting>
  <conditionalFormatting sqref="BB34">
    <cfRule type="expression" dxfId="1771" priority="1313">
      <formula>$A34="АОСР"</formula>
    </cfRule>
  </conditionalFormatting>
  <conditionalFormatting sqref="BB34">
    <cfRule type="expression" dxfId="1770" priority="1312">
      <formula>$A34="АОСР"</formula>
    </cfRule>
  </conditionalFormatting>
  <conditionalFormatting sqref="BB34">
    <cfRule type="expression" dxfId="1769" priority="1311">
      <formula>$A34="АОСР"</formula>
    </cfRule>
  </conditionalFormatting>
  <conditionalFormatting sqref="BB34">
    <cfRule type="expression" dxfId="1768" priority="1310">
      <formula>$A34="АОСР"</formula>
    </cfRule>
  </conditionalFormatting>
  <conditionalFormatting sqref="BB34">
    <cfRule type="expression" dxfId="1767" priority="1309">
      <formula>$A34="АОСР"</formula>
    </cfRule>
  </conditionalFormatting>
  <conditionalFormatting sqref="BB34">
    <cfRule type="expression" dxfId="1766" priority="1308">
      <formula>$A34="АОСР"</formula>
    </cfRule>
  </conditionalFormatting>
  <conditionalFormatting sqref="BB34">
    <cfRule type="expression" dxfId="1765" priority="1307">
      <formula>$A34="АОСР"</formula>
    </cfRule>
  </conditionalFormatting>
  <conditionalFormatting sqref="BB34">
    <cfRule type="expression" dxfId="1764" priority="1306">
      <formula>$A34="АОСР"</formula>
    </cfRule>
  </conditionalFormatting>
  <conditionalFormatting sqref="BB34">
    <cfRule type="expression" dxfId="1763" priority="1305">
      <formula>$A34="АОСР"</formula>
    </cfRule>
  </conditionalFormatting>
  <conditionalFormatting sqref="BB34">
    <cfRule type="expression" dxfId="1762" priority="1304">
      <formula>$A34="АОСР"</formula>
    </cfRule>
  </conditionalFormatting>
  <conditionalFormatting sqref="BB34">
    <cfRule type="expression" dxfId="1761" priority="1303">
      <formula>$A34="АОСР"</formula>
    </cfRule>
  </conditionalFormatting>
  <conditionalFormatting sqref="BB34">
    <cfRule type="expression" dxfId="1760" priority="1302">
      <formula>$A34="АОСР"</formula>
    </cfRule>
  </conditionalFormatting>
  <conditionalFormatting sqref="BB34">
    <cfRule type="expression" dxfId="1759" priority="1301">
      <formula>$A34="АОСР"</formula>
    </cfRule>
  </conditionalFormatting>
  <conditionalFormatting sqref="BB34">
    <cfRule type="expression" dxfId="1758" priority="1300">
      <formula>$A34="АОСР"</formula>
    </cfRule>
  </conditionalFormatting>
  <conditionalFormatting sqref="BB34">
    <cfRule type="expression" dxfId="1757" priority="1299">
      <formula>$A34="АОСР"</formula>
    </cfRule>
  </conditionalFormatting>
  <conditionalFormatting sqref="BB34">
    <cfRule type="expression" dxfId="1756" priority="1298">
      <formula>$A34="АОСР"</formula>
    </cfRule>
  </conditionalFormatting>
  <conditionalFormatting sqref="BB34">
    <cfRule type="expression" dxfId="1755" priority="1297">
      <formula>$A34="АОСР"</formula>
    </cfRule>
  </conditionalFormatting>
  <conditionalFormatting sqref="BB34">
    <cfRule type="expression" dxfId="1754" priority="1296">
      <formula>$A34="АОСР"</formula>
    </cfRule>
  </conditionalFormatting>
  <conditionalFormatting sqref="BB34">
    <cfRule type="expression" dxfId="1753" priority="1295">
      <formula>$A34="АОСР"</formula>
    </cfRule>
  </conditionalFormatting>
  <conditionalFormatting sqref="BB34">
    <cfRule type="expression" dxfId="1752" priority="1294">
      <formula>$A34="АОСР"</formula>
    </cfRule>
  </conditionalFormatting>
  <conditionalFormatting sqref="BB34">
    <cfRule type="expression" dxfId="1751" priority="1293">
      <formula>$A34="АОСР"</formula>
    </cfRule>
  </conditionalFormatting>
  <conditionalFormatting sqref="BB34">
    <cfRule type="expression" dxfId="1750" priority="1292">
      <formula>$A34="АОСР"</formula>
    </cfRule>
  </conditionalFormatting>
  <conditionalFormatting sqref="BB34">
    <cfRule type="expression" dxfId="1749" priority="1291">
      <formula>$A34="АОСР"</formula>
    </cfRule>
  </conditionalFormatting>
  <conditionalFormatting sqref="BB34">
    <cfRule type="expression" dxfId="1748" priority="1290">
      <formula>$A34="АОСР"</formula>
    </cfRule>
  </conditionalFormatting>
  <conditionalFormatting sqref="BB34">
    <cfRule type="expression" dxfId="1747" priority="1289">
      <formula>$A34="АОСР"</formula>
    </cfRule>
  </conditionalFormatting>
  <conditionalFormatting sqref="BB34">
    <cfRule type="expression" dxfId="1746" priority="1288">
      <formula>$A34="АОСР"</formula>
    </cfRule>
  </conditionalFormatting>
  <conditionalFormatting sqref="BB34">
    <cfRule type="expression" dxfId="1745" priority="1287">
      <formula>$A34="АОСР"</formula>
    </cfRule>
  </conditionalFormatting>
  <conditionalFormatting sqref="BB34">
    <cfRule type="expression" dxfId="1744" priority="1286">
      <formula>$A34="АОСР"</formula>
    </cfRule>
  </conditionalFormatting>
  <conditionalFormatting sqref="BB34">
    <cfRule type="expression" dxfId="1743" priority="1285">
      <formula>$A34="АОСР"</formula>
    </cfRule>
  </conditionalFormatting>
  <conditionalFormatting sqref="BB34">
    <cfRule type="expression" dxfId="1742" priority="1284">
      <formula>$A34="АОСР"</formula>
    </cfRule>
  </conditionalFormatting>
  <conditionalFormatting sqref="BB34">
    <cfRule type="expression" dxfId="1741" priority="1283">
      <formula>$A34="АОСР"</formula>
    </cfRule>
  </conditionalFormatting>
  <conditionalFormatting sqref="BB34">
    <cfRule type="expression" dxfId="1740" priority="1282">
      <formula>$A34="АОСР"</formula>
    </cfRule>
  </conditionalFormatting>
  <conditionalFormatting sqref="BB34">
    <cfRule type="expression" dxfId="1739" priority="1281">
      <formula>$A34="АОСР"</formula>
    </cfRule>
  </conditionalFormatting>
  <conditionalFormatting sqref="BB34">
    <cfRule type="expression" dxfId="1738" priority="1280">
      <formula>$A34="АОСР"</formula>
    </cfRule>
  </conditionalFormatting>
  <conditionalFormatting sqref="BB34">
    <cfRule type="expression" dxfId="1737" priority="1279">
      <formula>$A34="АОСР"</formula>
    </cfRule>
  </conditionalFormatting>
  <conditionalFormatting sqref="BB34">
    <cfRule type="expression" dxfId="1736" priority="1278">
      <formula>$A34="АОСР"</formula>
    </cfRule>
  </conditionalFormatting>
  <conditionalFormatting sqref="BB34">
    <cfRule type="expression" dxfId="1735" priority="1277">
      <formula>$A34="АОСР"</formula>
    </cfRule>
  </conditionalFormatting>
  <conditionalFormatting sqref="BB34">
    <cfRule type="expression" dxfId="1734" priority="1276">
      <formula>$A34="АОСР"</formula>
    </cfRule>
  </conditionalFormatting>
  <conditionalFormatting sqref="BB34">
    <cfRule type="expression" dxfId="1733" priority="1275">
      <formula>$A34="АОСР"</formula>
    </cfRule>
  </conditionalFormatting>
  <conditionalFormatting sqref="BB34">
    <cfRule type="expression" dxfId="1732" priority="1274">
      <formula>$A34="АОСР"</formula>
    </cfRule>
  </conditionalFormatting>
  <conditionalFormatting sqref="BB34">
    <cfRule type="expression" dxfId="1731" priority="1273">
      <formula>$A34="АОСР"</formula>
    </cfRule>
  </conditionalFormatting>
  <conditionalFormatting sqref="BB34">
    <cfRule type="expression" dxfId="1730" priority="1272">
      <formula>$A34="АОСР"</formula>
    </cfRule>
  </conditionalFormatting>
  <conditionalFormatting sqref="BB34">
    <cfRule type="expression" dxfId="1729" priority="1271">
      <formula>$A34="АОСР"</formula>
    </cfRule>
  </conditionalFormatting>
  <conditionalFormatting sqref="BB34">
    <cfRule type="expression" dxfId="1728" priority="1270">
      <formula>$A34="АОСР"</formula>
    </cfRule>
  </conditionalFormatting>
  <conditionalFormatting sqref="BB34">
    <cfRule type="expression" dxfId="1727" priority="1269">
      <formula>$A34="АОСР"</formula>
    </cfRule>
  </conditionalFormatting>
  <conditionalFormatting sqref="BB34">
    <cfRule type="expression" dxfId="1726" priority="1268">
      <formula>$A34="АОСР"</formula>
    </cfRule>
  </conditionalFormatting>
  <conditionalFormatting sqref="BB34">
    <cfRule type="expression" dxfId="1725" priority="1267">
      <formula>$A34="АОСР"</formula>
    </cfRule>
  </conditionalFormatting>
  <conditionalFormatting sqref="BB34">
    <cfRule type="expression" dxfId="1724" priority="1266">
      <formula>$A34="АОСР"</formula>
    </cfRule>
  </conditionalFormatting>
  <conditionalFormatting sqref="BB34">
    <cfRule type="expression" dxfId="1723" priority="1265">
      <formula>$A34="АОСР"</formula>
    </cfRule>
  </conditionalFormatting>
  <conditionalFormatting sqref="BB34">
    <cfRule type="expression" dxfId="1722" priority="1264">
      <formula>$A34="АОСР"</formula>
    </cfRule>
  </conditionalFormatting>
  <conditionalFormatting sqref="BB34">
    <cfRule type="expression" dxfId="1721" priority="1263">
      <formula>$A34="АОСР"</formula>
    </cfRule>
  </conditionalFormatting>
  <conditionalFormatting sqref="BB34">
    <cfRule type="expression" dxfId="1720" priority="1262">
      <formula>$A34="АОСР"</formula>
    </cfRule>
  </conditionalFormatting>
  <conditionalFormatting sqref="BB34">
    <cfRule type="expression" dxfId="1719" priority="1261">
      <formula>$A34="АОСР"</formula>
    </cfRule>
  </conditionalFormatting>
  <conditionalFormatting sqref="BB34">
    <cfRule type="expression" dxfId="1718" priority="1260">
      <formula>$A34="АОСР"</formula>
    </cfRule>
  </conditionalFormatting>
  <conditionalFormatting sqref="BB34">
    <cfRule type="expression" dxfId="1717" priority="1259">
      <formula>$A34="АОСР"</formula>
    </cfRule>
  </conditionalFormatting>
  <conditionalFormatting sqref="BB34">
    <cfRule type="expression" dxfId="1716" priority="1258">
      <formula>$A34="АОСР"</formula>
    </cfRule>
  </conditionalFormatting>
  <conditionalFormatting sqref="BB34">
    <cfRule type="expression" dxfId="1715" priority="1257">
      <formula>$A34="АОСР"</formula>
    </cfRule>
  </conditionalFormatting>
  <conditionalFormatting sqref="BB34">
    <cfRule type="expression" dxfId="1714" priority="1256">
      <formula>$A34="АОСР"</formula>
    </cfRule>
  </conditionalFormatting>
  <conditionalFormatting sqref="BB34">
    <cfRule type="expression" dxfId="1713" priority="1255">
      <formula>$A34="АОСР"</formula>
    </cfRule>
  </conditionalFormatting>
  <conditionalFormatting sqref="BB34">
    <cfRule type="expression" dxfId="1712" priority="1254">
      <formula>$A34="АОСР"</formula>
    </cfRule>
  </conditionalFormatting>
  <conditionalFormatting sqref="BB34">
    <cfRule type="expression" dxfId="1711" priority="1253">
      <formula>$A34="АОСР"</formula>
    </cfRule>
  </conditionalFormatting>
  <conditionalFormatting sqref="BB34">
    <cfRule type="expression" dxfId="1710" priority="1252">
      <formula>$A34="АОСР"</formula>
    </cfRule>
  </conditionalFormatting>
  <conditionalFormatting sqref="BB34">
    <cfRule type="expression" dxfId="1709" priority="1251">
      <formula>$A34="АОСР"</formula>
    </cfRule>
  </conditionalFormatting>
  <conditionalFormatting sqref="BB34">
    <cfRule type="expression" dxfId="1708" priority="1250">
      <formula>$A34="АОСР"</formula>
    </cfRule>
  </conditionalFormatting>
  <conditionalFormatting sqref="BB34">
    <cfRule type="expression" dxfId="1707" priority="1249">
      <formula>$A34="АОСР"</formula>
    </cfRule>
  </conditionalFormatting>
  <conditionalFormatting sqref="BB34">
    <cfRule type="expression" dxfId="1706" priority="1248">
      <formula>$A34="АОСР"</formula>
    </cfRule>
  </conditionalFormatting>
  <conditionalFormatting sqref="BB34">
    <cfRule type="expression" dxfId="1705" priority="1247">
      <formula>$A34="АОСР"</formula>
    </cfRule>
  </conditionalFormatting>
  <conditionalFormatting sqref="BB34">
    <cfRule type="expression" dxfId="1704" priority="1246">
      <formula>$A34="АОСР"</formula>
    </cfRule>
  </conditionalFormatting>
  <conditionalFormatting sqref="BB34">
    <cfRule type="expression" dxfId="1703" priority="1245">
      <formula>$A34="АОСР"</formula>
    </cfRule>
  </conditionalFormatting>
  <conditionalFormatting sqref="BB34">
    <cfRule type="expression" dxfId="1702" priority="1244">
      <formula>$A34="АОСР"</formula>
    </cfRule>
  </conditionalFormatting>
  <conditionalFormatting sqref="BB34">
    <cfRule type="expression" dxfId="1701" priority="1243">
      <formula>$A34="АОСР"</formula>
    </cfRule>
  </conditionalFormatting>
  <conditionalFormatting sqref="BB34">
    <cfRule type="expression" dxfId="1700" priority="1242">
      <formula>$A34="АОСР"</formula>
    </cfRule>
  </conditionalFormatting>
  <conditionalFormatting sqref="BB34">
    <cfRule type="expression" dxfId="1699" priority="1241">
      <formula>$A34="АОСР"</formula>
    </cfRule>
  </conditionalFormatting>
  <conditionalFormatting sqref="BB34">
    <cfRule type="expression" dxfId="1698" priority="1240">
      <formula>$A34="АОСР"</formula>
    </cfRule>
  </conditionalFormatting>
  <conditionalFormatting sqref="BB34">
    <cfRule type="expression" dxfId="1697" priority="1239">
      <formula>$A34="АОСР"</formula>
    </cfRule>
  </conditionalFormatting>
  <conditionalFormatting sqref="BB34">
    <cfRule type="expression" dxfId="1696" priority="1238">
      <formula>$A34="АОСР"</formula>
    </cfRule>
  </conditionalFormatting>
  <conditionalFormatting sqref="BB34">
    <cfRule type="expression" dxfId="1695" priority="1237">
      <formula>$A34="АОСР"</formula>
    </cfRule>
  </conditionalFormatting>
  <conditionalFormatting sqref="BB34">
    <cfRule type="expression" dxfId="1694" priority="1236">
      <formula>$A34="АОСР"</formula>
    </cfRule>
  </conditionalFormatting>
  <conditionalFormatting sqref="BB34">
    <cfRule type="expression" dxfId="1693" priority="1235">
      <formula>$A34="АОСР"</formula>
    </cfRule>
  </conditionalFormatting>
  <conditionalFormatting sqref="BB34">
    <cfRule type="expression" dxfId="1692" priority="1234">
      <formula>$A34="АОСР"</formula>
    </cfRule>
  </conditionalFormatting>
  <conditionalFormatting sqref="BB34">
    <cfRule type="expression" dxfId="1691" priority="1233">
      <formula>$A34="АОСР"</formula>
    </cfRule>
  </conditionalFormatting>
  <conditionalFormatting sqref="BB34">
    <cfRule type="expression" dxfId="1690" priority="1232">
      <formula>$A34="АОСР"</formula>
    </cfRule>
  </conditionalFormatting>
  <conditionalFormatting sqref="BB34">
    <cfRule type="expression" dxfId="1689" priority="1231">
      <formula>$A34="АОСР"</formula>
    </cfRule>
  </conditionalFormatting>
  <conditionalFormatting sqref="BB34">
    <cfRule type="expression" dxfId="1688" priority="1230">
      <formula>$A34="АОСР"</formula>
    </cfRule>
  </conditionalFormatting>
  <conditionalFormatting sqref="BB34">
    <cfRule type="expression" dxfId="1687" priority="1229">
      <formula>$A34="АОСР"</formula>
    </cfRule>
  </conditionalFormatting>
  <conditionalFormatting sqref="BB34">
    <cfRule type="expression" dxfId="1686" priority="1228">
      <formula>$A34="АОСР"</formula>
    </cfRule>
  </conditionalFormatting>
  <conditionalFormatting sqref="BB30">
    <cfRule type="expression" dxfId="1685" priority="2009">
      <formula>$A30="АОСР"</formula>
    </cfRule>
  </conditionalFormatting>
  <conditionalFormatting sqref="BB30">
    <cfRule type="expression" dxfId="1684" priority="2008">
      <formula>$A30="АОСР"</formula>
    </cfRule>
  </conditionalFormatting>
  <conditionalFormatting sqref="BB30">
    <cfRule type="expression" dxfId="1683" priority="2007">
      <formula>$A30="АОСР"</formula>
    </cfRule>
  </conditionalFormatting>
  <conditionalFormatting sqref="BB30">
    <cfRule type="expression" dxfId="1682" priority="2006">
      <formula>$A30="АОСР"</formula>
    </cfRule>
  </conditionalFormatting>
  <conditionalFormatting sqref="BB30">
    <cfRule type="expression" dxfId="1681" priority="2005">
      <formula>$A30="АОСР"</formula>
    </cfRule>
  </conditionalFormatting>
  <conditionalFormatting sqref="BB30">
    <cfRule type="expression" dxfId="1680" priority="2004">
      <formula>$A30="АОСР"</formula>
    </cfRule>
  </conditionalFormatting>
  <conditionalFormatting sqref="BB30">
    <cfRule type="expression" dxfId="1679" priority="2003">
      <formula>$A30="АОСР"</formula>
    </cfRule>
  </conditionalFormatting>
  <conditionalFormatting sqref="BB30">
    <cfRule type="expression" dxfId="1678" priority="2002">
      <formula>$A30="АОСР"</formula>
    </cfRule>
  </conditionalFormatting>
  <conditionalFormatting sqref="BB30">
    <cfRule type="expression" dxfId="1677" priority="2001">
      <formula>$A30="АОСР"</formula>
    </cfRule>
  </conditionalFormatting>
  <conditionalFormatting sqref="BB30">
    <cfRule type="expression" dxfId="1676" priority="2000">
      <formula>$A30="АОСР"</formula>
    </cfRule>
  </conditionalFormatting>
  <conditionalFormatting sqref="BB30">
    <cfRule type="expression" dxfId="1675" priority="1999">
      <formula>$A30="АОСР"</formula>
    </cfRule>
  </conditionalFormatting>
  <conditionalFormatting sqref="BB30">
    <cfRule type="expression" dxfId="1674" priority="1998">
      <formula>$A30="АОСР"</formula>
    </cfRule>
  </conditionalFormatting>
  <conditionalFormatting sqref="BB30">
    <cfRule type="expression" dxfId="1673" priority="1997">
      <formula>$A30="АОСР"</formula>
    </cfRule>
  </conditionalFormatting>
  <conditionalFormatting sqref="BB30">
    <cfRule type="expression" dxfId="1672" priority="1996">
      <formula>$A30="АОСР"</formula>
    </cfRule>
  </conditionalFormatting>
  <conditionalFormatting sqref="BB30">
    <cfRule type="expression" dxfId="1671" priority="1995">
      <formula>$A30="АОСР"</formula>
    </cfRule>
  </conditionalFormatting>
  <conditionalFormatting sqref="BB30">
    <cfRule type="expression" dxfId="1670" priority="1994">
      <formula>$A30="АОСР"</formula>
    </cfRule>
  </conditionalFormatting>
  <conditionalFormatting sqref="BC26">
    <cfRule type="expression" dxfId="1669" priority="2782">
      <formula>$A26="АОСР"</formula>
    </cfRule>
  </conditionalFormatting>
  <conditionalFormatting sqref="BD26">
    <cfRule type="expression" dxfId="1668" priority="2781">
      <formula>$A27="АОСР"</formula>
    </cfRule>
  </conditionalFormatting>
  <conditionalFormatting sqref="BD26">
    <cfRule type="expression" dxfId="1667" priority="2780">
      <formula>$A27="АОСР"</formula>
    </cfRule>
  </conditionalFormatting>
  <conditionalFormatting sqref="BD26">
    <cfRule type="expression" dxfId="1666" priority="2779">
      <formula>#REF!="АОСР"</formula>
    </cfRule>
  </conditionalFormatting>
  <conditionalFormatting sqref="BE26">
    <cfRule type="expression" dxfId="1665" priority="2778">
      <formula>$A26="АОСР"</formula>
    </cfRule>
  </conditionalFormatting>
  <conditionalFormatting sqref="BD26">
    <cfRule type="expression" dxfId="1664" priority="2777">
      <formula>#REF!="АОСР"</formula>
    </cfRule>
  </conditionalFormatting>
  <conditionalFormatting sqref="BB30">
    <cfRule type="expression" dxfId="1663" priority="1987">
      <formula>$A30="АОСР"</formula>
    </cfRule>
  </conditionalFormatting>
  <conditionalFormatting sqref="BB30">
    <cfRule type="expression" dxfId="1662" priority="1986">
      <formula>$A30="АОСР"</formula>
    </cfRule>
  </conditionalFormatting>
  <conditionalFormatting sqref="BB30">
    <cfRule type="expression" dxfId="1661" priority="1985">
      <formula>$A30="АОСР"</formula>
    </cfRule>
  </conditionalFormatting>
  <conditionalFormatting sqref="BB30">
    <cfRule type="expression" dxfId="1660" priority="1984">
      <formula>$A30="АОСР"</formula>
    </cfRule>
  </conditionalFormatting>
  <conditionalFormatting sqref="BD24">
    <cfRule type="expression" dxfId="1659" priority="2772">
      <formula>$A24="АОСР"</formula>
    </cfRule>
  </conditionalFormatting>
  <conditionalFormatting sqref="BD24">
    <cfRule type="expression" dxfId="1658" priority="2771">
      <formula>#REF!="АОСР"</formula>
    </cfRule>
  </conditionalFormatting>
  <conditionalFormatting sqref="BB30">
    <cfRule type="expression" dxfId="1657" priority="1981">
      <formula>$A30="АОСР"</formula>
    </cfRule>
  </conditionalFormatting>
  <conditionalFormatting sqref="BB30">
    <cfRule type="expression" dxfId="1656" priority="1980">
      <formula>$A30="АОСР"</formula>
    </cfRule>
  </conditionalFormatting>
  <conditionalFormatting sqref="BB30">
    <cfRule type="expression" dxfId="1655" priority="1979">
      <formula>$A30="АОСР"</formula>
    </cfRule>
  </conditionalFormatting>
  <conditionalFormatting sqref="BB30">
    <cfRule type="expression" dxfId="1654" priority="1978">
      <formula>$A30="АОСР"</formula>
    </cfRule>
  </conditionalFormatting>
  <conditionalFormatting sqref="BB30">
    <cfRule type="expression" dxfId="1653" priority="1977">
      <formula>$A30="АОСР"</formula>
    </cfRule>
  </conditionalFormatting>
  <conditionalFormatting sqref="BB30">
    <cfRule type="expression" dxfId="1652" priority="1976">
      <formula>$A30="АОСР"</formula>
    </cfRule>
  </conditionalFormatting>
  <conditionalFormatting sqref="BB30">
    <cfRule type="expression" dxfId="1651" priority="1975">
      <formula>$A30="АОСР"</formula>
    </cfRule>
  </conditionalFormatting>
  <conditionalFormatting sqref="BB30">
    <cfRule type="expression" dxfId="1650" priority="1974">
      <formula>$A30="АОСР"</formula>
    </cfRule>
  </conditionalFormatting>
  <conditionalFormatting sqref="BB30">
    <cfRule type="expression" dxfId="1649" priority="1973">
      <formula>$A30="АОСР"</formula>
    </cfRule>
  </conditionalFormatting>
  <conditionalFormatting sqref="BB30">
    <cfRule type="expression" dxfId="1648" priority="1972">
      <formula>$A30="АОСР"</formula>
    </cfRule>
  </conditionalFormatting>
  <conditionalFormatting sqref="BB30">
    <cfRule type="expression" dxfId="1647" priority="1971">
      <formula>$A30="АОСР"</formula>
    </cfRule>
  </conditionalFormatting>
  <conditionalFormatting sqref="BB30">
    <cfRule type="expression" dxfId="1646" priority="1970">
      <formula>$A30="АОСР"</formula>
    </cfRule>
  </conditionalFormatting>
  <conditionalFormatting sqref="BB30">
    <cfRule type="expression" dxfId="1645" priority="1969">
      <formula>$A30="АОСР"</formula>
    </cfRule>
  </conditionalFormatting>
  <conditionalFormatting sqref="BB30">
    <cfRule type="expression" dxfId="1644" priority="1968">
      <formula>$A30="АОСР"</formula>
    </cfRule>
  </conditionalFormatting>
  <conditionalFormatting sqref="BB30">
    <cfRule type="expression" dxfId="1643" priority="1967">
      <formula>$A30="АОСР"</formula>
    </cfRule>
  </conditionalFormatting>
  <conditionalFormatting sqref="BB30">
    <cfRule type="expression" dxfId="1642" priority="1966">
      <formula>$A30="АОСР"</formula>
    </cfRule>
  </conditionalFormatting>
  <conditionalFormatting sqref="BB30">
    <cfRule type="expression" dxfId="1641" priority="1965">
      <formula>$A30="АОСР"</formula>
    </cfRule>
  </conditionalFormatting>
  <conditionalFormatting sqref="BB30">
    <cfRule type="expression" dxfId="1640" priority="1964">
      <formula>$A30="АОСР"</formula>
    </cfRule>
  </conditionalFormatting>
  <conditionalFormatting sqref="BB30">
    <cfRule type="expression" dxfId="1639" priority="1963">
      <formula>$A30="АОСР"</formula>
    </cfRule>
  </conditionalFormatting>
  <conditionalFormatting sqref="BB30">
    <cfRule type="expression" dxfId="1638" priority="1962">
      <formula>$A30="АОСР"</formula>
    </cfRule>
  </conditionalFormatting>
  <conditionalFormatting sqref="BB30">
    <cfRule type="expression" dxfId="1637" priority="1961">
      <formula>$A30="АОСР"</formula>
    </cfRule>
  </conditionalFormatting>
  <conditionalFormatting sqref="BB30">
    <cfRule type="expression" dxfId="1636" priority="1960">
      <formula>$A30="АОСР"</formula>
    </cfRule>
  </conditionalFormatting>
  <conditionalFormatting sqref="BB30">
    <cfRule type="expression" dxfId="1635" priority="1959">
      <formula>$A30="АОСР"</formula>
    </cfRule>
  </conditionalFormatting>
  <conditionalFormatting sqref="BB30">
    <cfRule type="expression" dxfId="1634" priority="1958">
      <formula>$A30="АОСР"</formula>
    </cfRule>
  </conditionalFormatting>
  <conditionalFormatting sqref="BB30">
    <cfRule type="expression" dxfId="1633" priority="1957">
      <formula>$A30="АОСР"</formula>
    </cfRule>
  </conditionalFormatting>
  <conditionalFormatting sqref="BB30">
    <cfRule type="expression" dxfId="1632" priority="1956">
      <formula>$A30="АОСР"</formula>
    </cfRule>
  </conditionalFormatting>
  <conditionalFormatting sqref="BB30">
    <cfRule type="expression" dxfId="1631" priority="1955">
      <formula>$A30="АОСР"</formula>
    </cfRule>
  </conditionalFormatting>
  <conditionalFormatting sqref="BB30">
    <cfRule type="expression" dxfId="1630" priority="1954">
      <formula>$A30="АОСР"</formula>
    </cfRule>
  </conditionalFormatting>
  <conditionalFormatting sqref="BB30">
    <cfRule type="expression" dxfId="1629" priority="1953">
      <formula>$A30="АОСР"</formula>
    </cfRule>
  </conditionalFormatting>
  <conditionalFormatting sqref="BB30">
    <cfRule type="expression" dxfId="1628" priority="1952">
      <formula>$A30="АОСР"</formula>
    </cfRule>
  </conditionalFormatting>
  <conditionalFormatting sqref="BB30">
    <cfRule type="expression" dxfId="1627" priority="1951">
      <formula>$A30="АОСР"</formula>
    </cfRule>
  </conditionalFormatting>
  <conditionalFormatting sqref="BB30">
    <cfRule type="expression" dxfId="1626" priority="1950">
      <formula>$A30="АОСР"</formula>
    </cfRule>
  </conditionalFormatting>
  <conditionalFormatting sqref="BB30">
    <cfRule type="expression" dxfId="1625" priority="1949">
      <formula>$A30="АОСР"</formula>
    </cfRule>
  </conditionalFormatting>
  <conditionalFormatting sqref="BB30">
    <cfRule type="expression" dxfId="1624" priority="1948">
      <formula>$A30="АОСР"</formula>
    </cfRule>
  </conditionalFormatting>
  <conditionalFormatting sqref="BB30">
    <cfRule type="expression" dxfId="1623" priority="1947">
      <formula>$A30="АОСР"</formula>
    </cfRule>
  </conditionalFormatting>
  <conditionalFormatting sqref="BB30">
    <cfRule type="expression" dxfId="1622" priority="1946">
      <formula>$A30="АОСР"</formula>
    </cfRule>
  </conditionalFormatting>
  <conditionalFormatting sqref="BB30">
    <cfRule type="expression" dxfId="1621" priority="1945">
      <formula>$A30="АОСР"</formula>
    </cfRule>
  </conditionalFormatting>
  <conditionalFormatting sqref="BB30">
    <cfRule type="expression" dxfId="1620" priority="1944">
      <formula>$A30="АОСР"</formula>
    </cfRule>
  </conditionalFormatting>
  <conditionalFormatting sqref="BB30">
    <cfRule type="expression" dxfId="1619" priority="1943">
      <formula>$A30="АОСР"</formula>
    </cfRule>
  </conditionalFormatting>
  <conditionalFormatting sqref="BB30">
    <cfRule type="expression" dxfId="1618" priority="1942">
      <formula>$A30="АОСР"</formula>
    </cfRule>
  </conditionalFormatting>
  <conditionalFormatting sqref="BB30">
    <cfRule type="expression" dxfId="1617" priority="1941">
      <formula>$A30="АОСР"</formula>
    </cfRule>
  </conditionalFormatting>
  <conditionalFormatting sqref="BB30">
    <cfRule type="expression" dxfId="1616" priority="1940">
      <formula>$A30="АОСР"</formula>
    </cfRule>
  </conditionalFormatting>
  <conditionalFormatting sqref="BB30">
    <cfRule type="expression" dxfId="1615" priority="1939">
      <formula>$A30="АОСР"</formula>
    </cfRule>
  </conditionalFormatting>
  <conditionalFormatting sqref="BB30">
    <cfRule type="expression" dxfId="1614" priority="1938">
      <formula>$A30="АОСР"</formula>
    </cfRule>
  </conditionalFormatting>
  <conditionalFormatting sqref="BB30">
    <cfRule type="expression" dxfId="1613" priority="1937">
      <formula>$A30="АОСР"</formula>
    </cfRule>
  </conditionalFormatting>
  <conditionalFormatting sqref="BB30">
    <cfRule type="expression" dxfId="1612" priority="1936">
      <formula>$A30="АОСР"</formula>
    </cfRule>
  </conditionalFormatting>
  <conditionalFormatting sqref="BB30">
    <cfRule type="expression" dxfId="1611" priority="1935">
      <formula>$A30="АОСР"</formula>
    </cfRule>
  </conditionalFormatting>
  <conditionalFormatting sqref="BB30">
    <cfRule type="expression" dxfId="1610" priority="1934">
      <formula>$A30="АОСР"</formula>
    </cfRule>
  </conditionalFormatting>
  <conditionalFormatting sqref="BB30">
    <cfRule type="expression" dxfId="1609" priority="1933">
      <formula>$A30="АОСР"</formula>
    </cfRule>
  </conditionalFormatting>
  <conditionalFormatting sqref="BB30">
    <cfRule type="expression" dxfId="1608" priority="1932">
      <formula>$A30="АОСР"</formula>
    </cfRule>
  </conditionalFormatting>
  <conditionalFormatting sqref="BB30">
    <cfRule type="expression" dxfId="1607" priority="1931">
      <formula>$A30="АОСР"</formula>
    </cfRule>
  </conditionalFormatting>
  <conditionalFormatting sqref="BB30">
    <cfRule type="expression" dxfId="1606" priority="1930">
      <formula>$A30="АОСР"</formula>
    </cfRule>
  </conditionalFormatting>
  <conditionalFormatting sqref="BB30">
    <cfRule type="expression" dxfId="1605" priority="1929">
      <formula>$A30="АОСР"</formula>
    </cfRule>
  </conditionalFormatting>
  <conditionalFormatting sqref="BB30">
    <cfRule type="expression" dxfId="1604" priority="1928">
      <formula>$A30="АОСР"</formula>
    </cfRule>
  </conditionalFormatting>
  <conditionalFormatting sqref="BB30">
    <cfRule type="expression" dxfId="1603" priority="1927">
      <formula>$A30="АОСР"</formula>
    </cfRule>
  </conditionalFormatting>
  <conditionalFormatting sqref="BB30">
    <cfRule type="expression" dxfId="1602" priority="1926">
      <formula>$A30="АОСР"</formula>
    </cfRule>
  </conditionalFormatting>
  <conditionalFormatting sqref="BB30">
    <cfRule type="expression" dxfId="1601" priority="1925">
      <formula>$A30="АОСР"</formula>
    </cfRule>
  </conditionalFormatting>
  <conditionalFormatting sqref="BB30">
    <cfRule type="expression" dxfId="1600" priority="1924">
      <formula>$A30="АОСР"</formula>
    </cfRule>
  </conditionalFormatting>
  <conditionalFormatting sqref="BB30">
    <cfRule type="expression" dxfId="1599" priority="1923">
      <formula>$A30="АОСР"</formula>
    </cfRule>
  </conditionalFormatting>
  <conditionalFormatting sqref="BB30">
    <cfRule type="expression" dxfId="1598" priority="1922">
      <formula>$A30="АОСР"</formula>
    </cfRule>
  </conditionalFormatting>
  <conditionalFormatting sqref="BB30">
    <cfRule type="expression" dxfId="1597" priority="1921">
      <formula>$A30="АОСР"</formula>
    </cfRule>
  </conditionalFormatting>
  <conditionalFormatting sqref="BB30">
    <cfRule type="expression" dxfId="1596" priority="1920">
      <formula>$A30="АОСР"</formula>
    </cfRule>
  </conditionalFormatting>
  <conditionalFormatting sqref="BB30">
    <cfRule type="expression" dxfId="1595" priority="1919">
      <formula>$A30="АОСР"</formula>
    </cfRule>
  </conditionalFormatting>
  <conditionalFormatting sqref="BB30">
    <cfRule type="expression" dxfId="1594" priority="1918">
      <formula>$A30="АОСР"</formula>
    </cfRule>
  </conditionalFormatting>
  <conditionalFormatting sqref="BB30">
    <cfRule type="expression" dxfId="1593" priority="1917">
      <formula>$A30="АОСР"</formula>
    </cfRule>
  </conditionalFormatting>
  <conditionalFormatting sqref="BB30">
    <cfRule type="expression" dxfId="1592" priority="1916">
      <formula>$A30="АОСР"</formula>
    </cfRule>
  </conditionalFormatting>
  <conditionalFormatting sqref="BB30">
    <cfRule type="expression" dxfId="1591" priority="1915">
      <formula>$A30="АОСР"</formula>
    </cfRule>
  </conditionalFormatting>
  <conditionalFormatting sqref="BB30">
    <cfRule type="expression" dxfId="1590" priority="1914">
      <formula>$A30="АОСР"</formula>
    </cfRule>
  </conditionalFormatting>
  <conditionalFormatting sqref="BB30">
    <cfRule type="expression" dxfId="1589" priority="1913">
      <formula>$A30="АОСР"</formula>
    </cfRule>
  </conditionalFormatting>
  <conditionalFormatting sqref="BB30">
    <cfRule type="expression" dxfId="1588" priority="1912">
      <formula>$A30="АОСР"</formula>
    </cfRule>
  </conditionalFormatting>
  <conditionalFormatting sqref="BB30">
    <cfRule type="expression" dxfId="1587" priority="1911">
      <formula>$A30="АОСР"</formula>
    </cfRule>
  </conditionalFormatting>
  <conditionalFormatting sqref="BB30">
    <cfRule type="expression" dxfId="1586" priority="1910">
      <formula>$A30="АОСР"</formula>
    </cfRule>
  </conditionalFormatting>
  <conditionalFormatting sqref="BB30">
    <cfRule type="expression" dxfId="1585" priority="1909">
      <formula>$A30="АОСР"</formula>
    </cfRule>
  </conditionalFormatting>
  <conditionalFormatting sqref="BB30">
    <cfRule type="expression" dxfId="1584" priority="1908">
      <formula>$A30="АОСР"</formula>
    </cfRule>
  </conditionalFormatting>
  <conditionalFormatting sqref="BB30">
    <cfRule type="expression" dxfId="1583" priority="1907">
      <formula>$A30="АОСР"</formula>
    </cfRule>
  </conditionalFormatting>
  <conditionalFormatting sqref="BB30">
    <cfRule type="expression" dxfId="1582" priority="1906">
      <formula>$A30="АОСР"</formula>
    </cfRule>
  </conditionalFormatting>
  <conditionalFormatting sqref="BB30">
    <cfRule type="expression" dxfId="1581" priority="1905">
      <formula>$A30="АОСР"</formula>
    </cfRule>
  </conditionalFormatting>
  <conditionalFormatting sqref="BB30">
    <cfRule type="expression" dxfId="1580" priority="1904">
      <formula>$A30="АОСР"</formula>
    </cfRule>
  </conditionalFormatting>
  <conditionalFormatting sqref="BB30">
    <cfRule type="expression" dxfId="1579" priority="1903">
      <formula>$A30="АОСР"</formula>
    </cfRule>
  </conditionalFormatting>
  <conditionalFormatting sqref="BB30">
    <cfRule type="expression" dxfId="1578" priority="1902">
      <formula>$A30="АОСР"</formula>
    </cfRule>
  </conditionalFormatting>
  <conditionalFormatting sqref="BB30">
    <cfRule type="expression" dxfId="1577" priority="1901">
      <formula>$A30="АОСР"</formula>
    </cfRule>
  </conditionalFormatting>
  <conditionalFormatting sqref="BB30">
    <cfRule type="expression" dxfId="1576" priority="1900">
      <formula>$A30="АОСР"</formula>
    </cfRule>
  </conditionalFormatting>
  <conditionalFormatting sqref="BB30">
    <cfRule type="expression" dxfId="1575" priority="1899">
      <formula>$A30="АОСР"</formula>
    </cfRule>
  </conditionalFormatting>
  <conditionalFormatting sqref="BB30">
    <cfRule type="expression" dxfId="1574" priority="1898">
      <formula>$A30="АОСР"</formula>
    </cfRule>
  </conditionalFormatting>
  <conditionalFormatting sqref="BB30">
    <cfRule type="expression" dxfId="1573" priority="1897">
      <formula>$A30="АОСР"</formula>
    </cfRule>
  </conditionalFormatting>
  <conditionalFormatting sqref="BB30">
    <cfRule type="expression" dxfId="1572" priority="1896">
      <formula>$A30="АОСР"</formula>
    </cfRule>
  </conditionalFormatting>
  <conditionalFormatting sqref="BB30">
    <cfRule type="expression" dxfId="1571" priority="1895">
      <formula>$A30="АОСР"</formula>
    </cfRule>
  </conditionalFormatting>
  <conditionalFormatting sqref="BB30">
    <cfRule type="expression" dxfId="1570" priority="1894">
      <formula>$A30="АОСР"</formula>
    </cfRule>
  </conditionalFormatting>
  <conditionalFormatting sqref="BB30">
    <cfRule type="expression" dxfId="1569" priority="1893">
      <formula>$A30="АОСР"</formula>
    </cfRule>
  </conditionalFormatting>
  <conditionalFormatting sqref="BB30">
    <cfRule type="expression" dxfId="1568" priority="1892">
      <formula>$A30="АОСР"</formula>
    </cfRule>
  </conditionalFormatting>
  <conditionalFormatting sqref="BB30">
    <cfRule type="expression" dxfId="1567" priority="1891">
      <formula>$A30="АОСР"</formula>
    </cfRule>
  </conditionalFormatting>
  <conditionalFormatting sqref="BB30">
    <cfRule type="expression" dxfId="1566" priority="1890">
      <formula>$A30="АОСР"</formula>
    </cfRule>
  </conditionalFormatting>
  <conditionalFormatting sqref="BB30">
    <cfRule type="expression" dxfId="1565" priority="1889">
      <formula>$A30="АОСР"</formula>
    </cfRule>
  </conditionalFormatting>
  <conditionalFormatting sqref="BB30">
    <cfRule type="expression" dxfId="1564" priority="1888">
      <formula>$A30="АОСР"</formula>
    </cfRule>
  </conditionalFormatting>
  <conditionalFormatting sqref="BB30">
    <cfRule type="expression" dxfId="1563" priority="1887">
      <formula>$A30="АОСР"</formula>
    </cfRule>
  </conditionalFormatting>
  <conditionalFormatting sqref="BB30">
    <cfRule type="expression" dxfId="1562" priority="1886">
      <formula>$A30="АОСР"</formula>
    </cfRule>
  </conditionalFormatting>
  <conditionalFormatting sqref="BB30">
    <cfRule type="expression" dxfId="1561" priority="1885">
      <formula>$A30="АОСР"</formula>
    </cfRule>
  </conditionalFormatting>
  <conditionalFormatting sqref="BB30">
    <cfRule type="expression" dxfId="1560" priority="1884">
      <formula>$A30="АОСР"</formula>
    </cfRule>
  </conditionalFormatting>
  <conditionalFormatting sqref="BB30">
    <cfRule type="expression" dxfId="1559" priority="1883">
      <formula>$A30="АОСР"</formula>
    </cfRule>
  </conditionalFormatting>
  <conditionalFormatting sqref="BB30">
    <cfRule type="expression" dxfId="1558" priority="1882">
      <formula>$A30="АОСР"</formula>
    </cfRule>
  </conditionalFormatting>
  <conditionalFormatting sqref="BB30">
    <cfRule type="expression" dxfId="1557" priority="1881">
      <formula>$A30="АОСР"</formula>
    </cfRule>
  </conditionalFormatting>
  <conditionalFormatting sqref="BB30">
    <cfRule type="expression" dxfId="1556" priority="1880">
      <formula>$A30="АОСР"</formula>
    </cfRule>
  </conditionalFormatting>
  <conditionalFormatting sqref="BB30">
    <cfRule type="expression" dxfId="1555" priority="1879">
      <formula>$A30="АОСР"</formula>
    </cfRule>
  </conditionalFormatting>
  <conditionalFormatting sqref="BB30">
    <cfRule type="expression" dxfId="1554" priority="1878">
      <formula>$A30="АОСР"</formula>
    </cfRule>
  </conditionalFormatting>
  <conditionalFormatting sqref="BB30">
    <cfRule type="expression" dxfId="1553" priority="1877">
      <formula>$A30="АОСР"</formula>
    </cfRule>
  </conditionalFormatting>
  <conditionalFormatting sqref="BB30">
    <cfRule type="expression" dxfId="1552" priority="1876">
      <formula>$A30="АОСР"</formula>
    </cfRule>
  </conditionalFormatting>
  <conditionalFormatting sqref="BB30">
    <cfRule type="expression" dxfId="1551" priority="1875">
      <formula>$A30="АОСР"</formula>
    </cfRule>
  </conditionalFormatting>
  <conditionalFormatting sqref="BB30">
    <cfRule type="expression" dxfId="1550" priority="1874">
      <formula>$A30="АОСР"</formula>
    </cfRule>
  </conditionalFormatting>
  <conditionalFormatting sqref="BB33">
    <cfRule type="expression" dxfId="1549" priority="1056">
      <formula>$A33="АОСР"</formula>
    </cfRule>
  </conditionalFormatting>
  <conditionalFormatting sqref="BB33">
    <cfRule type="expression" dxfId="1548" priority="1055">
      <formula>$A33="АОСР"</formula>
    </cfRule>
  </conditionalFormatting>
  <conditionalFormatting sqref="BB33">
    <cfRule type="expression" dxfId="1547" priority="1054">
      <formula>$A33="АОСР"</formula>
    </cfRule>
  </conditionalFormatting>
  <conditionalFormatting sqref="BB33">
    <cfRule type="expression" dxfId="1546" priority="1053">
      <formula>$A33="АОСР"</formula>
    </cfRule>
  </conditionalFormatting>
  <conditionalFormatting sqref="BB33">
    <cfRule type="expression" dxfId="1545" priority="1052">
      <formula>$A33="АОСР"</formula>
    </cfRule>
  </conditionalFormatting>
  <conditionalFormatting sqref="BB33">
    <cfRule type="expression" dxfId="1544" priority="1051">
      <formula>$A33="АОСР"</formula>
    </cfRule>
  </conditionalFormatting>
  <conditionalFormatting sqref="BB33">
    <cfRule type="expression" dxfId="1543" priority="1050">
      <formula>$A33="АОСР"</formula>
    </cfRule>
  </conditionalFormatting>
  <conditionalFormatting sqref="BB33">
    <cfRule type="expression" dxfId="1542" priority="1049">
      <formula>$A33="АОСР"</formula>
    </cfRule>
  </conditionalFormatting>
  <conditionalFormatting sqref="BB33">
    <cfRule type="expression" dxfId="1541" priority="1048">
      <formula>$A33="АОСР"</formula>
    </cfRule>
  </conditionalFormatting>
  <conditionalFormatting sqref="BB33">
    <cfRule type="expression" dxfId="1540" priority="1047">
      <formula>$A33="АОСР"</formula>
    </cfRule>
  </conditionalFormatting>
  <conditionalFormatting sqref="BB33">
    <cfRule type="expression" dxfId="1539" priority="1046">
      <formula>$A33="АОСР"</formula>
    </cfRule>
  </conditionalFormatting>
  <conditionalFormatting sqref="BB33">
    <cfRule type="expression" dxfId="1538" priority="1045">
      <formula>$A33="АОСР"</formula>
    </cfRule>
  </conditionalFormatting>
  <conditionalFormatting sqref="BB33">
    <cfRule type="expression" dxfId="1537" priority="1044">
      <formula>$A33="АОСР"</formula>
    </cfRule>
  </conditionalFormatting>
  <conditionalFormatting sqref="BB33">
    <cfRule type="expression" dxfId="1536" priority="1043">
      <formula>$A33="АОСР"</formula>
    </cfRule>
  </conditionalFormatting>
  <conditionalFormatting sqref="BB33">
    <cfRule type="expression" dxfId="1535" priority="1042">
      <formula>$A33="АОСР"</formula>
    </cfRule>
  </conditionalFormatting>
  <conditionalFormatting sqref="BB33">
    <cfRule type="expression" dxfId="1534" priority="1041">
      <formula>$A33="АОСР"</formula>
    </cfRule>
  </conditionalFormatting>
  <conditionalFormatting sqref="BB33">
    <cfRule type="expression" dxfId="1533" priority="1040">
      <formula>$A33="АОСР"</formula>
    </cfRule>
  </conditionalFormatting>
  <conditionalFormatting sqref="BB33">
    <cfRule type="expression" dxfId="1532" priority="1039">
      <formula>$A33="АОСР"</formula>
    </cfRule>
  </conditionalFormatting>
  <conditionalFormatting sqref="BB33">
    <cfRule type="expression" dxfId="1531" priority="1038">
      <formula>$A33="АОСР"</formula>
    </cfRule>
  </conditionalFormatting>
  <conditionalFormatting sqref="BB33">
    <cfRule type="expression" dxfId="1530" priority="1037">
      <formula>$A33="АОСР"</formula>
    </cfRule>
  </conditionalFormatting>
  <conditionalFormatting sqref="AS31:AS32">
    <cfRule type="expression" dxfId="1529" priority="1036">
      <formula>$A31="АОСР"</formula>
    </cfRule>
  </conditionalFormatting>
  <conditionalFormatting sqref="BB29">
    <cfRule type="expression" dxfId="1528" priority="1852">
      <formula>$A29="АОСР"</formula>
    </cfRule>
  </conditionalFormatting>
  <conditionalFormatting sqref="BB29">
    <cfRule type="expression" dxfId="1527" priority="1851">
      <formula>$A29="АОСР"</formula>
    </cfRule>
  </conditionalFormatting>
  <conditionalFormatting sqref="BB29">
    <cfRule type="expression" dxfId="1526" priority="1850">
      <formula>$A29="АОСР"</formula>
    </cfRule>
  </conditionalFormatting>
  <conditionalFormatting sqref="BB29">
    <cfRule type="expression" dxfId="1525" priority="1849">
      <formula>$A29="АОСР"</formula>
    </cfRule>
  </conditionalFormatting>
  <conditionalFormatting sqref="BB29">
    <cfRule type="expression" dxfId="1524" priority="1848">
      <formula>$A29="АОСР"</formula>
    </cfRule>
  </conditionalFormatting>
  <conditionalFormatting sqref="BB29">
    <cfRule type="expression" dxfId="1523" priority="1847">
      <formula>$A29="АОСР"</formula>
    </cfRule>
  </conditionalFormatting>
  <conditionalFormatting sqref="BB29">
    <cfRule type="expression" dxfId="1522" priority="1846">
      <formula>$A29="АОСР"</formula>
    </cfRule>
  </conditionalFormatting>
  <conditionalFormatting sqref="BB29">
    <cfRule type="expression" dxfId="1521" priority="1845">
      <formula>$A29="АОСР"</formula>
    </cfRule>
  </conditionalFormatting>
  <conditionalFormatting sqref="BB29">
    <cfRule type="expression" dxfId="1520" priority="1844">
      <formula>$A29="АОСР"</formula>
    </cfRule>
  </conditionalFormatting>
  <conditionalFormatting sqref="BB29">
    <cfRule type="expression" dxfId="1519" priority="1843">
      <formula>$A29="АОСР"</formula>
    </cfRule>
  </conditionalFormatting>
  <conditionalFormatting sqref="BB29">
    <cfRule type="expression" dxfId="1518" priority="1842">
      <formula>$A29="АОСР"</formula>
    </cfRule>
  </conditionalFormatting>
  <conditionalFormatting sqref="BB29">
    <cfRule type="expression" dxfId="1517" priority="1841">
      <formula>$A29="АОСР"</formula>
    </cfRule>
  </conditionalFormatting>
  <conditionalFormatting sqref="BB29">
    <cfRule type="expression" dxfId="1516" priority="1840">
      <formula>$A29="АОСР"</formula>
    </cfRule>
  </conditionalFormatting>
  <conditionalFormatting sqref="BB29">
    <cfRule type="expression" dxfId="1515" priority="1839">
      <formula>$A29="АОСР"</formula>
    </cfRule>
  </conditionalFormatting>
  <conditionalFormatting sqref="BB29">
    <cfRule type="expression" dxfId="1514" priority="1838">
      <formula>$A29="АОСР"</formula>
    </cfRule>
  </conditionalFormatting>
  <conditionalFormatting sqref="BB29">
    <cfRule type="expression" dxfId="1513" priority="1837">
      <formula>$A29="АОСР"</formula>
    </cfRule>
  </conditionalFormatting>
  <conditionalFormatting sqref="BB29">
    <cfRule type="expression" dxfId="1512" priority="1836">
      <formula>$A29="АОСР"</formula>
    </cfRule>
  </conditionalFormatting>
  <conditionalFormatting sqref="BB29">
    <cfRule type="expression" dxfId="1511" priority="1835">
      <formula>$A29="АОСР"</formula>
    </cfRule>
  </conditionalFormatting>
  <conditionalFormatting sqref="BB29">
    <cfRule type="expression" dxfId="1510" priority="1834">
      <formula>$A29="АОСР"</formula>
    </cfRule>
  </conditionalFormatting>
  <conditionalFormatting sqref="BB29">
    <cfRule type="expression" dxfId="1509" priority="1833">
      <formula>$A29="АОСР"</formula>
    </cfRule>
  </conditionalFormatting>
  <conditionalFormatting sqref="AS27:AS28">
    <cfRule type="expression" dxfId="1508" priority="1832">
      <formula>$A27="АОСР"</formula>
    </cfRule>
  </conditionalFormatting>
  <conditionalFormatting sqref="AR40">
    <cfRule type="expression" dxfId="1507" priority="1831">
      <formula>$A40="АОСР"</formula>
    </cfRule>
  </conditionalFormatting>
  <conditionalFormatting sqref="AR41">
    <cfRule type="expression" dxfId="1506" priority="1830">
      <formula>$A41="АОСР"</formula>
    </cfRule>
  </conditionalFormatting>
  <conditionalFormatting sqref="AR41">
    <cfRule type="expression" dxfId="1505" priority="1829">
      <formula>$A41="АОСР"</formula>
    </cfRule>
  </conditionalFormatting>
  <conditionalFormatting sqref="AR40">
    <cfRule type="expression" dxfId="1504" priority="1828">
      <formula>$A40="АОСР"</formula>
    </cfRule>
  </conditionalFormatting>
  <conditionalFormatting sqref="AR42">
    <cfRule type="expression" dxfId="1503" priority="1827">
      <formula>$A42="АОСР"</formula>
    </cfRule>
  </conditionalFormatting>
  <conditionalFormatting sqref="AR42">
    <cfRule type="expression" dxfId="1502" priority="1826">
      <formula>$A42="АОСР"</formula>
    </cfRule>
  </conditionalFormatting>
  <conditionalFormatting sqref="AR43">
    <cfRule type="expression" dxfId="1501" priority="1825">
      <formula>$A43="АОСР"</formula>
    </cfRule>
  </conditionalFormatting>
  <conditionalFormatting sqref="BC32:BD32 AU31:AZ32 AZ33 BC31">
    <cfRule type="expression" dxfId="1500" priority="1824">
      <formula>$A31="АОСР"</formula>
    </cfRule>
  </conditionalFormatting>
  <conditionalFormatting sqref="AT31:AT33">
    <cfRule type="expression" dxfId="1499" priority="1823">
      <formula>$A31="АОСР"</formula>
    </cfRule>
  </conditionalFormatting>
  <conditionalFormatting sqref="BE31">
    <cfRule type="expression" dxfId="1498" priority="1822">
      <formula>$A31="АОСР"</formula>
    </cfRule>
  </conditionalFormatting>
  <conditionalFormatting sqref="BE31">
    <cfRule type="expression" dxfId="1497" priority="1821">
      <formula>$A31="АОСР"</formula>
    </cfRule>
  </conditionalFormatting>
  <conditionalFormatting sqref="BE32">
    <cfRule type="expression" dxfId="1496" priority="1820">
      <formula>$A32="АОСР"</formula>
    </cfRule>
  </conditionalFormatting>
  <conditionalFormatting sqref="AW32">
    <cfRule type="expression" dxfId="1495" priority="1819">
      <formula>$A32="АОСР"</formula>
    </cfRule>
  </conditionalFormatting>
  <conditionalFormatting sqref="AV31 AX31:AZ31">
    <cfRule type="expression" dxfId="1494" priority="1818">
      <formula>$A31="АОСР"</formula>
    </cfRule>
  </conditionalFormatting>
  <conditionalFormatting sqref="BE32">
    <cfRule type="expression" dxfId="1493" priority="1817">
      <formula>$A32="АОСР"</formula>
    </cfRule>
  </conditionalFormatting>
  <conditionalFormatting sqref="AU31">
    <cfRule type="expression" dxfId="1492" priority="1816">
      <formula>$A31="АОСР"</formula>
    </cfRule>
  </conditionalFormatting>
  <conditionalFormatting sqref="BD32">
    <cfRule type="expression" dxfId="1491" priority="1815">
      <formula>$A32="АОСР"</formula>
    </cfRule>
  </conditionalFormatting>
  <conditionalFormatting sqref="BD32">
    <cfRule type="expression" dxfId="1490" priority="1814">
      <formula>$A32="АОСР"</formula>
    </cfRule>
  </conditionalFormatting>
  <conditionalFormatting sqref="BD32">
    <cfRule type="expression" dxfId="1489" priority="1813">
      <formula>$A32="АОСР"</formula>
    </cfRule>
  </conditionalFormatting>
  <conditionalFormatting sqref="AR31">
    <cfRule type="expression" dxfId="1488" priority="1812">
      <formula>$A31="АОСР"</formula>
    </cfRule>
  </conditionalFormatting>
  <conditionalFormatting sqref="AR32">
    <cfRule type="expression" dxfId="1487" priority="1811">
      <formula>$A32="АОСР"</formula>
    </cfRule>
  </conditionalFormatting>
  <conditionalFormatting sqref="AR32">
    <cfRule type="expression" dxfId="1486" priority="1810">
      <formula>$A32="АОСР"</formula>
    </cfRule>
  </conditionalFormatting>
  <conditionalFormatting sqref="AR31">
    <cfRule type="expression" dxfId="1485" priority="1809">
      <formula>$A31="АОСР"</formula>
    </cfRule>
  </conditionalFormatting>
  <conditionalFormatting sqref="BD29">
    <cfRule type="expression" dxfId="1484" priority="2597">
      <formula>$A31="АОСР"</formula>
    </cfRule>
  </conditionalFormatting>
  <conditionalFormatting sqref="BD29">
    <cfRule type="expression" dxfId="1483" priority="2596">
      <formula>$A31="АОСР"</formula>
    </cfRule>
  </conditionalFormatting>
  <conditionalFormatting sqref="BD29">
    <cfRule type="expression" dxfId="1482" priority="2595">
      <formula>#REF!="АОСР"</formula>
    </cfRule>
  </conditionalFormatting>
  <conditionalFormatting sqref="AY33">
    <cfRule type="expression" dxfId="1481" priority="1805">
      <formula>$A33="АОСР"</formula>
    </cfRule>
  </conditionalFormatting>
  <conditionalFormatting sqref="BD29">
    <cfRule type="expression" dxfId="1480" priority="2593">
      <formula>#REF!="АОСР"</formula>
    </cfRule>
  </conditionalFormatting>
  <conditionalFormatting sqref="AW33">
    <cfRule type="expression" dxfId="1479" priority="1803">
      <formula>$A33="АОСР"</formula>
    </cfRule>
  </conditionalFormatting>
  <conditionalFormatting sqref="BC33">
    <cfRule type="expression" dxfId="1478" priority="1802">
      <formula>$A33="АОСР"</formula>
    </cfRule>
  </conditionalFormatting>
  <conditionalFormatting sqref="BD27">
    <cfRule type="expression" dxfId="1477" priority="2587">
      <formula>#REF!="АОСР"</formula>
    </cfRule>
  </conditionalFormatting>
  <conditionalFormatting sqref="BE33">
    <cfRule type="expression" dxfId="1476" priority="1796">
      <formula>$A33="АОСР"</formula>
    </cfRule>
  </conditionalFormatting>
  <conditionalFormatting sqref="AU33">
    <cfRule type="expression" dxfId="1475" priority="1795">
      <formula>$A33="АОСР"</formula>
    </cfRule>
  </conditionalFormatting>
  <conditionalFormatting sqref="BD31">
    <cfRule type="expression" dxfId="1474" priority="1794">
      <formula>$A31="АОСР"</formula>
    </cfRule>
  </conditionalFormatting>
  <conditionalFormatting sqref="BD31">
    <cfRule type="expression" dxfId="1473" priority="1793">
      <formula>$A31="АОСР"</formula>
    </cfRule>
  </conditionalFormatting>
  <conditionalFormatting sqref="BD31">
    <cfRule type="expression" dxfId="1472" priority="1792">
      <formula>$A31="АОСР"</formula>
    </cfRule>
  </conditionalFormatting>
  <conditionalFormatting sqref="BD31">
    <cfRule type="expression" dxfId="1471" priority="1790">
      <formula>$A31="АОСР"</formula>
    </cfRule>
  </conditionalFormatting>
  <conditionalFormatting sqref="BD31">
    <cfRule type="expression" dxfId="1470" priority="1789">
      <formula>$A31="АОСР"</formula>
    </cfRule>
  </conditionalFormatting>
  <conditionalFormatting sqref="BD31">
    <cfRule type="expression" dxfId="1469" priority="1788">
      <formula>$A31="АОСР"</formula>
    </cfRule>
  </conditionalFormatting>
  <conditionalFormatting sqref="BA33">
    <cfRule type="expression" dxfId="1468" priority="1787">
      <formula>$A33="АОСР"</formula>
    </cfRule>
  </conditionalFormatting>
  <conditionalFormatting sqref="BA33">
    <cfRule type="expression" dxfId="1467" priority="1786">
      <formula>$A33="АОСР"</formula>
    </cfRule>
  </conditionalFormatting>
  <conditionalFormatting sqref="BA33">
    <cfRule type="expression" dxfId="1466" priority="1785">
      <formula>$A33="АОСР"</formula>
    </cfRule>
  </conditionalFormatting>
  <conditionalFormatting sqref="BA33">
    <cfRule type="expression" dxfId="1465" priority="1784">
      <formula>$A33="АОСР"</formula>
    </cfRule>
  </conditionalFormatting>
  <conditionalFormatting sqref="BA33">
    <cfRule type="expression" dxfId="1464" priority="1783">
      <formula>$A33="АОСР"</formula>
    </cfRule>
  </conditionalFormatting>
  <conditionalFormatting sqref="BA33">
    <cfRule type="expression" dxfId="1463" priority="1782">
      <formula>$A33="АОСР"</formula>
    </cfRule>
  </conditionalFormatting>
  <conditionalFormatting sqref="BA33">
    <cfRule type="expression" dxfId="1462" priority="1781">
      <formula>$A33="АОСР"</formula>
    </cfRule>
  </conditionalFormatting>
  <conditionalFormatting sqref="BA33">
    <cfRule type="expression" dxfId="1461" priority="1780">
      <formula>$A33="АОСР"</formula>
    </cfRule>
  </conditionalFormatting>
  <conditionalFormatting sqref="BA33">
    <cfRule type="expression" dxfId="1460" priority="1779">
      <formula>$A33="АОСР"</formula>
    </cfRule>
  </conditionalFormatting>
  <conditionalFormatting sqref="BA33">
    <cfRule type="expression" dxfId="1459" priority="1778">
      <formula>$A33="АОСР"</formula>
    </cfRule>
  </conditionalFormatting>
  <conditionalFormatting sqref="BA33">
    <cfRule type="expression" dxfId="1458" priority="1777">
      <formula>$A33="АОСР"</formula>
    </cfRule>
  </conditionalFormatting>
  <conditionalFormatting sqref="BA33">
    <cfRule type="expression" dxfId="1457" priority="1776">
      <formula>$A33="АОСР"</formula>
    </cfRule>
  </conditionalFormatting>
  <conditionalFormatting sqref="BA33">
    <cfRule type="expression" dxfId="1456" priority="1775">
      <formula>$A33="АОСР"</formula>
    </cfRule>
  </conditionalFormatting>
  <conditionalFormatting sqref="BA33">
    <cfRule type="expression" dxfId="1455" priority="1774">
      <formula>$A33="АОСР"</formula>
    </cfRule>
  </conditionalFormatting>
  <conditionalFormatting sqref="BA33">
    <cfRule type="expression" dxfId="1454" priority="1773">
      <formula>$A33="АОСР"</formula>
    </cfRule>
  </conditionalFormatting>
  <conditionalFormatting sqref="BB32">
    <cfRule type="expression" dxfId="1453" priority="1689">
      <formula>$A32="АОСР"</formula>
    </cfRule>
  </conditionalFormatting>
  <conditionalFormatting sqref="BA33">
    <cfRule type="expression" dxfId="1452" priority="1772">
      <formula>$A33="АОСР"</formula>
    </cfRule>
  </conditionalFormatting>
  <conditionalFormatting sqref="BA33">
    <cfRule type="expression" dxfId="1451" priority="1771">
      <formula>$A33="АОСР"</formula>
    </cfRule>
  </conditionalFormatting>
  <conditionalFormatting sqref="BA33">
    <cfRule type="expression" dxfId="1450" priority="1770">
      <formula>$A33="АОСР"</formula>
    </cfRule>
  </conditionalFormatting>
  <conditionalFormatting sqref="BA33">
    <cfRule type="expression" dxfId="1449" priority="1769">
      <formula>$A33="АОСР"</formula>
    </cfRule>
  </conditionalFormatting>
  <conditionalFormatting sqref="BA33">
    <cfRule type="expression" dxfId="1448" priority="1768">
      <formula>$A33="АОСР"</formula>
    </cfRule>
  </conditionalFormatting>
  <conditionalFormatting sqref="BA33">
    <cfRule type="expression" dxfId="1447" priority="1767">
      <formula>$A33="АОСР"</formula>
    </cfRule>
  </conditionalFormatting>
  <conditionalFormatting sqref="AS33">
    <cfRule type="expression" dxfId="1446" priority="1766">
      <formula>$A33="АОСР"</formula>
    </cfRule>
  </conditionalFormatting>
  <conditionalFormatting sqref="BA31">
    <cfRule type="expression" dxfId="1445" priority="1765">
      <formula>$A31="АОСР"</formula>
    </cfRule>
  </conditionalFormatting>
  <conditionalFormatting sqref="BA31">
    <cfRule type="expression" dxfId="1444" priority="1764">
      <formula>$A31="АОСР"</formula>
    </cfRule>
  </conditionalFormatting>
  <conditionalFormatting sqref="BA31">
    <cfRule type="expression" dxfId="1443" priority="1763">
      <formula>$A31="АОСР"</formula>
    </cfRule>
  </conditionalFormatting>
  <conditionalFormatting sqref="BA31">
    <cfRule type="expression" dxfId="1442" priority="1762">
      <formula>$A31="АОСР"</formula>
    </cfRule>
  </conditionalFormatting>
  <conditionalFormatting sqref="BA31">
    <cfRule type="expression" dxfId="1441" priority="1761">
      <formula>$A31="АОСР"</formula>
    </cfRule>
  </conditionalFormatting>
  <conditionalFormatting sqref="BA31">
    <cfRule type="expression" dxfId="1440" priority="1760">
      <formula>$A31="АОСР"</formula>
    </cfRule>
  </conditionalFormatting>
  <conditionalFormatting sqref="BA31">
    <cfRule type="expression" dxfId="1439" priority="1759">
      <formula>$A31="АОСР"</formula>
    </cfRule>
  </conditionalFormatting>
  <conditionalFormatting sqref="BA31">
    <cfRule type="expression" dxfId="1438" priority="1758">
      <formula>$A31="АОСР"</formula>
    </cfRule>
  </conditionalFormatting>
  <conditionalFormatting sqref="BA31">
    <cfRule type="expression" dxfId="1437" priority="1757">
      <formula>$A31="АОСР"</formula>
    </cfRule>
  </conditionalFormatting>
  <conditionalFormatting sqref="BA31">
    <cfRule type="expression" dxfId="1436" priority="1756">
      <formula>$A31="АОСР"</formula>
    </cfRule>
  </conditionalFormatting>
  <conditionalFormatting sqref="BA31">
    <cfRule type="expression" dxfId="1435" priority="1755">
      <formula>$A31="АОСР"</formula>
    </cfRule>
  </conditionalFormatting>
  <conditionalFormatting sqref="BA31">
    <cfRule type="expression" dxfId="1434" priority="1754">
      <formula>$A31="АОСР"</formula>
    </cfRule>
  </conditionalFormatting>
  <conditionalFormatting sqref="BA31">
    <cfRule type="expression" dxfId="1433" priority="1753">
      <formula>$A31="АОСР"</formula>
    </cfRule>
  </conditionalFormatting>
  <conditionalFormatting sqref="BA31">
    <cfRule type="expression" dxfId="1432" priority="1752">
      <formula>$A31="АОСР"</formula>
    </cfRule>
  </conditionalFormatting>
  <conditionalFormatting sqref="BA31">
    <cfRule type="expression" dxfId="1431" priority="1751">
      <formula>$A31="АОСР"</formula>
    </cfRule>
  </conditionalFormatting>
  <conditionalFormatting sqref="BA31">
    <cfRule type="expression" dxfId="1430" priority="1750">
      <formula>$A31="АОСР"</formula>
    </cfRule>
  </conditionalFormatting>
  <conditionalFormatting sqref="BA31">
    <cfRule type="expression" dxfId="1429" priority="1749">
      <formula>$A31="АОСР"</formula>
    </cfRule>
  </conditionalFormatting>
  <conditionalFormatting sqref="BA31">
    <cfRule type="expression" dxfId="1428" priority="1748">
      <formula>$A31="АОСР"</formula>
    </cfRule>
  </conditionalFormatting>
  <conditionalFormatting sqref="BA31">
    <cfRule type="expression" dxfId="1427" priority="1747">
      <formula>$A31="АОСР"</formula>
    </cfRule>
  </conditionalFormatting>
  <conditionalFormatting sqref="BA31">
    <cfRule type="expression" dxfId="1426" priority="1746">
      <formula>$A31="АОСР"</formula>
    </cfRule>
  </conditionalFormatting>
  <conditionalFormatting sqref="BA31">
    <cfRule type="expression" dxfId="1425" priority="1745">
      <formula>$A31="АОСР"</formula>
    </cfRule>
  </conditionalFormatting>
  <conditionalFormatting sqref="BB31">
    <cfRule type="expression" dxfId="1424" priority="1744">
      <formula>$A31="АОСР"</formula>
    </cfRule>
  </conditionalFormatting>
  <conditionalFormatting sqref="BB31">
    <cfRule type="expression" dxfId="1423" priority="1743">
      <formula>$A31="АОСР"</formula>
    </cfRule>
  </conditionalFormatting>
  <conditionalFormatting sqref="BB31">
    <cfRule type="expression" dxfId="1422" priority="1742">
      <formula>$A31="АОСР"</formula>
    </cfRule>
  </conditionalFormatting>
  <conditionalFormatting sqref="BB31">
    <cfRule type="expression" dxfId="1421" priority="1741">
      <formula>$A31="АОСР"</formula>
    </cfRule>
  </conditionalFormatting>
  <conditionalFormatting sqref="BB31">
    <cfRule type="expression" dxfId="1420" priority="1740">
      <formula>$A31="АОСР"</formula>
    </cfRule>
  </conditionalFormatting>
  <conditionalFormatting sqref="BB31">
    <cfRule type="expression" dxfId="1419" priority="1739">
      <formula>$A31="АОСР"</formula>
    </cfRule>
  </conditionalFormatting>
  <conditionalFormatting sqref="BB31">
    <cfRule type="expression" dxfId="1418" priority="1738">
      <formula>$A31="АОСР"</formula>
    </cfRule>
  </conditionalFormatting>
  <conditionalFormatting sqref="BB31">
    <cfRule type="expression" dxfId="1417" priority="1737">
      <formula>$A31="АОСР"</formula>
    </cfRule>
  </conditionalFormatting>
  <conditionalFormatting sqref="BB31">
    <cfRule type="expression" dxfId="1416" priority="1736">
      <formula>$A31="АОСР"</formula>
    </cfRule>
  </conditionalFormatting>
  <conditionalFormatting sqref="BB31">
    <cfRule type="expression" dxfId="1415" priority="1735">
      <formula>$A31="АОСР"</formula>
    </cfRule>
  </conditionalFormatting>
  <conditionalFormatting sqref="BB31">
    <cfRule type="expression" dxfId="1414" priority="1734">
      <formula>$A31="АОСР"</formula>
    </cfRule>
  </conditionalFormatting>
  <conditionalFormatting sqref="BB31">
    <cfRule type="expression" dxfId="1413" priority="1733">
      <formula>$A31="АОСР"</formula>
    </cfRule>
  </conditionalFormatting>
  <conditionalFormatting sqref="BB31">
    <cfRule type="expression" dxfId="1412" priority="1732">
      <formula>$A31="АОСР"</formula>
    </cfRule>
  </conditionalFormatting>
  <conditionalFormatting sqref="BB31">
    <cfRule type="expression" dxfId="1411" priority="1731">
      <formula>$A31="АОСР"</formula>
    </cfRule>
  </conditionalFormatting>
  <conditionalFormatting sqref="BB31">
    <cfRule type="expression" dxfId="1410" priority="1730">
      <formula>$A31="АОСР"</formula>
    </cfRule>
  </conditionalFormatting>
  <conditionalFormatting sqref="BB31">
    <cfRule type="expression" dxfId="1409" priority="1729">
      <formula>$A31="АОСР"</formula>
    </cfRule>
  </conditionalFormatting>
  <conditionalFormatting sqref="BB31">
    <cfRule type="expression" dxfId="1408" priority="1728">
      <formula>$A31="АОСР"</formula>
    </cfRule>
  </conditionalFormatting>
  <conditionalFormatting sqref="BB31">
    <cfRule type="expression" dxfId="1407" priority="1727">
      <formula>$A31="АОСР"</formula>
    </cfRule>
  </conditionalFormatting>
  <conditionalFormatting sqref="BB31">
    <cfRule type="expression" dxfId="1406" priority="1726">
      <formula>$A31="АОСР"</formula>
    </cfRule>
  </conditionalFormatting>
  <conditionalFormatting sqref="BB31">
    <cfRule type="expression" dxfId="1405" priority="1725">
      <formula>$A31="АОСР"</formula>
    </cfRule>
  </conditionalFormatting>
  <conditionalFormatting sqref="BB31">
    <cfRule type="expression" dxfId="1404" priority="1724">
      <formula>$A31="АОСР"</formula>
    </cfRule>
  </conditionalFormatting>
  <conditionalFormatting sqref="BA32">
    <cfRule type="expression" dxfId="1403" priority="1723">
      <formula>$A32="АОСР"</formula>
    </cfRule>
  </conditionalFormatting>
  <conditionalFormatting sqref="BA32">
    <cfRule type="expression" dxfId="1402" priority="1722">
      <formula>$A32="АОСР"</formula>
    </cfRule>
  </conditionalFormatting>
  <conditionalFormatting sqref="BA32">
    <cfRule type="expression" dxfId="1401" priority="1721">
      <formula>$A32="АОСР"</formula>
    </cfRule>
  </conditionalFormatting>
  <conditionalFormatting sqref="BA32">
    <cfRule type="expression" dxfId="1400" priority="1720">
      <formula>$A32="АОСР"</formula>
    </cfRule>
  </conditionalFormatting>
  <conditionalFormatting sqref="BA32">
    <cfRule type="expression" dxfId="1399" priority="1719">
      <formula>$A32="АОСР"</formula>
    </cfRule>
  </conditionalFormatting>
  <conditionalFormatting sqref="BA32">
    <cfRule type="expression" dxfId="1398" priority="1718">
      <formula>$A32="АОСР"</formula>
    </cfRule>
  </conditionalFormatting>
  <conditionalFormatting sqref="BA32">
    <cfRule type="expression" dxfId="1397" priority="1717">
      <formula>$A32="АОСР"</formula>
    </cfRule>
  </conditionalFormatting>
  <conditionalFormatting sqref="BA32">
    <cfRule type="expression" dxfId="1396" priority="1716">
      <formula>$A32="АОСР"</formula>
    </cfRule>
  </conditionalFormatting>
  <conditionalFormatting sqref="BA32">
    <cfRule type="expression" dxfId="1395" priority="1715">
      <formula>$A32="АОСР"</formula>
    </cfRule>
  </conditionalFormatting>
  <conditionalFormatting sqref="BA32">
    <cfRule type="expression" dxfId="1394" priority="1714">
      <formula>$A32="АОСР"</formula>
    </cfRule>
  </conditionalFormatting>
  <conditionalFormatting sqref="BA32">
    <cfRule type="expression" dxfId="1393" priority="1713">
      <formula>$A32="АОСР"</formula>
    </cfRule>
  </conditionalFormatting>
  <conditionalFormatting sqref="BA32">
    <cfRule type="expression" dxfId="1392" priority="1712">
      <formula>$A32="АОСР"</formula>
    </cfRule>
  </conditionalFormatting>
  <conditionalFormatting sqref="BA32">
    <cfRule type="expression" dxfId="1391" priority="1711">
      <formula>$A32="АОСР"</formula>
    </cfRule>
  </conditionalFormatting>
  <conditionalFormatting sqref="BA32">
    <cfRule type="expression" dxfId="1390" priority="1710">
      <formula>$A32="АОСР"</formula>
    </cfRule>
  </conditionalFormatting>
  <conditionalFormatting sqref="BA32">
    <cfRule type="expression" dxfId="1389" priority="1709">
      <formula>$A32="АОСР"</formula>
    </cfRule>
  </conditionalFormatting>
  <conditionalFormatting sqref="BA32">
    <cfRule type="expression" dxfId="1388" priority="1708">
      <formula>$A32="АОСР"</formula>
    </cfRule>
  </conditionalFormatting>
  <conditionalFormatting sqref="BA32">
    <cfRule type="expression" dxfId="1387" priority="1707">
      <formula>$A32="АОСР"</formula>
    </cfRule>
  </conditionalFormatting>
  <conditionalFormatting sqref="BA32">
    <cfRule type="expression" dxfId="1386" priority="1706">
      <formula>$A32="АОСР"</formula>
    </cfRule>
  </conditionalFormatting>
  <conditionalFormatting sqref="BA32">
    <cfRule type="expression" dxfId="1385" priority="1705">
      <formula>$A32="АОСР"</formula>
    </cfRule>
  </conditionalFormatting>
  <conditionalFormatting sqref="BA32">
    <cfRule type="expression" dxfId="1384" priority="1704">
      <formula>$A32="АОСР"</formula>
    </cfRule>
  </conditionalFormatting>
  <conditionalFormatting sqref="BA32">
    <cfRule type="expression" dxfId="1383" priority="1703">
      <formula>$A32="АОСР"</formula>
    </cfRule>
  </conditionalFormatting>
  <conditionalFormatting sqref="BB32">
    <cfRule type="expression" dxfId="1382" priority="1702">
      <formula>$A32="АОСР"</formula>
    </cfRule>
  </conditionalFormatting>
  <conditionalFormatting sqref="BB32">
    <cfRule type="expression" dxfId="1381" priority="1701">
      <formula>$A32="АОСР"</formula>
    </cfRule>
  </conditionalFormatting>
  <conditionalFormatting sqref="BB32">
    <cfRule type="expression" dxfId="1380" priority="1700">
      <formula>$A32="АОСР"</formula>
    </cfRule>
  </conditionalFormatting>
  <conditionalFormatting sqref="BB32">
    <cfRule type="expression" dxfId="1379" priority="1699">
      <formula>$A32="АОСР"</formula>
    </cfRule>
  </conditionalFormatting>
  <conditionalFormatting sqref="BB32">
    <cfRule type="expression" dxfId="1378" priority="1698">
      <formula>$A32="АОСР"</formula>
    </cfRule>
  </conditionalFormatting>
  <conditionalFormatting sqref="BB32">
    <cfRule type="expression" dxfId="1377" priority="1697">
      <formula>$A32="АОСР"</formula>
    </cfRule>
  </conditionalFormatting>
  <conditionalFormatting sqref="BB32">
    <cfRule type="expression" dxfId="1376" priority="1696">
      <formula>$A32="АОСР"</formula>
    </cfRule>
  </conditionalFormatting>
  <conditionalFormatting sqref="BB32">
    <cfRule type="expression" dxfId="1375" priority="1695">
      <formula>$A32="АОСР"</formula>
    </cfRule>
  </conditionalFormatting>
  <conditionalFormatting sqref="BB32">
    <cfRule type="expression" dxfId="1374" priority="1694">
      <formula>$A32="АОСР"</formula>
    </cfRule>
  </conditionalFormatting>
  <conditionalFormatting sqref="BB32">
    <cfRule type="expression" dxfId="1373" priority="1693">
      <formula>$A32="АОСР"</formula>
    </cfRule>
  </conditionalFormatting>
  <conditionalFormatting sqref="BB32">
    <cfRule type="expression" dxfId="1372" priority="1692">
      <formula>$A32="АОСР"</formula>
    </cfRule>
  </conditionalFormatting>
  <conditionalFormatting sqref="BB32">
    <cfRule type="expression" dxfId="1371" priority="1691">
      <formula>$A32="АОСР"</formula>
    </cfRule>
  </conditionalFormatting>
  <conditionalFormatting sqref="BB32">
    <cfRule type="expression" dxfId="1370" priority="1690">
      <formula>$A32="АОСР"</formula>
    </cfRule>
  </conditionalFormatting>
  <conditionalFormatting sqref="BB32">
    <cfRule type="expression" dxfId="1369" priority="1688">
      <formula>$A32="АОСР"</formula>
    </cfRule>
  </conditionalFormatting>
  <conditionalFormatting sqref="BB32">
    <cfRule type="expression" dxfId="1368" priority="1687">
      <formula>$A32="АОСР"</formula>
    </cfRule>
  </conditionalFormatting>
  <conditionalFormatting sqref="BB32">
    <cfRule type="expression" dxfId="1367" priority="1686">
      <formula>$A32="АОСР"</formula>
    </cfRule>
  </conditionalFormatting>
  <conditionalFormatting sqref="BB32">
    <cfRule type="expression" dxfId="1366" priority="1685">
      <formula>$A32="АОСР"</formula>
    </cfRule>
  </conditionalFormatting>
  <conditionalFormatting sqref="BB32">
    <cfRule type="expression" dxfId="1365" priority="1684">
      <formula>$A32="АОСР"</formula>
    </cfRule>
  </conditionalFormatting>
  <conditionalFormatting sqref="BB32">
    <cfRule type="expression" dxfId="1364" priority="1683">
      <formula>$A32="АОСР"</formula>
    </cfRule>
  </conditionalFormatting>
  <conditionalFormatting sqref="BB32">
    <cfRule type="expression" dxfId="1363" priority="1682">
      <formula>$A32="АОСР"</formula>
    </cfRule>
  </conditionalFormatting>
  <conditionalFormatting sqref="AR34 AU34">
    <cfRule type="expression" dxfId="1362" priority="1681">
      <formula>$A34="АОСР"</formula>
    </cfRule>
  </conditionalFormatting>
  <conditionalFormatting sqref="AS34">
    <cfRule type="expression" dxfId="1361" priority="1680">
      <formula>$A34="АОСР"</formula>
    </cfRule>
  </conditionalFormatting>
  <conditionalFormatting sqref="BD30">
    <cfRule type="expression" dxfId="1360" priority="2468">
      <formula>$A31="АОСР"</formula>
    </cfRule>
  </conditionalFormatting>
  <conditionalFormatting sqref="BD30">
    <cfRule type="expression" dxfId="1359" priority="2467">
      <formula>$A31="АОСР"</formula>
    </cfRule>
  </conditionalFormatting>
  <conditionalFormatting sqref="BD30">
    <cfRule type="expression" dxfId="1358" priority="2466">
      <formula>#REF!="АОСР"</formula>
    </cfRule>
  </conditionalFormatting>
  <conditionalFormatting sqref="BD30">
    <cfRule type="expression" dxfId="1357" priority="2465">
      <formula>#REF!="АОСР"</formula>
    </cfRule>
  </conditionalFormatting>
  <conditionalFormatting sqref="AV34">
    <cfRule type="expression" dxfId="1356" priority="1675">
      <formula>$A34="АОСР"</formula>
    </cfRule>
  </conditionalFormatting>
  <conditionalFormatting sqref="AY34">
    <cfRule type="expression" dxfId="1355" priority="1674">
      <formula>$A34="АОСР"</formula>
    </cfRule>
  </conditionalFormatting>
  <conditionalFormatting sqref="BB34">
    <cfRule type="expression" dxfId="1354" priority="1643">
      <formula>$A34="АОСР"</formula>
    </cfRule>
  </conditionalFormatting>
  <conditionalFormatting sqref="BB34">
    <cfRule type="expression" dxfId="1353" priority="1642">
      <formula>$A34="АОСР"</formula>
    </cfRule>
  </conditionalFormatting>
  <conditionalFormatting sqref="BB34">
    <cfRule type="expression" dxfId="1352" priority="1641">
      <formula>$A34="АОСР"</formula>
    </cfRule>
  </conditionalFormatting>
  <conditionalFormatting sqref="BB34">
    <cfRule type="expression" dxfId="1351" priority="1640">
      <formula>$A34="АОСР"</formula>
    </cfRule>
  </conditionalFormatting>
  <conditionalFormatting sqref="BB34">
    <cfRule type="expression" dxfId="1350" priority="1639">
      <formula>$A34="АОСР"</formula>
    </cfRule>
  </conditionalFormatting>
  <conditionalFormatting sqref="BB34">
    <cfRule type="expression" dxfId="1349" priority="1638">
      <formula>$A34="АОСР"</formula>
    </cfRule>
  </conditionalFormatting>
  <conditionalFormatting sqref="BB34">
    <cfRule type="expression" dxfId="1348" priority="1637">
      <formula>$A34="АОСР"</formula>
    </cfRule>
  </conditionalFormatting>
  <conditionalFormatting sqref="BB34">
    <cfRule type="expression" dxfId="1347" priority="1636">
      <formula>$A34="АОСР"</formula>
    </cfRule>
  </conditionalFormatting>
  <conditionalFormatting sqref="BB34">
    <cfRule type="expression" dxfId="1346" priority="1635">
      <formula>$A34="АОСР"</formula>
    </cfRule>
  </conditionalFormatting>
  <conditionalFormatting sqref="BB34">
    <cfRule type="expression" dxfId="1345" priority="1634">
      <formula>$A34="АОСР"</formula>
    </cfRule>
  </conditionalFormatting>
  <conditionalFormatting sqref="BB34">
    <cfRule type="expression" dxfId="1344" priority="1633">
      <formula>$A34="АОСР"</formula>
    </cfRule>
  </conditionalFormatting>
  <conditionalFormatting sqref="BB34">
    <cfRule type="expression" dxfId="1343" priority="1632">
      <formula>$A34="АОСР"</formula>
    </cfRule>
  </conditionalFormatting>
  <conditionalFormatting sqref="BB34">
    <cfRule type="expression" dxfId="1342" priority="1631">
      <formula>$A34="АОСР"</formula>
    </cfRule>
  </conditionalFormatting>
  <conditionalFormatting sqref="BB34">
    <cfRule type="expression" dxfId="1341" priority="1630">
      <formula>$A34="АОСР"</formula>
    </cfRule>
  </conditionalFormatting>
  <conditionalFormatting sqref="BB34">
    <cfRule type="expression" dxfId="1340" priority="1629">
      <formula>$A34="АОСР"</formula>
    </cfRule>
  </conditionalFormatting>
  <conditionalFormatting sqref="BB34">
    <cfRule type="expression" dxfId="1339" priority="1628">
      <formula>$A34="АОСР"</formula>
    </cfRule>
  </conditionalFormatting>
  <conditionalFormatting sqref="BB34">
    <cfRule type="expression" dxfId="1338" priority="1627">
      <formula>$A34="АОСР"</formula>
    </cfRule>
  </conditionalFormatting>
  <conditionalFormatting sqref="BB34">
    <cfRule type="expression" dxfId="1337" priority="1625">
      <formula>$A34="АОСР"</formula>
    </cfRule>
  </conditionalFormatting>
  <conditionalFormatting sqref="BA34">
    <cfRule type="expression" dxfId="1336" priority="1624">
      <formula>$A34="АОСР"</formula>
    </cfRule>
  </conditionalFormatting>
  <conditionalFormatting sqref="BA34">
    <cfRule type="expression" dxfId="1335" priority="1622">
      <formula>$A34="АОСР"</formula>
    </cfRule>
  </conditionalFormatting>
  <conditionalFormatting sqref="BA34">
    <cfRule type="expression" dxfId="1334" priority="1620">
      <formula>$A34="АОСР"</formula>
    </cfRule>
  </conditionalFormatting>
  <conditionalFormatting sqref="BA34">
    <cfRule type="expression" dxfId="1333" priority="1619">
      <formula>$A34="АОСР"</formula>
    </cfRule>
  </conditionalFormatting>
  <conditionalFormatting sqref="BA34">
    <cfRule type="expression" dxfId="1332" priority="1618">
      <formula>$A34="АОСР"</formula>
    </cfRule>
  </conditionalFormatting>
  <conditionalFormatting sqref="BA34">
    <cfRule type="expression" dxfId="1331" priority="1617">
      <formula>$A34="АОСР"</formula>
    </cfRule>
  </conditionalFormatting>
  <conditionalFormatting sqref="BA34">
    <cfRule type="expression" dxfId="1330" priority="1614">
      <formula>$A34="АОСР"</formula>
    </cfRule>
  </conditionalFormatting>
  <conditionalFormatting sqref="BA34">
    <cfRule type="expression" dxfId="1329" priority="1612">
      <formula>$A34="АОСР"</formula>
    </cfRule>
  </conditionalFormatting>
  <conditionalFormatting sqref="BA34">
    <cfRule type="expression" dxfId="1328" priority="1611">
      <formula>$A34="АОСР"</formula>
    </cfRule>
  </conditionalFormatting>
  <conditionalFormatting sqref="BA34">
    <cfRule type="expression" dxfId="1327" priority="1610">
      <formula>$A34="АОСР"</formula>
    </cfRule>
  </conditionalFormatting>
  <conditionalFormatting sqref="BA34">
    <cfRule type="expression" dxfId="1326" priority="1609">
      <formula>$A34="АОСР"</formula>
    </cfRule>
  </conditionalFormatting>
  <conditionalFormatting sqref="BA34">
    <cfRule type="expression" dxfId="1325" priority="1608">
      <formula>$A34="АОСР"</formula>
    </cfRule>
  </conditionalFormatting>
  <conditionalFormatting sqref="BA34">
    <cfRule type="expression" dxfId="1324" priority="1607">
      <formula>$A34="АОСР"</formula>
    </cfRule>
  </conditionalFormatting>
  <conditionalFormatting sqref="BA34">
    <cfRule type="expression" dxfId="1323" priority="1606">
      <formula>$A34="АОСР"</formula>
    </cfRule>
  </conditionalFormatting>
  <conditionalFormatting sqref="BA34">
    <cfRule type="expression" dxfId="1322" priority="1605">
      <formula>$A34="АОСР"</formula>
    </cfRule>
  </conditionalFormatting>
  <conditionalFormatting sqref="BA34">
    <cfRule type="expression" dxfId="1321" priority="1604">
      <formula>$A34="АОСР"</formula>
    </cfRule>
  </conditionalFormatting>
  <conditionalFormatting sqref="BB34">
    <cfRule type="expression" dxfId="1320" priority="1603">
      <formula>$A34="АОСР"</formula>
    </cfRule>
  </conditionalFormatting>
  <conditionalFormatting sqref="BB34">
    <cfRule type="expression" dxfId="1319" priority="1602">
      <formula>$A34="АОСР"</formula>
    </cfRule>
  </conditionalFormatting>
  <conditionalFormatting sqref="BB34">
    <cfRule type="expression" dxfId="1318" priority="1601">
      <formula>$A34="АОСР"</formula>
    </cfRule>
  </conditionalFormatting>
  <conditionalFormatting sqref="BB34">
    <cfRule type="expression" dxfId="1317" priority="1600">
      <formula>$A34="АОСР"</formula>
    </cfRule>
  </conditionalFormatting>
  <conditionalFormatting sqref="BB34">
    <cfRule type="expression" dxfId="1316" priority="1599">
      <formula>$A34="АОСР"</formula>
    </cfRule>
  </conditionalFormatting>
  <conditionalFormatting sqref="BB34">
    <cfRule type="expression" dxfId="1315" priority="1598">
      <formula>$A34="АОСР"</formula>
    </cfRule>
  </conditionalFormatting>
  <conditionalFormatting sqref="BB34">
    <cfRule type="expression" dxfId="1314" priority="1597">
      <formula>$A34="АОСР"</formula>
    </cfRule>
  </conditionalFormatting>
  <conditionalFormatting sqref="BB34">
    <cfRule type="expression" dxfId="1313" priority="1596">
      <formula>$A34="АОСР"</formula>
    </cfRule>
  </conditionalFormatting>
  <conditionalFormatting sqref="BB34">
    <cfRule type="expression" dxfId="1312" priority="1595">
      <formula>$A34="АОСР"</formula>
    </cfRule>
  </conditionalFormatting>
  <conditionalFormatting sqref="BB34">
    <cfRule type="expression" dxfId="1311" priority="1594">
      <formula>$A34="АОСР"</formula>
    </cfRule>
  </conditionalFormatting>
  <conditionalFormatting sqref="BB34">
    <cfRule type="expression" dxfId="1310" priority="1593">
      <formula>$A34="АОСР"</formula>
    </cfRule>
  </conditionalFormatting>
  <conditionalFormatting sqref="BB34">
    <cfRule type="expression" dxfId="1309" priority="1592">
      <formula>$A34="АОСР"</formula>
    </cfRule>
  </conditionalFormatting>
  <conditionalFormatting sqref="BB34">
    <cfRule type="expression" dxfId="1308" priority="1591">
      <formula>$A34="АОСР"</formula>
    </cfRule>
  </conditionalFormatting>
  <conditionalFormatting sqref="BB34">
    <cfRule type="expression" dxfId="1307" priority="1590">
      <formula>$A34="АОСР"</formula>
    </cfRule>
  </conditionalFormatting>
  <conditionalFormatting sqref="BB34">
    <cfRule type="expression" dxfId="1306" priority="1589">
      <formula>$A34="АОСР"</formula>
    </cfRule>
  </conditionalFormatting>
  <conditionalFormatting sqref="BB34">
    <cfRule type="expression" dxfId="1305" priority="1588">
      <formula>$A34="АОСР"</formula>
    </cfRule>
  </conditionalFormatting>
  <conditionalFormatting sqref="BB34">
    <cfRule type="expression" dxfId="1304" priority="1587">
      <formula>$A34="АОСР"</formula>
    </cfRule>
  </conditionalFormatting>
  <conditionalFormatting sqref="BB34">
    <cfRule type="expression" dxfId="1303" priority="1586">
      <formula>$A34="АОСР"</formula>
    </cfRule>
  </conditionalFormatting>
  <conditionalFormatting sqref="BB34">
    <cfRule type="expression" dxfId="1302" priority="1585">
      <formula>$A34="АОСР"</formula>
    </cfRule>
  </conditionalFormatting>
  <conditionalFormatting sqref="BB34">
    <cfRule type="expression" dxfId="1301" priority="1584">
      <formula>$A34="АОСР"</formula>
    </cfRule>
  </conditionalFormatting>
  <conditionalFormatting sqref="BB34">
    <cfRule type="expression" dxfId="1300" priority="1583">
      <formula>$A34="АОСР"</formula>
    </cfRule>
  </conditionalFormatting>
  <conditionalFormatting sqref="BA34">
    <cfRule type="expression" dxfId="1299" priority="1582">
      <formula>$A34="АОСР"</formula>
    </cfRule>
  </conditionalFormatting>
  <conditionalFormatting sqref="BA34">
    <cfRule type="expression" dxfId="1298" priority="1581">
      <formula>$A34="АОСР"</formula>
    </cfRule>
  </conditionalFormatting>
  <conditionalFormatting sqref="BA34">
    <cfRule type="expression" dxfId="1297" priority="1580">
      <formula>$A34="АОСР"</formula>
    </cfRule>
  </conditionalFormatting>
  <conditionalFormatting sqref="BA34">
    <cfRule type="expression" dxfId="1296" priority="1579">
      <formula>$A34="АОСР"</formula>
    </cfRule>
  </conditionalFormatting>
  <conditionalFormatting sqref="BA34">
    <cfRule type="expression" dxfId="1295" priority="1576">
      <formula>$A34="АОСР"</formula>
    </cfRule>
  </conditionalFormatting>
  <conditionalFormatting sqref="BA34">
    <cfRule type="expression" dxfId="1294" priority="1574">
      <formula>$A34="АОСР"</formula>
    </cfRule>
  </conditionalFormatting>
  <conditionalFormatting sqref="BA34">
    <cfRule type="expression" dxfId="1293" priority="1573">
      <formula>$A34="АОСР"</formula>
    </cfRule>
  </conditionalFormatting>
  <conditionalFormatting sqref="BA34">
    <cfRule type="expression" dxfId="1292" priority="1572">
      <formula>$A34="АОСР"</formula>
    </cfRule>
  </conditionalFormatting>
  <conditionalFormatting sqref="BA34">
    <cfRule type="expression" dxfId="1291" priority="1571">
      <formula>$A34="АОСР"</formula>
    </cfRule>
  </conditionalFormatting>
  <conditionalFormatting sqref="BA34">
    <cfRule type="expression" dxfId="1290" priority="1570">
      <formula>$A34="АОСР"</formula>
    </cfRule>
  </conditionalFormatting>
  <conditionalFormatting sqref="BA34">
    <cfRule type="expression" dxfId="1289" priority="1569">
      <formula>$A34="АОСР"</formula>
    </cfRule>
  </conditionalFormatting>
  <conditionalFormatting sqref="BA34">
    <cfRule type="expression" dxfId="1288" priority="1568">
      <formula>$A34="АОСР"</formula>
    </cfRule>
  </conditionalFormatting>
  <conditionalFormatting sqref="BA34">
    <cfRule type="expression" dxfId="1287" priority="1567">
      <formula>$A34="АОСР"</formula>
    </cfRule>
  </conditionalFormatting>
  <conditionalFormatting sqref="BA34">
    <cfRule type="expression" dxfId="1286" priority="1566">
      <formula>$A34="АОСР"</formula>
    </cfRule>
  </conditionalFormatting>
  <conditionalFormatting sqref="BA34">
    <cfRule type="expression" dxfId="1285" priority="1565">
      <formula>$A34="АОСР"</formula>
    </cfRule>
  </conditionalFormatting>
  <conditionalFormatting sqref="BA34">
    <cfRule type="expression" dxfId="1284" priority="1564">
      <formula>$A34="АОСР"</formula>
    </cfRule>
  </conditionalFormatting>
  <conditionalFormatting sqref="BA34">
    <cfRule type="expression" dxfId="1283" priority="1563">
      <formula>$A34="АОСР"</formula>
    </cfRule>
  </conditionalFormatting>
  <conditionalFormatting sqref="BA34">
    <cfRule type="expression" dxfId="1282" priority="1562">
      <formula>$A34="АОСР"</formula>
    </cfRule>
  </conditionalFormatting>
  <conditionalFormatting sqref="BB34">
    <cfRule type="expression" dxfId="1281" priority="1561">
      <formula>$A34="АОСР"</formula>
    </cfRule>
  </conditionalFormatting>
  <conditionalFormatting sqref="BB34">
    <cfRule type="expression" dxfId="1280" priority="1560">
      <formula>$A34="АОСР"</formula>
    </cfRule>
  </conditionalFormatting>
  <conditionalFormatting sqref="BB34">
    <cfRule type="expression" dxfId="1279" priority="1559">
      <formula>$A34="АОСР"</formula>
    </cfRule>
  </conditionalFormatting>
  <conditionalFormatting sqref="BB34">
    <cfRule type="expression" dxfId="1278" priority="1558">
      <formula>$A34="АОСР"</formula>
    </cfRule>
  </conditionalFormatting>
  <conditionalFormatting sqref="BB34">
    <cfRule type="expression" dxfId="1277" priority="1557">
      <formula>$A34="АОСР"</formula>
    </cfRule>
  </conditionalFormatting>
  <conditionalFormatting sqref="BB34">
    <cfRule type="expression" dxfId="1276" priority="1556">
      <formula>$A34="АОСР"</formula>
    </cfRule>
  </conditionalFormatting>
  <conditionalFormatting sqref="BB34">
    <cfRule type="expression" dxfId="1275" priority="1555">
      <formula>$A34="АОСР"</formula>
    </cfRule>
  </conditionalFormatting>
  <conditionalFormatting sqref="BB34">
    <cfRule type="expression" dxfId="1274" priority="1554">
      <formula>$A34="АОСР"</formula>
    </cfRule>
  </conditionalFormatting>
  <conditionalFormatting sqref="BB34">
    <cfRule type="expression" dxfId="1273" priority="1553">
      <formula>$A34="АОСР"</formula>
    </cfRule>
  </conditionalFormatting>
  <conditionalFormatting sqref="BB34">
    <cfRule type="expression" dxfId="1272" priority="1552">
      <formula>$A34="АОСР"</formula>
    </cfRule>
  </conditionalFormatting>
  <conditionalFormatting sqref="BB34">
    <cfRule type="expression" dxfId="1271" priority="1551">
      <formula>$A34="АОСР"</formula>
    </cfRule>
  </conditionalFormatting>
  <conditionalFormatting sqref="BB34">
    <cfRule type="expression" dxfId="1270" priority="1550">
      <formula>$A34="АОСР"</formula>
    </cfRule>
  </conditionalFormatting>
  <conditionalFormatting sqref="BB34">
    <cfRule type="expression" dxfId="1269" priority="1549">
      <formula>$A34="АОСР"</formula>
    </cfRule>
  </conditionalFormatting>
  <conditionalFormatting sqref="BB34">
    <cfRule type="expression" dxfId="1268" priority="1548">
      <formula>$A34="АОСР"</formula>
    </cfRule>
  </conditionalFormatting>
  <conditionalFormatting sqref="BC34">
    <cfRule type="expression" dxfId="1267" priority="1673">
      <formula>$A34="АОСР"</formula>
    </cfRule>
  </conditionalFormatting>
  <conditionalFormatting sqref="AW34">
    <cfRule type="expression" dxfId="1266" priority="1668">
      <formula>$A34="АОСР"</formula>
    </cfRule>
  </conditionalFormatting>
  <conditionalFormatting sqref="AW34">
    <cfRule type="expression" dxfId="1265" priority="1667">
      <formula>$A34="АОСР"</formula>
    </cfRule>
  </conditionalFormatting>
  <conditionalFormatting sqref="BA34">
    <cfRule type="expression" dxfId="1264" priority="1666">
      <formula>$A34="АОСР"</formula>
    </cfRule>
  </conditionalFormatting>
  <conditionalFormatting sqref="BA34">
    <cfRule type="expression" dxfId="1263" priority="1665">
      <formula>$A34="АОСР"</formula>
    </cfRule>
  </conditionalFormatting>
  <conditionalFormatting sqref="BA34">
    <cfRule type="expression" dxfId="1262" priority="1664">
      <formula>$A34="АОСР"</formula>
    </cfRule>
  </conditionalFormatting>
  <conditionalFormatting sqref="BA34">
    <cfRule type="expression" dxfId="1261" priority="1663">
      <formula>$A34="АОСР"</formula>
    </cfRule>
  </conditionalFormatting>
  <conditionalFormatting sqref="BA34">
    <cfRule type="expression" dxfId="1260" priority="1662">
      <formula>$A34="АОСР"</formula>
    </cfRule>
  </conditionalFormatting>
  <conditionalFormatting sqref="BA34">
    <cfRule type="expression" dxfId="1259" priority="1661">
      <formula>$A34="АОСР"</formula>
    </cfRule>
  </conditionalFormatting>
  <conditionalFormatting sqref="BA34">
    <cfRule type="expression" dxfId="1258" priority="1660">
      <formula>$A34="АОСР"</formula>
    </cfRule>
  </conditionalFormatting>
  <conditionalFormatting sqref="BA34">
    <cfRule type="expression" dxfId="1257" priority="1659">
      <formula>$A34="АОСР"</formula>
    </cfRule>
  </conditionalFormatting>
  <conditionalFormatting sqref="BA34">
    <cfRule type="expression" dxfId="1256" priority="1658">
      <formula>$A34="АОСР"</formula>
    </cfRule>
  </conditionalFormatting>
  <conditionalFormatting sqref="BA34">
    <cfRule type="expression" dxfId="1255" priority="1657">
      <formula>$A34="АОСР"</formula>
    </cfRule>
  </conditionalFormatting>
  <conditionalFormatting sqref="BA34">
    <cfRule type="expression" dxfId="1254" priority="1656">
      <formula>$A34="АОСР"</formula>
    </cfRule>
  </conditionalFormatting>
  <conditionalFormatting sqref="BA34">
    <cfRule type="expression" dxfId="1253" priority="1655">
      <formula>$A34="АОСР"</formula>
    </cfRule>
  </conditionalFormatting>
  <conditionalFormatting sqref="BA34">
    <cfRule type="expression" dxfId="1252" priority="1654">
      <formula>$A34="АОСР"</formula>
    </cfRule>
  </conditionalFormatting>
  <conditionalFormatting sqref="BA34">
    <cfRule type="expression" dxfId="1251" priority="1653">
      <formula>$A34="АОСР"</formula>
    </cfRule>
  </conditionalFormatting>
  <conditionalFormatting sqref="BA34">
    <cfRule type="expression" dxfId="1250" priority="1652">
      <formula>$A34="АОСР"</formula>
    </cfRule>
  </conditionalFormatting>
  <conditionalFormatting sqref="BA34">
    <cfRule type="expression" dxfId="1249" priority="1651">
      <formula>$A34="АОСР"</formula>
    </cfRule>
  </conditionalFormatting>
  <conditionalFormatting sqref="BA34">
    <cfRule type="expression" dxfId="1248" priority="1650">
      <formula>$A34="АОСР"</formula>
    </cfRule>
  </conditionalFormatting>
  <conditionalFormatting sqref="BA34">
    <cfRule type="expression" dxfId="1247" priority="1649">
      <formula>$A34="АОСР"</formula>
    </cfRule>
  </conditionalFormatting>
  <conditionalFormatting sqref="BA34">
    <cfRule type="expression" dxfId="1246" priority="1648">
      <formula>$A34="АОСР"</formula>
    </cfRule>
  </conditionalFormatting>
  <conditionalFormatting sqref="BA34">
    <cfRule type="expression" dxfId="1245" priority="1647">
      <formula>$A34="АОСР"</formula>
    </cfRule>
  </conditionalFormatting>
  <conditionalFormatting sqref="BA34">
    <cfRule type="expression" dxfId="1244" priority="1646">
      <formula>$A34="АОСР"</formula>
    </cfRule>
  </conditionalFormatting>
  <conditionalFormatting sqref="BB34">
    <cfRule type="expression" dxfId="1243" priority="1645">
      <formula>$A34="АОСР"</formula>
    </cfRule>
  </conditionalFormatting>
  <conditionalFormatting sqref="BB34">
    <cfRule type="expression" dxfId="1242" priority="1644">
      <formula>$A34="АОСР"</formula>
    </cfRule>
  </conditionalFormatting>
  <conditionalFormatting sqref="BB34">
    <cfRule type="expression" dxfId="1241" priority="1626">
      <formula>$A34="АОСР"</formula>
    </cfRule>
  </conditionalFormatting>
  <conditionalFormatting sqref="BA34">
    <cfRule type="expression" dxfId="1240" priority="1623">
      <formula>$A34="АОСР"</formula>
    </cfRule>
  </conditionalFormatting>
  <conditionalFormatting sqref="BA34">
    <cfRule type="expression" dxfId="1239" priority="1621">
      <formula>$A34="АОСР"</formula>
    </cfRule>
  </conditionalFormatting>
  <conditionalFormatting sqref="BA34">
    <cfRule type="expression" dxfId="1238" priority="1616">
      <formula>$A34="АОСР"</formula>
    </cfRule>
  </conditionalFormatting>
  <conditionalFormatting sqref="BA34">
    <cfRule type="expression" dxfId="1237" priority="1615">
      <formula>$A34="АОСР"</formula>
    </cfRule>
  </conditionalFormatting>
  <conditionalFormatting sqref="BA34">
    <cfRule type="expression" dxfId="1236" priority="1613">
      <formula>$A34="АОСР"</formula>
    </cfRule>
  </conditionalFormatting>
  <conditionalFormatting sqref="BA34">
    <cfRule type="expression" dxfId="1235" priority="1578">
      <formula>$A34="АОСР"</formula>
    </cfRule>
  </conditionalFormatting>
  <conditionalFormatting sqref="BA34">
    <cfRule type="expression" dxfId="1234" priority="1577">
      <formula>$A34="АОСР"</formula>
    </cfRule>
  </conditionalFormatting>
  <conditionalFormatting sqref="BA34">
    <cfRule type="expression" dxfId="1233" priority="1575">
      <formula>$A34="АОСР"</formula>
    </cfRule>
  </conditionalFormatting>
  <conditionalFormatting sqref="BB34">
    <cfRule type="expression" dxfId="1232" priority="1547">
      <formula>$A34="АОСР"</formula>
    </cfRule>
  </conditionalFormatting>
  <conditionalFormatting sqref="BB34">
    <cfRule type="expression" dxfId="1231" priority="1546">
      <formula>$A34="АОСР"</formula>
    </cfRule>
  </conditionalFormatting>
  <conditionalFormatting sqref="BB34">
    <cfRule type="expression" dxfId="1230" priority="1545">
      <formula>$A34="АОСР"</formula>
    </cfRule>
  </conditionalFormatting>
  <conditionalFormatting sqref="BB34">
    <cfRule type="expression" dxfId="1229" priority="1544">
      <formula>$A34="АОСР"</formula>
    </cfRule>
  </conditionalFormatting>
  <conditionalFormatting sqref="BB34">
    <cfRule type="expression" dxfId="1228" priority="1543">
      <formula>$A34="АОСР"</formula>
    </cfRule>
  </conditionalFormatting>
  <conditionalFormatting sqref="BB34">
    <cfRule type="expression" dxfId="1227" priority="1542">
      <formula>$A34="АОСР"</formula>
    </cfRule>
  </conditionalFormatting>
  <conditionalFormatting sqref="BB34">
    <cfRule type="expression" dxfId="1226" priority="1541">
      <formula>$A34="АОСР"</formula>
    </cfRule>
  </conditionalFormatting>
  <conditionalFormatting sqref="BA34:BB34">
    <cfRule type="expression" dxfId="1225" priority="1540">
      <formula>$A34="АОСР"</formula>
    </cfRule>
  </conditionalFormatting>
  <conditionalFormatting sqref="BA34:BB34">
    <cfRule type="expression" dxfId="1224" priority="1539">
      <formula>$A34="АОСР"</formula>
    </cfRule>
  </conditionalFormatting>
  <conditionalFormatting sqref="BA34:BB34">
    <cfRule type="expression" dxfId="1223" priority="1538">
      <formula>$A34="АОСР"</formula>
    </cfRule>
  </conditionalFormatting>
  <conditionalFormatting sqref="BA34:BB34">
    <cfRule type="expression" dxfId="1222" priority="1537">
      <formula>$A34="АОСР"</formula>
    </cfRule>
  </conditionalFormatting>
  <conditionalFormatting sqref="BA34:BB34">
    <cfRule type="expression" dxfId="1221" priority="1536">
      <formula>$A34="АОСР"</formula>
    </cfRule>
  </conditionalFormatting>
  <conditionalFormatting sqref="BA34:BB34">
    <cfRule type="expression" dxfId="1220" priority="1535">
      <formula>$A34="АОСР"</formula>
    </cfRule>
  </conditionalFormatting>
  <conditionalFormatting sqref="BA34:BB34">
    <cfRule type="expression" dxfId="1219" priority="1534">
      <formula>$A34="АОСР"</formula>
    </cfRule>
  </conditionalFormatting>
  <conditionalFormatting sqref="BA34:BB34">
    <cfRule type="expression" dxfId="1218" priority="1533">
      <formula>$A34="АОСР"</formula>
    </cfRule>
  </conditionalFormatting>
  <conditionalFormatting sqref="BA34:BB34">
    <cfRule type="expression" dxfId="1217" priority="1532">
      <formula>$A34="АОСР"</formula>
    </cfRule>
  </conditionalFormatting>
  <conditionalFormatting sqref="BA34:BB34">
    <cfRule type="expression" dxfId="1216" priority="1531">
      <formula>$A34="АОСР"</formula>
    </cfRule>
  </conditionalFormatting>
  <conditionalFormatting sqref="BA34:BB34">
    <cfRule type="expression" dxfId="1215" priority="1530">
      <formula>$A34="АОСР"</formula>
    </cfRule>
  </conditionalFormatting>
  <conditionalFormatting sqref="BA34:BB34">
    <cfRule type="expression" dxfId="1214" priority="1529">
      <formula>$A34="АОСР"</formula>
    </cfRule>
  </conditionalFormatting>
  <conditionalFormatting sqref="BA34:BB34">
    <cfRule type="expression" dxfId="1213" priority="1528">
      <formula>$A34="АОСР"</formula>
    </cfRule>
  </conditionalFormatting>
  <conditionalFormatting sqref="BA34:BB34">
    <cfRule type="expression" dxfId="1212" priority="1527">
      <formula>$A34="АОСР"</formula>
    </cfRule>
  </conditionalFormatting>
  <conditionalFormatting sqref="BA34:BB34">
    <cfRule type="expression" dxfId="1211" priority="1526">
      <formula>$A34="АОСР"</formula>
    </cfRule>
  </conditionalFormatting>
  <conditionalFormatting sqref="BA34:BB34">
    <cfRule type="expression" dxfId="1210" priority="1525">
      <formula>$A34="АОСР"</formula>
    </cfRule>
  </conditionalFormatting>
  <conditionalFormatting sqref="BA34:BB34">
    <cfRule type="expression" dxfId="1209" priority="1524">
      <formula>$A34="АОСР"</formula>
    </cfRule>
  </conditionalFormatting>
  <conditionalFormatting sqref="BA34:BB34">
    <cfRule type="expression" dxfId="1208" priority="1523">
      <formula>$A34="АОСР"</formula>
    </cfRule>
  </conditionalFormatting>
  <conditionalFormatting sqref="BA34:BB34">
    <cfRule type="expression" dxfId="1207" priority="1522">
      <formula>$A34="АОСР"</formula>
    </cfRule>
  </conditionalFormatting>
  <conditionalFormatting sqref="BA34:BB34">
    <cfRule type="expression" dxfId="1206" priority="1521">
      <formula>$A34="АОСР"</formula>
    </cfRule>
  </conditionalFormatting>
  <conditionalFormatting sqref="BA34:BB34">
    <cfRule type="expression" dxfId="1205" priority="1520">
      <formula>$A34="АОСР"</formula>
    </cfRule>
  </conditionalFormatting>
  <conditionalFormatting sqref="BA34">
    <cfRule type="expression" dxfId="1204" priority="1519">
      <formula>$A34="АОСР"</formula>
    </cfRule>
  </conditionalFormatting>
  <conditionalFormatting sqref="BA34">
    <cfRule type="expression" dxfId="1203" priority="1518">
      <formula>$A34="АОСР"</formula>
    </cfRule>
  </conditionalFormatting>
  <conditionalFormatting sqref="BA34">
    <cfRule type="expression" dxfId="1202" priority="1517">
      <formula>$A34="АОСР"</formula>
    </cfRule>
  </conditionalFormatting>
  <conditionalFormatting sqref="BA34">
    <cfRule type="expression" dxfId="1201" priority="1516">
      <formula>$A34="АОСР"</formula>
    </cfRule>
  </conditionalFormatting>
  <conditionalFormatting sqref="BA34">
    <cfRule type="expression" dxfId="1200" priority="1515">
      <formula>$A34="АОСР"</formula>
    </cfRule>
  </conditionalFormatting>
  <conditionalFormatting sqref="BA34">
    <cfRule type="expression" dxfId="1199" priority="1514">
      <formula>$A34="АОСР"</formula>
    </cfRule>
  </conditionalFormatting>
  <conditionalFormatting sqref="BA34">
    <cfRule type="expression" dxfId="1198" priority="1513">
      <formula>$A34="АОСР"</formula>
    </cfRule>
  </conditionalFormatting>
  <conditionalFormatting sqref="BA34">
    <cfRule type="expression" dxfId="1197" priority="1512">
      <formula>$A34="АОСР"</formula>
    </cfRule>
  </conditionalFormatting>
  <conditionalFormatting sqref="BA34">
    <cfRule type="expression" dxfId="1196" priority="1511">
      <formula>$A34="АОСР"</formula>
    </cfRule>
  </conditionalFormatting>
  <conditionalFormatting sqref="BA34">
    <cfRule type="expression" dxfId="1195" priority="1510">
      <formula>$A34="АОСР"</formula>
    </cfRule>
  </conditionalFormatting>
  <conditionalFormatting sqref="BA34">
    <cfRule type="expression" dxfId="1194" priority="1509">
      <formula>$A34="АОСР"</formula>
    </cfRule>
  </conditionalFormatting>
  <conditionalFormatting sqref="BA34">
    <cfRule type="expression" dxfId="1193" priority="1508">
      <formula>$A34="АОСР"</formula>
    </cfRule>
  </conditionalFormatting>
  <conditionalFormatting sqref="BA34">
    <cfRule type="expression" dxfId="1192" priority="1507">
      <formula>$A34="АОСР"</formula>
    </cfRule>
  </conditionalFormatting>
  <conditionalFormatting sqref="BA34">
    <cfRule type="expression" dxfId="1191" priority="1506">
      <formula>$A34="АОСР"</formula>
    </cfRule>
  </conditionalFormatting>
  <conditionalFormatting sqref="BA34">
    <cfRule type="expression" dxfId="1190" priority="1505">
      <formula>$A34="АОСР"</formula>
    </cfRule>
  </conditionalFormatting>
  <conditionalFormatting sqref="BA34">
    <cfRule type="expression" dxfId="1189" priority="1504">
      <formula>$A34="АОСР"</formula>
    </cfRule>
  </conditionalFormatting>
  <conditionalFormatting sqref="BA34">
    <cfRule type="expression" dxfId="1188" priority="1503">
      <formula>$A34="АОСР"</formula>
    </cfRule>
  </conditionalFormatting>
  <conditionalFormatting sqref="BA34">
    <cfRule type="expression" dxfId="1187" priority="1502">
      <formula>$A34="АОСР"</formula>
    </cfRule>
  </conditionalFormatting>
  <conditionalFormatting sqref="BA34">
    <cfRule type="expression" dxfId="1186" priority="1501">
      <formula>$A34="АОСР"</formula>
    </cfRule>
  </conditionalFormatting>
  <conditionalFormatting sqref="BA34">
    <cfRule type="expression" dxfId="1185" priority="1500">
      <formula>$A34="АОСР"</formula>
    </cfRule>
  </conditionalFormatting>
  <conditionalFormatting sqref="BA34">
    <cfRule type="expression" dxfId="1184" priority="1499">
      <formula>$A34="АОСР"</formula>
    </cfRule>
  </conditionalFormatting>
  <conditionalFormatting sqref="BB34">
    <cfRule type="expression" dxfId="1183" priority="1498">
      <formula>$A34="АОСР"</formula>
    </cfRule>
  </conditionalFormatting>
  <conditionalFormatting sqref="BB34">
    <cfRule type="expression" dxfId="1182" priority="1497">
      <formula>$A34="АОСР"</formula>
    </cfRule>
  </conditionalFormatting>
  <conditionalFormatting sqref="BB34">
    <cfRule type="expression" dxfId="1181" priority="1496">
      <formula>$A34="АОСР"</formula>
    </cfRule>
  </conditionalFormatting>
  <conditionalFormatting sqref="BB34">
    <cfRule type="expression" dxfId="1180" priority="1495">
      <formula>$A34="АОСР"</formula>
    </cfRule>
  </conditionalFormatting>
  <conditionalFormatting sqref="BB34">
    <cfRule type="expression" dxfId="1179" priority="1494">
      <formula>$A34="АОСР"</formula>
    </cfRule>
  </conditionalFormatting>
  <conditionalFormatting sqref="BB34">
    <cfRule type="expression" dxfId="1178" priority="1493">
      <formula>$A34="АОСР"</formula>
    </cfRule>
  </conditionalFormatting>
  <conditionalFormatting sqref="BB34">
    <cfRule type="expression" dxfId="1177" priority="1492">
      <formula>$A34="АОСР"</formula>
    </cfRule>
  </conditionalFormatting>
  <conditionalFormatting sqref="BB34">
    <cfRule type="expression" dxfId="1176" priority="1491">
      <formula>$A34="АОСР"</formula>
    </cfRule>
  </conditionalFormatting>
  <conditionalFormatting sqref="BB34">
    <cfRule type="expression" dxfId="1175" priority="1490">
      <formula>$A34="АОСР"</formula>
    </cfRule>
  </conditionalFormatting>
  <conditionalFormatting sqref="BB34">
    <cfRule type="expression" dxfId="1174" priority="1489">
      <formula>$A34="АОСР"</formula>
    </cfRule>
  </conditionalFormatting>
  <conditionalFormatting sqref="BB34">
    <cfRule type="expression" dxfId="1173" priority="1488">
      <formula>$A34="АОСР"</formula>
    </cfRule>
  </conditionalFormatting>
  <conditionalFormatting sqref="BB34">
    <cfRule type="expression" dxfId="1172" priority="1487">
      <formula>$A34="АОСР"</formula>
    </cfRule>
  </conditionalFormatting>
  <conditionalFormatting sqref="BB34">
    <cfRule type="expression" dxfId="1171" priority="1486">
      <formula>$A34="АОСР"</formula>
    </cfRule>
  </conditionalFormatting>
  <conditionalFormatting sqref="BB34">
    <cfRule type="expression" dxfId="1170" priority="1485">
      <formula>$A34="АОСР"</formula>
    </cfRule>
  </conditionalFormatting>
  <conditionalFormatting sqref="BB34">
    <cfRule type="expression" dxfId="1169" priority="1484">
      <formula>$A34="АОСР"</formula>
    </cfRule>
  </conditionalFormatting>
  <conditionalFormatting sqref="BB34">
    <cfRule type="expression" dxfId="1168" priority="1483">
      <formula>$A34="АОСР"</formula>
    </cfRule>
  </conditionalFormatting>
  <conditionalFormatting sqref="BB34">
    <cfRule type="expression" dxfId="1167" priority="1482">
      <formula>$A34="АОСР"</formula>
    </cfRule>
  </conditionalFormatting>
  <conditionalFormatting sqref="BB34">
    <cfRule type="expression" dxfId="1166" priority="1481">
      <formula>$A34="АОСР"</formula>
    </cfRule>
  </conditionalFormatting>
  <conditionalFormatting sqref="BB34">
    <cfRule type="expression" dxfId="1165" priority="1480">
      <formula>$A34="АОСР"</formula>
    </cfRule>
  </conditionalFormatting>
  <conditionalFormatting sqref="BB34">
    <cfRule type="expression" dxfId="1164" priority="1479">
      <formula>$A34="АОСР"</formula>
    </cfRule>
  </conditionalFormatting>
  <conditionalFormatting sqref="BB34">
    <cfRule type="expression" dxfId="1163" priority="1478">
      <formula>$A34="АОСР"</formula>
    </cfRule>
  </conditionalFormatting>
  <conditionalFormatting sqref="BA34">
    <cfRule type="expression" dxfId="1162" priority="1477">
      <formula>$A34="АОСР"</formula>
    </cfRule>
  </conditionalFormatting>
  <conditionalFormatting sqref="BA34">
    <cfRule type="expression" dxfId="1161" priority="1476">
      <formula>$A34="АОСР"</formula>
    </cfRule>
  </conditionalFormatting>
  <conditionalFormatting sqref="BA34">
    <cfRule type="expression" dxfId="1160" priority="1475">
      <formula>$A34="АОСР"</formula>
    </cfRule>
  </conditionalFormatting>
  <conditionalFormatting sqref="BA34">
    <cfRule type="expression" dxfId="1159" priority="1474">
      <formula>$A34="АОСР"</formula>
    </cfRule>
  </conditionalFormatting>
  <conditionalFormatting sqref="BA34">
    <cfRule type="expression" dxfId="1158" priority="1473">
      <formula>$A34="АОСР"</formula>
    </cfRule>
  </conditionalFormatting>
  <conditionalFormatting sqref="BA34">
    <cfRule type="expression" dxfId="1157" priority="1472">
      <formula>$A34="АОСР"</formula>
    </cfRule>
  </conditionalFormatting>
  <conditionalFormatting sqref="BA34">
    <cfRule type="expression" dxfId="1156" priority="1471">
      <formula>$A34="АОСР"</formula>
    </cfRule>
  </conditionalFormatting>
  <conditionalFormatting sqref="BA34">
    <cfRule type="expression" dxfId="1155" priority="1470">
      <formula>$A34="АОСР"</formula>
    </cfRule>
  </conditionalFormatting>
  <conditionalFormatting sqref="BA34">
    <cfRule type="expression" dxfId="1154" priority="1469">
      <formula>$A34="АОСР"</formula>
    </cfRule>
  </conditionalFormatting>
  <conditionalFormatting sqref="BA34">
    <cfRule type="expression" dxfId="1153" priority="1468">
      <formula>$A34="АОСР"</formula>
    </cfRule>
  </conditionalFormatting>
  <conditionalFormatting sqref="BA34">
    <cfRule type="expression" dxfId="1152" priority="1467">
      <formula>$A34="АОСР"</formula>
    </cfRule>
  </conditionalFormatting>
  <conditionalFormatting sqref="BA34">
    <cfRule type="expression" dxfId="1151" priority="1466">
      <formula>$A34="АОСР"</formula>
    </cfRule>
  </conditionalFormatting>
  <conditionalFormatting sqref="BA34">
    <cfRule type="expression" dxfId="1150" priority="1465">
      <formula>$A34="АОСР"</formula>
    </cfRule>
  </conditionalFormatting>
  <conditionalFormatting sqref="BA34">
    <cfRule type="expression" dxfId="1149" priority="1464">
      <formula>$A34="АОСР"</formula>
    </cfRule>
  </conditionalFormatting>
  <conditionalFormatting sqref="BA34">
    <cfRule type="expression" dxfId="1148" priority="1463">
      <formula>$A34="АОСР"</formula>
    </cfRule>
  </conditionalFormatting>
  <conditionalFormatting sqref="BA34">
    <cfRule type="expression" dxfId="1147" priority="1462">
      <formula>$A34="АОСР"</formula>
    </cfRule>
  </conditionalFormatting>
  <conditionalFormatting sqref="BA34">
    <cfRule type="expression" dxfId="1146" priority="1461">
      <formula>$A34="АОСР"</formula>
    </cfRule>
  </conditionalFormatting>
  <conditionalFormatting sqref="BA34">
    <cfRule type="expression" dxfId="1145" priority="1460">
      <formula>$A34="АОСР"</formula>
    </cfRule>
  </conditionalFormatting>
  <conditionalFormatting sqref="BA34">
    <cfRule type="expression" dxfId="1144" priority="1459">
      <formula>$A34="АОСР"</formula>
    </cfRule>
  </conditionalFormatting>
  <conditionalFormatting sqref="BA34">
    <cfRule type="expression" dxfId="1143" priority="1458">
      <formula>$A34="АОСР"</formula>
    </cfRule>
  </conditionalFormatting>
  <conditionalFormatting sqref="BA34">
    <cfRule type="expression" dxfId="1142" priority="1457">
      <formula>$A34="АОСР"</formula>
    </cfRule>
  </conditionalFormatting>
  <conditionalFormatting sqref="BB34">
    <cfRule type="expression" dxfId="1141" priority="1456">
      <formula>$A34="АОСР"</formula>
    </cfRule>
  </conditionalFormatting>
  <conditionalFormatting sqref="BB34">
    <cfRule type="expression" dxfId="1140" priority="1455">
      <formula>$A34="АОСР"</formula>
    </cfRule>
  </conditionalFormatting>
  <conditionalFormatting sqref="BB34">
    <cfRule type="expression" dxfId="1139" priority="1454">
      <formula>$A34="АОСР"</formula>
    </cfRule>
  </conditionalFormatting>
  <conditionalFormatting sqref="BB34">
    <cfRule type="expression" dxfId="1138" priority="1453">
      <formula>$A34="АОСР"</formula>
    </cfRule>
  </conditionalFormatting>
  <conditionalFormatting sqref="BB34">
    <cfRule type="expression" dxfId="1137" priority="1452">
      <formula>$A34="АОСР"</formula>
    </cfRule>
  </conditionalFormatting>
  <conditionalFormatting sqref="BB34">
    <cfRule type="expression" dxfId="1136" priority="1451">
      <formula>$A34="АОСР"</formula>
    </cfRule>
  </conditionalFormatting>
  <conditionalFormatting sqref="BB34">
    <cfRule type="expression" dxfId="1135" priority="1450">
      <formula>$A34="АОСР"</formula>
    </cfRule>
  </conditionalFormatting>
  <conditionalFormatting sqref="BB34">
    <cfRule type="expression" dxfId="1134" priority="1449">
      <formula>$A34="АОСР"</formula>
    </cfRule>
  </conditionalFormatting>
  <conditionalFormatting sqref="BB34">
    <cfRule type="expression" dxfId="1133" priority="1448">
      <formula>$A34="АОСР"</formula>
    </cfRule>
  </conditionalFormatting>
  <conditionalFormatting sqref="BB34">
    <cfRule type="expression" dxfId="1132" priority="1447">
      <formula>$A34="АОСР"</formula>
    </cfRule>
  </conditionalFormatting>
  <conditionalFormatting sqref="BB34">
    <cfRule type="expression" dxfId="1131" priority="1446">
      <formula>$A34="АОСР"</formula>
    </cfRule>
  </conditionalFormatting>
  <conditionalFormatting sqref="BB34">
    <cfRule type="expression" dxfId="1130" priority="1445">
      <formula>$A34="АОСР"</formula>
    </cfRule>
  </conditionalFormatting>
  <conditionalFormatting sqref="BB34">
    <cfRule type="expression" dxfId="1129" priority="1444">
      <formula>$A34="АОСР"</formula>
    </cfRule>
  </conditionalFormatting>
  <conditionalFormatting sqref="BB34">
    <cfRule type="expression" dxfId="1128" priority="1443">
      <formula>$A34="АОСР"</formula>
    </cfRule>
  </conditionalFormatting>
  <conditionalFormatting sqref="BB34">
    <cfRule type="expression" dxfId="1127" priority="1442">
      <formula>$A34="АОСР"</formula>
    </cfRule>
  </conditionalFormatting>
  <conditionalFormatting sqref="BB34">
    <cfRule type="expression" dxfId="1126" priority="1441">
      <formula>$A34="АОСР"</formula>
    </cfRule>
  </conditionalFormatting>
  <conditionalFormatting sqref="BB34">
    <cfRule type="expression" dxfId="1125" priority="1440">
      <formula>$A34="АОСР"</formula>
    </cfRule>
  </conditionalFormatting>
  <conditionalFormatting sqref="BB34">
    <cfRule type="expression" dxfId="1124" priority="1439">
      <formula>$A34="АОСР"</formula>
    </cfRule>
  </conditionalFormatting>
  <conditionalFormatting sqref="BB34">
    <cfRule type="expression" dxfId="1123" priority="1438">
      <formula>$A34="АОСР"</formula>
    </cfRule>
  </conditionalFormatting>
  <conditionalFormatting sqref="BB34">
    <cfRule type="expression" dxfId="1122" priority="1437">
      <formula>$A34="АОСР"</formula>
    </cfRule>
  </conditionalFormatting>
  <conditionalFormatting sqref="BB34">
    <cfRule type="expression" dxfId="1121" priority="1436">
      <formula>$A34="АОСР"</formula>
    </cfRule>
  </conditionalFormatting>
  <conditionalFormatting sqref="BA34">
    <cfRule type="expression" dxfId="1120" priority="1435">
      <formula>$A34="АОСР"</formula>
    </cfRule>
  </conditionalFormatting>
  <conditionalFormatting sqref="BA34">
    <cfRule type="expression" dxfId="1119" priority="1434">
      <formula>$A34="АОСР"</formula>
    </cfRule>
  </conditionalFormatting>
  <conditionalFormatting sqref="BA34">
    <cfRule type="expression" dxfId="1118" priority="1433">
      <formula>$A34="АОСР"</formula>
    </cfRule>
  </conditionalFormatting>
  <conditionalFormatting sqref="BA34">
    <cfRule type="expression" dxfId="1117" priority="1432">
      <formula>$A34="АОСР"</formula>
    </cfRule>
  </conditionalFormatting>
  <conditionalFormatting sqref="BA34">
    <cfRule type="expression" dxfId="1116" priority="1431">
      <formula>$A34="АОСР"</formula>
    </cfRule>
  </conditionalFormatting>
  <conditionalFormatting sqref="BA34">
    <cfRule type="expression" dxfId="1115" priority="1430">
      <formula>$A34="АОСР"</formula>
    </cfRule>
  </conditionalFormatting>
  <conditionalFormatting sqref="BA34">
    <cfRule type="expression" dxfId="1114" priority="1429">
      <formula>$A34="АОСР"</formula>
    </cfRule>
  </conditionalFormatting>
  <conditionalFormatting sqref="BA34">
    <cfRule type="expression" dxfId="1113" priority="1428">
      <formula>$A34="АОСР"</formula>
    </cfRule>
  </conditionalFormatting>
  <conditionalFormatting sqref="BA34">
    <cfRule type="expression" dxfId="1112" priority="1427">
      <formula>$A34="АОСР"</formula>
    </cfRule>
  </conditionalFormatting>
  <conditionalFormatting sqref="BA34">
    <cfRule type="expression" dxfId="1111" priority="1426">
      <formula>$A34="АОСР"</formula>
    </cfRule>
  </conditionalFormatting>
  <conditionalFormatting sqref="BA34">
    <cfRule type="expression" dxfId="1110" priority="1425">
      <formula>$A34="АОСР"</formula>
    </cfRule>
  </conditionalFormatting>
  <conditionalFormatting sqref="BA34">
    <cfRule type="expression" dxfId="1109" priority="1424">
      <formula>$A34="АОСР"</formula>
    </cfRule>
  </conditionalFormatting>
  <conditionalFormatting sqref="BA34">
    <cfRule type="expression" dxfId="1108" priority="1423">
      <formula>$A34="АОСР"</formula>
    </cfRule>
  </conditionalFormatting>
  <conditionalFormatting sqref="BA34">
    <cfRule type="expression" dxfId="1107" priority="1422">
      <formula>$A34="АОСР"</formula>
    </cfRule>
  </conditionalFormatting>
  <conditionalFormatting sqref="BA34">
    <cfRule type="expression" dxfId="1106" priority="1421">
      <formula>$A34="АОСР"</formula>
    </cfRule>
  </conditionalFormatting>
  <conditionalFormatting sqref="BA34">
    <cfRule type="expression" dxfId="1105" priority="1420">
      <formula>$A34="АОСР"</formula>
    </cfRule>
  </conditionalFormatting>
  <conditionalFormatting sqref="BA34">
    <cfRule type="expression" dxfId="1104" priority="1419">
      <formula>$A34="АОСР"</formula>
    </cfRule>
  </conditionalFormatting>
  <conditionalFormatting sqref="BA34">
    <cfRule type="expression" dxfId="1103" priority="1418">
      <formula>$A34="АОСР"</formula>
    </cfRule>
  </conditionalFormatting>
  <conditionalFormatting sqref="BA34">
    <cfRule type="expression" dxfId="1102" priority="1417">
      <formula>$A34="АОСР"</formula>
    </cfRule>
  </conditionalFormatting>
  <conditionalFormatting sqref="BA34">
    <cfRule type="expression" dxfId="1101" priority="1416">
      <formula>$A34="АОСР"</formula>
    </cfRule>
  </conditionalFormatting>
  <conditionalFormatting sqref="BA34">
    <cfRule type="expression" dxfId="1100" priority="1415">
      <formula>$A34="АОСР"</formula>
    </cfRule>
  </conditionalFormatting>
  <conditionalFormatting sqref="BB34">
    <cfRule type="expression" dxfId="1099" priority="1414">
      <formula>$A34="АОСР"</formula>
    </cfRule>
  </conditionalFormatting>
  <conditionalFormatting sqref="BB34">
    <cfRule type="expression" dxfId="1098" priority="1413">
      <formula>$A34="АОСР"</formula>
    </cfRule>
  </conditionalFormatting>
  <conditionalFormatting sqref="BB34">
    <cfRule type="expression" dxfId="1097" priority="1412">
      <formula>$A34="АОСР"</formula>
    </cfRule>
  </conditionalFormatting>
  <conditionalFormatting sqref="BB34">
    <cfRule type="expression" dxfId="1096" priority="1411">
      <formula>$A34="АОСР"</formula>
    </cfRule>
  </conditionalFormatting>
  <conditionalFormatting sqref="BB34">
    <cfRule type="expression" dxfId="1095" priority="1410">
      <formula>$A34="АОСР"</formula>
    </cfRule>
  </conditionalFormatting>
  <conditionalFormatting sqref="BB34">
    <cfRule type="expression" dxfId="1094" priority="1409">
      <formula>$A34="АОСР"</formula>
    </cfRule>
  </conditionalFormatting>
  <conditionalFormatting sqref="BB34">
    <cfRule type="expression" dxfId="1093" priority="1408">
      <formula>$A34="АОСР"</formula>
    </cfRule>
  </conditionalFormatting>
  <conditionalFormatting sqref="BB34">
    <cfRule type="expression" dxfId="1092" priority="1407">
      <formula>$A34="АОСР"</formula>
    </cfRule>
  </conditionalFormatting>
  <conditionalFormatting sqref="BB34">
    <cfRule type="expression" dxfId="1091" priority="1406">
      <formula>$A34="АОСР"</formula>
    </cfRule>
  </conditionalFormatting>
  <conditionalFormatting sqref="BB34">
    <cfRule type="expression" dxfId="1090" priority="1405">
      <formula>$A34="АОСР"</formula>
    </cfRule>
  </conditionalFormatting>
  <conditionalFormatting sqref="BB34">
    <cfRule type="expression" dxfId="1089" priority="1404">
      <formula>$A34="АОСР"</formula>
    </cfRule>
  </conditionalFormatting>
  <conditionalFormatting sqref="BB34">
    <cfRule type="expression" dxfId="1088" priority="1403">
      <formula>$A34="АОСР"</formula>
    </cfRule>
  </conditionalFormatting>
  <conditionalFormatting sqref="BB34">
    <cfRule type="expression" dxfId="1087" priority="1402">
      <formula>$A34="АОСР"</formula>
    </cfRule>
  </conditionalFormatting>
  <conditionalFormatting sqref="BB34">
    <cfRule type="expression" dxfId="1086" priority="1401">
      <formula>$A34="АОСР"</formula>
    </cfRule>
  </conditionalFormatting>
  <conditionalFormatting sqref="BB34">
    <cfRule type="expression" dxfId="1085" priority="1400">
      <formula>$A34="АОСР"</formula>
    </cfRule>
  </conditionalFormatting>
  <conditionalFormatting sqref="BB34">
    <cfRule type="expression" dxfId="1084" priority="1399">
      <formula>$A34="АОСР"</formula>
    </cfRule>
  </conditionalFormatting>
  <conditionalFormatting sqref="BB34">
    <cfRule type="expression" dxfId="1083" priority="1398">
      <formula>$A34="АОСР"</formula>
    </cfRule>
  </conditionalFormatting>
  <conditionalFormatting sqref="BB34">
    <cfRule type="expression" dxfId="1082" priority="1397">
      <formula>$A34="АОСР"</formula>
    </cfRule>
  </conditionalFormatting>
  <conditionalFormatting sqref="BB34">
    <cfRule type="expression" dxfId="1081" priority="1396">
      <formula>$A34="АОСР"</formula>
    </cfRule>
  </conditionalFormatting>
  <conditionalFormatting sqref="BB34">
    <cfRule type="expression" dxfId="1080" priority="1395">
      <formula>$A34="АОСР"</formula>
    </cfRule>
  </conditionalFormatting>
  <conditionalFormatting sqref="BB34">
    <cfRule type="expression" dxfId="1079" priority="1394">
      <formula>$A34="АОСР"</formula>
    </cfRule>
  </conditionalFormatting>
  <conditionalFormatting sqref="BA34">
    <cfRule type="expression" dxfId="1078" priority="1393">
      <formula>$A34="АОСР"</formula>
    </cfRule>
  </conditionalFormatting>
  <conditionalFormatting sqref="BA34">
    <cfRule type="expression" dxfId="1077" priority="1392">
      <formula>$A34="АОСР"</formula>
    </cfRule>
  </conditionalFormatting>
  <conditionalFormatting sqref="BA34">
    <cfRule type="expression" dxfId="1076" priority="1391">
      <formula>$A34="АОСР"</formula>
    </cfRule>
  </conditionalFormatting>
  <conditionalFormatting sqref="BA34">
    <cfRule type="expression" dxfId="1075" priority="1390">
      <formula>$A34="АОСР"</formula>
    </cfRule>
  </conditionalFormatting>
  <conditionalFormatting sqref="BA34">
    <cfRule type="expression" dxfId="1074" priority="1389">
      <formula>$A34="АОСР"</formula>
    </cfRule>
  </conditionalFormatting>
  <conditionalFormatting sqref="BA34">
    <cfRule type="expression" dxfId="1073" priority="1388">
      <formula>$A34="АОСР"</formula>
    </cfRule>
  </conditionalFormatting>
  <conditionalFormatting sqref="BA34">
    <cfRule type="expression" dxfId="1072" priority="1387">
      <formula>$A34="АОСР"</formula>
    </cfRule>
  </conditionalFormatting>
  <conditionalFormatting sqref="BA34">
    <cfRule type="expression" dxfId="1071" priority="1386">
      <formula>$A34="АОСР"</formula>
    </cfRule>
  </conditionalFormatting>
  <conditionalFormatting sqref="BA34">
    <cfRule type="expression" dxfId="1070" priority="1385">
      <formula>$A34="АОСР"</formula>
    </cfRule>
  </conditionalFormatting>
  <conditionalFormatting sqref="BB34">
    <cfRule type="expression" dxfId="1069" priority="1360">
      <formula>$A34="АОСР"</formula>
    </cfRule>
  </conditionalFormatting>
  <conditionalFormatting sqref="BB34">
    <cfRule type="expression" dxfId="1068" priority="1359">
      <formula>$A34="АОСР"</formula>
    </cfRule>
  </conditionalFormatting>
  <conditionalFormatting sqref="BB34">
    <cfRule type="expression" dxfId="1067" priority="1358">
      <formula>$A34="АОСР"</formula>
    </cfRule>
  </conditionalFormatting>
  <conditionalFormatting sqref="BB34">
    <cfRule type="expression" dxfId="1066" priority="1356">
      <formula>$A34="АОСР"</formula>
    </cfRule>
  </conditionalFormatting>
  <conditionalFormatting sqref="BB34">
    <cfRule type="expression" dxfId="1065" priority="1350">
      <formula>$A34="АОСР"</formula>
    </cfRule>
  </conditionalFormatting>
  <conditionalFormatting sqref="BB34">
    <cfRule type="expression" dxfId="1064" priority="1227">
      <formula>$A34="АОСР"</formula>
    </cfRule>
  </conditionalFormatting>
  <conditionalFormatting sqref="BB34">
    <cfRule type="expression" dxfId="1063" priority="1226">
      <formula>$A34="АОСР"</formula>
    </cfRule>
  </conditionalFormatting>
  <conditionalFormatting sqref="BB34">
    <cfRule type="expression" dxfId="1062" priority="1225">
      <formula>$A34="АОСР"</formula>
    </cfRule>
  </conditionalFormatting>
  <conditionalFormatting sqref="BB34">
    <cfRule type="expression" dxfId="1061" priority="1224">
      <formula>$A34="АОСР"</formula>
    </cfRule>
  </conditionalFormatting>
  <conditionalFormatting sqref="BB34">
    <cfRule type="expression" dxfId="1060" priority="1223">
      <formula>$A34="АОСР"</formula>
    </cfRule>
  </conditionalFormatting>
  <conditionalFormatting sqref="BB34">
    <cfRule type="expression" dxfId="1059" priority="1222">
      <formula>$A34="АОСР"</formula>
    </cfRule>
  </conditionalFormatting>
  <conditionalFormatting sqref="BB34">
    <cfRule type="expression" dxfId="1058" priority="1221">
      <formula>$A34="АОСР"</formula>
    </cfRule>
  </conditionalFormatting>
  <conditionalFormatting sqref="BB30">
    <cfRule type="expression" dxfId="1057" priority="1993">
      <formula>$A30="АОСР"</formula>
    </cfRule>
  </conditionalFormatting>
  <conditionalFormatting sqref="BB30">
    <cfRule type="expression" dxfId="1056" priority="1992">
      <formula>$A30="АОСР"</formula>
    </cfRule>
  </conditionalFormatting>
  <conditionalFormatting sqref="BB30">
    <cfRule type="expression" dxfId="1055" priority="1991">
      <formula>$A30="АОСР"</formula>
    </cfRule>
  </conditionalFormatting>
  <conditionalFormatting sqref="BB30">
    <cfRule type="expression" dxfId="1054" priority="1989">
      <formula>$A30="АОСР"</formula>
    </cfRule>
  </conditionalFormatting>
  <conditionalFormatting sqref="BB30">
    <cfRule type="expression" dxfId="1053" priority="1983">
      <formula>$A30="АОСР"</formula>
    </cfRule>
  </conditionalFormatting>
  <conditionalFormatting sqref="BB30">
    <cfRule type="expression" dxfId="1052" priority="1864">
      <formula>$A30="АОСР"</formula>
    </cfRule>
  </conditionalFormatting>
  <conditionalFormatting sqref="BB30">
    <cfRule type="expression" dxfId="1051" priority="1863">
      <formula>$A30="АОСР"</formula>
    </cfRule>
  </conditionalFormatting>
  <conditionalFormatting sqref="BB30">
    <cfRule type="expression" dxfId="1050" priority="1862">
      <formula>$A30="АОСР"</formula>
    </cfRule>
  </conditionalFormatting>
  <conditionalFormatting sqref="BB30">
    <cfRule type="expression" dxfId="1049" priority="1861">
      <formula>$A30="АОСР"</formula>
    </cfRule>
  </conditionalFormatting>
  <conditionalFormatting sqref="BD31">
    <cfRule type="expression" dxfId="1048" priority="1791">
      <formula>#REF!="АОСР"</formula>
    </cfRule>
  </conditionalFormatting>
  <conditionalFormatting sqref="BB34">
    <cfRule type="expression" dxfId="1047" priority="1164">
      <formula>$A34="АОСР"</formula>
    </cfRule>
  </conditionalFormatting>
  <conditionalFormatting sqref="BB34">
    <cfRule type="expression" dxfId="1046" priority="1220">
      <formula>$A34="АОСР"</formula>
    </cfRule>
  </conditionalFormatting>
  <conditionalFormatting sqref="BB34">
    <cfRule type="expression" dxfId="1045" priority="1219">
      <formula>$A34="АОСР"</formula>
    </cfRule>
  </conditionalFormatting>
  <conditionalFormatting sqref="BB34">
    <cfRule type="expression" dxfId="1044" priority="1218">
      <formula>$A34="АОСР"</formula>
    </cfRule>
  </conditionalFormatting>
  <conditionalFormatting sqref="BB34">
    <cfRule type="expression" dxfId="1043" priority="1217">
      <formula>$A34="АОСР"</formula>
    </cfRule>
  </conditionalFormatting>
  <conditionalFormatting sqref="BB34">
    <cfRule type="expression" dxfId="1042" priority="1216">
      <formula>$A34="АОСР"</formula>
    </cfRule>
  </conditionalFormatting>
  <conditionalFormatting sqref="BB34">
    <cfRule type="expression" dxfId="1041" priority="1215">
      <formula>$A34="АОСР"</formula>
    </cfRule>
  </conditionalFormatting>
  <conditionalFormatting sqref="BB34">
    <cfRule type="expression" dxfId="1040" priority="1214">
      <formula>$A34="АОСР"</formula>
    </cfRule>
  </conditionalFormatting>
  <conditionalFormatting sqref="BB34">
    <cfRule type="expression" dxfId="1039" priority="1213">
      <formula>$A34="АОСР"</formula>
    </cfRule>
  </conditionalFormatting>
  <conditionalFormatting sqref="BB34">
    <cfRule type="expression" dxfId="1038" priority="1212">
      <formula>$A34="АОСР"</formula>
    </cfRule>
  </conditionalFormatting>
  <conditionalFormatting sqref="BB34">
    <cfRule type="expression" dxfId="1037" priority="1211">
      <formula>$A34="АОСР"</formula>
    </cfRule>
  </conditionalFormatting>
  <conditionalFormatting sqref="BB34">
    <cfRule type="expression" dxfId="1036" priority="1210">
      <formula>$A34="АОСР"</formula>
    </cfRule>
  </conditionalFormatting>
  <conditionalFormatting sqref="BB34">
    <cfRule type="expression" dxfId="1035" priority="1209">
      <formula>$A34="АОСР"</formula>
    </cfRule>
  </conditionalFormatting>
  <conditionalFormatting sqref="BB34">
    <cfRule type="expression" dxfId="1034" priority="1208">
      <formula>$A34="АОСР"</formula>
    </cfRule>
  </conditionalFormatting>
  <conditionalFormatting sqref="BB34">
    <cfRule type="expression" dxfId="1033" priority="1207">
      <formula>$A34="АОСР"</formula>
    </cfRule>
  </conditionalFormatting>
  <conditionalFormatting sqref="BB34">
    <cfRule type="expression" dxfId="1032" priority="1206">
      <formula>$A34="АОСР"</formula>
    </cfRule>
  </conditionalFormatting>
  <conditionalFormatting sqref="BB34">
    <cfRule type="expression" dxfId="1031" priority="1205">
      <formula>$A34="АОСР"</formula>
    </cfRule>
  </conditionalFormatting>
  <conditionalFormatting sqref="BB34">
    <cfRule type="expression" dxfId="1030" priority="1183">
      <formula>$A34="АОСР"</formula>
    </cfRule>
  </conditionalFormatting>
  <conditionalFormatting sqref="BB34">
    <cfRule type="expression" dxfId="1029" priority="1182">
      <formula>$A34="АОСР"</formula>
    </cfRule>
  </conditionalFormatting>
  <conditionalFormatting sqref="BB34">
    <cfRule type="expression" dxfId="1028" priority="1181">
      <formula>$A34="АОСР"</formula>
    </cfRule>
  </conditionalFormatting>
  <conditionalFormatting sqref="BB34">
    <cfRule type="expression" dxfId="1027" priority="1180">
      <formula>$A34="АОСР"</formula>
    </cfRule>
  </conditionalFormatting>
  <conditionalFormatting sqref="BB34">
    <cfRule type="expression" dxfId="1026" priority="1179">
      <formula>$A34="АОСР"</formula>
    </cfRule>
  </conditionalFormatting>
  <conditionalFormatting sqref="BB34">
    <cfRule type="expression" dxfId="1025" priority="1177">
      <formula>$A34="АОСР"</formula>
    </cfRule>
  </conditionalFormatting>
  <conditionalFormatting sqref="BB34">
    <cfRule type="expression" dxfId="1024" priority="1176">
      <formula>$A34="АОСР"</formula>
    </cfRule>
  </conditionalFormatting>
  <conditionalFormatting sqref="BB34">
    <cfRule type="expression" dxfId="1023" priority="1174">
      <formula>$A34="АОСР"</formula>
    </cfRule>
  </conditionalFormatting>
  <conditionalFormatting sqref="BB34">
    <cfRule type="expression" dxfId="1022" priority="1172">
      <formula>$A34="АОСР"</formula>
    </cfRule>
  </conditionalFormatting>
  <conditionalFormatting sqref="BB34">
    <cfRule type="expression" dxfId="1021" priority="1171">
      <formula>$A34="АОСР"</formula>
    </cfRule>
  </conditionalFormatting>
  <conditionalFormatting sqref="BB34">
    <cfRule type="expression" dxfId="1020" priority="1170">
      <formula>$A34="АОСР"</formula>
    </cfRule>
  </conditionalFormatting>
  <conditionalFormatting sqref="BB34">
    <cfRule type="expression" dxfId="1019" priority="1169">
      <formula>$A34="АОСР"</formula>
    </cfRule>
  </conditionalFormatting>
  <conditionalFormatting sqref="BB34">
    <cfRule type="expression" dxfId="1018" priority="1166">
      <formula>$A34="АОСР"</formula>
    </cfRule>
  </conditionalFormatting>
  <conditionalFormatting sqref="BB34">
    <cfRule type="expression" dxfId="1017" priority="1163">
      <formula>$A34="АОСР"</formula>
    </cfRule>
  </conditionalFormatting>
  <conditionalFormatting sqref="BB34">
    <cfRule type="expression" dxfId="1016" priority="1162">
      <formula>$A34="АОСР"</formula>
    </cfRule>
  </conditionalFormatting>
  <conditionalFormatting sqref="BB34">
    <cfRule type="expression" dxfId="1015" priority="1161">
      <formula>$A34="АОСР"</formula>
    </cfRule>
  </conditionalFormatting>
  <conditionalFormatting sqref="BB34">
    <cfRule type="expression" dxfId="1014" priority="1160">
      <formula>$A34="АОСР"</formula>
    </cfRule>
  </conditionalFormatting>
  <conditionalFormatting sqref="BB34">
    <cfRule type="expression" dxfId="1013" priority="1159">
      <formula>$A34="АОСР"</formula>
    </cfRule>
  </conditionalFormatting>
  <conditionalFormatting sqref="BB34">
    <cfRule type="expression" dxfId="1012" priority="1158">
      <formula>$A34="АОСР"</formula>
    </cfRule>
  </conditionalFormatting>
  <conditionalFormatting sqref="BB34">
    <cfRule type="expression" dxfId="1011" priority="1157">
      <formula>$A34="АОСР"</formula>
    </cfRule>
  </conditionalFormatting>
  <conditionalFormatting sqref="BB34">
    <cfRule type="expression" dxfId="1010" priority="1156">
      <formula>$A34="АОСР"</formula>
    </cfRule>
  </conditionalFormatting>
  <conditionalFormatting sqref="BB34">
    <cfRule type="expression" dxfId="1009" priority="1155">
      <formula>$A34="АОСР"</formula>
    </cfRule>
  </conditionalFormatting>
  <conditionalFormatting sqref="BB34">
    <cfRule type="expression" dxfId="1008" priority="1154">
      <formula>$A34="АОСР"</formula>
    </cfRule>
  </conditionalFormatting>
  <conditionalFormatting sqref="BB34">
    <cfRule type="expression" dxfId="1007" priority="1153">
      <formula>$A34="АОСР"</formula>
    </cfRule>
  </conditionalFormatting>
  <conditionalFormatting sqref="BB34">
    <cfRule type="expression" dxfId="1006" priority="1152">
      <formula>$A34="АОСР"</formula>
    </cfRule>
  </conditionalFormatting>
  <conditionalFormatting sqref="BB34">
    <cfRule type="expression" dxfId="1005" priority="1149">
      <formula>$A34="АОСР"</formula>
    </cfRule>
  </conditionalFormatting>
  <conditionalFormatting sqref="BB34">
    <cfRule type="expression" dxfId="1004" priority="1147">
      <formula>$A34="АОСР"</formula>
    </cfRule>
  </conditionalFormatting>
  <conditionalFormatting sqref="BB34">
    <cfRule type="expression" dxfId="1003" priority="1146">
      <formula>$A34="АОСР"</formula>
    </cfRule>
  </conditionalFormatting>
  <conditionalFormatting sqref="BB34">
    <cfRule type="expression" dxfId="1002" priority="1145">
      <formula>$A34="АОСР"</formula>
    </cfRule>
  </conditionalFormatting>
  <conditionalFormatting sqref="BB34">
    <cfRule type="expression" dxfId="1001" priority="1144">
      <formula>$A34="АОСР"</formula>
    </cfRule>
  </conditionalFormatting>
  <conditionalFormatting sqref="BB34">
    <cfRule type="expression" dxfId="1000" priority="1143">
      <formula>$A34="АОСР"</formula>
    </cfRule>
  </conditionalFormatting>
  <conditionalFormatting sqref="BB34">
    <cfRule type="expression" dxfId="999" priority="1142">
      <formula>$A34="АОСР"</formula>
    </cfRule>
  </conditionalFormatting>
  <conditionalFormatting sqref="BB34">
    <cfRule type="expression" dxfId="998" priority="1204">
      <formula>$A34="АОСР"</formula>
    </cfRule>
  </conditionalFormatting>
  <conditionalFormatting sqref="BB34">
    <cfRule type="expression" dxfId="997" priority="1203">
      <formula>$A34="АОСР"</formula>
    </cfRule>
  </conditionalFormatting>
  <conditionalFormatting sqref="BB34">
    <cfRule type="expression" dxfId="996" priority="1202">
      <formula>$A34="АОСР"</formula>
    </cfRule>
  </conditionalFormatting>
  <conditionalFormatting sqref="BB34">
    <cfRule type="expression" dxfId="995" priority="1201">
      <formula>$A34="АОСР"</formula>
    </cfRule>
  </conditionalFormatting>
  <conditionalFormatting sqref="BB34">
    <cfRule type="expression" dxfId="994" priority="1200">
      <formula>$A34="АОСР"</formula>
    </cfRule>
  </conditionalFormatting>
  <conditionalFormatting sqref="BB34">
    <cfRule type="expression" dxfId="993" priority="1199">
      <formula>$A34="АОСР"</formula>
    </cfRule>
  </conditionalFormatting>
  <conditionalFormatting sqref="BB34">
    <cfRule type="expression" dxfId="992" priority="1198">
      <formula>$A34="АОСР"</formula>
    </cfRule>
  </conditionalFormatting>
  <conditionalFormatting sqref="BB34">
    <cfRule type="expression" dxfId="991" priority="1197">
      <formula>$A34="АОСР"</formula>
    </cfRule>
  </conditionalFormatting>
  <conditionalFormatting sqref="BB34">
    <cfRule type="expression" dxfId="990" priority="1196">
      <formula>$A34="АОСР"</formula>
    </cfRule>
  </conditionalFormatting>
  <conditionalFormatting sqref="BB34">
    <cfRule type="expression" dxfId="989" priority="1195">
      <formula>$A34="АОСР"</formula>
    </cfRule>
  </conditionalFormatting>
  <conditionalFormatting sqref="BB34">
    <cfRule type="expression" dxfId="988" priority="1194">
      <formula>$A34="АОСР"</formula>
    </cfRule>
  </conditionalFormatting>
  <conditionalFormatting sqref="BB34">
    <cfRule type="expression" dxfId="987" priority="1193">
      <formula>$A34="АОСР"</formula>
    </cfRule>
  </conditionalFormatting>
  <conditionalFormatting sqref="BB34">
    <cfRule type="expression" dxfId="986" priority="1192">
      <formula>$A34="АОСР"</formula>
    </cfRule>
  </conditionalFormatting>
  <conditionalFormatting sqref="BB34">
    <cfRule type="expression" dxfId="985" priority="1191">
      <formula>$A34="АОСР"</formula>
    </cfRule>
  </conditionalFormatting>
  <conditionalFormatting sqref="BB34">
    <cfRule type="expression" dxfId="984" priority="1190">
      <formula>$A34="АОСР"</formula>
    </cfRule>
  </conditionalFormatting>
  <conditionalFormatting sqref="BB34">
    <cfRule type="expression" dxfId="983" priority="1189">
      <formula>$A34="АОСР"</formula>
    </cfRule>
  </conditionalFormatting>
  <conditionalFormatting sqref="BB34">
    <cfRule type="expression" dxfId="982" priority="1188">
      <formula>$A34="АОСР"</formula>
    </cfRule>
  </conditionalFormatting>
  <conditionalFormatting sqref="BB34">
    <cfRule type="expression" dxfId="981" priority="1187">
      <formula>$A34="АОСР"</formula>
    </cfRule>
  </conditionalFormatting>
  <conditionalFormatting sqref="BB34">
    <cfRule type="expression" dxfId="980" priority="1186">
      <formula>$A34="АОСР"</formula>
    </cfRule>
  </conditionalFormatting>
  <conditionalFormatting sqref="BB34">
    <cfRule type="expression" dxfId="979" priority="1185">
      <formula>$A34="АОСР"</formula>
    </cfRule>
  </conditionalFormatting>
  <conditionalFormatting sqref="BB34">
    <cfRule type="expression" dxfId="978" priority="1184">
      <formula>$A34="АОСР"</formula>
    </cfRule>
  </conditionalFormatting>
  <conditionalFormatting sqref="BB34">
    <cfRule type="expression" dxfId="977" priority="1178">
      <formula>$A34="АОСР"</formula>
    </cfRule>
  </conditionalFormatting>
  <conditionalFormatting sqref="BB34">
    <cfRule type="expression" dxfId="976" priority="1175">
      <formula>$A34="АОСР"</formula>
    </cfRule>
  </conditionalFormatting>
  <conditionalFormatting sqref="BB34">
    <cfRule type="expression" dxfId="975" priority="1173">
      <formula>$A34="АОСР"</formula>
    </cfRule>
  </conditionalFormatting>
  <conditionalFormatting sqref="BB34">
    <cfRule type="expression" dxfId="974" priority="1168">
      <formula>$A34="АОСР"</formula>
    </cfRule>
  </conditionalFormatting>
  <conditionalFormatting sqref="BB34">
    <cfRule type="expression" dxfId="973" priority="1167">
      <formula>$A34="АОСР"</formula>
    </cfRule>
  </conditionalFormatting>
  <conditionalFormatting sqref="BB34">
    <cfRule type="expression" dxfId="972" priority="1165">
      <formula>$A34="АОСР"</formula>
    </cfRule>
  </conditionalFormatting>
  <conditionalFormatting sqref="BB34">
    <cfRule type="expression" dxfId="971" priority="1151">
      <formula>$A34="АОСР"</formula>
    </cfRule>
  </conditionalFormatting>
  <conditionalFormatting sqref="BB34">
    <cfRule type="expression" dxfId="970" priority="1150">
      <formula>$A34="АОСР"</formula>
    </cfRule>
  </conditionalFormatting>
  <conditionalFormatting sqref="BB34">
    <cfRule type="expression" dxfId="969" priority="1148">
      <formula>$A34="АОСР"</formula>
    </cfRule>
  </conditionalFormatting>
  <conditionalFormatting sqref="BB34">
    <cfRule type="expression" dxfId="968" priority="1141">
      <formula>$A34="АОСР"</formula>
    </cfRule>
  </conditionalFormatting>
  <conditionalFormatting sqref="BB34">
    <cfRule type="expression" dxfId="967" priority="1140">
      <formula>$A34="АОСР"</formula>
    </cfRule>
  </conditionalFormatting>
  <conditionalFormatting sqref="BB34">
    <cfRule type="expression" dxfId="966" priority="1139">
      <formula>$A34="АОСР"</formula>
    </cfRule>
  </conditionalFormatting>
  <conditionalFormatting sqref="BB34">
    <cfRule type="expression" dxfId="965" priority="1138">
      <formula>$A34="АОСР"</formula>
    </cfRule>
  </conditionalFormatting>
  <conditionalFormatting sqref="BB34">
    <cfRule type="expression" dxfId="964" priority="1137">
      <formula>$A34="АОСР"</formula>
    </cfRule>
  </conditionalFormatting>
  <conditionalFormatting sqref="BB34">
    <cfRule type="expression" dxfId="963" priority="1136">
      <formula>$A34="АОСР"</formula>
    </cfRule>
  </conditionalFormatting>
  <conditionalFormatting sqref="BB34">
    <cfRule type="expression" dxfId="962" priority="1135">
      <formula>$A34="АОСР"</formula>
    </cfRule>
  </conditionalFormatting>
  <conditionalFormatting sqref="BB34">
    <cfRule type="expression" dxfId="961" priority="1134">
      <formula>$A34="АОСР"</formula>
    </cfRule>
  </conditionalFormatting>
  <conditionalFormatting sqref="BB34">
    <cfRule type="expression" dxfId="960" priority="1133">
      <formula>$A34="АОСР"</formula>
    </cfRule>
  </conditionalFormatting>
  <conditionalFormatting sqref="BB34">
    <cfRule type="expression" dxfId="959" priority="1132">
      <formula>$A34="АОСР"</formula>
    </cfRule>
  </conditionalFormatting>
  <conditionalFormatting sqref="BB34">
    <cfRule type="expression" dxfId="958" priority="1131">
      <formula>$A34="АОСР"</formula>
    </cfRule>
  </conditionalFormatting>
  <conditionalFormatting sqref="BB34">
    <cfRule type="expression" dxfId="957" priority="1130">
      <formula>$A34="АОСР"</formula>
    </cfRule>
  </conditionalFormatting>
  <conditionalFormatting sqref="BB34">
    <cfRule type="expression" dxfId="956" priority="1129">
      <formula>$A34="АОСР"</formula>
    </cfRule>
  </conditionalFormatting>
  <conditionalFormatting sqref="BB34">
    <cfRule type="expression" dxfId="955" priority="1128">
      <formula>$A34="АОСР"</formula>
    </cfRule>
  </conditionalFormatting>
  <conditionalFormatting sqref="BB34">
    <cfRule type="expression" dxfId="954" priority="1127">
      <formula>$A34="АОСР"</formula>
    </cfRule>
  </conditionalFormatting>
  <conditionalFormatting sqref="BB34">
    <cfRule type="expression" dxfId="953" priority="1126">
      <formula>$A34="АОСР"</formula>
    </cfRule>
  </conditionalFormatting>
  <conditionalFormatting sqref="BB34">
    <cfRule type="expression" dxfId="952" priority="1125">
      <formula>$A34="АОСР"</formula>
    </cfRule>
  </conditionalFormatting>
  <conditionalFormatting sqref="BB34">
    <cfRule type="expression" dxfId="951" priority="1124">
      <formula>$A34="АОСР"</formula>
    </cfRule>
  </conditionalFormatting>
  <conditionalFormatting sqref="BB34">
    <cfRule type="expression" dxfId="950" priority="1123">
      <formula>$A34="АОСР"</formula>
    </cfRule>
  </conditionalFormatting>
  <conditionalFormatting sqref="BB34">
    <cfRule type="expression" dxfId="949" priority="1122">
      <formula>$A34="АОСР"</formula>
    </cfRule>
  </conditionalFormatting>
  <conditionalFormatting sqref="BB34">
    <cfRule type="expression" dxfId="948" priority="1121">
      <formula>$A34="АОСР"</formula>
    </cfRule>
  </conditionalFormatting>
  <conditionalFormatting sqref="BB34">
    <cfRule type="expression" dxfId="947" priority="1120">
      <formula>$A34="АОСР"</formula>
    </cfRule>
  </conditionalFormatting>
  <conditionalFormatting sqref="BB34">
    <cfRule type="expression" dxfId="946" priority="1119">
      <formula>$A34="АОСР"</formula>
    </cfRule>
  </conditionalFormatting>
  <conditionalFormatting sqref="BB34">
    <cfRule type="expression" dxfId="945" priority="1118">
      <formula>$A34="АОСР"</formula>
    </cfRule>
  </conditionalFormatting>
  <conditionalFormatting sqref="BB34">
    <cfRule type="expression" dxfId="944" priority="1117">
      <formula>$A34="АОСР"</formula>
    </cfRule>
  </conditionalFormatting>
  <conditionalFormatting sqref="BB34">
    <cfRule type="expression" dxfId="943" priority="1116">
      <formula>$A34="АОСР"</formula>
    </cfRule>
  </conditionalFormatting>
  <conditionalFormatting sqref="BB34">
    <cfRule type="expression" dxfId="942" priority="1115">
      <formula>$A34="АОСР"</formula>
    </cfRule>
  </conditionalFormatting>
  <conditionalFormatting sqref="BB34">
    <cfRule type="expression" dxfId="941" priority="1114">
      <formula>$A34="АОСР"</formula>
    </cfRule>
  </conditionalFormatting>
  <conditionalFormatting sqref="BB34">
    <cfRule type="expression" dxfId="940" priority="1113">
      <formula>$A34="АОСР"</formula>
    </cfRule>
  </conditionalFormatting>
  <conditionalFormatting sqref="BB34">
    <cfRule type="expression" dxfId="939" priority="1112">
      <formula>$A34="АОСР"</formula>
    </cfRule>
  </conditionalFormatting>
  <conditionalFormatting sqref="BB34">
    <cfRule type="expression" dxfId="938" priority="1111">
      <formula>$A34="АОСР"</formula>
    </cfRule>
  </conditionalFormatting>
  <conditionalFormatting sqref="BB34">
    <cfRule type="expression" dxfId="937" priority="1110">
      <formula>$A34="АОСР"</formula>
    </cfRule>
  </conditionalFormatting>
  <conditionalFormatting sqref="BB34">
    <cfRule type="expression" dxfId="936" priority="1109">
      <formula>$A34="АОСР"</formula>
    </cfRule>
  </conditionalFormatting>
  <conditionalFormatting sqref="BB34">
    <cfRule type="expression" dxfId="935" priority="1108">
      <formula>$A34="АОСР"</formula>
    </cfRule>
  </conditionalFormatting>
  <conditionalFormatting sqref="BB34">
    <cfRule type="expression" dxfId="934" priority="1107">
      <formula>$A34="АОСР"</formula>
    </cfRule>
  </conditionalFormatting>
  <conditionalFormatting sqref="BB34">
    <cfRule type="expression" dxfId="933" priority="1106">
      <formula>$A34="АОСР"</formula>
    </cfRule>
  </conditionalFormatting>
  <conditionalFormatting sqref="BB34">
    <cfRule type="expression" dxfId="932" priority="1105">
      <formula>$A34="АОСР"</formula>
    </cfRule>
  </conditionalFormatting>
  <conditionalFormatting sqref="BB34">
    <cfRule type="expression" dxfId="931" priority="1104">
      <formula>$A34="АОСР"</formula>
    </cfRule>
  </conditionalFormatting>
  <conditionalFormatting sqref="BB34">
    <cfRule type="expression" dxfId="930" priority="1103">
      <formula>$A34="АОСР"</formula>
    </cfRule>
  </conditionalFormatting>
  <conditionalFormatting sqref="BB34">
    <cfRule type="expression" dxfId="929" priority="1102">
      <formula>$A34="АОСР"</formula>
    </cfRule>
  </conditionalFormatting>
  <conditionalFormatting sqref="BB34">
    <cfRule type="expression" dxfId="928" priority="1101">
      <formula>$A34="АОСР"</formula>
    </cfRule>
  </conditionalFormatting>
  <conditionalFormatting sqref="BB34">
    <cfRule type="expression" dxfId="927" priority="1100">
      <formula>$A34="АОСР"</formula>
    </cfRule>
  </conditionalFormatting>
  <conditionalFormatting sqref="BB34">
    <cfRule type="expression" dxfId="926" priority="1099">
      <formula>$A34="АОСР"</formula>
    </cfRule>
  </conditionalFormatting>
  <conditionalFormatting sqref="BB34">
    <cfRule type="expression" dxfId="925" priority="1098">
      <formula>$A34="АОСР"</formula>
    </cfRule>
  </conditionalFormatting>
  <conditionalFormatting sqref="BB34">
    <cfRule type="expression" dxfId="924" priority="1097">
      <formula>$A34="АОСР"</formula>
    </cfRule>
  </conditionalFormatting>
  <conditionalFormatting sqref="BB34">
    <cfRule type="expression" dxfId="923" priority="1096">
      <formula>$A34="АОСР"</formula>
    </cfRule>
  </conditionalFormatting>
  <conditionalFormatting sqref="BB34">
    <cfRule type="expression" dxfId="922" priority="1095">
      <formula>$A34="АОСР"</formula>
    </cfRule>
  </conditionalFormatting>
  <conditionalFormatting sqref="BB34">
    <cfRule type="expression" dxfId="921" priority="1094">
      <formula>$A34="АОСР"</formula>
    </cfRule>
  </conditionalFormatting>
  <conditionalFormatting sqref="BB34">
    <cfRule type="expression" dxfId="920" priority="1093">
      <formula>$A34="АОСР"</formula>
    </cfRule>
  </conditionalFormatting>
  <conditionalFormatting sqref="BB34">
    <cfRule type="expression" dxfId="919" priority="1092">
      <formula>$A34="АОСР"</formula>
    </cfRule>
  </conditionalFormatting>
  <conditionalFormatting sqref="BB34">
    <cfRule type="expression" dxfId="918" priority="1091">
      <formula>$A34="АОСР"</formula>
    </cfRule>
  </conditionalFormatting>
  <conditionalFormatting sqref="BB34">
    <cfRule type="expression" dxfId="917" priority="1090">
      <formula>$A34="АОСР"</formula>
    </cfRule>
  </conditionalFormatting>
  <conditionalFormatting sqref="BB34">
    <cfRule type="expression" dxfId="916" priority="1089">
      <formula>$A34="АОСР"</formula>
    </cfRule>
  </conditionalFormatting>
  <conditionalFormatting sqref="BB34">
    <cfRule type="expression" dxfId="915" priority="1088">
      <formula>$A34="АОСР"</formula>
    </cfRule>
  </conditionalFormatting>
  <conditionalFormatting sqref="BB34">
    <cfRule type="expression" dxfId="914" priority="1087">
      <formula>$A34="АОСР"</formula>
    </cfRule>
  </conditionalFormatting>
  <conditionalFormatting sqref="BB34">
    <cfRule type="expression" dxfId="913" priority="1086">
      <formula>$A34="АОСР"</formula>
    </cfRule>
  </conditionalFormatting>
  <conditionalFormatting sqref="BB34">
    <cfRule type="expression" dxfId="912" priority="1085">
      <formula>$A34="АОСР"</formula>
    </cfRule>
  </conditionalFormatting>
  <conditionalFormatting sqref="BB34">
    <cfRule type="expression" dxfId="911" priority="1084">
      <formula>$A34="АОСР"</formula>
    </cfRule>
  </conditionalFormatting>
  <conditionalFormatting sqref="BB34">
    <cfRule type="expression" dxfId="910" priority="1083">
      <formula>$A34="АОСР"</formula>
    </cfRule>
  </conditionalFormatting>
  <conditionalFormatting sqref="BB34">
    <cfRule type="expression" dxfId="909" priority="1082">
      <formula>$A34="АОСР"</formula>
    </cfRule>
  </conditionalFormatting>
  <conditionalFormatting sqref="BB34">
    <cfRule type="expression" dxfId="908" priority="1081">
      <formula>$A34="АОСР"</formula>
    </cfRule>
  </conditionalFormatting>
  <conditionalFormatting sqref="BB34">
    <cfRule type="expression" dxfId="907" priority="1080">
      <formula>$A34="АОСР"</formula>
    </cfRule>
  </conditionalFormatting>
  <conditionalFormatting sqref="BB34">
    <cfRule type="expression" dxfId="906" priority="1079">
      <formula>$A34="АОСР"</formula>
    </cfRule>
  </conditionalFormatting>
  <conditionalFormatting sqref="BB34">
    <cfRule type="expression" dxfId="905" priority="1078">
      <formula>$A34="АОСР"</formula>
    </cfRule>
  </conditionalFormatting>
  <conditionalFormatting sqref="BB34">
    <cfRule type="expression" dxfId="904" priority="1077">
      <formula>$A34="АОСР"</formula>
    </cfRule>
  </conditionalFormatting>
  <conditionalFormatting sqref="BB34">
    <cfRule type="expression" dxfId="903" priority="1076">
      <formula>$A34="АОСР"</formula>
    </cfRule>
  </conditionalFormatting>
  <conditionalFormatting sqref="BB34">
    <cfRule type="expression" dxfId="902" priority="1075">
      <formula>$A34="АОСР"</formula>
    </cfRule>
  </conditionalFormatting>
  <conditionalFormatting sqref="BB34">
    <cfRule type="expression" dxfId="901" priority="1074">
      <formula>$A34="АОСР"</formula>
    </cfRule>
  </conditionalFormatting>
  <conditionalFormatting sqref="BB34">
    <cfRule type="expression" dxfId="900" priority="1073">
      <formula>$A34="АОСР"</formula>
    </cfRule>
  </conditionalFormatting>
  <conditionalFormatting sqref="BB34">
    <cfRule type="expression" dxfId="899" priority="1072">
      <formula>$A34="АОСР"</formula>
    </cfRule>
  </conditionalFormatting>
  <conditionalFormatting sqref="BB34">
    <cfRule type="expression" dxfId="898" priority="1071">
      <formula>$A34="АОСР"</formula>
    </cfRule>
  </conditionalFormatting>
  <conditionalFormatting sqref="BB34">
    <cfRule type="expression" dxfId="897" priority="1070">
      <formula>$A34="АОСР"</formula>
    </cfRule>
  </conditionalFormatting>
  <conditionalFormatting sqref="BB34">
    <cfRule type="expression" dxfId="896" priority="1069">
      <formula>$A34="АОСР"</formula>
    </cfRule>
  </conditionalFormatting>
  <conditionalFormatting sqref="BB34">
    <cfRule type="expression" dxfId="895" priority="1068">
      <formula>$A34="АОСР"</formula>
    </cfRule>
  </conditionalFormatting>
  <conditionalFormatting sqref="BB34">
    <cfRule type="expression" dxfId="894" priority="1067">
      <formula>$A34="АОСР"</formula>
    </cfRule>
  </conditionalFormatting>
  <conditionalFormatting sqref="BB34">
    <cfRule type="expression" dxfId="893" priority="1066">
      <formula>$A34="АОСР"</formula>
    </cfRule>
  </conditionalFormatting>
  <conditionalFormatting sqref="BB34">
    <cfRule type="expression" dxfId="892" priority="1065">
      <formula>$A34="АОСР"</formula>
    </cfRule>
  </conditionalFormatting>
  <conditionalFormatting sqref="BB34">
    <cfRule type="expression" dxfId="891" priority="1064">
      <formula>$A34="АОСР"</formula>
    </cfRule>
  </conditionalFormatting>
  <conditionalFormatting sqref="BB34">
    <cfRule type="expression" dxfId="890" priority="1063">
      <formula>$A34="АОСР"</formula>
    </cfRule>
  </conditionalFormatting>
  <conditionalFormatting sqref="BB34">
    <cfRule type="expression" dxfId="889" priority="1062">
      <formula>$A34="АОСР"</formula>
    </cfRule>
  </conditionalFormatting>
  <conditionalFormatting sqref="BB34">
    <cfRule type="expression" dxfId="888" priority="1061">
      <formula>$A34="АОСР"</formula>
    </cfRule>
  </conditionalFormatting>
  <conditionalFormatting sqref="BB34">
    <cfRule type="expression" dxfId="887" priority="1060">
      <formula>$A34="АОСР"</formula>
    </cfRule>
  </conditionalFormatting>
  <conditionalFormatting sqref="BB34">
    <cfRule type="expression" dxfId="886" priority="1059">
      <formula>$A34="АОСР"</formula>
    </cfRule>
  </conditionalFormatting>
  <conditionalFormatting sqref="BB34">
    <cfRule type="expression" dxfId="885" priority="1058">
      <formula>$A34="АОСР"</formula>
    </cfRule>
  </conditionalFormatting>
  <conditionalFormatting sqref="BB33">
    <cfRule type="expression" dxfId="884" priority="1057">
      <formula>$A33="АОСР"</formula>
    </cfRule>
  </conditionalFormatting>
  <conditionalFormatting sqref="BB37">
    <cfRule type="expression" dxfId="883" priority="267">
      <formula>$A37="АОСР"</formula>
    </cfRule>
  </conditionalFormatting>
  <conditionalFormatting sqref="BB37">
    <cfRule type="expression" dxfId="882" priority="266">
      <formula>$A37="АОСР"</formula>
    </cfRule>
  </conditionalFormatting>
  <conditionalFormatting sqref="BB37">
    <cfRule type="expression" dxfId="881" priority="265">
      <formula>$A37="АОСР"</formula>
    </cfRule>
  </conditionalFormatting>
  <conditionalFormatting sqref="BB37">
    <cfRule type="expression" dxfId="880" priority="264">
      <formula>$A37="АОСР"</formula>
    </cfRule>
  </conditionalFormatting>
  <conditionalFormatting sqref="BB37">
    <cfRule type="expression" dxfId="879" priority="263">
      <formula>$A37="АОСР"</formula>
    </cfRule>
  </conditionalFormatting>
  <conditionalFormatting sqref="BB37">
    <cfRule type="expression" dxfId="878" priority="262">
      <formula>$A37="АОСР"</formula>
    </cfRule>
  </conditionalFormatting>
  <conditionalFormatting sqref="BB37">
    <cfRule type="expression" dxfId="877" priority="261">
      <formula>$A37="АОСР"</formula>
    </cfRule>
  </conditionalFormatting>
  <conditionalFormatting sqref="BB37">
    <cfRule type="expression" dxfId="876" priority="260">
      <formula>$A37="АОСР"</formula>
    </cfRule>
  </conditionalFormatting>
  <conditionalFormatting sqref="BB37">
    <cfRule type="expression" dxfId="875" priority="259">
      <formula>$A37="АОСР"</formula>
    </cfRule>
  </conditionalFormatting>
  <conditionalFormatting sqref="BB37">
    <cfRule type="expression" dxfId="874" priority="258">
      <formula>$A37="АОСР"</formula>
    </cfRule>
  </conditionalFormatting>
  <conditionalFormatting sqref="BB37">
    <cfRule type="expression" dxfId="873" priority="257">
      <formula>$A37="АОСР"</formula>
    </cfRule>
  </conditionalFormatting>
  <conditionalFormatting sqref="BB37">
    <cfRule type="expression" dxfId="872" priority="256">
      <formula>$A37="АОСР"</formula>
    </cfRule>
  </conditionalFormatting>
  <conditionalFormatting sqref="BB37">
    <cfRule type="expression" dxfId="871" priority="255">
      <formula>$A37="АОСР"</formula>
    </cfRule>
  </conditionalFormatting>
  <conditionalFormatting sqref="BB37">
    <cfRule type="expression" dxfId="870" priority="254">
      <formula>$A37="АОСР"</formula>
    </cfRule>
  </conditionalFormatting>
  <conditionalFormatting sqref="BB37">
    <cfRule type="expression" dxfId="869" priority="253">
      <formula>$A37="АОСР"</formula>
    </cfRule>
  </conditionalFormatting>
  <conditionalFormatting sqref="BB37">
    <cfRule type="expression" dxfId="868" priority="252">
      <formula>$A37="АОСР"</formula>
    </cfRule>
  </conditionalFormatting>
  <conditionalFormatting sqref="BB37">
    <cfRule type="expression" dxfId="867" priority="251">
      <formula>$A37="АОСР"</formula>
    </cfRule>
  </conditionalFormatting>
  <conditionalFormatting sqref="BB37">
    <cfRule type="expression" dxfId="866" priority="250">
      <formula>$A37="АОСР"</formula>
    </cfRule>
  </conditionalFormatting>
  <conditionalFormatting sqref="BB37">
    <cfRule type="expression" dxfId="865" priority="249">
      <formula>$A37="АОСР"</formula>
    </cfRule>
  </conditionalFormatting>
  <conditionalFormatting sqref="BB37">
    <cfRule type="expression" dxfId="864" priority="248">
      <formula>$A37="АОСР"</formula>
    </cfRule>
  </conditionalFormatting>
  <conditionalFormatting sqref="AS35:AS36">
    <cfRule type="expression" dxfId="863" priority="247">
      <formula>$A35="АОСР"</formula>
    </cfRule>
  </conditionalFormatting>
  <conditionalFormatting sqref="BC36:BD36 AU35:AZ36 AZ37 BC35">
    <cfRule type="expression" dxfId="862" priority="1035">
      <formula>$A35="АОСР"</formula>
    </cfRule>
  </conditionalFormatting>
  <conditionalFormatting sqref="AT35:AT37">
    <cfRule type="expression" dxfId="861" priority="1034">
      <formula>$A35="АОСР"</formula>
    </cfRule>
  </conditionalFormatting>
  <conditionalFormatting sqref="BE35">
    <cfRule type="expression" dxfId="860" priority="1033">
      <formula>$A35="АОСР"</formula>
    </cfRule>
  </conditionalFormatting>
  <conditionalFormatting sqref="BE35">
    <cfRule type="expression" dxfId="859" priority="1032">
      <formula>$A35="АОСР"</formula>
    </cfRule>
  </conditionalFormatting>
  <conditionalFormatting sqref="BE36">
    <cfRule type="expression" dxfId="858" priority="1031">
      <formula>$A36="АОСР"</formula>
    </cfRule>
  </conditionalFormatting>
  <conditionalFormatting sqref="AW36">
    <cfRule type="expression" dxfId="857" priority="1030">
      <formula>$A36="АОСР"</formula>
    </cfRule>
  </conditionalFormatting>
  <conditionalFormatting sqref="AV35 AX35:AZ35">
    <cfRule type="expression" dxfId="856" priority="1029">
      <formula>$A35="АОСР"</formula>
    </cfRule>
  </conditionalFormatting>
  <conditionalFormatting sqref="BE36">
    <cfRule type="expression" dxfId="855" priority="1028">
      <formula>$A36="АОСР"</formula>
    </cfRule>
  </conditionalFormatting>
  <conditionalFormatting sqref="AU35">
    <cfRule type="expression" dxfId="854" priority="1027">
      <formula>$A35="АОСР"</formula>
    </cfRule>
  </conditionalFormatting>
  <conditionalFormatting sqref="BD36">
    <cfRule type="expression" dxfId="853" priority="1026">
      <formula>$A36="АОСР"</formula>
    </cfRule>
  </conditionalFormatting>
  <conditionalFormatting sqref="BD36">
    <cfRule type="expression" dxfId="852" priority="1025">
      <formula>$A36="АОСР"</formula>
    </cfRule>
  </conditionalFormatting>
  <conditionalFormatting sqref="BD36">
    <cfRule type="expression" dxfId="851" priority="1024">
      <formula>$A36="АОСР"</formula>
    </cfRule>
  </conditionalFormatting>
  <conditionalFormatting sqref="AR35">
    <cfRule type="expression" dxfId="850" priority="1023">
      <formula>$A35="АОСР"</formula>
    </cfRule>
  </conditionalFormatting>
  <conditionalFormatting sqref="AR36">
    <cfRule type="expression" dxfId="849" priority="1022">
      <formula>$A36="АОСР"</formula>
    </cfRule>
  </conditionalFormatting>
  <conditionalFormatting sqref="AR36">
    <cfRule type="expression" dxfId="848" priority="1021">
      <formula>$A36="АОСР"</formula>
    </cfRule>
  </conditionalFormatting>
  <conditionalFormatting sqref="AR35">
    <cfRule type="expression" dxfId="847" priority="1020">
      <formula>$A35="АОСР"</formula>
    </cfRule>
  </conditionalFormatting>
  <conditionalFormatting sqref="AR37">
    <cfRule type="expression" dxfId="846" priority="1019">
      <formula>$A37="АОСР"</formula>
    </cfRule>
  </conditionalFormatting>
  <conditionalFormatting sqref="AR37">
    <cfRule type="expression" dxfId="845" priority="1018">
      <formula>$A37="АОСР"</formula>
    </cfRule>
  </conditionalFormatting>
  <conditionalFormatting sqref="AV37 AX37">
    <cfRule type="expression" dxfId="844" priority="1017">
      <formula>$A37="АОСР"</formula>
    </cfRule>
  </conditionalFormatting>
  <conditionalFormatting sqref="AY37">
    <cfRule type="expression" dxfId="843" priority="1016">
      <formula>$A37="АОСР"</formula>
    </cfRule>
  </conditionalFormatting>
  <conditionalFormatting sqref="AW37">
    <cfRule type="expression" dxfId="842" priority="1015">
      <formula>$A37="АОСР"</formula>
    </cfRule>
  </conditionalFormatting>
  <conditionalFormatting sqref="AW37">
    <cfRule type="expression" dxfId="841" priority="1014">
      <formula>$A37="АОСР"</formula>
    </cfRule>
  </conditionalFormatting>
  <conditionalFormatting sqref="BC37">
    <cfRule type="expression" dxfId="840" priority="1013">
      <formula>$A37="АОСР"</formula>
    </cfRule>
  </conditionalFormatting>
  <conditionalFormatting sqref="BD37">
    <cfRule type="expression" dxfId="839" priority="1012">
      <formula>$A39="АОСР"</formula>
    </cfRule>
  </conditionalFormatting>
  <conditionalFormatting sqref="BD37">
    <cfRule type="expression" dxfId="838" priority="1011">
      <formula>$A39="АОСР"</formula>
    </cfRule>
  </conditionalFormatting>
  <conditionalFormatting sqref="BD37">
    <cfRule type="expression" dxfId="837" priority="1010">
      <formula>#REF!="АОСР"</formula>
    </cfRule>
  </conditionalFormatting>
  <conditionalFormatting sqref="BE37">
    <cfRule type="expression" dxfId="836" priority="1009">
      <formula>$A37="АОСР"</formula>
    </cfRule>
  </conditionalFormatting>
  <conditionalFormatting sqref="BD37">
    <cfRule type="expression" dxfId="835" priority="1008">
      <formula>#REF!="АОСР"</formula>
    </cfRule>
  </conditionalFormatting>
  <conditionalFormatting sqref="BE37">
    <cfRule type="expression" dxfId="834" priority="1007">
      <formula>$A37="АОСР"</formula>
    </cfRule>
  </conditionalFormatting>
  <conditionalFormatting sqref="AU37">
    <cfRule type="expression" dxfId="833" priority="1006">
      <formula>$A37="АОСР"</formula>
    </cfRule>
  </conditionalFormatting>
  <conditionalFormatting sqref="BD35">
    <cfRule type="expression" dxfId="832" priority="1005">
      <formula>$A35="АОСР"</formula>
    </cfRule>
  </conditionalFormatting>
  <conditionalFormatting sqref="BD35">
    <cfRule type="expression" dxfId="831" priority="1004">
      <formula>$A35="АОСР"</formula>
    </cfRule>
  </conditionalFormatting>
  <conditionalFormatting sqref="BD35">
    <cfRule type="expression" dxfId="830" priority="1003">
      <formula>$A35="АОСР"</formula>
    </cfRule>
  </conditionalFormatting>
  <conditionalFormatting sqref="BD35">
    <cfRule type="expression" dxfId="829" priority="1002">
      <formula>#REF!="АОСР"</formula>
    </cfRule>
  </conditionalFormatting>
  <conditionalFormatting sqref="BD35">
    <cfRule type="expression" dxfId="828" priority="1001">
      <formula>$A35="АОСР"</formula>
    </cfRule>
  </conditionalFormatting>
  <conditionalFormatting sqref="BD35">
    <cfRule type="expression" dxfId="827" priority="1000">
      <formula>$A35="АОСР"</formula>
    </cfRule>
  </conditionalFormatting>
  <conditionalFormatting sqref="BD35">
    <cfRule type="expression" dxfId="826" priority="999">
      <formula>$A35="АОСР"</formula>
    </cfRule>
  </conditionalFormatting>
  <conditionalFormatting sqref="BA37">
    <cfRule type="expression" dxfId="825" priority="998">
      <formula>$A37="АОСР"</formula>
    </cfRule>
  </conditionalFormatting>
  <conditionalFormatting sqref="BA37">
    <cfRule type="expression" dxfId="824" priority="997">
      <formula>$A37="АОСР"</formula>
    </cfRule>
  </conditionalFormatting>
  <conditionalFormatting sqref="BA37">
    <cfRule type="expression" dxfId="823" priority="996">
      <formula>$A37="АОСР"</formula>
    </cfRule>
  </conditionalFormatting>
  <conditionalFormatting sqref="BA37">
    <cfRule type="expression" dxfId="822" priority="995">
      <formula>$A37="АОСР"</formula>
    </cfRule>
  </conditionalFormatting>
  <conditionalFormatting sqref="BA37">
    <cfRule type="expression" dxfId="821" priority="994">
      <formula>$A37="АОСР"</formula>
    </cfRule>
  </conditionalFormatting>
  <conditionalFormatting sqref="BA37">
    <cfRule type="expression" dxfId="820" priority="993">
      <formula>$A37="АОСР"</formula>
    </cfRule>
  </conditionalFormatting>
  <conditionalFormatting sqref="BA37">
    <cfRule type="expression" dxfId="819" priority="992">
      <formula>$A37="АОСР"</formula>
    </cfRule>
  </conditionalFormatting>
  <conditionalFormatting sqref="BA37">
    <cfRule type="expression" dxfId="818" priority="991">
      <formula>$A37="АОСР"</formula>
    </cfRule>
  </conditionalFormatting>
  <conditionalFormatting sqref="BA37">
    <cfRule type="expression" dxfId="817" priority="990">
      <formula>$A37="АОСР"</formula>
    </cfRule>
  </conditionalFormatting>
  <conditionalFormatting sqref="BA37">
    <cfRule type="expression" dxfId="816" priority="989">
      <formula>$A37="АОСР"</formula>
    </cfRule>
  </conditionalFormatting>
  <conditionalFormatting sqref="BA37">
    <cfRule type="expression" dxfId="815" priority="988">
      <formula>$A37="АОСР"</formula>
    </cfRule>
  </conditionalFormatting>
  <conditionalFormatting sqref="BA37">
    <cfRule type="expression" dxfId="814" priority="987">
      <formula>$A37="АОСР"</formula>
    </cfRule>
  </conditionalFormatting>
  <conditionalFormatting sqref="BA37">
    <cfRule type="expression" dxfId="813" priority="986">
      <formula>$A37="АОСР"</formula>
    </cfRule>
  </conditionalFormatting>
  <conditionalFormatting sqref="BA37">
    <cfRule type="expression" dxfId="812" priority="985">
      <formula>$A37="АОСР"</formula>
    </cfRule>
  </conditionalFormatting>
  <conditionalFormatting sqref="BA37">
    <cfRule type="expression" dxfId="811" priority="984">
      <formula>$A37="АОСР"</formula>
    </cfRule>
  </conditionalFormatting>
  <conditionalFormatting sqref="BA37">
    <cfRule type="expression" dxfId="810" priority="983">
      <formula>$A37="АОСР"</formula>
    </cfRule>
  </conditionalFormatting>
  <conditionalFormatting sqref="BA37">
    <cfRule type="expression" dxfId="809" priority="982">
      <formula>$A37="АОСР"</formula>
    </cfRule>
  </conditionalFormatting>
  <conditionalFormatting sqref="BA37">
    <cfRule type="expression" dxfId="808" priority="981">
      <formula>$A37="АОСР"</formula>
    </cfRule>
  </conditionalFormatting>
  <conditionalFormatting sqref="BA37">
    <cfRule type="expression" dxfId="807" priority="980">
      <formula>$A37="АОСР"</formula>
    </cfRule>
  </conditionalFormatting>
  <conditionalFormatting sqref="BA37">
    <cfRule type="expression" dxfId="806" priority="979">
      <formula>$A37="АОСР"</formula>
    </cfRule>
  </conditionalFormatting>
  <conditionalFormatting sqref="BA37">
    <cfRule type="expression" dxfId="805" priority="978">
      <formula>$A37="АОСР"</formula>
    </cfRule>
  </conditionalFormatting>
  <conditionalFormatting sqref="BB38">
    <cfRule type="expression" dxfId="804" priority="375">
      <formula>$A38="АОСР"</formula>
    </cfRule>
  </conditionalFormatting>
  <conditionalFormatting sqref="AS37">
    <cfRule type="expression" dxfId="803" priority="977">
      <formula>$A37="АОСР"</formula>
    </cfRule>
  </conditionalFormatting>
  <conditionalFormatting sqref="BB36">
    <cfRule type="expression" dxfId="802" priority="893">
      <formula>$A36="АОСР"</formula>
    </cfRule>
  </conditionalFormatting>
  <conditionalFormatting sqref="BA35">
    <cfRule type="expression" dxfId="801" priority="976">
      <formula>$A35="АОСР"</formula>
    </cfRule>
  </conditionalFormatting>
  <conditionalFormatting sqref="BA35">
    <cfRule type="expression" dxfId="800" priority="975">
      <formula>$A35="АОСР"</formula>
    </cfRule>
  </conditionalFormatting>
  <conditionalFormatting sqref="BA35">
    <cfRule type="expression" dxfId="799" priority="974">
      <formula>$A35="АОСР"</formula>
    </cfRule>
  </conditionalFormatting>
  <conditionalFormatting sqref="BA35">
    <cfRule type="expression" dxfId="798" priority="973">
      <formula>$A35="АОСР"</formula>
    </cfRule>
  </conditionalFormatting>
  <conditionalFormatting sqref="BA35">
    <cfRule type="expression" dxfId="797" priority="972">
      <formula>$A35="АОСР"</formula>
    </cfRule>
  </conditionalFormatting>
  <conditionalFormatting sqref="BA35">
    <cfRule type="expression" dxfId="796" priority="971">
      <formula>$A35="АОСР"</formula>
    </cfRule>
  </conditionalFormatting>
  <conditionalFormatting sqref="BA35">
    <cfRule type="expression" dxfId="795" priority="970">
      <formula>$A35="АОСР"</formula>
    </cfRule>
  </conditionalFormatting>
  <conditionalFormatting sqref="BA35">
    <cfRule type="expression" dxfId="794" priority="969">
      <formula>$A35="АОСР"</formula>
    </cfRule>
  </conditionalFormatting>
  <conditionalFormatting sqref="BA35">
    <cfRule type="expression" dxfId="793" priority="968">
      <formula>$A35="АОСР"</formula>
    </cfRule>
  </conditionalFormatting>
  <conditionalFormatting sqref="BA35">
    <cfRule type="expression" dxfId="792" priority="967">
      <formula>$A35="АОСР"</formula>
    </cfRule>
  </conditionalFormatting>
  <conditionalFormatting sqref="BA35">
    <cfRule type="expression" dxfId="791" priority="966">
      <formula>$A35="АОСР"</formula>
    </cfRule>
  </conditionalFormatting>
  <conditionalFormatting sqref="BA35">
    <cfRule type="expression" dxfId="790" priority="965">
      <formula>$A35="АОСР"</formula>
    </cfRule>
  </conditionalFormatting>
  <conditionalFormatting sqref="BA35">
    <cfRule type="expression" dxfId="789" priority="964">
      <formula>$A35="АОСР"</formula>
    </cfRule>
  </conditionalFormatting>
  <conditionalFormatting sqref="BA35">
    <cfRule type="expression" dxfId="788" priority="963">
      <formula>$A35="АОСР"</formula>
    </cfRule>
  </conditionalFormatting>
  <conditionalFormatting sqref="BA35">
    <cfRule type="expression" dxfId="787" priority="962">
      <formula>$A35="АОСР"</formula>
    </cfRule>
  </conditionalFormatting>
  <conditionalFormatting sqref="BA35">
    <cfRule type="expression" dxfId="786" priority="961">
      <formula>$A35="АОСР"</formula>
    </cfRule>
  </conditionalFormatting>
  <conditionalFormatting sqref="BA35">
    <cfRule type="expression" dxfId="785" priority="960">
      <formula>$A35="АОСР"</formula>
    </cfRule>
  </conditionalFormatting>
  <conditionalFormatting sqref="BA35">
    <cfRule type="expression" dxfId="784" priority="959">
      <formula>$A35="АОСР"</formula>
    </cfRule>
  </conditionalFormatting>
  <conditionalFormatting sqref="BA35">
    <cfRule type="expression" dxfId="783" priority="958">
      <formula>$A35="АОСР"</formula>
    </cfRule>
  </conditionalFormatting>
  <conditionalFormatting sqref="BA35">
    <cfRule type="expression" dxfId="782" priority="957">
      <formula>$A35="АОСР"</formula>
    </cfRule>
  </conditionalFormatting>
  <conditionalFormatting sqref="BA35">
    <cfRule type="expression" dxfId="781" priority="956">
      <formula>$A35="АОСР"</formula>
    </cfRule>
  </conditionalFormatting>
  <conditionalFormatting sqref="BB35">
    <cfRule type="expression" dxfId="780" priority="955">
      <formula>$A35="АОСР"</formula>
    </cfRule>
  </conditionalFormatting>
  <conditionalFormatting sqref="BB35">
    <cfRule type="expression" dxfId="779" priority="954">
      <formula>$A35="АОСР"</formula>
    </cfRule>
  </conditionalFormatting>
  <conditionalFormatting sqref="BB35">
    <cfRule type="expression" dxfId="778" priority="953">
      <formula>$A35="АОСР"</formula>
    </cfRule>
  </conditionalFormatting>
  <conditionalFormatting sqref="BB35">
    <cfRule type="expression" dxfId="777" priority="952">
      <formula>$A35="АОСР"</formula>
    </cfRule>
  </conditionalFormatting>
  <conditionalFormatting sqref="BB35">
    <cfRule type="expression" dxfId="776" priority="951">
      <formula>$A35="АОСР"</formula>
    </cfRule>
  </conditionalFormatting>
  <conditionalFormatting sqref="BB35">
    <cfRule type="expression" dxfId="775" priority="950">
      <formula>$A35="АОСР"</formula>
    </cfRule>
  </conditionalFormatting>
  <conditionalFormatting sqref="BB35">
    <cfRule type="expression" dxfId="774" priority="949">
      <formula>$A35="АОСР"</formula>
    </cfRule>
  </conditionalFormatting>
  <conditionalFormatting sqref="BB35">
    <cfRule type="expression" dxfId="773" priority="948">
      <formula>$A35="АОСР"</formula>
    </cfRule>
  </conditionalFormatting>
  <conditionalFormatting sqref="BB35">
    <cfRule type="expression" dxfId="772" priority="947">
      <formula>$A35="АОСР"</formula>
    </cfRule>
  </conditionalFormatting>
  <conditionalFormatting sqref="BB35">
    <cfRule type="expression" dxfId="771" priority="946">
      <formula>$A35="АОСР"</formula>
    </cfRule>
  </conditionalFormatting>
  <conditionalFormatting sqref="BB35">
    <cfRule type="expression" dxfId="770" priority="945">
      <formula>$A35="АОСР"</formula>
    </cfRule>
  </conditionalFormatting>
  <conditionalFormatting sqref="BB35">
    <cfRule type="expression" dxfId="769" priority="944">
      <formula>$A35="АОСР"</formula>
    </cfRule>
  </conditionalFormatting>
  <conditionalFormatting sqref="BB35">
    <cfRule type="expression" dxfId="768" priority="943">
      <formula>$A35="АОСР"</formula>
    </cfRule>
  </conditionalFormatting>
  <conditionalFormatting sqref="BB35">
    <cfRule type="expression" dxfId="767" priority="942">
      <formula>$A35="АОСР"</formula>
    </cfRule>
  </conditionalFormatting>
  <conditionalFormatting sqref="BB35">
    <cfRule type="expression" dxfId="766" priority="941">
      <formula>$A35="АОСР"</formula>
    </cfRule>
  </conditionalFormatting>
  <conditionalFormatting sqref="BB35">
    <cfRule type="expression" dxfId="765" priority="940">
      <formula>$A35="АОСР"</formula>
    </cfRule>
  </conditionalFormatting>
  <conditionalFormatting sqref="BB35">
    <cfRule type="expression" dxfId="764" priority="939">
      <formula>$A35="АОСР"</formula>
    </cfRule>
  </conditionalFormatting>
  <conditionalFormatting sqref="BB35">
    <cfRule type="expression" dxfId="763" priority="938">
      <formula>$A35="АОСР"</formula>
    </cfRule>
  </conditionalFormatting>
  <conditionalFormatting sqref="BB35">
    <cfRule type="expression" dxfId="762" priority="937">
      <formula>$A35="АОСР"</formula>
    </cfRule>
  </conditionalFormatting>
  <conditionalFormatting sqref="BB35">
    <cfRule type="expression" dxfId="761" priority="936">
      <formula>$A35="АОСР"</formula>
    </cfRule>
  </conditionalFormatting>
  <conditionalFormatting sqref="BB35">
    <cfRule type="expression" dxfId="760" priority="935">
      <formula>$A35="АОСР"</formula>
    </cfRule>
  </conditionalFormatting>
  <conditionalFormatting sqref="BA36">
    <cfRule type="expression" dxfId="759" priority="934">
      <formula>$A36="АОСР"</formula>
    </cfRule>
  </conditionalFormatting>
  <conditionalFormatting sqref="BA36">
    <cfRule type="expression" dxfId="758" priority="933">
      <formula>$A36="АОСР"</formula>
    </cfRule>
  </conditionalFormatting>
  <conditionalFormatting sqref="BA36">
    <cfRule type="expression" dxfId="757" priority="932">
      <formula>$A36="АОСР"</formula>
    </cfRule>
  </conditionalFormatting>
  <conditionalFormatting sqref="BA36">
    <cfRule type="expression" dxfId="756" priority="931">
      <formula>$A36="АОСР"</formula>
    </cfRule>
  </conditionalFormatting>
  <conditionalFormatting sqref="BA36">
    <cfRule type="expression" dxfId="755" priority="930">
      <formula>$A36="АОСР"</formula>
    </cfRule>
  </conditionalFormatting>
  <conditionalFormatting sqref="BA36">
    <cfRule type="expression" dxfId="754" priority="929">
      <formula>$A36="АОСР"</formula>
    </cfRule>
  </conditionalFormatting>
  <conditionalFormatting sqref="BA36">
    <cfRule type="expression" dxfId="753" priority="928">
      <formula>$A36="АОСР"</formula>
    </cfRule>
  </conditionalFormatting>
  <conditionalFormatting sqref="BA36">
    <cfRule type="expression" dxfId="752" priority="927">
      <formula>$A36="АОСР"</formula>
    </cfRule>
  </conditionalFormatting>
  <conditionalFormatting sqref="BA36">
    <cfRule type="expression" dxfId="751" priority="926">
      <formula>$A36="АОСР"</formula>
    </cfRule>
  </conditionalFormatting>
  <conditionalFormatting sqref="BA36">
    <cfRule type="expression" dxfId="750" priority="925">
      <formula>$A36="АОСР"</formula>
    </cfRule>
  </conditionalFormatting>
  <conditionalFormatting sqref="BA36">
    <cfRule type="expression" dxfId="749" priority="924">
      <formula>$A36="АОСР"</formula>
    </cfRule>
  </conditionalFormatting>
  <conditionalFormatting sqref="BA36">
    <cfRule type="expression" dxfId="748" priority="923">
      <formula>$A36="АОСР"</formula>
    </cfRule>
  </conditionalFormatting>
  <conditionalFormatting sqref="BA36">
    <cfRule type="expression" dxfId="747" priority="922">
      <formula>$A36="АОСР"</formula>
    </cfRule>
  </conditionalFormatting>
  <conditionalFormatting sqref="BA36">
    <cfRule type="expression" dxfId="746" priority="921">
      <formula>$A36="АОСР"</formula>
    </cfRule>
  </conditionalFormatting>
  <conditionalFormatting sqref="BA36">
    <cfRule type="expression" dxfId="745" priority="920">
      <formula>$A36="АОСР"</formula>
    </cfRule>
  </conditionalFormatting>
  <conditionalFormatting sqref="BA36">
    <cfRule type="expression" dxfId="744" priority="919">
      <formula>$A36="АОСР"</formula>
    </cfRule>
  </conditionalFormatting>
  <conditionalFormatting sqref="BA36">
    <cfRule type="expression" dxfId="743" priority="918">
      <formula>$A36="АОСР"</formula>
    </cfRule>
  </conditionalFormatting>
  <conditionalFormatting sqref="BA36">
    <cfRule type="expression" dxfId="742" priority="917">
      <formula>$A36="АОСР"</formula>
    </cfRule>
  </conditionalFormatting>
  <conditionalFormatting sqref="BA36">
    <cfRule type="expression" dxfId="741" priority="916">
      <formula>$A36="АОСР"</formula>
    </cfRule>
  </conditionalFormatting>
  <conditionalFormatting sqref="BA36">
    <cfRule type="expression" dxfId="740" priority="915">
      <formula>$A36="АОСР"</formula>
    </cfRule>
  </conditionalFormatting>
  <conditionalFormatting sqref="BA36">
    <cfRule type="expression" dxfId="739" priority="914">
      <formula>$A36="АОСР"</formula>
    </cfRule>
  </conditionalFormatting>
  <conditionalFormatting sqref="BB36">
    <cfRule type="expression" dxfId="738" priority="913">
      <formula>$A36="АОСР"</formula>
    </cfRule>
  </conditionalFormatting>
  <conditionalFormatting sqref="BB36">
    <cfRule type="expression" dxfId="737" priority="912">
      <formula>$A36="АОСР"</formula>
    </cfRule>
  </conditionalFormatting>
  <conditionalFormatting sqref="BB36">
    <cfRule type="expression" dxfId="736" priority="911">
      <formula>$A36="АОСР"</formula>
    </cfRule>
  </conditionalFormatting>
  <conditionalFormatting sqref="BB36">
    <cfRule type="expression" dxfId="735" priority="910">
      <formula>$A36="АОСР"</formula>
    </cfRule>
  </conditionalFormatting>
  <conditionalFormatting sqref="BB36">
    <cfRule type="expression" dxfId="734" priority="909">
      <formula>$A36="АОСР"</formula>
    </cfRule>
  </conditionalFormatting>
  <conditionalFormatting sqref="BB36">
    <cfRule type="expression" dxfId="733" priority="908">
      <formula>$A36="АОСР"</formula>
    </cfRule>
  </conditionalFormatting>
  <conditionalFormatting sqref="BB36">
    <cfRule type="expression" dxfId="732" priority="907">
      <formula>$A36="АОСР"</formula>
    </cfRule>
  </conditionalFormatting>
  <conditionalFormatting sqref="BB36">
    <cfRule type="expression" dxfId="731" priority="906">
      <formula>$A36="АОСР"</formula>
    </cfRule>
  </conditionalFormatting>
  <conditionalFormatting sqref="BB36">
    <cfRule type="expression" dxfId="730" priority="905">
      <formula>$A36="АОСР"</formula>
    </cfRule>
  </conditionalFormatting>
  <conditionalFormatting sqref="BB36">
    <cfRule type="expression" dxfId="729" priority="904">
      <formula>$A36="АОСР"</formula>
    </cfRule>
  </conditionalFormatting>
  <conditionalFormatting sqref="BB36">
    <cfRule type="expression" dxfId="728" priority="903">
      <formula>$A36="АОСР"</formula>
    </cfRule>
  </conditionalFormatting>
  <conditionalFormatting sqref="BB36">
    <cfRule type="expression" dxfId="727" priority="902">
      <formula>$A36="АОСР"</formula>
    </cfRule>
  </conditionalFormatting>
  <conditionalFormatting sqref="BB36">
    <cfRule type="expression" dxfId="726" priority="901">
      <formula>$A36="АОСР"</formula>
    </cfRule>
  </conditionalFormatting>
  <conditionalFormatting sqref="BB36">
    <cfRule type="expression" dxfId="725" priority="900">
      <formula>$A36="АОСР"</formula>
    </cfRule>
  </conditionalFormatting>
  <conditionalFormatting sqref="BB36">
    <cfRule type="expression" dxfId="724" priority="899">
      <formula>$A36="АОСР"</formula>
    </cfRule>
  </conditionalFormatting>
  <conditionalFormatting sqref="BB36">
    <cfRule type="expression" dxfId="723" priority="898">
      <formula>$A36="АОСР"</formula>
    </cfRule>
  </conditionalFormatting>
  <conditionalFormatting sqref="BB36">
    <cfRule type="expression" dxfId="722" priority="897">
      <formula>$A36="АОСР"</formula>
    </cfRule>
  </conditionalFormatting>
  <conditionalFormatting sqref="BB36">
    <cfRule type="expression" dxfId="721" priority="896">
      <formula>$A36="АОСР"</formula>
    </cfRule>
  </conditionalFormatting>
  <conditionalFormatting sqref="BB36">
    <cfRule type="expression" dxfId="720" priority="895">
      <formula>$A36="АОСР"</formula>
    </cfRule>
  </conditionalFormatting>
  <conditionalFormatting sqref="BB36">
    <cfRule type="expression" dxfId="719" priority="894">
      <formula>$A36="АОСР"</formula>
    </cfRule>
  </conditionalFormatting>
  <conditionalFormatting sqref="AR38 AU38">
    <cfRule type="expression" dxfId="718" priority="892">
      <formula>$A38="АОСР"</formula>
    </cfRule>
  </conditionalFormatting>
  <conditionalFormatting sqref="AS38">
    <cfRule type="expression" dxfId="717" priority="891">
      <formula>$A38="АОСР"</formula>
    </cfRule>
  </conditionalFormatting>
  <conditionalFormatting sqref="AT38">
    <cfRule type="expression" dxfId="716" priority="890">
      <formula>$A38="АОСР"</formula>
    </cfRule>
  </conditionalFormatting>
  <conditionalFormatting sqref="BE38">
    <cfRule type="expression" dxfId="715" priority="889">
      <formula>$A38="АОСР"</formula>
    </cfRule>
  </conditionalFormatting>
  <conditionalFormatting sqref="BE38">
    <cfRule type="expression" dxfId="714" priority="888">
      <formula>$A38="АОСР"</formula>
    </cfRule>
  </conditionalFormatting>
  <conditionalFormatting sqref="AZ38">
    <cfRule type="expression" dxfId="713" priority="887">
      <formula>$A38="АОСР"</formula>
    </cfRule>
  </conditionalFormatting>
  <conditionalFormatting sqref="AV38 AX38">
    <cfRule type="expression" dxfId="712" priority="886">
      <formula>$A38="АОСР"</formula>
    </cfRule>
  </conditionalFormatting>
  <conditionalFormatting sqref="BC38">
    <cfRule type="expression" dxfId="711" priority="884">
      <formula>$A38="АОСР"</formula>
    </cfRule>
  </conditionalFormatting>
  <conditionalFormatting sqref="BD38">
    <cfRule type="expression" dxfId="710" priority="883">
      <formula>$A39="АОСР"</formula>
    </cfRule>
  </conditionalFormatting>
  <conditionalFormatting sqref="BD38">
    <cfRule type="expression" dxfId="709" priority="882">
      <formula>$A39="АОСР"</formula>
    </cfRule>
  </conditionalFormatting>
  <conditionalFormatting sqref="BD38">
    <cfRule type="expression" dxfId="708" priority="881">
      <formula>#REF!="АОСР"</formula>
    </cfRule>
  </conditionalFormatting>
  <conditionalFormatting sqref="BD38">
    <cfRule type="expression" dxfId="707" priority="880">
      <formula>#REF!="АОСР"</formula>
    </cfRule>
  </conditionalFormatting>
  <conditionalFormatting sqref="AW38">
    <cfRule type="expression" dxfId="706" priority="879">
      <formula>$A38="АОСР"</formula>
    </cfRule>
  </conditionalFormatting>
  <conditionalFormatting sqref="AW38">
    <cfRule type="expression" dxfId="705" priority="878">
      <formula>$A38="АОСР"</formula>
    </cfRule>
  </conditionalFormatting>
  <conditionalFormatting sqref="BB38">
    <cfRule type="expression" dxfId="704" priority="847">
      <formula>$A38="АОСР"</formula>
    </cfRule>
  </conditionalFormatting>
  <conditionalFormatting sqref="BB38">
    <cfRule type="expression" dxfId="703" priority="846">
      <formula>$A38="АОСР"</formula>
    </cfRule>
  </conditionalFormatting>
  <conditionalFormatting sqref="BB38">
    <cfRule type="expression" dxfId="702" priority="845">
      <formula>$A38="АОСР"</formula>
    </cfRule>
  </conditionalFormatting>
  <conditionalFormatting sqref="BB38">
    <cfRule type="expression" dxfId="701" priority="844">
      <formula>$A38="АОСР"</formula>
    </cfRule>
  </conditionalFormatting>
  <conditionalFormatting sqref="BB38">
    <cfRule type="expression" dxfId="700" priority="843">
      <formula>$A38="АОСР"</formula>
    </cfRule>
  </conditionalFormatting>
  <conditionalFormatting sqref="BB38">
    <cfRule type="expression" dxfId="699" priority="842">
      <formula>$A38="АОСР"</formula>
    </cfRule>
  </conditionalFormatting>
  <conditionalFormatting sqref="BB38">
    <cfRule type="expression" dxfId="698" priority="841">
      <formula>$A38="АОСР"</formula>
    </cfRule>
  </conditionalFormatting>
  <conditionalFormatting sqref="BB38">
    <cfRule type="expression" dxfId="697" priority="840">
      <formula>$A38="АОСР"</formula>
    </cfRule>
  </conditionalFormatting>
  <conditionalFormatting sqref="BB38">
    <cfRule type="expression" dxfId="696" priority="839">
      <formula>$A38="АОСР"</formula>
    </cfRule>
  </conditionalFormatting>
  <conditionalFormatting sqref="BB38">
    <cfRule type="expression" dxfId="695" priority="838">
      <formula>$A38="АОСР"</formula>
    </cfRule>
  </conditionalFormatting>
  <conditionalFormatting sqref="BB38">
    <cfRule type="expression" dxfId="694" priority="837">
      <formula>$A38="АОСР"</formula>
    </cfRule>
  </conditionalFormatting>
  <conditionalFormatting sqref="BB38">
    <cfRule type="expression" dxfId="693" priority="836">
      <formula>$A38="АОСР"</formula>
    </cfRule>
  </conditionalFormatting>
  <conditionalFormatting sqref="BA38">
    <cfRule type="expression" dxfId="692" priority="835">
      <formula>$A38="АОСР"</formula>
    </cfRule>
  </conditionalFormatting>
  <conditionalFormatting sqref="BA38">
    <cfRule type="expression" dxfId="691" priority="834">
      <formula>$A38="АОСР"</formula>
    </cfRule>
  </conditionalFormatting>
  <conditionalFormatting sqref="BA38">
    <cfRule type="expression" dxfId="690" priority="833">
      <formula>$A38="АОСР"</formula>
    </cfRule>
  </conditionalFormatting>
  <conditionalFormatting sqref="BA38">
    <cfRule type="expression" dxfId="689" priority="832">
      <formula>$A38="АОСР"</formula>
    </cfRule>
  </conditionalFormatting>
  <conditionalFormatting sqref="BA38">
    <cfRule type="expression" dxfId="688" priority="831">
      <formula>$A38="АОСР"</formula>
    </cfRule>
  </conditionalFormatting>
  <conditionalFormatting sqref="BA38">
    <cfRule type="expression" dxfId="687" priority="829">
      <formula>$A38="АОСР"</formula>
    </cfRule>
  </conditionalFormatting>
  <conditionalFormatting sqref="BA38">
    <cfRule type="expression" dxfId="686" priority="828">
      <formula>$A38="АОСР"</formula>
    </cfRule>
  </conditionalFormatting>
  <conditionalFormatting sqref="BA38">
    <cfRule type="expression" dxfId="685" priority="826">
      <formula>$A38="АОСР"</formula>
    </cfRule>
  </conditionalFormatting>
  <conditionalFormatting sqref="BA38">
    <cfRule type="expression" dxfId="684" priority="824">
      <formula>$A38="АОСР"</formula>
    </cfRule>
  </conditionalFormatting>
  <conditionalFormatting sqref="BA38">
    <cfRule type="expression" dxfId="683" priority="823">
      <formula>$A38="АОСР"</formula>
    </cfRule>
  </conditionalFormatting>
  <conditionalFormatting sqref="BA38">
    <cfRule type="expression" dxfId="682" priority="822">
      <formula>$A38="АОСР"</formula>
    </cfRule>
  </conditionalFormatting>
  <conditionalFormatting sqref="BA38">
    <cfRule type="expression" dxfId="681" priority="821">
      <formula>$A38="АОСР"</formula>
    </cfRule>
  </conditionalFormatting>
  <conditionalFormatting sqref="BA38">
    <cfRule type="expression" dxfId="680" priority="818">
      <formula>$A38="АОСР"</formula>
    </cfRule>
  </conditionalFormatting>
  <conditionalFormatting sqref="BA38">
    <cfRule type="expression" dxfId="679" priority="816">
      <formula>$A38="АОСР"</formula>
    </cfRule>
  </conditionalFormatting>
  <conditionalFormatting sqref="BA38">
    <cfRule type="expression" dxfId="678" priority="815">
      <formula>$A38="АОСР"</formula>
    </cfRule>
  </conditionalFormatting>
  <conditionalFormatting sqref="BB38">
    <cfRule type="expression" dxfId="677" priority="814">
      <formula>$A38="АОСР"</formula>
    </cfRule>
  </conditionalFormatting>
  <conditionalFormatting sqref="BB38">
    <cfRule type="expression" dxfId="676" priority="813">
      <formula>$A38="АОСР"</formula>
    </cfRule>
  </conditionalFormatting>
  <conditionalFormatting sqref="BB38">
    <cfRule type="expression" dxfId="675" priority="812">
      <formula>$A38="АОСР"</formula>
    </cfRule>
  </conditionalFormatting>
  <conditionalFormatting sqref="BB38">
    <cfRule type="expression" dxfId="674" priority="811">
      <formula>$A38="АОСР"</formula>
    </cfRule>
  </conditionalFormatting>
  <conditionalFormatting sqref="BB38">
    <cfRule type="expression" dxfId="673" priority="810">
      <formula>$A38="АОСР"</formula>
    </cfRule>
  </conditionalFormatting>
  <conditionalFormatting sqref="BB38">
    <cfRule type="expression" dxfId="672" priority="809">
      <formula>$A38="АОСР"</formula>
    </cfRule>
  </conditionalFormatting>
  <conditionalFormatting sqref="BB38">
    <cfRule type="expression" dxfId="671" priority="808">
      <formula>$A38="АОСР"</formula>
    </cfRule>
  </conditionalFormatting>
  <conditionalFormatting sqref="BB38">
    <cfRule type="expression" dxfId="670" priority="807">
      <formula>$A38="АОСР"</formula>
    </cfRule>
  </conditionalFormatting>
  <conditionalFormatting sqref="BB38">
    <cfRule type="expression" dxfId="669" priority="806">
      <formula>$A38="АОСР"</formula>
    </cfRule>
  </conditionalFormatting>
  <conditionalFormatting sqref="BB38">
    <cfRule type="expression" dxfId="668" priority="805">
      <formula>$A38="АОСР"</formula>
    </cfRule>
  </conditionalFormatting>
  <conditionalFormatting sqref="BB38">
    <cfRule type="expression" dxfId="667" priority="804">
      <formula>$A38="АОСР"</formula>
    </cfRule>
  </conditionalFormatting>
  <conditionalFormatting sqref="BB38">
    <cfRule type="expression" dxfId="666" priority="803">
      <formula>$A38="АОСР"</formula>
    </cfRule>
  </conditionalFormatting>
  <conditionalFormatting sqref="BB38">
    <cfRule type="expression" dxfId="665" priority="802">
      <formula>$A38="АОСР"</formula>
    </cfRule>
  </conditionalFormatting>
  <conditionalFormatting sqref="BB38">
    <cfRule type="expression" dxfId="664" priority="801">
      <formula>$A38="АОСР"</formula>
    </cfRule>
  </conditionalFormatting>
  <conditionalFormatting sqref="BB38">
    <cfRule type="expression" dxfId="663" priority="800">
      <formula>$A38="АОСР"</formula>
    </cfRule>
  </conditionalFormatting>
  <conditionalFormatting sqref="BB38">
    <cfRule type="expression" dxfId="662" priority="799">
      <formula>$A38="АОСР"</formula>
    </cfRule>
  </conditionalFormatting>
  <conditionalFormatting sqref="BB38">
    <cfRule type="expression" dxfId="661" priority="798">
      <formula>$A38="АОСР"</formula>
    </cfRule>
  </conditionalFormatting>
  <conditionalFormatting sqref="BB38">
    <cfRule type="expression" dxfId="660" priority="797">
      <formula>$A38="АОСР"</formula>
    </cfRule>
  </conditionalFormatting>
  <conditionalFormatting sqref="BB38">
    <cfRule type="expression" dxfId="659" priority="796">
      <formula>$A38="АОСР"</formula>
    </cfRule>
  </conditionalFormatting>
  <conditionalFormatting sqref="BB38">
    <cfRule type="expression" dxfId="658" priority="795">
      <formula>$A38="АОСР"</formula>
    </cfRule>
  </conditionalFormatting>
  <conditionalFormatting sqref="BB38">
    <cfRule type="expression" dxfId="657" priority="794">
      <formula>$A38="АОСР"</formula>
    </cfRule>
  </conditionalFormatting>
  <conditionalFormatting sqref="BA38">
    <cfRule type="expression" dxfId="656" priority="793">
      <formula>$A38="АОСР"</formula>
    </cfRule>
  </conditionalFormatting>
  <conditionalFormatting sqref="BA38">
    <cfRule type="expression" dxfId="655" priority="792">
      <formula>$A38="АОСР"</formula>
    </cfRule>
  </conditionalFormatting>
  <conditionalFormatting sqref="BA38">
    <cfRule type="expression" dxfId="654" priority="791">
      <formula>$A38="АОСР"</formula>
    </cfRule>
  </conditionalFormatting>
  <conditionalFormatting sqref="BA38">
    <cfRule type="expression" dxfId="653" priority="790">
      <formula>$A38="АОСР"</formula>
    </cfRule>
  </conditionalFormatting>
  <conditionalFormatting sqref="BA38">
    <cfRule type="expression" dxfId="652" priority="789">
      <formula>$A38="АОСР"</formula>
    </cfRule>
  </conditionalFormatting>
  <conditionalFormatting sqref="BA38">
    <cfRule type="expression" dxfId="651" priority="788">
      <formula>$A38="АОСР"</formula>
    </cfRule>
  </conditionalFormatting>
  <conditionalFormatting sqref="BA38">
    <cfRule type="expression" dxfId="650" priority="787">
      <formula>$A38="АОСР"</formula>
    </cfRule>
  </conditionalFormatting>
  <conditionalFormatting sqref="BA38">
    <cfRule type="expression" dxfId="649" priority="786">
      <formula>$A38="АОСР"</formula>
    </cfRule>
  </conditionalFormatting>
  <conditionalFormatting sqref="BA38">
    <cfRule type="expression" dxfId="648" priority="785">
      <formula>$A38="АОСР"</formula>
    </cfRule>
  </conditionalFormatting>
  <conditionalFormatting sqref="BA38">
    <cfRule type="expression" dxfId="647" priority="784">
      <formula>$A38="АОСР"</formula>
    </cfRule>
  </conditionalFormatting>
  <conditionalFormatting sqref="BA38">
    <cfRule type="expression" dxfId="646" priority="783">
      <formula>$A38="АОСР"</formula>
    </cfRule>
  </conditionalFormatting>
  <conditionalFormatting sqref="BA38">
    <cfRule type="expression" dxfId="645" priority="780">
      <formula>$A38="АОСР"</formula>
    </cfRule>
  </conditionalFormatting>
  <conditionalFormatting sqref="BA38">
    <cfRule type="expression" dxfId="644" priority="778">
      <formula>$A38="АОСР"</formula>
    </cfRule>
  </conditionalFormatting>
  <conditionalFormatting sqref="BA38">
    <cfRule type="expression" dxfId="643" priority="777">
      <formula>$A38="АОСР"</formula>
    </cfRule>
  </conditionalFormatting>
  <conditionalFormatting sqref="BA38">
    <cfRule type="expression" dxfId="642" priority="776">
      <formula>$A38="АОСР"</formula>
    </cfRule>
  </conditionalFormatting>
  <conditionalFormatting sqref="BA38">
    <cfRule type="expression" dxfId="641" priority="775">
      <formula>$A38="АОСР"</formula>
    </cfRule>
  </conditionalFormatting>
  <conditionalFormatting sqref="BA38">
    <cfRule type="expression" dxfId="640" priority="774">
      <formula>$A38="АОСР"</formula>
    </cfRule>
  </conditionalFormatting>
  <conditionalFormatting sqref="BA38">
    <cfRule type="expression" dxfId="639" priority="773">
      <formula>$A38="АОСР"</formula>
    </cfRule>
  </conditionalFormatting>
  <conditionalFormatting sqref="BB38">
    <cfRule type="expression" dxfId="638" priority="772">
      <formula>$A38="АОСР"</formula>
    </cfRule>
  </conditionalFormatting>
  <conditionalFormatting sqref="BB38">
    <cfRule type="expression" dxfId="637" priority="771">
      <formula>$A38="АОСР"</formula>
    </cfRule>
  </conditionalFormatting>
  <conditionalFormatting sqref="BB38">
    <cfRule type="expression" dxfId="636" priority="770">
      <formula>$A38="АОСР"</formula>
    </cfRule>
  </conditionalFormatting>
  <conditionalFormatting sqref="BB38">
    <cfRule type="expression" dxfId="635" priority="769">
      <formula>$A38="АОСР"</formula>
    </cfRule>
  </conditionalFormatting>
  <conditionalFormatting sqref="BB38">
    <cfRule type="expression" dxfId="634" priority="768">
      <formula>$A38="АОСР"</formula>
    </cfRule>
  </conditionalFormatting>
  <conditionalFormatting sqref="BB38">
    <cfRule type="expression" dxfId="633" priority="767">
      <formula>$A38="АОСР"</formula>
    </cfRule>
  </conditionalFormatting>
  <conditionalFormatting sqref="BB38">
    <cfRule type="expression" dxfId="632" priority="766">
      <formula>$A38="АОСР"</formula>
    </cfRule>
  </conditionalFormatting>
  <conditionalFormatting sqref="BB38">
    <cfRule type="expression" dxfId="631" priority="765">
      <formula>$A38="АОСР"</formula>
    </cfRule>
  </conditionalFormatting>
  <conditionalFormatting sqref="BB38">
    <cfRule type="expression" dxfId="630" priority="764">
      <formula>$A38="АОСР"</formula>
    </cfRule>
  </conditionalFormatting>
  <conditionalFormatting sqref="BB38">
    <cfRule type="expression" dxfId="629" priority="763">
      <formula>$A38="АОСР"</formula>
    </cfRule>
  </conditionalFormatting>
  <conditionalFormatting sqref="BB38">
    <cfRule type="expression" dxfId="628" priority="762">
      <formula>$A38="АОСР"</formula>
    </cfRule>
  </conditionalFormatting>
  <conditionalFormatting sqref="BB38">
    <cfRule type="expression" dxfId="627" priority="761">
      <formula>$A38="АОСР"</formula>
    </cfRule>
  </conditionalFormatting>
  <conditionalFormatting sqref="BB38">
    <cfRule type="expression" dxfId="626" priority="760">
      <formula>$A38="АОСР"</formula>
    </cfRule>
  </conditionalFormatting>
  <conditionalFormatting sqref="BB38">
    <cfRule type="expression" dxfId="625" priority="759">
      <formula>$A38="АОСР"</formula>
    </cfRule>
  </conditionalFormatting>
  <conditionalFormatting sqref="BB38">
    <cfRule type="expression" dxfId="624" priority="758">
      <formula>$A38="АОСР"</formula>
    </cfRule>
  </conditionalFormatting>
  <conditionalFormatting sqref="BB38">
    <cfRule type="expression" dxfId="623" priority="757">
      <formula>$A38="АОСР"</formula>
    </cfRule>
  </conditionalFormatting>
  <conditionalFormatting sqref="BB38">
    <cfRule type="expression" dxfId="622" priority="756">
      <formula>$A38="АОСР"</formula>
    </cfRule>
  </conditionalFormatting>
  <conditionalFormatting sqref="BB38">
    <cfRule type="expression" dxfId="621" priority="755">
      <formula>$A38="АОСР"</formula>
    </cfRule>
  </conditionalFormatting>
  <conditionalFormatting sqref="BB38">
    <cfRule type="expression" dxfId="620" priority="754">
      <formula>$A38="АОСР"</formula>
    </cfRule>
  </conditionalFormatting>
  <conditionalFormatting sqref="BB38">
    <cfRule type="expression" dxfId="619" priority="753">
      <formula>$A38="АОСР"</formula>
    </cfRule>
  </conditionalFormatting>
  <conditionalFormatting sqref="BB38">
    <cfRule type="expression" dxfId="618" priority="752">
      <formula>$A38="АОСР"</formula>
    </cfRule>
  </conditionalFormatting>
  <conditionalFormatting sqref="BA38">
    <cfRule type="expression" dxfId="617" priority="877">
      <formula>$A38="АОСР"</formula>
    </cfRule>
  </conditionalFormatting>
  <conditionalFormatting sqref="BA38">
    <cfRule type="expression" dxfId="616" priority="876">
      <formula>$A38="АОСР"</formula>
    </cfRule>
  </conditionalFormatting>
  <conditionalFormatting sqref="BA38">
    <cfRule type="expression" dxfId="615" priority="875">
      <formula>$A38="АОСР"</formula>
    </cfRule>
  </conditionalFormatting>
  <conditionalFormatting sqref="BA38">
    <cfRule type="expression" dxfId="614" priority="874">
      <formula>$A38="АОСР"</formula>
    </cfRule>
  </conditionalFormatting>
  <conditionalFormatting sqref="BA38">
    <cfRule type="expression" dxfId="613" priority="873">
      <formula>$A38="АОСР"</formula>
    </cfRule>
  </conditionalFormatting>
  <conditionalFormatting sqref="BA38">
    <cfRule type="expression" dxfId="612" priority="872">
      <formula>$A38="АОСР"</formula>
    </cfRule>
  </conditionalFormatting>
  <conditionalFormatting sqref="BA38">
    <cfRule type="expression" dxfId="611" priority="871">
      <formula>$A38="АОСР"</formula>
    </cfRule>
  </conditionalFormatting>
  <conditionalFormatting sqref="BA38">
    <cfRule type="expression" dxfId="610" priority="870">
      <formula>$A38="АОСР"</formula>
    </cfRule>
  </conditionalFormatting>
  <conditionalFormatting sqref="BA38">
    <cfRule type="expression" dxfId="609" priority="869">
      <formula>$A38="АОСР"</formula>
    </cfRule>
  </conditionalFormatting>
  <conditionalFormatting sqref="BA38">
    <cfRule type="expression" dxfId="608" priority="868">
      <formula>$A38="АОСР"</formula>
    </cfRule>
  </conditionalFormatting>
  <conditionalFormatting sqref="BA38">
    <cfRule type="expression" dxfId="607" priority="867">
      <formula>$A38="АОСР"</formula>
    </cfRule>
  </conditionalFormatting>
  <conditionalFormatting sqref="BA38">
    <cfRule type="expression" dxfId="606" priority="866">
      <formula>$A38="АОСР"</formula>
    </cfRule>
  </conditionalFormatting>
  <conditionalFormatting sqref="BA38">
    <cfRule type="expression" dxfId="605" priority="865">
      <formula>$A38="АОСР"</formula>
    </cfRule>
  </conditionalFormatting>
  <conditionalFormatting sqref="BA38">
    <cfRule type="expression" dxfId="604" priority="864">
      <formula>$A38="АОСР"</formula>
    </cfRule>
  </conditionalFormatting>
  <conditionalFormatting sqref="BA38">
    <cfRule type="expression" dxfId="603" priority="863">
      <formula>$A38="АОСР"</formula>
    </cfRule>
  </conditionalFormatting>
  <conditionalFormatting sqref="BA38">
    <cfRule type="expression" dxfId="602" priority="862">
      <formula>$A38="АОСР"</formula>
    </cfRule>
  </conditionalFormatting>
  <conditionalFormatting sqref="BA38">
    <cfRule type="expression" dxfId="601" priority="861">
      <formula>$A38="АОСР"</formula>
    </cfRule>
  </conditionalFormatting>
  <conditionalFormatting sqref="BA38">
    <cfRule type="expression" dxfId="600" priority="860">
      <formula>$A38="АОСР"</formula>
    </cfRule>
  </conditionalFormatting>
  <conditionalFormatting sqref="BA38">
    <cfRule type="expression" dxfId="599" priority="859">
      <formula>$A38="АОСР"</formula>
    </cfRule>
  </conditionalFormatting>
  <conditionalFormatting sqref="BA38">
    <cfRule type="expression" dxfId="598" priority="858">
      <formula>$A38="АОСР"</formula>
    </cfRule>
  </conditionalFormatting>
  <conditionalFormatting sqref="BA38">
    <cfRule type="expression" dxfId="597" priority="857">
      <formula>$A38="АОСР"</formula>
    </cfRule>
  </conditionalFormatting>
  <conditionalFormatting sqref="BB38">
    <cfRule type="expression" dxfId="596" priority="856">
      <formula>$A38="АОСР"</formula>
    </cfRule>
  </conditionalFormatting>
  <conditionalFormatting sqref="BB38">
    <cfRule type="expression" dxfId="595" priority="855">
      <formula>$A38="АОСР"</formula>
    </cfRule>
  </conditionalFormatting>
  <conditionalFormatting sqref="BB38">
    <cfRule type="expression" dxfId="594" priority="854">
      <formula>$A38="АОСР"</formula>
    </cfRule>
  </conditionalFormatting>
  <conditionalFormatting sqref="BB38">
    <cfRule type="expression" dxfId="593" priority="853">
      <formula>$A38="АОСР"</formula>
    </cfRule>
  </conditionalFormatting>
  <conditionalFormatting sqref="BB38">
    <cfRule type="expression" dxfId="592" priority="852">
      <formula>$A38="АОСР"</formula>
    </cfRule>
  </conditionalFormatting>
  <conditionalFormatting sqref="BB38">
    <cfRule type="expression" dxfId="591" priority="851">
      <formula>$A38="АОСР"</formula>
    </cfRule>
  </conditionalFormatting>
  <conditionalFormatting sqref="BB38">
    <cfRule type="expression" dxfId="590" priority="850">
      <formula>$A38="АОСР"</formula>
    </cfRule>
  </conditionalFormatting>
  <conditionalFormatting sqref="BB38">
    <cfRule type="expression" dxfId="589" priority="849">
      <formula>$A38="АОСР"</formula>
    </cfRule>
  </conditionalFormatting>
  <conditionalFormatting sqref="BB38">
    <cfRule type="expression" dxfId="588" priority="848">
      <formula>$A38="АОСР"</formula>
    </cfRule>
  </conditionalFormatting>
  <conditionalFormatting sqref="BA38">
    <cfRule type="expression" dxfId="587" priority="830">
      <formula>$A38="АОСР"</formula>
    </cfRule>
  </conditionalFormatting>
  <conditionalFormatting sqref="BA38">
    <cfRule type="expression" dxfId="586" priority="827">
      <formula>$A38="АОСР"</formula>
    </cfRule>
  </conditionalFormatting>
  <conditionalFormatting sqref="BA38">
    <cfRule type="expression" dxfId="585" priority="825">
      <formula>$A38="АОСР"</formula>
    </cfRule>
  </conditionalFormatting>
  <conditionalFormatting sqref="BA38">
    <cfRule type="expression" dxfId="584" priority="820">
      <formula>$A38="АОСР"</formula>
    </cfRule>
  </conditionalFormatting>
  <conditionalFormatting sqref="BA38">
    <cfRule type="expression" dxfId="583" priority="819">
      <formula>$A38="АОСР"</formula>
    </cfRule>
  </conditionalFormatting>
  <conditionalFormatting sqref="BA38">
    <cfRule type="expression" dxfId="582" priority="817">
      <formula>$A38="АОСР"</formula>
    </cfRule>
  </conditionalFormatting>
  <conditionalFormatting sqref="BA38">
    <cfRule type="expression" dxfId="581" priority="782">
      <formula>$A38="АОСР"</formula>
    </cfRule>
  </conditionalFormatting>
  <conditionalFormatting sqref="BA38">
    <cfRule type="expression" dxfId="580" priority="781">
      <formula>$A38="АОСР"</formula>
    </cfRule>
  </conditionalFormatting>
  <conditionalFormatting sqref="BA38">
    <cfRule type="expression" dxfId="579" priority="779">
      <formula>$A38="АОСР"</formula>
    </cfRule>
  </conditionalFormatting>
  <conditionalFormatting sqref="BA38:BB38">
    <cfRule type="expression" dxfId="578" priority="751">
      <formula>$A38="АОСР"</formula>
    </cfRule>
  </conditionalFormatting>
  <conditionalFormatting sqref="BA38:BB38">
    <cfRule type="expression" dxfId="577" priority="750">
      <formula>$A38="АОСР"</formula>
    </cfRule>
  </conditionalFormatting>
  <conditionalFormatting sqref="BA38:BB38">
    <cfRule type="expression" dxfId="576" priority="749">
      <formula>$A38="АОСР"</formula>
    </cfRule>
  </conditionalFormatting>
  <conditionalFormatting sqref="BA38:BB38">
    <cfRule type="expression" dxfId="575" priority="748">
      <formula>$A38="АОСР"</formula>
    </cfRule>
  </conditionalFormatting>
  <conditionalFormatting sqref="BA38:BB38">
    <cfRule type="expression" dxfId="574" priority="747">
      <formula>$A38="АОСР"</formula>
    </cfRule>
  </conditionalFormatting>
  <conditionalFormatting sqref="BA38:BB38">
    <cfRule type="expression" dxfId="573" priority="746">
      <formula>$A38="АОСР"</formula>
    </cfRule>
  </conditionalFormatting>
  <conditionalFormatting sqref="BA38:BB38">
    <cfRule type="expression" dxfId="572" priority="745">
      <formula>$A38="АОСР"</formula>
    </cfRule>
  </conditionalFormatting>
  <conditionalFormatting sqref="BA38:BB38">
    <cfRule type="expression" dxfId="571" priority="744">
      <formula>$A38="АОСР"</formula>
    </cfRule>
  </conditionalFormatting>
  <conditionalFormatting sqref="BA38:BB38">
    <cfRule type="expression" dxfId="570" priority="743">
      <formula>$A38="АОСР"</formula>
    </cfRule>
  </conditionalFormatting>
  <conditionalFormatting sqref="BA38:BB38">
    <cfRule type="expression" dxfId="569" priority="742">
      <formula>$A38="АОСР"</formula>
    </cfRule>
  </conditionalFormatting>
  <conditionalFormatting sqref="BA38:BB38">
    <cfRule type="expression" dxfId="568" priority="741">
      <formula>$A38="АОСР"</formula>
    </cfRule>
  </conditionalFormatting>
  <conditionalFormatting sqref="BA38:BB38">
    <cfRule type="expression" dxfId="567" priority="740">
      <formula>$A38="АОСР"</formula>
    </cfRule>
  </conditionalFormatting>
  <conditionalFormatting sqref="BA38:BB38">
    <cfRule type="expression" dxfId="566" priority="739">
      <formula>$A38="АОСР"</formula>
    </cfRule>
  </conditionalFormatting>
  <conditionalFormatting sqref="BA38:BB38">
    <cfRule type="expression" dxfId="565" priority="738">
      <formula>$A38="АОСР"</formula>
    </cfRule>
  </conditionalFormatting>
  <conditionalFormatting sqref="BA38:BB38">
    <cfRule type="expression" dxfId="564" priority="737">
      <formula>$A38="АОСР"</formula>
    </cfRule>
  </conditionalFormatting>
  <conditionalFormatting sqref="BA38:BB38">
    <cfRule type="expression" dxfId="563" priority="736">
      <formula>$A38="АОСР"</formula>
    </cfRule>
  </conditionalFormatting>
  <conditionalFormatting sqref="BA38:BB38">
    <cfRule type="expression" dxfId="562" priority="735">
      <formula>$A38="АОСР"</formula>
    </cfRule>
  </conditionalFormatting>
  <conditionalFormatting sqref="BA38:BB38">
    <cfRule type="expression" dxfId="561" priority="734">
      <formula>$A38="АОСР"</formula>
    </cfRule>
  </conditionalFormatting>
  <conditionalFormatting sqref="BA38:BB38">
    <cfRule type="expression" dxfId="560" priority="733">
      <formula>$A38="АОСР"</formula>
    </cfRule>
  </conditionalFormatting>
  <conditionalFormatting sqref="BA38:BB38">
    <cfRule type="expression" dxfId="559" priority="732">
      <formula>$A38="АОСР"</formula>
    </cfRule>
  </conditionalFormatting>
  <conditionalFormatting sqref="BA38:BB38">
    <cfRule type="expression" dxfId="558" priority="731">
      <formula>$A38="АОСР"</formula>
    </cfRule>
  </conditionalFormatting>
  <conditionalFormatting sqref="BA38">
    <cfRule type="expression" dxfId="557" priority="730">
      <formula>$A38="АОСР"</formula>
    </cfRule>
  </conditionalFormatting>
  <conditionalFormatting sqref="BA38">
    <cfRule type="expression" dxfId="556" priority="729">
      <formula>$A38="АОСР"</formula>
    </cfRule>
  </conditionalFormatting>
  <conditionalFormatting sqref="BA38">
    <cfRule type="expression" dxfId="555" priority="728">
      <formula>$A38="АОСР"</formula>
    </cfRule>
  </conditionalFormatting>
  <conditionalFormatting sqref="BA38">
    <cfRule type="expression" dxfId="554" priority="727">
      <formula>$A38="АОСР"</formula>
    </cfRule>
  </conditionalFormatting>
  <conditionalFormatting sqref="BA38">
    <cfRule type="expression" dxfId="553" priority="726">
      <formula>$A38="АОСР"</formula>
    </cfRule>
  </conditionalFormatting>
  <conditionalFormatting sqref="BA38">
    <cfRule type="expression" dxfId="552" priority="725">
      <formula>$A38="АОСР"</formula>
    </cfRule>
  </conditionalFormatting>
  <conditionalFormatting sqref="BA38">
    <cfRule type="expression" dxfId="551" priority="724">
      <formula>$A38="АОСР"</formula>
    </cfRule>
  </conditionalFormatting>
  <conditionalFormatting sqref="BA38">
    <cfRule type="expression" dxfId="550" priority="723">
      <formula>$A38="АОСР"</formula>
    </cfRule>
  </conditionalFormatting>
  <conditionalFormatting sqref="BA38">
    <cfRule type="expression" dxfId="549" priority="722">
      <formula>$A38="АОСР"</formula>
    </cfRule>
  </conditionalFormatting>
  <conditionalFormatting sqref="BA38">
    <cfRule type="expression" dxfId="548" priority="721">
      <formula>$A38="АОСР"</formula>
    </cfRule>
  </conditionalFormatting>
  <conditionalFormatting sqref="BA38">
    <cfRule type="expression" dxfId="547" priority="720">
      <formula>$A38="АОСР"</formula>
    </cfRule>
  </conditionalFormatting>
  <conditionalFormatting sqref="BA38">
    <cfRule type="expression" dxfId="546" priority="719">
      <formula>$A38="АОСР"</formula>
    </cfRule>
  </conditionalFormatting>
  <conditionalFormatting sqref="BA38">
    <cfRule type="expression" dxfId="545" priority="718">
      <formula>$A38="АОСР"</formula>
    </cfRule>
  </conditionalFormatting>
  <conditionalFormatting sqref="BA38">
    <cfRule type="expression" dxfId="544" priority="717">
      <formula>$A38="АОСР"</formula>
    </cfRule>
  </conditionalFormatting>
  <conditionalFormatting sqref="BA38">
    <cfRule type="expression" dxfId="543" priority="716">
      <formula>$A38="АОСР"</formula>
    </cfRule>
  </conditionalFormatting>
  <conditionalFormatting sqref="BA38">
    <cfRule type="expression" dxfId="542" priority="715">
      <formula>$A38="АОСР"</formula>
    </cfRule>
  </conditionalFormatting>
  <conditionalFormatting sqref="BA38">
    <cfRule type="expression" dxfId="541" priority="714">
      <formula>$A38="АОСР"</formula>
    </cfRule>
  </conditionalFormatting>
  <conditionalFormatting sqref="BA38">
    <cfRule type="expression" dxfId="540" priority="713">
      <formula>$A38="АОСР"</formula>
    </cfRule>
  </conditionalFormatting>
  <conditionalFormatting sqref="BA38">
    <cfRule type="expression" dxfId="539" priority="712">
      <formula>$A38="АОСР"</formula>
    </cfRule>
  </conditionalFormatting>
  <conditionalFormatting sqref="BA38">
    <cfRule type="expression" dxfId="538" priority="711">
      <formula>$A38="АОСР"</formula>
    </cfRule>
  </conditionalFormatting>
  <conditionalFormatting sqref="BA38">
    <cfRule type="expression" dxfId="537" priority="710">
      <formula>$A38="АОСР"</formula>
    </cfRule>
  </conditionalFormatting>
  <conditionalFormatting sqref="BB38">
    <cfRule type="expression" dxfId="536" priority="709">
      <formula>$A38="АОСР"</formula>
    </cfRule>
  </conditionalFormatting>
  <conditionalFormatting sqref="BB38">
    <cfRule type="expression" dxfId="535" priority="708">
      <formula>$A38="АОСР"</formula>
    </cfRule>
  </conditionalFormatting>
  <conditionalFormatting sqref="BB38">
    <cfRule type="expression" dxfId="534" priority="707">
      <formula>$A38="АОСР"</formula>
    </cfRule>
  </conditionalFormatting>
  <conditionalFormatting sqref="BB38">
    <cfRule type="expression" dxfId="533" priority="706">
      <formula>$A38="АОСР"</formula>
    </cfRule>
  </conditionalFormatting>
  <conditionalFormatting sqref="BB38">
    <cfRule type="expression" dxfId="532" priority="705">
      <formula>$A38="АОСР"</formula>
    </cfRule>
  </conditionalFormatting>
  <conditionalFormatting sqref="BB38">
    <cfRule type="expression" dxfId="531" priority="704">
      <formula>$A38="АОСР"</formula>
    </cfRule>
  </conditionalFormatting>
  <conditionalFormatting sqref="BB38">
    <cfRule type="expression" dxfId="530" priority="703">
      <formula>$A38="АОСР"</formula>
    </cfRule>
  </conditionalFormatting>
  <conditionalFormatting sqref="BB38">
    <cfRule type="expression" dxfId="529" priority="702">
      <formula>$A38="АОСР"</formula>
    </cfRule>
  </conditionalFormatting>
  <conditionalFormatting sqref="BB38">
    <cfRule type="expression" dxfId="528" priority="701">
      <formula>$A38="АОСР"</formula>
    </cfRule>
  </conditionalFormatting>
  <conditionalFormatting sqref="BB38">
    <cfRule type="expression" dxfId="527" priority="700">
      <formula>$A38="АОСР"</formula>
    </cfRule>
  </conditionalFormatting>
  <conditionalFormatting sqref="BB38">
    <cfRule type="expression" dxfId="526" priority="699">
      <formula>$A38="АОСР"</formula>
    </cfRule>
  </conditionalFormatting>
  <conditionalFormatting sqref="BB38">
    <cfRule type="expression" dxfId="525" priority="698">
      <formula>$A38="АОСР"</formula>
    </cfRule>
  </conditionalFormatting>
  <conditionalFormatting sqref="BB38">
    <cfRule type="expression" dxfId="524" priority="697">
      <formula>$A38="АОСР"</formula>
    </cfRule>
  </conditionalFormatting>
  <conditionalFormatting sqref="BB38">
    <cfRule type="expression" dxfId="523" priority="696">
      <formula>$A38="АОСР"</formula>
    </cfRule>
  </conditionalFormatting>
  <conditionalFormatting sqref="BB38">
    <cfRule type="expression" dxfId="522" priority="695">
      <formula>$A38="АОСР"</formula>
    </cfRule>
  </conditionalFormatting>
  <conditionalFormatting sqref="BB38">
    <cfRule type="expression" dxfId="521" priority="694">
      <formula>$A38="АОСР"</formula>
    </cfRule>
  </conditionalFormatting>
  <conditionalFormatting sqref="BB38">
    <cfRule type="expression" dxfId="520" priority="693">
      <formula>$A38="АОСР"</formula>
    </cfRule>
  </conditionalFormatting>
  <conditionalFormatting sqref="BB38">
    <cfRule type="expression" dxfId="519" priority="692">
      <formula>$A38="АОСР"</formula>
    </cfRule>
  </conditionalFormatting>
  <conditionalFormatting sqref="BB38">
    <cfRule type="expression" dxfId="518" priority="691">
      <formula>$A38="АОСР"</formula>
    </cfRule>
  </conditionalFormatting>
  <conditionalFormatting sqref="BB38">
    <cfRule type="expression" dxfId="517" priority="690">
      <formula>$A38="АОСР"</formula>
    </cfRule>
  </conditionalFormatting>
  <conditionalFormatting sqref="BB38">
    <cfRule type="expression" dxfId="516" priority="689">
      <formula>$A38="АОСР"</formula>
    </cfRule>
  </conditionalFormatting>
  <conditionalFormatting sqref="BA38">
    <cfRule type="expression" dxfId="515" priority="688">
      <formula>$A38="АОСР"</formula>
    </cfRule>
  </conditionalFormatting>
  <conditionalFormatting sqref="BA38">
    <cfRule type="expression" dxfId="514" priority="687">
      <formula>$A38="АОСР"</formula>
    </cfRule>
  </conditionalFormatting>
  <conditionalFormatting sqref="BA38">
    <cfRule type="expression" dxfId="513" priority="686">
      <formula>$A38="АОСР"</formula>
    </cfRule>
  </conditionalFormatting>
  <conditionalFormatting sqref="BA38">
    <cfRule type="expression" dxfId="512" priority="685">
      <formula>$A38="АОСР"</formula>
    </cfRule>
  </conditionalFormatting>
  <conditionalFormatting sqref="BA38">
    <cfRule type="expression" dxfId="511" priority="684">
      <formula>$A38="АОСР"</formula>
    </cfRule>
  </conditionalFormatting>
  <conditionalFormatting sqref="BA38">
    <cfRule type="expression" dxfId="510" priority="683">
      <formula>$A38="АОСР"</formula>
    </cfRule>
  </conditionalFormatting>
  <conditionalFormatting sqref="BA38">
    <cfRule type="expression" dxfId="509" priority="682">
      <formula>$A38="АОСР"</formula>
    </cfRule>
  </conditionalFormatting>
  <conditionalFormatting sqref="BA38">
    <cfRule type="expression" dxfId="508" priority="681">
      <formula>$A38="АОСР"</formula>
    </cfRule>
  </conditionalFormatting>
  <conditionalFormatting sqref="BA38">
    <cfRule type="expression" dxfId="507" priority="680">
      <formula>$A38="АОСР"</formula>
    </cfRule>
  </conditionalFormatting>
  <conditionalFormatting sqref="BA38">
    <cfRule type="expression" dxfId="506" priority="679">
      <formula>$A38="АОСР"</formula>
    </cfRule>
  </conditionalFormatting>
  <conditionalFormatting sqref="BA38">
    <cfRule type="expression" dxfId="505" priority="678">
      <formula>$A38="АОСР"</formula>
    </cfRule>
  </conditionalFormatting>
  <conditionalFormatting sqref="BA38">
    <cfRule type="expression" dxfId="504" priority="677">
      <formula>$A38="АОСР"</formula>
    </cfRule>
  </conditionalFormatting>
  <conditionalFormatting sqref="BA38">
    <cfRule type="expression" dxfId="503" priority="676">
      <formula>$A38="АОСР"</formula>
    </cfRule>
  </conditionalFormatting>
  <conditionalFormatting sqref="BA38">
    <cfRule type="expression" dxfId="502" priority="675">
      <formula>$A38="АОСР"</formula>
    </cfRule>
  </conditionalFormatting>
  <conditionalFormatting sqref="BA38">
    <cfRule type="expression" dxfId="501" priority="674">
      <formula>$A38="АОСР"</formula>
    </cfRule>
  </conditionalFormatting>
  <conditionalFormatting sqref="BA38">
    <cfRule type="expression" dxfId="500" priority="673">
      <formula>$A38="АОСР"</formula>
    </cfRule>
  </conditionalFormatting>
  <conditionalFormatting sqref="BA38">
    <cfRule type="expression" dxfId="499" priority="672">
      <formula>$A38="АОСР"</formula>
    </cfRule>
  </conditionalFormatting>
  <conditionalFormatting sqref="BA38">
    <cfRule type="expression" dxfId="498" priority="671">
      <formula>$A38="АОСР"</formula>
    </cfRule>
  </conditionalFormatting>
  <conditionalFormatting sqref="BA38">
    <cfRule type="expression" dxfId="497" priority="670">
      <formula>$A38="АОСР"</formula>
    </cfRule>
  </conditionalFormatting>
  <conditionalFormatting sqref="BA38">
    <cfRule type="expression" dxfId="496" priority="669">
      <formula>$A38="АОСР"</formula>
    </cfRule>
  </conditionalFormatting>
  <conditionalFormatting sqref="BA38">
    <cfRule type="expression" dxfId="495" priority="668">
      <formula>$A38="АОСР"</formula>
    </cfRule>
  </conditionalFormatting>
  <conditionalFormatting sqref="BB38">
    <cfRule type="expression" dxfId="494" priority="667">
      <formula>$A38="АОСР"</formula>
    </cfRule>
  </conditionalFormatting>
  <conditionalFormatting sqref="BB38">
    <cfRule type="expression" dxfId="493" priority="666">
      <formula>$A38="АОСР"</formula>
    </cfRule>
  </conditionalFormatting>
  <conditionalFormatting sqref="BB38">
    <cfRule type="expression" dxfId="492" priority="665">
      <formula>$A38="АОСР"</formula>
    </cfRule>
  </conditionalFormatting>
  <conditionalFormatting sqref="BB38">
    <cfRule type="expression" dxfId="491" priority="664">
      <formula>$A38="АОСР"</formula>
    </cfRule>
  </conditionalFormatting>
  <conditionalFormatting sqref="BB38">
    <cfRule type="expression" dxfId="490" priority="663">
      <formula>$A38="АОСР"</formula>
    </cfRule>
  </conditionalFormatting>
  <conditionalFormatting sqref="BB38">
    <cfRule type="expression" dxfId="489" priority="662">
      <formula>$A38="АОСР"</formula>
    </cfRule>
  </conditionalFormatting>
  <conditionalFormatting sqref="BB38">
    <cfRule type="expression" dxfId="488" priority="661">
      <formula>$A38="АОСР"</formula>
    </cfRule>
  </conditionalFormatting>
  <conditionalFormatting sqref="BB38">
    <cfRule type="expression" dxfId="487" priority="660">
      <formula>$A38="АОСР"</formula>
    </cfRule>
  </conditionalFormatting>
  <conditionalFormatting sqref="BB38">
    <cfRule type="expression" dxfId="486" priority="659">
      <formula>$A38="АОСР"</formula>
    </cfRule>
  </conditionalFormatting>
  <conditionalFormatting sqref="BB38">
    <cfRule type="expression" dxfId="485" priority="658">
      <formula>$A38="АОСР"</formula>
    </cfRule>
  </conditionalFormatting>
  <conditionalFormatting sqref="BB38">
    <cfRule type="expression" dxfId="484" priority="657">
      <formula>$A38="АОСР"</formula>
    </cfRule>
  </conditionalFormatting>
  <conditionalFormatting sqref="BB38">
    <cfRule type="expression" dxfId="483" priority="656">
      <formula>$A38="АОСР"</formula>
    </cfRule>
  </conditionalFormatting>
  <conditionalFormatting sqref="BB38">
    <cfRule type="expression" dxfId="482" priority="655">
      <formula>$A38="АОСР"</formula>
    </cfRule>
  </conditionalFormatting>
  <conditionalFormatting sqref="BB38">
    <cfRule type="expression" dxfId="481" priority="654">
      <formula>$A38="АОСР"</formula>
    </cfRule>
  </conditionalFormatting>
  <conditionalFormatting sqref="BB38">
    <cfRule type="expression" dxfId="480" priority="653">
      <formula>$A38="АОСР"</formula>
    </cfRule>
  </conditionalFormatting>
  <conditionalFormatting sqref="BB38">
    <cfRule type="expression" dxfId="479" priority="652">
      <formula>$A38="АОСР"</formula>
    </cfRule>
  </conditionalFormatting>
  <conditionalFormatting sqref="BB38">
    <cfRule type="expression" dxfId="478" priority="651">
      <formula>$A38="АОСР"</formula>
    </cfRule>
  </conditionalFormatting>
  <conditionalFormatting sqref="BB38">
    <cfRule type="expression" dxfId="477" priority="650">
      <formula>$A38="АОСР"</formula>
    </cfRule>
  </conditionalFormatting>
  <conditionalFormatting sqref="BB38">
    <cfRule type="expression" dxfId="476" priority="649">
      <formula>$A38="АОСР"</formula>
    </cfRule>
  </conditionalFormatting>
  <conditionalFormatting sqref="BB38">
    <cfRule type="expression" dxfId="475" priority="648">
      <formula>$A38="АОСР"</formula>
    </cfRule>
  </conditionalFormatting>
  <conditionalFormatting sqref="BB38">
    <cfRule type="expression" dxfId="474" priority="647">
      <formula>$A38="АОСР"</formula>
    </cfRule>
  </conditionalFormatting>
  <conditionalFormatting sqref="BA38">
    <cfRule type="expression" dxfId="473" priority="646">
      <formula>$A38="АОСР"</formula>
    </cfRule>
  </conditionalFormatting>
  <conditionalFormatting sqref="BA38">
    <cfRule type="expression" dxfId="472" priority="645">
      <formula>$A38="АОСР"</formula>
    </cfRule>
  </conditionalFormatting>
  <conditionalFormatting sqref="BA38">
    <cfRule type="expression" dxfId="471" priority="644">
      <formula>$A38="АОСР"</formula>
    </cfRule>
  </conditionalFormatting>
  <conditionalFormatting sqref="BA38">
    <cfRule type="expression" dxfId="470" priority="643">
      <formula>$A38="АОСР"</formula>
    </cfRule>
  </conditionalFormatting>
  <conditionalFormatting sqref="BA38">
    <cfRule type="expression" dxfId="469" priority="642">
      <formula>$A38="АОСР"</formula>
    </cfRule>
  </conditionalFormatting>
  <conditionalFormatting sqref="BA38">
    <cfRule type="expression" dxfId="468" priority="641">
      <formula>$A38="АОСР"</formula>
    </cfRule>
  </conditionalFormatting>
  <conditionalFormatting sqref="BA38">
    <cfRule type="expression" dxfId="467" priority="640">
      <formula>$A38="АОСР"</formula>
    </cfRule>
  </conditionalFormatting>
  <conditionalFormatting sqref="BA38">
    <cfRule type="expression" dxfId="466" priority="639">
      <formula>$A38="АОСР"</formula>
    </cfRule>
  </conditionalFormatting>
  <conditionalFormatting sqref="BA38">
    <cfRule type="expression" dxfId="465" priority="638">
      <formula>$A38="АОСР"</formula>
    </cfRule>
  </conditionalFormatting>
  <conditionalFormatting sqref="BA38">
    <cfRule type="expression" dxfId="464" priority="637">
      <formula>$A38="АОСР"</formula>
    </cfRule>
  </conditionalFormatting>
  <conditionalFormatting sqref="BA38">
    <cfRule type="expression" dxfId="463" priority="636">
      <formula>$A38="АОСР"</formula>
    </cfRule>
  </conditionalFormatting>
  <conditionalFormatting sqref="BA38">
    <cfRule type="expression" dxfId="462" priority="635">
      <formula>$A38="АОСР"</formula>
    </cfRule>
  </conditionalFormatting>
  <conditionalFormatting sqref="BA38">
    <cfRule type="expression" dxfId="461" priority="634">
      <formula>$A38="АОСР"</formula>
    </cfRule>
  </conditionalFormatting>
  <conditionalFormatting sqref="BA38">
    <cfRule type="expression" dxfId="460" priority="633">
      <formula>$A38="АОСР"</formula>
    </cfRule>
  </conditionalFormatting>
  <conditionalFormatting sqref="BA38">
    <cfRule type="expression" dxfId="459" priority="632">
      <formula>$A38="АОСР"</formula>
    </cfRule>
  </conditionalFormatting>
  <conditionalFormatting sqref="BA38">
    <cfRule type="expression" dxfId="458" priority="631">
      <formula>$A38="АОСР"</formula>
    </cfRule>
  </conditionalFormatting>
  <conditionalFormatting sqref="BA38">
    <cfRule type="expression" dxfId="457" priority="630">
      <formula>$A38="АОСР"</formula>
    </cfRule>
  </conditionalFormatting>
  <conditionalFormatting sqref="BA38">
    <cfRule type="expression" dxfId="456" priority="629">
      <formula>$A38="АОСР"</formula>
    </cfRule>
  </conditionalFormatting>
  <conditionalFormatting sqref="BA38">
    <cfRule type="expression" dxfId="455" priority="628">
      <formula>$A38="АОСР"</formula>
    </cfRule>
  </conditionalFormatting>
  <conditionalFormatting sqref="BA38">
    <cfRule type="expression" dxfId="454" priority="627">
      <formula>$A38="АОСР"</formula>
    </cfRule>
  </conditionalFormatting>
  <conditionalFormatting sqref="BA38">
    <cfRule type="expression" dxfId="453" priority="626">
      <formula>$A38="АОСР"</formula>
    </cfRule>
  </conditionalFormatting>
  <conditionalFormatting sqref="BB38">
    <cfRule type="expression" dxfId="452" priority="625">
      <formula>$A38="АОСР"</formula>
    </cfRule>
  </conditionalFormatting>
  <conditionalFormatting sqref="BB38">
    <cfRule type="expression" dxfId="451" priority="624">
      <formula>$A38="АОСР"</formula>
    </cfRule>
  </conditionalFormatting>
  <conditionalFormatting sqref="BB38">
    <cfRule type="expression" dxfId="450" priority="623">
      <formula>$A38="АОСР"</formula>
    </cfRule>
  </conditionalFormatting>
  <conditionalFormatting sqref="BB38">
    <cfRule type="expression" dxfId="449" priority="622">
      <formula>$A38="АОСР"</formula>
    </cfRule>
  </conditionalFormatting>
  <conditionalFormatting sqref="BB38">
    <cfRule type="expression" dxfId="448" priority="621">
      <formula>$A38="АОСР"</formula>
    </cfRule>
  </conditionalFormatting>
  <conditionalFormatting sqref="BB38">
    <cfRule type="expression" dxfId="447" priority="620">
      <formula>$A38="АОСР"</formula>
    </cfRule>
  </conditionalFormatting>
  <conditionalFormatting sqref="BB38">
    <cfRule type="expression" dxfId="446" priority="619">
      <formula>$A38="АОСР"</formula>
    </cfRule>
  </conditionalFormatting>
  <conditionalFormatting sqref="BB38">
    <cfRule type="expression" dxfId="445" priority="618">
      <formula>$A38="АОСР"</formula>
    </cfRule>
  </conditionalFormatting>
  <conditionalFormatting sqref="BB38">
    <cfRule type="expression" dxfId="444" priority="617">
      <formula>$A38="АОСР"</formula>
    </cfRule>
  </conditionalFormatting>
  <conditionalFormatting sqref="BB38">
    <cfRule type="expression" dxfId="443" priority="616">
      <formula>$A38="АОСР"</formula>
    </cfRule>
  </conditionalFormatting>
  <conditionalFormatting sqref="BB38">
    <cfRule type="expression" dxfId="442" priority="615">
      <formula>$A38="АОСР"</formula>
    </cfRule>
  </conditionalFormatting>
  <conditionalFormatting sqref="BB38">
    <cfRule type="expression" dxfId="441" priority="614">
      <formula>$A38="АОСР"</formula>
    </cfRule>
  </conditionalFormatting>
  <conditionalFormatting sqref="BB38">
    <cfRule type="expression" dxfId="440" priority="613">
      <formula>$A38="АОСР"</formula>
    </cfRule>
  </conditionalFormatting>
  <conditionalFormatting sqref="BB38">
    <cfRule type="expression" dxfId="439" priority="612">
      <formula>$A38="АОСР"</formula>
    </cfRule>
  </conditionalFormatting>
  <conditionalFormatting sqref="BB38">
    <cfRule type="expression" dxfId="438" priority="611">
      <formula>$A38="АОСР"</formula>
    </cfRule>
  </conditionalFormatting>
  <conditionalFormatting sqref="BB38">
    <cfRule type="expression" dxfId="437" priority="610">
      <formula>$A38="АОСР"</formula>
    </cfRule>
  </conditionalFormatting>
  <conditionalFormatting sqref="BB38">
    <cfRule type="expression" dxfId="436" priority="609">
      <formula>$A38="АОСР"</formula>
    </cfRule>
  </conditionalFormatting>
  <conditionalFormatting sqref="BB38">
    <cfRule type="expression" dxfId="435" priority="608">
      <formula>$A38="АОСР"</formula>
    </cfRule>
  </conditionalFormatting>
  <conditionalFormatting sqref="BB38">
    <cfRule type="expression" dxfId="434" priority="607">
      <formula>$A38="АОСР"</formula>
    </cfRule>
  </conditionalFormatting>
  <conditionalFormatting sqref="BB38">
    <cfRule type="expression" dxfId="433" priority="606">
      <formula>$A38="АОСР"</formula>
    </cfRule>
  </conditionalFormatting>
  <conditionalFormatting sqref="BB38">
    <cfRule type="expression" dxfId="432" priority="605">
      <formula>$A38="АОСР"</formula>
    </cfRule>
  </conditionalFormatting>
  <conditionalFormatting sqref="BA38">
    <cfRule type="expression" dxfId="431" priority="604">
      <formula>$A38="АОСР"</formula>
    </cfRule>
  </conditionalFormatting>
  <conditionalFormatting sqref="BA38">
    <cfRule type="expression" dxfId="430" priority="603">
      <formula>$A38="АОСР"</formula>
    </cfRule>
  </conditionalFormatting>
  <conditionalFormatting sqref="BA38">
    <cfRule type="expression" dxfId="429" priority="602">
      <formula>$A38="АОСР"</formula>
    </cfRule>
  </conditionalFormatting>
  <conditionalFormatting sqref="BA38">
    <cfRule type="expression" dxfId="428" priority="601">
      <formula>$A38="АОСР"</formula>
    </cfRule>
  </conditionalFormatting>
  <conditionalFormatting sqref="BA38">
    <cfRule type="expression" dxfId="427" priority="600">
      <formula>$A38="АОСР"</formula>
    </cfRule>
  </conditionalFormatting>
  <conditionalFormatting sqref="BA38">
    <cfRule type="expression" dxfId="426" priority="599">
      <formula>$A38="АОСР"</formula>
    </cfRule>
  </conditionalFormatting>
  <conditionalFormatting sqref="BA38">
    <cfRule type="expression" dxfId="425" priority="598">
      <formula>$A38="АОСР"</formula>
    </cfRule>
  </conditionalFormatting>
  <conditionalFormatting sqref="BA38">
    <cfRule type="expression" dxfId="424" priority="597">
      <formula>$A38="АОСР"</formula>
    </cfRule>
  </conditionalFormatting>
  <conditionalFormatting sqref="BA38">
    <cfRule type="expression" dxfId="423" priority="596">
      <formula>$A38="АОСР"</formula>
    </cfRule>
  </conditionalFormatting>
  <conditionalFormatting sqref="BA38">
    <cfRule type="expression" dxfId="422" priority="595">
      <formula>$A38="АОСР"</formula>
    </cfRule>
  </conditionalFormatting>
  <conditionalFormatting sqref="BA38">
    <cfRule type="expression" dxfId="421" priority="594">
      <formula>$A38="АОСР"</formula>
    </cfRule>
  </conditionalFormatting>
  <conditionalFormatting sqref="BA38">
    <cfRule type="expression" dxfId="420" priority="593">
      <formula>$A38="АОСР"</formula>
    </cfRule>
  </conditionalFormatting>
  <conditionalFormatting sqref="BA38">
    <cfRule type="expression" dxfId="419" priority="592">
      <formula>$A38="АОСР"</formula>
    </cfRule>
  </conditionalFormatting>
  <conditionalFormatting sqref="BA38">
    <cfRule type="expression" dxfId="418" priority="591">
      <formula>$A38="АОСР"</formula>
    </cfRule>
  </conditionalFormatting>
  <conditionalFormatting sqref="BA38">
    <cfRule type="expression" dxfId="417" priority="590">
      <formula>$A38="АОСР"</formula>
    </cfRule>
  </conditionalFormatting>
  <conditionalFormatting sqref="BA38">
    <cfRule type="expression" dxfId="416" priority="589">
      <formula>$A38="АОСР"</formula>
    </cfRule>
  </conditionalFormatting>
  <conditionalFormatting sqref="BA38">
    <cfRule type="expression" dxfId="415" priority="588">
      <formula>$A38="АОСР"</formula>
    </cfRule>
  </conditionalFormatting>
  <conditionalFormatting sqref="BA38">
    <cfRule type="expression" dxfId="414" priority="587">
      <formula>$A38="АОСР"</formula>
    </cfRule>
  </conditionalFormatting>
  <conditionalFormatting sqref="BA38">
    <cfRule type="expression" dxfId="413" priority="586">
      <formula>$A38="АОСР"</formula>
    </cfRule>
  </conditionalFormatting>
  <conditionalFormatting sqref="BA38">
    <cfRule type="expression" dxfId="412" priority="585">
      <formula>$A38="АОСР"</formula>
    </cfRule>
  </conditionalFormatting>
  <conditionalFormatting sqref="BA38">
    <cfRule type="expression" dxfId="411" priority="584">
      <formula>$A38="АОСР"</formula>
    </cfRule>
  </conditionalFormatting>
  <conditionalFormatting sqref="BB38">
    <cfRule type="expression" dxfId="410" priority="583">
      <formula>$A38="АОСР"</formula>
    </cfRule>
  </conditionalFormatting>
  <conditionalFormatting sqref="BB38">
    <cfRule type="expression" dxfId="409" priority="582">
      <formula>$A38="АОСР"</formula>
    </cfRule>
  </conditionalFormatting>
  <conditionalFormatting sqref="BB38">
    <cfRule type="expression" dxfId="408" priority="581">
      <formula>$A38="АОСР"</formula>
    </cfRule>
  </conditionalFormatting>
  <conditionalFormatting sqref="BB38">
    <cfRule type="expression" dxfId="407" priority="580">
      <formula>$A38="АОСР"</formula>
    </cfRule>
  </conditionalFormatting>
  <conditionalFormatting sqref="BB38">
    <cfRule type="expression" dxfId="406" priority="579">
      <formula>$A38="АОСР"</formula>
    </cfRule>
  </conditionalFormatting>
  <conditionalFormatting sqref="BB38">
    <cfRule type="expression" dxfId="405" priority="578">
      <formula>$A38="АОСР"</formula>
    </cfRule>
  </conditionalFormatting>
  <conditionalFormatting sqref="BB38">
    <cfRule type="expression" dxfId="404" priority="577">
      <formula>$A38="АОСР"</formula>
    </cfRule>
  </conditionalFormatting>
  <conditionalFormatting sqref="BB38">
    <cfRule type="expression" dxfId="403" priority="576">
      <formula>$A38="АОСР"</formula>
    </cfRule>
  </conditionalFormatting>
  <conditionalFormatting sqref="BB38">
    <cfRule type="expression" dxfId="402" priority="575">
      <formula>$A38="АОСР"</formula>
    </cfRule>
  </conditionalFormatting>
  <conditionalFormatting sqref="BB38">
    <cfRule type="expression" dxfId="401" priority="574">
      <formula>$A38="АОСР"</formula>
    </cfRule>
  </conditionalFormatting>
  <conditionalFormatting sqref="BB38">
    <cfRule type="expression" dxfId="400" priority="573">
      <formula>$A38="АОСР"</formula>
    </cfRule>
  </conditionalFormatting>
  <conditionalFormatting sqref="BB38">
    <cfRule type="expression" dxfId="399" priority="572">
      <formula>$A38="АОСР"</formula>
    </cfRule>
  </conditionalFormatting>
  <conditionalFormatting sqref="BB38">
    <cfRule type="expression" dxfId="398" priority="571">
      <formula>$A38="АОСР"</formula>
    </cfRule>
  </conditionalFormatting>
  <conditionalFormatting sqref="BB38">
    <cfRule type="expression" dxfId="397" priority="570">
      <formula>$A38="АОСР"</formula>
    </cfRule>
  </conditionalFormatting>
  <conditionalFormatting sqref="BB38">
    <cfRule type="expression" dxfId="396" priority="569">
      <formula>$A38="АОСР"</formula>
    </cfRule>
  </conditionalFormatting>
  <conditionalFormatting sqref="BB38">
    <cfRule type="expression" dxfId="395" priority="568">
      <formula>$A38="АОСР"</formula>
    </cfRule>
  </conditionalFormatting>
  <conditionalFormatting sqref="BB38">
    <cfRule type="expression" dxfId="394" priority="567">
      <formula>$A38="АОСР"</formula>
    </cfRule>
  </conditionalFormatting>
  <conditionalFormatting sqref="BB38">
    <cfRule type="expression" dxfId="393" priority="566">
      <formula>$A38="АОСР"</formula>
    </cfRule>
  </conditionalFormatting>
  <conditionalFormatting sqref="BB38">
    <cfRule type="expression" dxfId="392" priority="565">
      <formula>$A38="АОСР"</formula>
    </cfRule>
  </conditionalFormatting>
  <conditionalFormatting sqref="BB38">
    <cfRule type="expression" dxfId="391" priority="564">
      <formula>$A38="АОСР"</formula>
    </cfRule>
  </conditionalFormatting>
  <conditionalFormatting sqref="BB38">
    <cfRule type="expression" dxfId="390" priority="563">
      <formula>$A38="АОСР"</formula>
    </cfRule>
  </conditionalFormatting>
  <conditionalFormatting sqref="BB38">
    <cfRule type="expression" dxfId="389" priority="541">
      <formula>$A38="АОСР"</formula>
    </cfRule>
  </conditionalFormatting>
  <conditionalFormatting sqref="BB38">
    <cfRule type="expression" dxfId="388" priority="540">
      <formula>$A38="АОСР"</formula>
    </cfRule>
  </conditionalFormatting>
  <conditionalFormatting sqref="BB38">
    <cfRule type="expression" dxfId="387" priority="539">
      <formula>$A38="АОСР"</formula>
    </cfRule>
  </conditionalFormatting>
  <conditionalFormatting sqref="BB38">
    <cfRule type="expression" dxfId="386" priority="538">
      <formula>$A38="АОСР"</formula>
    </cfRule>
  </conditionalFormatting>
  <conditionalFormatting sqref="BB38">
    <cfRule type="expression" dxfId="385" priority="537">
      <formula>$A38="АОСР"</formula>
    </cfRule>
  </conditionalFormatting>
  <conditionalFormatting sqref="BB38">
    <cfRule type="expression" dxfId="384" priority="535">
      <formula>$A38="АОСР"</formula>
    </cfRule>
  </conditionalFormatting>
  <conditionalFormatting sqref="BB38">
    <cfRule type="expression" dxfId="383" priority="534">
      <formula>$A38="АОСР"</formula>
    </cfRule>
  </conditionalFormatting>
  <conditionalFormatting sqref="BB38">
    <cfRule type="expression" dxfId="382" priority="532">
      <formula>$A38="АОСР"</formula>
    </cfRule>
  </conditionalFormatting>
  <conditionalFormatting sqref="BB38">
    <cfRule type="expression" dxfId="381" priority="530">
      <formula>$A38="АОСР"</formula>
    </cfRule>
  </conditionalFormatting>
  <conditionalFormatting sqref="BB38">
    <cfRule type="expression" dxfId="380" priority="529">
      <formula>$A38="АОСР"</formula>
    </cfRule>
  </conditionalFormatting>
  <conditionalFormatting sqref="BB38">
    <cfRule type="expression" dxfId="379" priority="528">
      <formula>$A38="АОСР"</formula>
    </cfRule>
  </conditionalFormatting>
  <conditionalFormatting sqref="BB38">
    <cfRule type="expression" dxfId="378" priority="527">
      <formula>$A38="АОСР"</formula>
    </cfRule>
  </conditionalFormatting>
  <conditionalFormatting sqref="BB38">
    <cfRule type="expression" dxfId="377" priority="524">
      <formula>$A38="АОСР"</formula>
    </cfRule>
  </conditionalFormatting>
  <conditionalFormatting sqref="BB38">
    <cfRule type="expression" dxfId="376" priority="522">
      <formula>$A38="АОСР"</formula>
    </cfRule>
  </conditionalFormatting>
  <conditionalFormatting sqref="BB38">
    <cfRule type="expression" dxfId="375" priority="521">
      <formula>$A38="АОСР"</formula>
    </cfRule>
  </conditionalFormatting>
  <conditionalFormatting sqref="BB38">
    <cfRule type="expression" dxfId="374" priority="520">
      <formula>$A38="АОСР"</formula>
    </cfRule>
  </conditionalFormatting>
  <conditionalFormatting sqref="BB38">
    <cfRule type="expression" dxfId="373" priority="519">
      <formula>$A38="АОСР"</formula>
    </cfRule>
  </conditionalFormatting>
  <conditionalFormatting sqref="BB38">
    <cfRule type="expression" dxfId="372" priority="518">
      <formula>$A38="АОСР"</formula>
    </cfRule>
  </conditionalFormatting>
  <conditionalFormatting sqref="BB38">
    <cfRule type="expression" dxfId="371" priority="517">
      <formula>$A38="АОСР"</formula>
    </cfRule>
  </conditionalFormatting>
  <conditionalFormatting sqref="BB38">
    <cfRule type="expression" dxfId="370" priority="516">
      <formula>$A38="АОСР"</formula>
    </cfRule>
  </conditionalFormatting>
  <conditionalFormatting sqref="BB38">
    <cfRule type="expression" dxfId="369" priority="515">
      <formula>$A38="АОСР"</formula>
    </cfRule>
  </conditionalFormatting>
  <conditionalFormatting sqref="BB38">
    <cfRule type="expression" dxfId="368" priority="514">
      <formula>$A38="АОСР"</formula>
    </cfRule>
  </conditionalFormatting>
  <conditionalFormatting sqref="BB38">
    <cfRule type="expression" dxfId="367" priority="513">
      <formula>$A38="АОСР"</formula>
    </cfRule>
  </conditionalFormatting>
  <conditionalFormatting sqref="BB38">
    <cfRule type="expression" dxfId="366" priority="512">
      <formula>$A38="АОСР"</formula>
    </cfRule>
  </conditionalFormatting>
  <conditionalFormatting sqref="BB38">
    <cfRule type="expression" dxfId="365" priority="511">
      <formula>$A38="АОСР"</formula>
    </cfRule>
  </conditionalFormatting>
  <conditionalFormatting sqref="BB38">
    <cfRule type="expression" dxfId="364" priority="510">
      <formula>$A38="АОСР"</formula>
    </cfRule>
  </conditionalFormatting>
  <conditionalFormatting sqref="BB38">
    <cfRule type="expression" dxfId="363" priority="507">
      <formula>$A38="АОСР"</formula>
    </cfRule>
  </conditionalFormatting>
  <conditionalFormatting sqref="BB38">
    <cfRule type="expression" dxfId="362" priority="505">
      <formula>$A38="АОСР"</formula>
    </cfRule>
  </conditionalFormatting>
  <conditionalFormatting sqref="BB38">
    <cfRule type="expression" dxfId="361" priority="504">
      <formula>$A38="АОСР"</formula>
    </cfRule>
  </conditionalFormatting>
  <conditionalFormatting sqref="BB38">
    <cfRule type="expression" dxfId="360" priority="503">
      <formula>$A38="АОСР"</formula>
    </cfRule>
  </conditionalFormatting>
  <conditionalFormatting sqref="BB38">
    <cfRule type="expression" dxfId="359" priority="502">
      <formula>$A38="АОСР"</formula>
    </cfRule>
  </conditionalFormatting>
  <conditionalFormatting sqref="BB38">
    <cfRule type="expression" dxfId="358" priority="501">
      <formula>$A38="АОСР"</formula>
    </cfRule>
  </conditionalFormatting>
  <conditionalFormatting sqref="BB38">
    <cfRule type="expression" dxfId="357" priority="500">
      <formula>$A38="АОСР"</formula>
    </cfRule>
  </conditionalFormatting>
  <conditionalFormatting sqref="BB38">
    <cfRule type="expression" dxfId="356" priority="562">
      <formula>$A38="АОСР"</formula>
    </cfRule>
  </conditionalFormatting>
  <conditionalFormatting sqref="BB38">
    <cfRule type="expression" dxfId="355" priority="561">
      <formula>$A38="АОСР"</formula>
    </cfRule>
  </conditionalFormatting>
  <conditionalFormatting sqref="BB38">
    <cfRule type="expression" dxfId="354" priority="560">
      <formula>$A38="АОСР"</formula>
    </cfRule>
  </conditionalFormatting>
  <conditionalFormatting sqref="BB38">
    <cfRule type="expression" dxfId="353" priority="559">
      <formula>$A38="АОСР"</formula>
    </cfRule>
  </conditionalFormatting>
  <conditionalFormatting sqref="BB38">
    <cfRule type="expression" dxfId="352" priority="558">
      <formula>$A38="АОСР"</formula>
    </cfRule>
  </conditionalFormatting>
  <conditionalFormatting sqref="BB38">
    <cfRule type="expression" dxfId="351" priority="557">
      <formula>$A38="АОСР"</formula>
    </cfRule>
  </conditionalFormatting>
  <conditionalFormatting sqref="BB38">
    <cfRule type="expression" dxfId="350" priority="556">
      <formula>$A38="АОСР"</formula>
    </cfRule>
  </conditionalFormatting>
  <conditionalFormatting sqref="BB38">
    <cfRule type="expression" dxfId="349" priority="555">
      <formula>$A38="АОСР"</formula>
    </cfRule>
  </conditionalFormatting>
  <conditionalFormatting sqref="BB38">
    <cfRule type="expression" dxfId="348" priority="554">
      <formula>$A38="АОСР"</formula>
    </cfRule>
  </conditionalFormatting>
  <conditionalFormatting sqref="BB38">
    <cfRule type="expression" dxfId="347" priority="553">
      <formula>$A38="АОСР"</formula>
    </cfRule>
  </conditionalFormatting>
  <conditionalFormatting sqref="BB38">
    <cfRule type="expression" dxfId="346" priority="552">
      <formula>$A38="АОСР"</formula>
    </cfRule>
  </conditionalFormatting>
  <conditionalFormatting sqref="BB38">
    <cfRule type="expression" dxfId="345" priority="551">
      <formula>$A38="АОСР"</formula>
    </cfRule>
  </conditionalFormatting>
  <conditionalFormatting sqref="BB38">
    <cfRule type="expression" dxfId="344" priority="550">
      <formula>$A38="АОСР"</formula>
    </cfRule>
  </conditionalFormatting>
  <conditionalFormatting sqref="BB38">
    <cfRule type="expression" dxfId="343" priority="549">
      <formula>$A38="АОСР"</formula>
    </cfRule>
  </conditionalFormatting>
  <conditionalFormatting sqref="BB38">
    <cfRule type="expression" dxfId="342" priority="548">
      <formula>$A38="АОСР"</formula>
    </cfRule>
  </conditionalFormatting>
  <conditionalFormatting sqref="BB38">
    <cfRule type="expression" dxfId="341" priority="547">
      <formula>$A38="АОСР"</formula>
    </cfRule>
  </conditionalFormatting>
  <conditionalFormatting sqref="BB38">
    <cfRule type="expression" dxfId="340" priority="546">
      <formula>$A38="АОСР"</formula>
    </cfRule>
  </conditionalFormatting>
  <conditionalFormatting sqref="BB38">
    <cfRule type="expression" dxfId="339" priority="545">
      <formula>$A38="АОСР"</formula>
    </cfRule>
  </conditionalFormatting>
  <conditionalFormatting sqref="BB38">
    <cfRule type="expression" dxfId="338" priority="544">
      <formula>$A38="АОСР"</formula>
    </cfRule>
  </conditionalFormatting>
  <conditionalFormatting sqref="BB38">
    <cfRule type="expression" dxfId="337" priority="543">
      <formula>$A38="АОСР"</formula>
    </cfRule>
  </conditionalFormatting>
  <conditionalFormatting sqref="BB38">
    <cfRule type="expression" dxfId="336" priority="542">
      <formula>$A38="АОСР"</formula>
    </cfRule>
  </conditionalFormatting>
  <conditionalFormatting sqref="BB38">
    <cfRule type="expression" dxfId="335" priority="536">
      <formula>$A38="АОСР"</formula>
    </cfRule>
  </conditionalFormatting>
  <conditionalFormatting sqref="BB38">
    <cfRule type="expression" dxfId="334" priority="533">
      <formula>$A38="АОСР"</formula>
    </cfRule>
  </conditionalFormatting>
  <conditionalFormatting sqref="BB38">
    <cfRule type="expression" dxfId="333" priority="531">
      <formula>$A38="АОСР"</formula>
    </cfRule>
  </conditionalFormatting>
  <conditionalFormatting sqref="BB38">
    <cfRule type="expression" dxfId="332" priority="526">
      <formula>$A38="АОСР"</formula>
    </cfRule>
  </conditionalFormatting>
  <conditionalFormatting sqref="BB38">
    <cfRule type="expression" dxfId="331" priority="525">
      <formula>$A38="АОСР"</formula>
    </cfRule>
  </conditionalFormatting>
  <conditionalFormatting sqref="BB38">
    <cfRule type="expression" dxfId="330" priority="523">
      <formula>$A38="АОСР"</formula>
    </cfRule>
  </conditionalFormatting>
  <conditionalFormatting sqref="BB38">
    <cfRule type="expression" dxfId="329" priority="509">
      <formula>$A38="АОСР"</formula>
    </cfRule>
  </conditionalFormatting>
  <conditionalFormatting sqref="BB38">
    <cfRule type="expression" dxfId="328" priority="508">
      <formula>$A38="АОСР"</formula>
    </cfRule>
  </conditionalFormatting>
  <conditionalFormatting sqref="BB38">
    <cfRule type="expression" dxfId="327" priority="506">
      <formula>$A38="АОСР"</formula>
    </cfRule>
  </conditionalFormatting>
  <conditionalFormatting sqref="BB38">
    <cfRule type="expression" dxfId="326" priority="499">
      <formula>$A38="АОСР"</formula>
    </cfRule>
  </conditionalFormatting>
  <conditionalFormatting sqref="BB38">
    <cfRule type="expression" dxfId="325" priority="498">
      <formula>$A38="АОСР"</formula>
    </cfRule>
  </conditionalFormatting>
  <conditionalFormatting sqref="BB38">
    <cfRule type="expression" dxfId="324" priority="497">
      <formula>$A38="АОСР"</formula>
    </cfRule>
  </conditionalFormatting>
  <conditionalFormatting sqref="BB38">
    <cfRule type="expression" dxfId="323" priority="496">
      <formula>$A38="АОСР"</formula>
    </cfRule>
  </conditionalFormatting>
  <conditionalFormatting sqref="BB38">
    <cfRule type="expression" dxfId="322" priority="495">
      <formula>$A38="АОСР"</formula>
    </cfRule>
  </conditionalFormatting>
  <conditionalFormatting sqref="BB38">
    <cfRule type="expression" dxfId="321" priority="494">
      <formula>$A38="АОСР"</formula>
    </cfRule>
  </conditionalFormatting>
  <conditionalFormatting sqref="BB38">
    <cfRule type="expression" dxfId="320" priority="493">
      <formula>$A38="АОСР"</formula>
    </cfRule>
  </conditionalFormatting>
  <conditionalFormatting sqref="BB38">
    <cfRule type="expression" dxfId="319" priority="492">
      <formula>$A38="АОСР"</formula>
    </cfRule>
  </conditionalFormatting>
  <conditionalFormatting sqref="BB38">
    <cfRule type="expression" dxfId="318" priority="491">
      <formula>$A38="АОСР"</formula>
    </cfRule>
  </conditionalFormatting>
  <conditionalFormatting sqref="BB38">
    <cfRule type="expression" dxfId="317" priority="490">
      <formula>$A38="АОСР"</formula>
    </cfRule>
  </conditionalFormatting>
  <conditionalFormatting sqref="BB38">
    <cfRule type="expression" dxfId="316" priority="489">
      <formula>$A38="АОСР"</formula>
    </cfRule>
  </conditionalFormatting>
  <conditionalFormatting sqref="BB38">
    <cfRule type="expression" dxfId="315" priority="488">
      <formula>$A38="АОСР"</formula>
    </cfRule>
  </conditionalFormatting>
  <conditionalFormatting sqref="BB38">
    <cfRule type="expression" dxfId="314" priority="487">
      <formula>$A38="АОСР"</formula>
    </cfRule>
  </conditionalFormatting>
  <conditionalFormatting sqref="BB38">
    <cfRule type="expression" dxfId="313" priority="486">
      <formula>$A38="АОСР"</formula>
    </cfRule>
  </conditionalFormatting>
  <conditionalFormatting sqref="BB38">
    <cfRule type="expression" dxfId="312" priority="485">
      <formula>$A38="АОСР"</formula>
    </cfRule>
  </conditionalFormatting>
  <conditionalFormatting sqref="BB38">
    <cfRule type="expression" dxfId="311" priority="484">
      <formula>$A38="АОСР"</formula>
    </cfRule>
  </conditionalFormatting>
  <conditionalFormatting sqref="BB38">
    <cfRule type="expression" dxfId="310" priority="483">
      <formula>$A38="АОСР"</formula>
    </cfRule>
  </conditionalFormatting>
  <conditionalFormatting sqref="BB38">
    <cfRule type="expression" dxfId="309" priority="482">
      <formula>$A38="АОСР"</formula>
    </cfRule>
  </conditionalFormatting>
  <conditionalFormatting sqref="BB38">
    <cfRule type="expression" dxfId="308" priority="481">
      <formula>$A38="АОСР"</formula>
    </cfRule>
  </conditionalFormatting>
  <conditionalFormatting sqref="BB38">
    <cfRule type="expression" dxfId="307" priority="480">
      <formula>$A38="АОСР"</formula>
    </cfRule>
  </conditionalFormatting>
  <conditionalFormatting sqref="BB38">
    <cfRule type="expression" dxfId="306" priority="479">
      <formula>$A38="АОСР"</formula>
    </cfRule>
  </conditionalFormatting>
  <conditionalFormatting sqref="BB38">
    <cfRule type="expression" dxfId="305" priority="478">
      <formula>$A38="АОСР"</formula>
    </cfRule>
  </conditionalFormatting>
  <conditionalFormatting sqref="BB38">
    <cfRule type="expression" dxfId="304" priority="477">
      <formula>$A38="АОСР"</formula>
    </cfRule>
  </conditionalFormatting>
  <conditionalFormatting sqref="BB38">
    <cfRule type="expression" dxfId="303" priority="476">
      <formula>$A38="АОСР"</formula>
    </cfRule>
  </conditionalFormatting>
  <conditionalFormatting sqref="BB38">
    <cfRule type="expression" dxfId="302" priority="475">
      <formula>$A38="АОСР"</formula>
    </cfRule>
  </conditionalFormatting>
  <conditionalFormatting sqref="BB38">
    <cfRule type="expression" dxfId="301" priority="474">
      <formula>$A38="АОСР"</formula>
    </cfRule>
  </conditionalFormatting>
  <conditionalFormatting sqref="BB38">
    <cfRule type="expression" dxfId="300" priority="473">
      <formula>$A38="АОСР"</formula>
    </cfRule>
  </conditionalFormatting>
  <conditionalFormatting sqref="BB38">
    <cfRule type="expression" dxfId="299" priority="472">
      <formula>$A38="АОСР"</formula>
    </cfRule>
  </conditionalFormatting>
  <conditionalFormatting sqref="BB38">
    <cfRule type="expression" dxfId="298" priority="471">
      <formula>$A38="АОСР"</formula>
    </cfRule>
  </conditionalFormatting>
  <conditionalFormatting sqref="BB38">
    <cfRule type="expression" dxfId="297" priority="470">
      <formula>$A38="АОСР"</formula>
    </cfRule>
  </conditionalFormatting>
  <conditionalFormatting sqref="BB38">
    <cfRule type="expression" dxfId="296" priority="469">
      <formula>$A38="АОСР"</formula>
    </cfRule>
  </conditionalFormatting>
  <conditionalFormatting sqref="BB38">
    <cfRule type="expression" dxfId="295" priority="468">
      <formula>$A38="АОСР"</formula>
    </cfRule>
  </conditionalFormatting>
  <conditionalFormatting sqref="BB38">
    <cfRule type="expression" dxfId="294" priority="467">
      <formula>$A38="АОСР"</formula>
    </cfRule>
  </conditionalFormatting>
  <conditionalFormatting sqref="BB38">
    <cfRule type="expression" dxfId="293" priority="466">
      <formula>$A38="АОСР"</formula>
    </cfRule>
  </conditionalFormatting>
  <conditionalFormatting sqref="BB38">
    <cfRule type="expression" dxfId="292" priority="465">
      <formula>$A38="АОСР"</formula>
    </cfRule>
  </conditionalFormatting>
  <conditionalFormatting sqref="BB38">
    <cfRule type="expression" dxfId="291" priority="464">
      <formula>$A38="АОСР"</formula>
    </cfRule>
  </conditionalFormatting>
  <conditionalFormatting sqref="BB38">
    <cfRule type="expression" dxfId="290" priority="463">
      <formula>$A38="АОСР"</formula>
    </cfRule>
  </conditionalFormatting>
  <conditionalFormatting sqref="BB38">
    <cfRule type="expression" dxfId="289" priority="462">
      <formula>$A38="АОСР"</formula>
    </cfRule>
  </conditionalFormatting>
  <conditionalFormatting sqref="BB38">
    <cfRule type="expression" dxfId="288" priority="461">
      <formula>$A38="АОСР"</formula>
    </cfRule>
  </conditionalFormatting>
  <conditionalFormatting sqref="BB38">
    <cfRule type="expression" dxfId="287" priority="460">
      <formula>$A38="АОСР"</formula>
    </cfRule>
  </conditionalFormatting>
  <conditionalFormatting sqref="BB38">
    <cfRule type="expression" dxfId="286" priority="459">
      <formula>$A38="АОСР"</formula>
    </cfRule>
  </conditionalFormatting>
  <conditionalFormatting sqref="BB38">
    <cfRule type="expression" dxfId="285" priority="458">
      <formula>$A38="АОСР"</formula>
    </cfRule>
  </conditionalFormatting>
  <conditionalFormatting sqref="BB38">
    <cfRule type="expression" dxfId="284" priority="457">
      <formula>$A38="АОСР"</formula>
    </cfRule>
  </conditionalFormatting>
  <conditionalFormatting sqref="BB38">
    <cfRule type="expression" dxfId="283" priority="456">
      <formula>$A38="АОСР"</formula>
    </cfRule>
  </conditionalFormatting>
  <conditionalFormatting sqref="BB38">
    <cfRule type="expression" dxfId="282" priority="455">
      <formula>$A38="АОСР"</formula>
    </cfRule>
  </conditionalFormatting>
  <conditionalFormatting sqref="BB38">
    <cfRule type="expression" dxfId="281" priority="454">
      <formula>$A38="АОСР"</formula>
    </cfRule>
  </conditionalFormatting>
  <conditionalFormatting sqref="BB38">
    <cfRule type="expression" dxfId="280" priority="453">
      <formula>$A38="АОСР"</formula>
    </cfRule>
  </conditionalFormatting>
  <conditionalFormatting sqref="BB38">
    <cfRule type="expression" dxfId="279" priority="452">
      <formula>$A38="АОСР"</formula>
    </cfRule>
  </conditionalFormatting>
  <conditionalFormatting sqref="BB38">
    <cfRule type="expression" dxfId="278" priority="451">
      <formula>$A38="АОСР"</formula>
    </cfRule>
  </conditionalFormatting>
  <conditionalFormatting sqref="BB38">
    <cfRule type="expression" dxfId="277" priority="450">
      <formula>$A38="АОСР"</formula>
    </cfRule>
  </conditionalFormatting>
  <conditionalFormatting sqref="BB38">
    <cfRule type="expression" dxfId="276" priority="449">
      <formula>$A38="АОСР"</formula>
    </cfRule>
  </conditionalFormatting>
  <conditionalFormatting sqref="BB38">
    <cfRule type="expression" dxfId="275" priority="448">
      <formula>$A38="АОСР"</formula>
    </cfRule>
  </conditionalFormatting>
  <conditionalFormatting sqref="BB38">
    <cfRule type="expression" dxfId="274" priority="447">
      <formula>$A38="АОСР"</formula>
    </cfRule>
  </conditionalFormatting>
  <conditionalFormatting sqref="BB38">
    <cfRule type="expression" dxfId="273" priority="446">
      <formula>$A38="АОСР"</formula>
    </cfRule>
  </conditionalFormatting>
  <conditionalFormatting sqref="BB38">
    <cfRule type="expression" dxfId="272" priority="445">
      <formula>$A38="АОСР"</formula>
    </cfRule>
  </conditionalFormatting>
  <conditionalFormatting sqref="BB38">
    <cfRule type="expression" dxfId="271" priority="444">
      <formula>$A38="АОСР"</formula>
    </cfRule>
  </conditionalFormatting>
  <conditionalFormatting sqref="BB38">
    <cfRule type="expression" dxfId="270" priority="443">
      <formula>$A38="АОСР"</formula>
    </cfRule>
  </conditionalFormatting>
  <conditionalFormatting sqref="BB38">
    <cfRule type="expression" dxfId="269" priority="442">
      <formula>$A38="АОСР"</formula>
    </cfRule>
  </conditionalFormatting>
  <conditionalFormatting sqref="BB38">
    <cfRule type="expression" dxfId="268" priority="441">
      <formula>$A38="АОСР"</formula>
    </cfRule>
  </conditionalFormatting>
  <conditionalFormatting sqref="BB38">
    <cfRule type="expression" dxfId="267" priority="440">
      <formula>$A38="АОСР"</formula>
    </cfRule>
  </conditionalFormatting>
  <conditionalFormatting sqref="BB38">
    <cfRule type="expression" dxfId="266" priority="439">
      <formula>$A38="АОСР"</formula>
    </cfRule>
  </conditionalFormatting>
  <conditionalFormatting sqref="BB38">
    <cfRule type="expression" dxfId="265" priority="438">
      <formula>$A38="АОСР"</formula>
    </cfRule>
  </conditionalFormatting>
  <conditionalFormatting sqref="BB38">
    <cfRule type="expression" dxfId="264" priority="437">
      <formula>$A38="АОСР"</formula>
    </cfRule>
  </conditionalFormatting>
  <conditionalFormatting sqref="BB38">
    <cfRule type="expression" dxfId="263" priority="436">
      <formula>$A38="АОСР"</formula>
    </cfRule>
  </conditionalFormatting>
  <conditionalFormatting sqref="BB38">
    <cfRule type="expression" dxfId="262" priority="435">
      <formula>$A38="АОСР"</formula>
    </cfRule>
  </conditionalFormatting>
  <conditionalFormatting sqref="BB38">
    <cfRule type="expression" dxfId="261" priority="434">
      <formula>$A38="АОСР"</formula>
    </cfRule>
  </conditionalFormatting>
  <conditionalFormatting sqref="BB38">
    <cfRule type="expression" dxfId="260" priority="433">
      <formula>$A38="АОСР"</formula>
    </cfRule>
  </conditionalFormatting>
  <conditionalFormatting sqref="BB38">
    <cfRule type="expression" dxfId="259" priority="432">
      <formula>$A38="АОСР"</formula>
    </cfRule>
  </conditionalFormatting>
  <conditionalFormatting sqref="BB38">
    <cfRule type="expression" dxfId="258" priority="431">
      <formula>$A38="АОСР"</formula>
    </cfRule>
  </conditionalFormatting>
  <conditionalFormatting sqref="BB38">
    <cfRule type="expression" dxfId="257" priority="430">
      <formula>$A38="АОСР"</formula>
    </cfRule>
  </conditionalFormatting>
  <conditionalFormatting sqref="BB38">
    <cfRule type="expression" dxfId="256" priority="429">
      <formula>$A38="АОСР"</formula>
    </cfRule>
  </conditionalFormatting>
  <conditionalFormatting sqref="BB38">
    <cfRule type="expression" dxfId="255" priority="428">
      <formula>$A38="АОСР"</formula>
    </cfRule>
  </conditionalFormatting>
  <conditionalFormatting sqref="BB38">
    <cfRule type="expression" dxfId="254" priority="427">
      <formula>$A38="АОСР"</formula>
    </cfRule>
  </conditionalFormatting>
  <conditionalFormatting sqref="BB38">
    <cfRule type="expression" dxfId="253" priority="426">
      <formula>$A38="АОСР"</formula>
    </cfRule>
  </conditionalFormatting>
  <conditionalFormatting sqref="BB38">
    <cfRule type="expression" dxfId="252" priority="425">
      <formula>$A38="АОСР"</formula>
    </cfRule>
  </conditionalFormatting>
  <conditionalFormatting sqref="BB38">
    <cfRule type="expression" dxfId="251" priority="424">
      <formula>$A38="АОСР"</formula>
    </cfRule>
  </conditionalFormatting>
  <conditionalFormatting sqref="BB38">
    <cfRule type="expression" dxfId="250" priority="423">
      <formula>$A38="АОСР"</formula>
    </cfRule>
  </conditionalFormatting>
  <conditionalFormatting sqref="BB38">
    <cfRule type="expression" dxfId="249" priority="422">
      <formula>$A38="АОСР"</formula>
    </cfRule>
  </conditionalFormatting>
  <conditionalFormatting sqref="BB38">
    <cfRule type="expression" dxfId="248" priority="421">
      <formula>$A38="АОСР"</formula>
    </cfRule>
  </conditionalFormatting>
  <conditionalFormatting sqref="BB38">
    <cfRule type="expression" dxfId="247" priority="420">
      <formula>$A38="АОСР"</formula>
    </cfRule>
  </conditionalFormatting>
  <conditionalFormatting sqref="BB38">
    <cfRule type="expression" dxfId="246" priority="419">
      <formula>$A38="АОСР"</formula>
    </cfRule>
  </conditionalFormatting>
  <conditionalFormatting sqref="BB38">
    <cfRule type="expression" dxfId="245" priority="418">
      <formula>$A38="АОСР"</formula>
    </cfRule>
  </conditionalFormatting>
  <conditionalFormatting sqref="BB38">
    <cfRule type="expression" dxfId="244" priority="417">
      <formula>$A38="АОСР"</formula>
    </cfRule>
  </conditionalFormatting>
  <conditionalFormatting sqref="BB38">
    <cfRule type="expression" dxfId="243" priority="416">
      <formula>$A38="АОСР"</formula>
    </cfRule>
  </conditionalFormatting>
  <conditionalFormatting sqref="BB38">
    <cfRule type="expression" dxfId="242" priority="394">
      <formula>$A38="АОСР"</formula>
    </cfRule>
  </conditionalFormatting>
  <conditionalFormatting sqref="BB38">
    <cfRule type="expression" dxfId="241" priority="393">
      <formula>$A38="АОСР"</formula>
    </cfRule>
  </conditionalFormatting>
  <conditionalFormatting sqref="BB38">
    <cfRule type="expression" dxfId="240" priority="392">
      <formula>$A38="АОСР"</formula>
    </cfRule>
  </conditionalFormatting>
  <conditionalFormatting sqref="BB38">
    <cfRule type="expression" dxfId="239" priority="391">
      <formula>$A38="АОСР"</formula>
    </cfRule>
  </conditionalFormatting>
  <conditionalFormatting sqref="BB38">
    <cfRule type="expression" dxfId="238" priority="390">
      <formula>$A38="АОСР"</formula>
    </cfRule>
  </conditionalFormatting>
  <conditionalFormatting sqref="BB38">
    <cfRule type="expression" dxfId="237" priority="388">
      <formula>$A38="АОСР"</formula>
    </cfRule>
  </conditionalFormatting>
  <conditionalFormatting sqref="BB38">
    <cfRule type="expression" dxfId="236" priority="387">
      <formula>$A38="АОСР"</formula>
    </cfRule>
  </conditionalFormatting>
  <conditionalFormatting sqref="BB38">
    <cfRule type="expression" dxfId="235" priority="385">
      <formula>$A38="АОСР"</formula>
    </cfRule>
  </conditionalFormatting>
  <conditionalFormatting sqref="BB38">
    <cfRule type="expression" dxfId="234" priority="383">
      <formula>$A38="АОСР"</formula>
    </cfRule>
  </conditionalFormatting>
  <conditionalFormatting sqref="BB38">
    <cfRule type="expression" dxfId="233" priority="382">
      <formula>$A38="АОСР"</formula>
    </cfRule>
  </conditionalFormatting>
  <conditionalFormatting sqref="BB38">
    <cfRule type="expression" dxfId="232" priority="381">
      <formula>$A38="АОСР"</formula>
    </cfRule>
  </conditionalFormatting>
  <conditionalFormatting sqref="BB38">
    <cfRule type="expression" dxfId="231" priority="380">
      <formula>$A38="АОСР"</formula>
    </cfRule>
  </conditionalFormatting>
  <conditionalFormatting sqref="BB38">
    <cfRule type="expression" dxfId="230" priority="377">
      <formula>$A38="АОСР"</formula>
    </cfRule>
  </conditionalFormatting>
  <conditionalFormatting sqref="BB38">
    <cfRule type="expression" dxfId="229" priority="374">
      <formula>$A38="АОСР"</formula>
    </cfRule>
  </conditionalFormatting>
  <conditionalFormatting sqref="BB38">
    <cfRule type="expression" dxfId="228" priority="373">
      <formula>$A38="АОСР"</formula>
    </cfRule>
  </conditionalFormatting>
  <conditionalFormatting sqref="BB38">
    <cfRule type="expression" dxfId="227" priority="372">
      <formula>$A38="АОСР"</formula>
    </cfRule>
  </conditionalFormatting>
  <conditionalFormatting sqref="BB38">
    <cfRule type="expression" dxfId="226" priority="371">
      <formula>$A38="АОСР"</formula>
    </cfRule>
  </conditionalFormatting>
  <conditionalFormatting sqref="BB38">
    <cfRule type="expression" dxfId="225" priority="370">
      <formula>$A38="АОСР"</formula>
    </cfRule>
  </conditionalFormatting>
  <conditionalFormatting sqref="BB38">
    <cfRule type="expression" dxfId="224" priority="369">
      <formula>$A38="АОСР"</formula>
    </cfRule>
  </conditionalFormatting>
  <conditionalFormatting sqref="BB38">
    <cfRule type="expression" dxfId="223" priority="368">
      <formula>$A38="АОСР"</formula>
    </cfRule>
  </conditionalFormatting>
  <conditionalFormatting sqref="BB38">
    <cfRule type="expression" dxfId="222" priority="367">
      <formula>$A38="АОСР"</formula>
    </cfRule>
  </conditionalFormatting>
  <conditionalFormatting sqref="BB38">
    <cfRule type="expression" dxfId="221" priority="366">
      <formula>$A38="АОСР"</formula>
    </cfRule>
  </conditionalFormatting>
  <conditionalFormatting sqref="BB38">
    <cfRule type="expression" dxfId="220" priority="365">
      <formula>$A38="АОСР"</formula>
    </cfRule>
  </conditionalFormatting>
  <conditionalFormatting sqref="BB38">
    <cfRule type="expression" dxfId="219" priority="364">
      <formula>$A38="АОСР"</formula>
    </cfRule>
  </conditionalFormatting>
  <conditionalFormatting sqref="BB38">
    <cfRule type="expression" dxfId="218" priority="363">
      <formula>$A38="АОСР"</formula>
    </cfRule>
  </conditionalFormatting>
  <conditionalFormatting sqref="BB38">
    <cfRule type="expression" dxfId="217" priority="360">
      <formula>$A38="АОСР"</formula>
    </cfRule>
  </conditionalFormatting>
  <conditionalFormatting sqref="BB38">
    <cfRule type="expression" dxfId="216" priority="358">
      <formula>$A38="АОСР"</formula>
    </cfRule>
  </conditionalFormatting>
  <conditionalFormatting sqref="BB38">
    <cfRule type="expression" dxfId="215" priority="357">
      <formula>$A38="АОСР"</formula>
    </cfRule>
  </conditionalFormatting>
  <conditionalFormatting sqref="BB38">
    <cfRule type="expression" dxfId="214" priority="356">
      <formula>$A38="АОСР"</formula>
    </cfRule>
  </conditionalFormatting>
  <conditionalFormatting sqref="BB38">
    <cfRule type="expression" dxfId="213" priority="355">
      <formula>$A38="АОСР"</formula>
    </cfRule>
  </conditionalFormatting>
  <conditionalFormatting sqref="BB38">
    <cfRule type="expression" dxfId="212" priority="354">
      <formula>$A38="АОСР"</formula>
    </cfRule>
  </conditionalFormatting>
  <conditionalFormatting sqref="BB38">
    <cfRule type="expression" dxfId="211" priority="353">
      <formula>$A38="АОСР"</formula>
    </cfRule>
  </conditionalFormatting>
  <conditionalFormatting sqref="BB38">
    <cfRule type="expression" dxfId="210" priority="415">
      <formula>$A38="АОСР"</formula>
    </cfRule>
  </conditionalFormatting>
  <conditionalFormatting sqref="BB38">
    <cfRule type="expression" dxfId="209" priority="414">
      <formula>$A38="АОСР"</formula>
    </cfRule>
  </conditionalFormatting>
  <conditionalFormatting sqref="BB38">
    <cfRule type="expression" dxfId="208" priority="413">
      <formula>$A38="АОСР"</formula>
    </cfRule>
  </conditionalFormatting>
  <conditionalFormatting sqref="BB38">
    <cfRule type="expression" dxfId="207" priority="412">
      <formula>$A38="АОСР"</formula>
    </cfRule>
  </conditionalFormatting>
  <conditionalFormatting sqref="BB38">
    <cfRule type="expression" dxfId="206" priority="411">
      <formula>$A38="АОСР"</formula>
    </cfRule>
  </conditionalFormatting>
  <conditionalFormatting sqref="BB38">
    <cfRule type="expression" dxfId="205" priority="410">
      <formula>$A38="АОСР"</formula>
    </cfRule>
  </conditionalFormatting>
  <conditionalFormatting sqref="BB38">
    <cfRule type="expression" dxfId="204" priority="409">
      <formula>$A38="АОСР"</formula>
    </cfRule>
  </conditionalFormatting>
  <conditionalFormatting sqref="BB38">
    <cfRule type="expression" dxfId="203" priority="408">
      <formula>$A38="АОСР"</formula>
    </cfRule>
  </conditionalFormatting>
  <conditionalFormatting sqref="BB38">
    <cfRule type="expression" dxfId="202" priority="407">
      <formula>$A38="АОСР"</formula>
    </cfRule>
  </conditionalFormatting>
  <conditionalFormatting sqref="BB38">
    <cfRule type="expression" dxfId="201" priority="406">
      <formula>$A38="АОСР"</formula>
    </cfRule>
  </conditionalFormatting>
  <conditionalFormatting sqref="BB38">
    <cfRule type="expression" dxfId="200" priority="405">
      <formula>$A38="АОСР"</formula>
    </cfRule>
  </conditionalFormatting>
  <conditionalFormatting sqref="BB38">
    <cfRule type="expression" dxfId="199" priority="404">
      <formula>$A38="АОСР"</formula>
    </cfRule>
  </conditionalFormatting>
  <conditionalFormatting sqref="BB38">
    <cfRule type="expression" dxfId="198" priority="403">
      <formula>$A38="АОСР"</formula>
    </cfRule>
  </conditionalFormatting>
  <conditionalFormatting sqref="BB38">
    <cfRule type="expression" dxfId="197" priority="402">
      <formula>$A38="АОСР"</formula>
    </cfRule>
  </conditionalFormatting>
  <conditionalFormatting sqref="BB38">
    <cfRule type="expression" dxfId="196" priority="401">
      <formula>$A38="АОСР"</formula>
    </cfRule>
  </conditionalFormatting>
  <conditionalFormatting sqref="BB38">
    <cfRule type="expression" dxfId="195" priority="400">
      <formula>$A38="АОСР"</formula>
    </cfRule>
  </conditionalFormatting>
  <conditionalFormatting sqref="BB38">
    <cfRule type="expression" dxfId="194" priority="399">
      <formula>$A38="АОСР"</formula>
    </cfRule>
  </conditionalFormatting>
  <conditionalFormatting sqref="BB38">
    <cfRule type="expression" dxfId="193" priority="398">
      <formula>$A38="АОСР"</formula>
    </cfRule>
  </conditionalFormatting>
  <conditionalFormatting sqref="BB38">
    <cfRule type="expression" dxfId="192" priority="397">
      <formula>$A38="АОСР"</formula>
    </cfRule>
  </conditionalFormatting>
  <conditionalFormatting sqref="BB38">
    <cfRule type="expression" dxfId="191" priority="396">
      <formula>$A38="АОСР"</formula>
    </cfRule>
  </conditionalFormatting>
  <conditionalFormatting sqref="BB38">
    <cfRule type="expression" dxfId="190" priority="395">
      <formula>$A38="АОСР"</formula>
    </cfRule>
  </conditionalFormatting>
  <conditionalFormatting sqref="BB38">
    <cfRule type="expression" dxfId="189" priority="389">
      <formula>$A38="АОСР"</formula>
    </cfRule>
  </conditionalFormatting>
  <conditionalFormatting sqref="BB38">
    <cfRule type="expression" dxfId="188" priority="386">
      <formula>$A38="АОСР"</formula>
    </cfRule>
  </conditionalFormatting>
  <conditionalFormatting sqref="BB38">
    <cfRule type="expression" dxfId="187" priority="384">
      <formula>$A38="АОСР"</formula>
    </cfRule>
  </conditionalFormatting>
  <conditionalFormatting sqref="BB38">
    <cfRule type="expression" dxfId="186" priority="379">
      <formula>$A38="АОСР"</formula>
    </cfRule>
  </conditionalFormatting>
  <conditionalFormatting sqref="BB38">
    <cfRule type="expression" dxfId="185" priority="378">
      <formula>$A38="АОСР"</formula>
    </cfRule>
  </conditionalFormatting>
  <conditionalFormatting sqref="BB38">
    <cfRule type="expression" dxfId="184" priority="376">
      <formula>$A38="АОСР"</formula>
    </cfRule>
  </conditionalFormatting>
  <conditionalFormatting sqref="BB38">
    <cfRule type="expression" dxfId="183" priority="362">
      <formula>$A38="АОСР"</formula>
    </cfRule>
  </conditionalFormatting>
  <conditionalFormatting sqref="BB38">
    <cfRule type="expression" dxfId="182" priority="361">
      <formula>$A38="АОСР"</formula>
    </cfRule>
  </conditionalFormatting>
  <conditionalFormatting sqref="BB38">
    <cfRule type="expression" dxfId="181" priority="359">
      <formula>$A38="АОСР"</formula>
    </cfRule>
  </conditionalFormatting>
  <conditionalFormatting sqref="BB38">
    <cfRule type="expression" dxfId="180" priority="352">
      <formula>$A38="АОСР"</formula>
    </cfRule>
  </conditionalFormatting>
  <conditionalFormatting sqref="BB38">
    <cfRule type="expression" dxfId="179" priority="351">
      <formula>$A38="АОСР"</formula>
    </cfRule>
  </conditionalFormatting>
  <conditionalFormatting sqref="BB38">
    <cfRule type="expression" dxfId="178" priority="350">
      <formula>$A38="АОСР"</formula>
    </cfRule>
  </conditionalFormatting>
  <conditionalFormatting sqref="BB38">
    <cfRule type="expression" dxfId="177" priority="349">
      <formula>$A38="АОСР"</formula>
    </cfRule>
  </conditionalFormatting>
  <conditionalFormatting sqref="BB38">
    <cfRule type="expression" dxfId="176" priority="348">
      <formula>$A38="АОСР"</formula>
    </cfRule>
  </conditionalFormatting>
  <conditionalFormatting sqref="BB38">
    <cfRule type="expression" dxfId="175" priority="347">
      <formula>$A38="АОСР"</formula>
    </cfRule>
  </conditionalFormatting>
  <conditionalFormatting sqref="BB38">
    <cfRule type="expression" dxfId="174" priority="346">
      <formula>$A38="АОСР"</formula>
    </cfRule>
  </conditionalFormatting>
  <conditionalFormatting sqref="BB38">
    <cfRule type="expression" dxfId="173" priority="345">
      <formula>$A38="АОСР"</formula>
    </cfRule>
  </conditionalFormatting>
  <conditionalFormatting sqref="BB38">
    <cfRule type="expression" dxfId="172" priority="344">
      <formula>$A38="АОСР"</formula>
    </cfRule>
  </conditionalFormatting>
  <conditionalFormatting sqref="BB38">
    <cfRule type="expression" dxfId="171" priority="343">
      <formula>$A38="АОСР"</formula>
    </cfRule>
  </conditionalFormatting>
  <conditionalFormatting sqref="BB38">
    <cfRule type="expression" dxfId="170" priority="342">
      <formula>$A38="АОСР"</formula>
    </cfRule>
  </conditionalFormatting>
  <conditionalFormatting sqref="BB38">
    <cfRule type="expression" dxfId="169" priority="341">
      <formula>$A38="АОСР"</formula>
    </cfRule>
  </conditionalFormatting>
  <conditionalFormatting sqref="BB38">
    <cfRule type="expression" dxfId="168" priority="340">
      <formula>$A38="АОСР"</formula>
    </cfRule>
  </conditionalFormatting>
  <conditionalFormatting sqref="BB38">
    <cfRule type="expression" dxfId="167" priority="339">
      <formula>$A38="АОСР"</formula>
    </cfRule>
  </conditionalFormatting>
  <conditionalFormatting sqref="BB38">
    <cfRule type="expression" dxfId="166" priority="338">
      <formula>$A38="АОСР"</formula>
    </cfRule>
  </conditionalFormatting>
  <conditionalFormatting sqref="BB38">
    <cfRule type="expression" dxfId="165" priority="337">
      <formula>$A38="АОСР"</formula>
    </cfRule>
  </conditionalFormatting>
  <conditionalFormatting sqref="BB38">
    <cfRule type="expression" dxfId="164" priority="336">
      <formula>$A38="АОСР"</formula>
    </cfRule>
  </conditionalFormatting>
  <conditionalFormatting sqref="BB38">
    <cfRule type="expression" dxfId="163" priority="335">
      <formula>$A38="АОСР"</formula>
    </cfRule>
  </conditionalFormatting>
  <conditionalFormatting sqref="BB38">
    <cfRule type="expression" dxfId="162" priority="334">
      <formula>$A38="АОСР"</formula>
    </cfRule>
  </conditionalFormatting>
  <conditionalFormatting sqref="BB38">
    <cfRule type="expression" dxfId="161" priority="333">
      <formula>$A38="АОСР"</formula>
    </cfRule>
  </conditionalFormatting>
  <conditionalFormatting sqref="BB38">
    <cfRule type="expression" dxfId="160" priority="332">
      <formula>$A38="АОСР"</formula>
    </cfRule>
  </conditionalFormatting>
  <conditionalFormatting sqref="BB38">
    <cfRule type="expression" dxfId="159" priority="331">
      <formula>$A38="АОСР"</formula>
    </cfRule>
  </conditionalFormatting>
  <conditionalFormatting sqref="BB38">
    <cfRule type="expression" dxfId="158" priority="330">
      <formula>$A38="АОСР"</formula>
    </cfRule>
  </conditionalFormatting>
  <conditionalFormatting sqref="BB38">
    <cfRule type="expression" dxfId="157" priority="329">
      <formula>$A38="АОСР"</formula>
    </cfRule>
  </conditionalFormatting>
  <conditionalFormatting sqref="BB38">
    <cfRule type="expression" dxfId="156" priority="328">
      <formula>$A38="АОСР"</formula>
    </cfRule>
  </conditionalFormatting>
  <conditionalFormatting sqref="BB38">
    <cfRule type="expression" dxfId="155" priority="327">
      <formula>$A38="АОСР"</formula>
    </cfRule>
  </conditionalFormatting>
  <conditionalFormatting sqref="BB38">
    <cfRule type="expression" dxfId="154" priority="326">
      <formula>$A38="АОСР"</formula>
    </cfRule>
  </conditionalFormatting>
  <conditionalFormatting sqref="BB38">
    <cfRule type="expression" dxfId="153" priority="325">
      <formula>$A38="АОСР"</formula>
    </cfRule>
  </conditionalFormatting>
  <conditionalFormatting sqref="BB38">
    <cfRule type="expression" dxfId="152" priority="324">
      <formula>$A38="АОСР"</formula>
    </cfRule>
  </conditionalFormatting>
  <conditionalFormatting sqref="BB38">
    <cfRule type="expression" dxfId="151" priority="323">
      <formula>$A38="АОСР"</formula>
    </cfRule>
  </conditionalFormatting>
  <conditionalFormatting sqref="BB38">
    <cfRule type="expression" dxfId="150" priority="322">
      <formula>$A38="АОСР"</formula>
    </cfRule>
  </conditionalFormatting>
  <conditionalFormatting sqref="BB38">
    <cfRule type="expression" dxfId="149" priority="321">
      <formula>$A38="АОСР"</formula>
    </cfRule>
  </conditionalFormatting>
  <conditionalFormatting sqref="BB38">
    <cfRule type="expression" dxfId="148" priority="320">
      <formula>$A38="АОСР"</formula>
    </cfRule>
  </conditionalFormatting>
  <conditionalFormatting sqref="BB38">
    <cfRule type="expression" dxfId="147" priority="319">
      <formula>$A38="АОСР"</formula>
    </cfRule>
  </conditionalFormatting>
  <conditionalFormatting sqref="BB38">
    <cfRule type="expression" dxfId="146" priority="318">
      <formula>$A38="АОСР"</formula>
    </cfRule>
  </conditionalFormatting>
  <conditionalFormatting sqref="BB38">
    <cfRule type="expression" dxfId="145" priority="317">
      <formula>$A38="АОСР"</formula>
    </cfRule>
  </conditionalFormatting>
  <conditionalFormatting sqref="BB38">
    <cfRule type="expression" dxfId="144" priority="316">
      <formula>$A38="АОСР"</formula>
    </cfRule>
  </conditionalFormatting>
  <conditionalFormatting sqref="BB38">
    <cfRule type="expression" dxfId="143" priority="315">
      <formula>$A38="АОСР"</formula>
    </cfRule>
  </conditionalFormatting>
  <conditionalFormatting sqref="BB38">
    <cfRule type="expression" dxfId="142" priority="314">
      <formula>$A38="АОСР"</formula>
    </cfRule>
  </conditionalFormatting>
  <conditionalFormatting sqref="BB38">
    <cfRule type="expression" dxfId="141" priority="313">
      <formula>$A38="АОСР"</formula>
    </cfRule>
  </conditionalFormatting>
  <conditionalFormatting sqref="BB38">
    <cfRule type="expression" dxfId="140" priority="312">
      <formula>$A38="АОСР"</formula>
    </cfRule>
  </conditionalFormatting>
  <conditionalFormatting sqref="BB38">
    <cfRule type="expression" dxfId="139" priority="311">
      <formula>$A38="АОСР"</formula>
    </cfRule>
  </conditionalFormatting>
  <conditionalFormatting sqref="BB38">
    <cfRule type="expression" dxfId="138" priority="310">
      <formula>$A38="АОСР"</formula>
    </cfRule>
  </conditionalFormatting>
  <conditionalFormatting sqref="BB38">
    <cfRule type="expression" dxfId="137" priority="309">
      <formula>$A38="АОСР"</formula>
    </cfRule>
  </conditionalFormatting>
  <conditionalFormatting sqref="BB38">
    <cfRule type="expression" dxfId="136" priority="308">
      <formula>$A38="АОСР"</formula>
    </cfRule>
  </conditionalFormatting>
  <conditionalFormatting sqref="BB38">
    <cfRule type="expression" dxfId="135" priority="307">
      <formula>$A38="АОСР"</formula>
    </cfRule>
  </conditionalFormatting>
  <conditionalFormatting sqref="BB38">
    <cfRule type="expression" dxfId="134" priority="306">
      <formula>$A38="АОСР"</formula>
    </cfRule>
  </conditionalFormatting>
  <conditionalFormatting sqref="BB38">
    <cfRule type="expression" dxfId="133" priority="305">
      <formula>$A38="АОСР"</formula>
    </cfRule>
  </conditionalFormatting>
  <conditionalFormatting sqref="BB38">
    <cfRule type="expression" dxfId="132" priority="304">
      <formula>$A38="АОСР"</formula>
    </cfRule>
  </conditionalFormatting>
  <conditionalFormatting sqref="BB38">
    <cfRule type="expression" dxfId="131" priority="303">
      <formula>$A38="АОСР"</formula>
    </cfRule>
  </conditionalFormatting>
  <conditionalFormatting sqref="BB38">
    <cfRule type="expression" dxfId="130" priority="302">
      <formula>$A38="АОСР"</formula>
    </cfRule>
  </conditionalFormatting>
  <conditionalFormatting sqref="BB38">
    <cfRule type="expression" dxfId="129" priority="301">
      <formula>$A38="АОСР"</formula>
    </cfRule>
  </conditionalFormatting>
  <conditionalFormatting sqref="BB38">
    <cfRule type="expression" dxfId="128" priority="300">
      <formula>$A38="АОСР"</formula>
    </cfRule>
  </conditionalFormatting>
  <conditionalFormatting sqref="BB38">
    <cfRule type="expression" dxfId="127" priority="299">
      <formula>$A38="АОСР"</formula>
    </cfRule>
  </conditionalFormatting>
  <conditionalFormatting sqref="BB38">
    <cfRule type="expression" dxfId="126" priority="298">
      <formula>$A38="АОСР"</formula>
    </cfRule>
  </conditionalFormatting>
  <conditionalFormatting sqref="BB38">
    <cfRule type="expression" dxfId="125" priority="297">
      <formula>$A38="АОСР"</formula>
    </cfRule>
  </conditionalFormatting>
  <conditionalFormatting sqref="BB38">
    <cfRule type="expression" dxfId="124" priority="296">
      <formula>$A38="АОСР"</formula>
    </cfRule>
  </conditionalFormatting>
  <conditionalFormatting sqref="BB38">
    <cfRule type="expression" dxfId="123" priority="295">
      <formula>$A38="АОСР"</formula>
    </cfRule>
  </conditionalFormatting>
  <conditionalFormatting sqref="BB38">
    <cfRule type="expression" dxfId="122" priority="294">
      <formula>$A38="АОСР"</formula>
    </cfRule>
  </conditionalFormatting>
  <conditionalFormatting sqref="BB38">
    <cfRule type="expression" dxfId="121" priority="293">
      <formula>$A38="АОСР"</formula>
    </cfRule>
  </conditionalFormatting>
  <conditionalFormatting sqref="BB38">
    <cfRule type="expression" dxfId="120" priority="292">
      <formula>$A38="АОСР"</formula>
    </cfRule>
  </conditionalFormatting>
  <conditionalFormatting sqref="BB38">
    <cfRule type="expression" dxfId="119" priority="291">
      <formula>$A38="АОСР"</formula>
    </cfRule>
  </conditionalFormatting>
  <conditionalFormatting sqref="BB38">
    <cfRule type="expression" dxfId="118" priority="290">
      <formula>$A38="АОСР"</formula>
    </cfRule>
  </conditionalFormatting>
  <conditionalFormatting sqref="BB38">
    <cfRule type="expression" dxfId="117" priority="289">
      <formula>$A38="АОСР"</formula>
    </cfRule>
  </conditionalFormatting>
  <conditionalFormatting sqref="BB38">
    <cfRule type="expression" dxfId="116" priority="288">
      <formula>$A38="АОСР"</formula>
    </cfRule>
  </conditionalFormatting>
  <conditionalFormatting sqref="BB38">
    <cfRule type="expression" dxfId="115" priority="287">
      <formula>$A38="АОСР"</formula>
    </cfRule>
  </conditionalFormatting>
  <conditionalFormatting sqref="BB38">
    <cfRule type="expression" dxfId="114" priority="286">
      <formula>$A38="АОСР"</formula>
    </cfRule>
  </conditionalFormatting>
  <conditionalFormatting sqref="BB38">
    <cfRule type="expression" dxfId="113" priority="285">
      <formula>$A38="АОСР"</formula>
    </cfRule>
  </conditionalFormatting>
  <conditionalFormatting sqref="BB38">
    <cfRule type="expression" dxfId="112" priority="284">
      <formula>$A38="АОСР"</formula>
    </cfRule>
  </conditionalFormatting>
  <conditionalFormatting sqref="BB38">
    <cfRule type="expression" dxfId="111" priority="283">
      <formula>$A38="АОСР"</formula>
    </cfRule>
  </conditionalFormatting>
  <conditionalFormatting sqref="BB38">
    <cfRule type="expression" dxfId="110" priority="282">
      <formula>$A38="АОСР"</formula>
    </cfRule>
  </conditionalFormatting>
  <conditionalFormatting sqref="BB38">
    <cfRule type="expression" dxfId="109" priority="281">
      <formula>$A38="АОСР"</formula>
    </cfRule>
  </conditionalFormatting>
  <conditionalFormatting sqref="BB38">
    <cfRule type="expression" dxfId="108" priority="280">
      <formula>$A38="АОСР"</formula>
    </cfRule>
  </conditionalFormatting>
  <conditionalFormatting sqref="BB38">
    <cfRule type="expression" dxfId="107" priority="279">
      <formula>$A38="АОСР"</formula>
    </cfRule>
  </conditionalFormatting>
  <conditionalFormatting sqref="BB38">
    <cfRule type="expression" dxfId="106" priority="278">
      <formula>$A38="АОСР"</formula>
    </cfRule>
  </conditionalFormatting>
  <conditionalFormatting sqref="BB38">
    <cfRule type="expression" dxfId="105" priority="277">
      <formula>$A38="АОСР"</formula>
    </cfRule>
  </conditionalFormatting>
  <conditionalFormatting sqref="BB38">
    <cfRule type="expression" dxfId="104" priority="276">
      <formula>$A38="АОСР"</formula>
    </cfRule>
  </conditionalFormatting>
  <conditionalFormatting sqref="BB38">
    <cfRule type="expression" dxfId="103" priority="275">
      <formula>$A38="АОСР"</formula>
    </cfRule>
  </conditionalFormatting>
  <conditionalFormatting sqref="BB38">
    <cfRule type="expression" dxfId="102" priority="274">
      <formula>$A38="АОСР"</formula>
    </cfRule>
  </conditionalFormatting>
  <conditionalFormatting sqref="BB38">
    <cfRule type="expression" dxfId="101" priority="273">
      <formula>$A38="АОСР"</formula>
    </cfRule>
  </conditionalFormatting>
  <conditionalFormatting sqref="BB38">
    <cfRule type="expression" dxfId="100" priority="272">
      <formula>$A38="АОСР"</formula>
    </cfRule>
  </conditionalFormatting>
  <conditionalFormatting sqref="BB38">
    <cfRule type="expression" dxfId="99" priority="271">
      <formula>$A38="АОСР"</formula>
    </cfRule>
  </conditionalFormatting>
  <conditionalFormatting sqref="BB38">
    <cfRule type="expression" dxfId="98" priority="270">
      <formula>$A38="АОСР"</formula>
    </cfRule>
  </conditionalFormatting>
  <conditionalFormatting sqref="BB38">
    <cfRule type="expression" dxfId="97" priority="269">
      <formula>$A38="АОСР"</formula>
    </cfRule>
  </conditionalFormatting>
  <conditionalFormatting sqref="BB37">
    <cfRule type="expression" dxfId="96" priority="268">
      <formula>$A37="АОСР"</formula>
    </cfRule>
  </conditionalFormatting>
  <conditionalFormatting sqref="AY38">
    <cfRule type="expression" dxfId="95" priority="246">
      <formula>$A38="АОСР"</formula>
    </cfRule>
  </conditionalFormatting>
  <conditionalFormatting sqref="BD33">
    <cfRule type="expression" dxfId="94" priority="245">
      <formula>$A35="АОСР"</formula>
    </cfRule>
  </conditionalFormatting>
  <conditionalFormatting sqref="BD33">
    <cfRule type="expression" dxfId="93" priority="244">
      <formula>$A35="АОСР"</formula>
    </cfRule>
  </conditionalFormatting>
  <conditionalFormatting sqref="BD33">
    <cfRule type="expression" dxfId="92" priority="243">
      <formula>#REF!="АОСР"</formula>
    </cfRule>
  </conditionalFormatting>
  <conditionalFormatting sqref="BD33">
    <cfRule type="expression" dxfId="91" priority="242">
      <formula>#REF!="АОСР"</formula>
    </cfRule>
  </conditionalFormatting>
  <conditionalFormatting sqref="BD34">
    <cfRule type="expression" dxfId="90" priority="241">
      <formula>$A35="АОСР"</formula>
    </cfRule>
  </conditionalFormatting>
  <conditionalFormatting sqref="BD34">
    <cfRule type="expression" dxfId="89" priority="240">
      <formula>$A35="АОСР"</formula>
    </cfRule>
  </conditionalFormatting>
  <conditionalFormatting sqref="BD34">
    <cfRule type="expression" dxfId="88" priority="239">
      <formula>#REF!="АОСР"</formula>
    </cfRule>
  </conditionalFormatting>
  <conditionalFormatting sqref="BD34">
    <cfRule type="expression" dxfId="87" priority="238">
      <formula>#REF!="АОСР"</formula>
    </cfRule>
  </conditionalFormatting>
  <conditionalFormatting sqref="AX34">
    <cfRule type="expression" dxfId="86" priority="237">
      <formula>$A34="АОСР"</formula>
    </cfRule>
  </conditionalFormatting>
  <conditionalFormatting sqref="AX30">
    <cfRule type="expression" dxfId="85" priority="236">
      <formula>$A30="АОСР"</formula>
    </cfRule>
  </conditionalFormatting>
  <conditionalFormatting sqref="BF28">
    <cfRule type="expression" dxfId="84" priority="235">
      <formula>$A28="АОСР"</formula>
    </cfRule>
  </conditionalFormatting>
  <conditionalFormatting sqref="BA26">
    <cfRule type="expression" dxfId="83" priority="234">
      <formula>$A26="АОСР"</formula>
    </cfRule>
  </conditionalFormatting>
  <conditionalFormatting sqref="BA26">
    <cfRule type="expression" dxfId="82" priority="233">
      <formula>$A26="АОСР"</formula>
    </cfRule>
  </conditionalFormatting>
  <conditionalFormatting sqref="BA26">
    <cfRule type="expression" dxfId="81" priority="232">
      <formula>$A26="АОСР"</formula>
    </cfRule>
  </conditionalFormatting>
  <conditionalFormatting sqref="BA26">
    <cfRule type="expression" dxfId="80" priority="231">
      <formula>$A26="АОСР"</formula>
    </cfRule>
  </conditionalFormatting>
  <conditionalFormatting sqref="BA26">
    <cfRule type="expression" dxfId="79" priority="230">
      <formula>$A26="АОСР"</formula>
    </cfRule>
  </conditionalFormatting>
  <conditionalFormatting sqref="BA26">
    <cfRule type="expression" dxfId="78" priority="229">
      <formula>$A26="АОСР"</formula>
    </cfRule>
  </conditionalFormatting>
  <conditionalFormatting sqref="BA26">
    <cfRule type="expression" dxfId="77" priority="228">
      <formula>$A26="АОСР"</formula>
    </cfRule>
  </conditionalFormatting>
  <conditionalFormatting sqref="BA26">
    <cfRule type="expression" dxfId="76" priority="227">
      <formula>$A26="АОСР"</formula>
    </cfRule>
  </conditionalFormatting>
  <conditionalFormatting sqref="BA26">
    <cfRule type="expression" dxfId="75" priority="226">
      <formula>$A26="АОСР"</formula>
    </cfRule>
  </conditionalFormatting>
  <conditionalFormatting sqref="BA26">
    <cfRule type="expression" dxfId="74" priority="225">
      <formula>$A26="АОСР"</formula>
    </cfRule>
  </conditionalFormatting>
  <conditionalFormatting sqref="BA26">
    <cfRule type="expression" dxfId="73" priority="224">
      <formula>$A26="АОСР"</formula>
    </cfRule>
  </conditionalFormatting>
  <conditionalFormatting sqref="BA26">
    <cfRule type="expression" dxfId="72" priority="223">
      <formula>$A26="АОСР"</formula>
    </cfRule>
  </conditionalFormatting>
  <conditionalFormatting sqref="BA26">
    <cfRule type="expression" dxfId="71" priority="222">
      <formula>$A26="АОСР"</formula>
    </cfRule>
  </conditionalFormatting>
  <conditionalFormatting sqref="BA26">
    <cfRule type="expression" dxfId="70" priority="221">
      <formula>$A26="АОСР"</formula>
    </cfRule>
  </conditionalFormatting>
  <conditionalFormatting sqref="BA26">
    <cfRule type="expression" dxfId="69" priority="220">
      <formula>$A26="АОСР"</formula>
    </cfRule>
  </conditionalFormatting>
  <conditionalFormatting sqref="BA26">
    <cfRule type="expression" dxfId="68" priority="219">
      <formula>$A26="АОСР"</formula>
    </cfRule>
  </conditionalFormatting>
  <conditionalFormatting sqref="BA26">
    <cfRule type="expression" dxfId="67" priority="218">
      <formula>$A26="АОСР"</formula>
    </cfRule>
  </conditionalFormatting>
  <conditionalFormatting sqref="BA26">
    <cfRule type="expression" dxfId="66" priority="217">
      <formula>$A26="АОСР"</formula>
    </cfRule>
  </conditionalFormatting>
  <conditionalFormatting sqref="BA26">
    <cfRule type="expression" dxfId="65" priority="216">
      <formula>$A26="АОСР"</formula>
    </cfRule>
  </conditionalFormatting>
  <conditionalFormatting sqref="BA26">
    <cfRule type="expression" dxfId="64" priority="215">
      <formula>$A26="АОСР"</formula>
    </cfRule>
  </conditionalFormatting>
  <conditionalFormatting sqref="BA26">
    <cfRule type="expression" dxfId="63" priority="214">
      <formula>$A26="АОСР"</formula>
    </cfRule>
  </conditionalFormatting>
  <conditionalFormatting sqref="AU25">
    <cfRule type="expression" dxfId="62" priority="213">
      <formula>$A25="АОСР"</formula>
    </cfRule>
  </conditionalFormatting>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405"/>
  <sheetViews>
    <sheetView view="pageBreakPreview" zoomScale="115" zoomScaleNormal="100" zoomScaleSheetLayoutView="115" workbookViewId="0">
      <selection activeCell="G3" sqref="G3"/>
    </sheetView>
  </sheetViews>
  <sheetFormatPr defaultColWidth="9.140625" defaultRowHeight="15.75" x14ac:dyDescent="0.25"/>
  <cols>
    <col min="1" max="1" width="6.85546875" style="221" customWidth="1"/>
    <col min="2" max="2" width="17.42578125" style="221" customWidth="1"/>
    <col min="3" max="3" width="14.7109375" style="221" customWidth="1"/>
    <col min="4" max="4" width="9.7109375" style="221" customWidth="1"/>
    <col min="5" max="5" width="13.28515625" style="221" customWidth="1"/>
    <col min="6" max="6" width="3.85546875" style="221" customWidth="1"/>
    <col min="7" max="7" width="6.140625" style="221" customWidth="1"/>
    <col min="8" max="9" width="9.140625" style="221"/>
    <col min="10" max="10" width="16" style="221" customWidth="1"/>
    <col min="11" max="12" width="9.140625" style="221"/>
    <col min="13" max="13" width="13.140625" style="34" customWidth="1"/>
    <col min="14" max="14" width="53.7109375" style="4" customWidth="1"/>
    <col min="15" max="15" width="11.28515625" style="42" customWidth="1"/>
    <col min="16" max="16" width="15.28515625" style="4" customWidth="1"/>
    <col min="17" max="17" width="24.42578125" style="4" customWidth="1"/>
    <col min="18" max="18" width="13.5703125" style="4" customWidth="1"/>
    <col min="19" max="19" width="23.42578125" style="5" customWidth="1"/>
    <col min="20" max="20" width="17.85546875" style="4" customWidth="1"/>
    <col min="21" max="21" width="29.7109375" style="4" customWidth="1"/>
    <col min="22" max="22" width="20.7109375" style="4" customWidth="1"/>
    <col min="23" max="23" width="26" style="4" customWidth="1"/>
    <col min="24" max="24" width="17.5703125" style="4" customWidth="1"/>
    <col min="25" max="25" width="21.7109375" style="4" customWidth="1"/>
    <col min="26" max="26" width="22.140625" style="4" customWidth="1"/>
    <col min="27" max="27" width="16.42578125" style="4" customWidth="1"/>
    <col min="28" max="28" width="23.28515625" style="4" customWidth="1"/>
    <col min="29" max="29" width="22.28515625" style="4" customWidth="1"/>
    <col min="30" max="33" width="23.7109375" style="4" customWidth="1"/>
    <col min="34" max="34" width="25" style="4" customWidth="1"/>
    <col min="35" max="35" width="23.7109375" style="4" customWidth="1"/>
    <col min="36" max="36" width="32.28515625" style="4" customWidth="1"/>
    <col min="37" max="16384" width="9.140625" style="221"/>
  </cols>
  <sheetData>
    <row r="1" spans="1:47" ht="15.75" customHeight="1" x14ac:dyDescent="0.3">
      <c r="A1" s="6"/>
      <c r="B1" s="6"/>
      <c r="C1" s="6"/>
      <c r="D1" s="6"/>
      <c r="E1" s="6"/>
      <c r="F1" s="6"/>
      <c r="G1" s="6"/>
      <c r="H1" s="6"/>
      <c r="I1" s="6"/>
      <c r="J1" s="6"/>
      <c r="N1" s="549" t="s">
        <v>21</v>
      </c>
      <c r="O1" s="549"/>
      <c r="P1" s="549"/>
      <c r="Q1" s="549"/>
    </row>
    <row r="2" spans="1:47" ht="15.75" customHeight="1" x14ac:dyDescent="0.25">
      <c r="A2" s="550" t="s">
        <v>212</v>
      </c>
      <c r="B2" s="550"/>
      <c r="C2" s="550"/>
      <c r="D2" s="550"/>
      <c r="E2" s="550"/>
      <c r="F2" s="153">
        <v>6</v>
      </c>
      <c r="G2" s="189" t="s">
        <v>796</v>
      </c>
      <c r="H2" s="349"/>
      <c r="I2" s="48"/>
      <c r="J2" s="70"/>
    </row>
    <row r="3" spans="1:47" ht="15.75" customHeight="1" x14ac:dyDescent="0.25">
      <c r="A3" s="6"/>
      <c r="B3" s="6"/>
      <c r="C3" s="6"/>
      <c r="D3" s="6"/>
      <c r="E3" s="6"/>
      <c r="F3" s="6"/>
      <c r="G3" s="6"/>
      <c r="H3" s="6"/>
      <c r="I3" s="6"/>
      <c r="J3" s="6"/>
    </row>
    <row r="4" spans="1:47" ht="15.75" customHeight="1" x14ac:dyDescent="0.25">
      <c r="A4" s="6"/>
      <c r="B4" s="6"/>
      <c r="C4" s="71" t="s">
        <v>37</v>
      </c>
      <c r="D4" s="551" t="str">
        <f>VLOOKUP(F2,M:AJ,7)</f>
        <v>05 декабря 2020 г.</v>
      </c>
      <c r="E4" s="551"/>
      <c r="F4" s="551"/>
      <c r="G4" s="6"/>
      <c r="H4" s="6"/>
      <c r="I4" s="6"/>
      <c r="J4" s="6"/>
      <c r="M4" s="47"/>
      <c r="N4" s="41">
        <v>2</v>
      </c>
      <c r="O4" s="47">
        <v>3</v>
      </c>
      <c r="P4" s="41">
        <v>4</v>
      </c>
      <c r="Q4" s="47">
        <v>5</v>
      </c>
      <c r="R4" s="41">
        <v>6</v>
      </c>
      <c r="S4" s="47">
        <v>7</v>
      </c>
      <c r="T4" s="41">
        <v>8</v>
      </c>
      <c r="U4" s="47">
        <v>9</v>
      </c>
      <c r="V4" s="41">
        <v>10</v>
      </c>
      <c r="W4" s="47">
        <v>11</v>
      </c>
      <c r="X4" s="41">
        <v>12</v>
      </c>
      <c r="Y4" s="47">
        <v>13</v>
      </c>
      <c r="Z4" s="41">
        <v>14</v>
      </c>
      <c r="AA4" s="47">
        <v>15</v>
      </c>
      <c r="AB4" s="47">
        <v>16</v>
      </c>
      <c r="AC4" s="47">
        <v>17</v>
      </c>
      <c r="AD4" s="47">
        <v>18</v>
      </c>
      <c r="AE4" s="47">
        <v>19</v>
      </c>
      <c r="AF4" s="47">
        <v>20</v>
      </c>
      <c r="AG4" s="47">
        <v>21</v>
      </c>
      <c r="AH4" s="47">
        <v>22</v>
      </c>
      <c r="AI4" s="47">
        <v>23</v>
      </c>
      <c r="AJ4" s="47">
        <v>24</v>
      </c>
    </row>
    <row r="5" spans="1:47" ht="15.75" customHeight="1" x14ac:dyDescent="0.25">
      <c r="A5" s="6"/>
      <c r="B5" s="6"/>
      <c r="C5" s="6"/>
      <c r="D5" s="6"/>
      <c r="E5" s="6"/>
      <c r="F5" s="6"/>
      <c r="G5" s="6"/>
      <c r="H5" s="6"/>
      <c r="I5" s="6"/>
      <c r="J5" s="6"/>
      <c r="M5" s="7" t="s">
        <v>22</v>
      </c>
    </row>
    <row r="6" spans="1:47" ht="15.75" customHeight="1" x14ac:dyDescent="0.25">
      <c r="A6" s="552" t="s">
        <v>213</v>
      </c>
      <c r="B6" s="552"/>
      <c r="C6" s="552"/>
      <c r="D6" s="552"/>
      <c r="E6" s="553" t="str">
        <f>Исх!B32</f>
        <v>ООО «Соровскнефть»</v>
      </c>
      <c r="F6" s="553"/>
      <c r="G6" s="553"/>
      <c r="H6" s="553"/>
      <c r="I6" s="553"/>
      <c r="J6" s="553"/>
      <c r="M6" s="554" t="s">
        <v>23</v>
      </c>
      <c r="N6" s="545" t="s">
        <v>24</v>
      </c>
      <c r="O6" s="545"/>
      <c r="P6" s="545"/>
      <c r="Q6" s="545" t="s">
        <v>25</v>
      </c>
      <c r="R6" s="545" t="s">
        <v>26</v>
      </c>
      <c r="S6" s="546" t="s">
        <v>27</v>
      </c>
      <c r="T6" s="547" t="s">
        <v>28</v>
      </c>
      <c r="U6" s="547" t="s">
        <v>29</v>
      </c>
      <c r="V6" s="548" t="s">
        <v>40</v>
      </c>
      <c r="W6" s="543" t="s">
        <v>221</v>
      </c>
      <c r="X6" s="543" t="s">
        <v>30</v>
      </c>
      <c r="Y6" s="543" t="s">
        <v>31</v>
      </c>
      <c r="Z6" s="543" t="s">
        <v>32</v>
      </c>
      <c r="AA6" s="544" t="s">
        <v>7</v>
      </c>
      <c r="AB6" s="544" t="s">
        <v>216</v>
      </c>
      <c r="AC6" s="541" t="s">
        <v>214</v>
      </c>
      <c r="AD6" s="541" t="s">
        <v>215</v>
      </c>
      <c r="AE6" s="541" t="s">
        <v>206</v>
      </c>
      <c r="AF6" s="541" t="s">
        <v>207</v>
      </c>
      <c r="AG6" s="541" t="s">
        <v>219</v>
      </c>
      <c r="AH6" s="541" t="s">
        <v>208</v>
      </c>
      <c r="AI6" s="541" t="s">
        <v>218</v>
      </c>
      <c r="AJ6" s="555" t="s">
        <v>203</v>
      </c>
    </row>
    <row r="7" spans="1:47" ht="49.5" customHeight="1" x14ac:dyDescent="0.2">
      <c r="A7" s="533" t="s">
        <v>202</v>
      </c>
      <c r="B7" s="533"/>
      <c r="C7" s="533"/>
      <c r="D7" s="533"/>
      <c r="E7" s="557" t="str">
        <f>VLOOKUP(F2,M:AC, 2)</f>
        <v>Задвижка клиновая с ручным приводом (в к-те с ответными фланцами и крепежом) ЗК50*16-Ф-Х-К0/4-К48/РМ/Н/С0 DN 50, PN 1,6 МПа</v>
      </c>
      <c r="F7" s="557"/>
      <c r="G7" s="557"/>
      <c r="H7" s="557"/>
      <c r="I7" s="557"/>
      <c r="J7" s="557"/>
      <c r="M7" s="554"/>
      <c r="N7" s="423" t="s">
        <v>33</v>
      </c>
      <c r="O7" s="422" t="s">
        <v>34</v>
      </c>
      <c r="P7" s="423" t="s">
        <v>35</v>
      </c>
      <c r="Q7" s="545"/>
      <c r="R7" s="545"/>
      <c r="S7" s="546"/>
      <c r="T7" s="547"/>
      <c r="U7" s="547"/>
      <c r="V7" s="548"/>
      <c r="W7" s="543"/>
      <c r="X7" s="543"/>
      <c r="Y7" s="543"/>
      <c r="Z7" s="543"/>
      <c r="AA7" s="544"/>
      <c r="AB7" s="544"/>
      <c r="AC7" s="542"/>
      <c r="AD7" s="542"/>
      <c r="AE7" s="542"/>
      <c r="AF7" s="542"/>
      <c r="AG7" s="542"/>
      <c r="AH7" s="542"/>
      <c r="AI7" s="542"/>
      <c r="AJ7" s="556"/>
    </row>
    <row r="8" spans="1:47" ht="15.75" customHeight="1" x14ac:dyDescent="0.25">
      <c r="A8" s="523" t="s">
        <v>316</v>
      </c>
      <c r="B8" s="523"/>
      <c r="C8" s="523"/>
      <c r="D8" s="523"/>
      <c r="E8" s="537" t="str">
        <f>VLOOKUP(F2,M:AJ,24)</f>
        <v>№018172, 018053;</v>
      </c>
      <c r="F8" s="537"/>
      <c r="G8" s="537"/>
      <c r="H8" s="537"/>
      <c r="I8" s="537"/>
      <c r="J8" s="537"/>
      <c r="K8" s="263" t="s">
        <v>212</v>
      </c>
      <c r="L8" s="263" t="str">
        <f>CONCATENATE(K8,M8)</f>
        <v>Акт входного контроля №1</v>
      </c>
      <c r="M8" s="47">
        <v>1</v>
      </c>
      <c r="N8" s="261" t="s">
        <v>751</v>
      </c>
      <c r="O8" s="152" t="s">
        <v>747</v>
      </c>
      <c r="P8" s="261" t="str">
        <f t="shared" ref="P8" si="0">CONCATENATE(N8,R8)</f>
        <v xml:space="preserve">Трубы стальные бесшовные грячедеформированные общего назначения Ø57х5 мм 09Г2С; МУК №П2-01 М-0034, РД 03-606-03, ГОСТ 8732-78, ГОСТ 8731-74; </v>
      </c>
      <c r="Q8" s="261" t="s">
        <v>746</v>
      </c>
      <c r="R8" s="261" t="s">
        <v>713</v>
      </c>
      <c r="S8" s="418" t="s">
        <v>716</v>
      </c>
      <c r="T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8" s="261" t="s">
        <v>714</v>
      </c>
      <c r="V8" s="261" t="s">
        <v>423</v>
      </c>
      <c r="W8" s="261" t="s">
        <v>199</v>
      </c>
      <c r="X8" s="261" t="s">
        <v>197</v>
      </c>
      <c r="Y8" s="261" t="str">
        <f>Исх!E$8</f>
        <v xml:space="preserve">Романенко В.А. </v>
      </c>
      <c r="Z8" s="261" t="str">
        <f>Исх!E$12</f>
        <v xml:space="preserve">Гебеков Н.Г. </v>
      </c>
      <c r="AA8" s="261" t="str">
        <f>Исх!E$24</f>
        <v xml:space="preserve">Дегтярев Г.В. </v>
      </c>
      <c r="AB8" s="261" t="str">
        <f>Исх!E$25</f>
        <v>Меньков А.И.</v>
      </c>
      <c r="AC8" s="261" t="s">
        <v>691</v>
      </c>
      <c r="AD8" s="265" t="s">
        <v>715</v>
      </c>
      <c r="AE8" s="418" t="s">
        <v>716</v>
      </c>
      <c r="AF8" s="261"/>
      <c r="AG8" s="260"/>
      <c r="AH8" s="261"/>
      <c r="AI8" s="261" t="str">
        <f>Исх!B$31</f>
        <v>ООО «Нефтьмонтаж»,</v>
      </c>
      <c r="AJ8" s="260" t="s">
        <v>717</v>
      </c>
      <c r="AM8" s="538" t="s">
        <v>19</v>
      </c>
      <c r="AN8" s="539"/>
      <c r="AO8" s="539"/>
      <c r="AP8" s="539"/>
    </row>
    <row r="9" spans="1:47" ht="35.25" customHeight="1" x14ac:dyDescent="0.25">
      <c r="A9" s="533" t="s">
        <v>315</v>
      </c>
      <c r="B9" s="533"/>
      <c r="C9" s="533"/>
      <c r="D9" s="533"/>
      <c r="E9" s="537" t="str">
        <f>VLOOKUP(F2,M:AJ,17)</f>
        <v>ООО "МЗТА"</v>
      </c>
      <c r="F9" s="537"/>
      <c r="G9" s="537"/>
      <c r="H9" s="537"/>
      <c r="I9" s="537"/>
      <c r="J9" s="537"/>
      <c r="K9" s="263" t="s">
        <v>212</v>
      </c>
      <c r="L9" s="263" t="str">
        <f t="shared" ref="L9:L58" si="1">CONCATENATE(K9,M9)</f>
        <v>Акт входного контроля №2</v>
      </c>
      <c r="M9" s="47">
        <v>2</v>
      </c>
      <c r="N9" s="348" t="s">
        <v>718</v>
      </c>
      <c r="O9" s="419" t="s">
        <v>678</v>
      </c>
      <c r="P9" s="366" t="s">
        <v>719</v>
      </c>
      <c r="Q9" s="261" t="s">
        <v>746</v>
      </c>
      <c r="R9" s="366" t="s">
        <v>595</v>
      </c>
      <c r="S9" s="418" t="s">
        <v>716</v>
      </c>
      <c r="T9" s="366" t="s">
        <v>720</v>
      </c>
      <c r="U9" s="366" t="s">
        <v>721</v>
      </c>
      <c r="V9" s="366" t="s">
        <v>226</v>
      </c>
      <c r="W9" s="366" t="s">
        <v>225</v>
      </c>
      <c r="X9" s="366" t="s">
        <v>197</v>
      </c>
      <c r="Y9" s="366" t="s">
        <v>594</v>
      </c>
      <c r="Z9" s="366" t="s">
        <v>402</v>
      </c>
      <c r="AA9" s="366" t="s">
        <v>305</v>
      </c>
      <c r="AB9" s="261" t="s">
        <v>407</v>
      </c>
      <c r="AC9" s="366" t="s">
        <v>722</v>
      </c>
      <c r="AD9" s="367" t="s">
        <v>723</v>
      </c>
      <c r="AE9" s="418" t="s">
        <v>716</v>
      </c>
      <c r="AF9" s="366"/>
      <c r="AG9" s="368"/>
      <c r="AH9" s="366"/>
      <c r="AI9" s="366" t="s">
        <v>348</v>
      </c>
      <c r="AJ9" s="368" t="s">
        <v>724</v>
      </c>
      <c r="AM9" s="425"/>
      <c r="AN9" s="426"/>
      <c r="AO9" s="426"/>
      <c r="AP9" s="426"/>
    </row>
    <row r="10" spans="1:47" ht="15.75" customHeight="1" x14ac:dyDescent="0.25">
      <c r="A10" s="523" t="s">
        <v>204</v>
      </c>
      <c r="B10" s="523"/>
      <c r="C10" s="523"/>
      <c r="D10" s="6"/>
      <c r="E10" s="536" t="str">
        <f>VLOOKUP(F2,M:AJ,18)</f>
        <v>13 марта 2019</v>
      </c>
      <c r="F10" s="536"/>
      <c r="G10" s="536"/>
      <c r="H10" s="536"/>
      <c r="I10" s="536"/>
      <c r="J10" s="536"/>
      <c r="K10" s="263" t="s">
        <v>212</v>
      </c>
      <c r="L10" s="263" t="str">
        <f t="shared" si="1"/>
        <v>Акт входного контроля №3</v>
      </c>
      <c r="M10" s="47">
        <v>3</v>
      </c>
      <c r="N10" s="348" t="s">
        <v>725</v>
      </c>
      <c r="O10" s="420" t="s">
        <v>710</v>
      </c>
      <c r="P10" s="366" t="s">
        <v>719</v>
      </c>
      <c r="Q10" s="261" t="s">
        <v>746</v>
      </c>
      <c r="R10" s="366" t="s">
        <v>595</v>
      </c>
      <c r="S10" s="418" t="s">
        <v>716</v>
      </c>
      <c r="T10" s="366" t="s">
        <v>720</v>
      </c>
      <c r="U10" s="366" t="s">
        <v>727</v>
      </c>
      <c r="V10" s="366" t="s">
        <v>226</v>
      </c>
      <c r="W10" s="366" t="s">
        <v>225</v>
      </c>
      <c r="X10" s="366" t="s">
        <v>197</v>
      </c>
      <c r="Y10" s="366" t="s">
        <v>594</v>
      </c>
      <c r="Z10" s="366" t="s">
        <v>402</v>
      </c>
      <c r="AA10" s="366" t="s">
        <v>305</v>
      </c>
      <c r="AB10" s="261" t="s">
        <v>407</v>
      </c>
      <c r="AC10" s="366" t="s">
        <v>722</v>
      </c>
      <c r="AD10" s="367" t="s">
        <v>728</v>
      </c>
      <c r="AE10" s="418" t="s">
        <v>716</v>
      </c>
      <c r="AF10" s="366"/>
      <c r="AG10" s="368"/>
      <c r="AH10" s="366"/>
      <c r="AI10" s="366" t="s">
        <v>348</v>
      </c>
      <c r="AJ10" s="368" t="s">
        <v>726</v>
      </c>
      <c r="AM10" s="538" t="s">
        <v>91</v>
      </c>
      <c r="AN10" s="539"/>
      <c r="AO10" s="539"/>
    </row>
    <row r="11" spans="1:47" ht="15.75" customHeight="1" x14ac:dyDescent="0.25">
      <c r="A11" s="523" t="s">
        <v>205</v>
      </c>
      <c r="B11" s="523"/>
      <c r="C11" s="6"/>
      <c r="D11" s="6"/>
      <c r="E11" s="540" t="str">
        <f>VLOOKUP(F2,M:AJ,23)</f>
        <v>ООО «Соровскнефть»</v>
      </c>
      <c r="F11" s="540"/>
      <c r="G11" s="540"/>
      <c r="H11" s="540"/>
      <c r="I11" s="540"/>
      <c r="J11" s="540"/>
      <c r="K11" s="263" t="s">
        <v>212</v>
      </c>
      <c r="L11" s="263" t="str">
        <f t="shared" si="1"/>
        <v>Акт входного контроля №4</v>
      </c>
      <c r="M11" s="47">
        <v>4</v>
      </c>
      <c r="N11" s="348" t="s">
        <v>729</v>
      </c>
      <c r="O11" s="152" t="s">
        <v>730</v>
      </c>
      <c r="P11" s="261" t="str">
        <f>CONCATENATE(N11,R11)</f>
        <v xml:space="preserve">Отвод 90-57х5 09Г2С;МУК №П2-01 М-0034, РД 03-606-03, ГОСТ 17375-2001; </v>
      </c>
      <c r="Q11" s="261" t="s">
        <v>746</v>
      </c>
      <c r="R11" s="261" t="s">
        <v>731</v>
      </c>
      <c r="S11" s="418" t="s">
        <v>716</v>
      </c>
      <c r="T11"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11" s="348" t="s">
        <v>732</v>
      </c>
      <c r="V11" s="261" t="s">
        <v>423</v>
      </c>
      <c r="W11" s="348" t="s">
        <v>199</v>
      </c>
      <c r="X11" s="261" t="s">
        <v>197</v>
      </c>
      <c r="Y11" s="403" t="s">
        <v>352</v>
      </c>
      <c r="Z11" s="261" t="str">
        <f>Исх!E$12</f>
        <v xml:space="preserve">Гебеков Н.Г. </v>
      </c>
      <c r="AA11" s="261" t="str">
        <f>Исх!E$24</f>
        <v xml:space="preserve">Дегтярев Г.В. </v>
      </c>
      <c r="AB11" s="366" t="s">
        <v>407</v>
      </c>
      <c r="AC11" s="348" t="s">
        <v>733</v>
      </c>
      <c r="AD11" s="404" t="s">
        <v>734</v>
      </c>
      <c r="AE11" s="418" t="s">
        <v>716</v>
      </c>
      <c r="AF11" s="261"/>
      <c r="AG11" s="261"/>
      <c r="AH11" s="261"/>
      <c r="AI11" s="261" t="str">
        <f>Исх!B$31</f>
        <v>ООО «Нефтьмонтаж»,</v>
      </c>
      <c r="AJ11" s="260" t="s">
        <v>735</v>
      </c>
    </row>
    <row r="12" spans="1:47" ht="15.75" customHeight="1" x14ac:dyDescent="0.25">
      <c r="A12" s="534" t="s">
        <v>224</v>
      </c>
      <c r="B12" s="534"/>
      <c r="C12" s="529"/>
      <c r="D12" s="529"/>
      <c r="E12" s="424" t="s">
        <v>319</v>
      </c>
      <c r="F12" s="535" t="str">
        <f>VLOOKUP(F2,M:AC, 3)</f>
        <v>2 шт.</v>
      </c>
      <c r="G12" s="535"/>
      <c r="H12" s="535"/>
      <c r="I12" s="535"/>
      <c r="J12" s="535"/>
      <c r="K12" s="263" t="s">
        <v>212</v>
      </c>
      <c r="L12" s="263" t="str">
        <f t="shared" si="1"/>
        <v>Акт входного контроля №5</v>
      </c>
      <c r="M12" s="47">
        <v>5</v>
      </c>
      <c r="N12" s="348" t="s">
        <v>749</v>
      </c>
      <c r="O12" s="152" t="s">
        <v>596</v>
      </c>
      <c r="P12" s="261" t="str">
        <f t="shared" ref="P12:P13" si="2">CONCATENATE(N12,R12)</f>
        <v>Тройник 57х4 09Г2С;МУК №П2-01 М-0034, РД 03-606-03, ГОСТ 17376-2001;</v>
      </c>
      <c r="Q12" s="261" t="s">
        <v>746</v>
      </c>
      <c r="R12" s="348" t="s">
        <v>736</v>
      </c>
      <c r="S12" s="418" t="s">
        <v>716</v>
      </c>
      <c r="T12"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12" s="348" t="s">
        <v>737</v>
      </c>
      <c r="V12" s="366" t="s">
        <v>423</v>
      </c>
      <c r="W12" s="366" t="s">
        <v>199</v>
      </c>
      <c r="X12" s="366" t="s">
        <v>197</v>
      </c>
      <c r="Y12" s="403" t="s">
        <v>352</v>
      </c>
      <c r="Z12" s="366" t="s">
        <v>402</v>
      </c>
      <c r="AA12" s="366" t="s">
        <v>305</v>
      </c>
      <c r="AB12" s="366" t="s">
        <v>407</v>
      </c>
      <c r="AC12" s="348" t="s">
        <v>733</v>
      </c>
      <c r="AD12" s="367" t="s">
        <v>738</v>
      </c>
      <c r="AE12" s="418" t="s">
        <v>716</v>
      </c>
      <c r="AF12" s="261"/>
      <c r="AG12" s="261"/>
      <c r="AH12" s="261"/>
      <c r="AI12" s="261" t="str">
        <f>Исх!B$31</f>
        <v>ООО «Нефтьмонтаж»,</v>
      </c>
      <c r="AJ12" s="260" t="s">
        <v>739</v>
      </c>
      <c r="AM12" s="522" t="s">
        <v>711</v>
      </c>
      <c r="AN12" s="522"/>
      <c r="AO12" s="522"/>
      <c r="AP12" s="522"/>
      <c r="AQ12" s="522"/>
      <c r="AR12" s="522"/>
      <c r="AS12" s="522"/>
      <c r="AT12" s="522"/>
      <c r="AU12" s="522"/>
    </row>
    <row r="13" spans="1:47" ht="15.75" customHeight="1" x14ac:dyDescent="0.25">
      <c r="A13" s="523" t="s">
        <v>206</v>
      </c>
      <c r="B13" s="523"/>
      <c r="C13" s="536" t="str">
        <f>VLOOKUP(F2,M:AJ,19)</f>
        <v>12 июня 2021 г.</v>
      </c>
      <c r="D13" s="536"/>
      <c r="E13" s="536"/>
      <c r="F13" s="6"/>
      <c r="G13" s="6"/>
      <c r="H13" s="6"/>
      <c r="I13" s="6"/>
      <c r="J13" s="6"/>
      <c r="K13" s="263" t="s">
        <v>212</v>
      </c>
      <c r="L13" s="263" t="str">
        <f t="shared" si="1"/>
        <v>Акт входного контроля №6</v>
      </c>
      <c r="M13" s="47">
        <v>6</v>
      </c>
      <c r="N13" s="428" t="s">
        <v>758</v>
      </c>
      <c r="O13" s="152" t="s">
        <v>677</v>
      </c>
      <c r="P13" s="431" t="str">
        <f t="shared" si="2"/>
        <v>Задвижка клиновая с ручным приводом (в к-те с ответными фланцами и крепежом) ЗК50*16-Ф-Х-К0/4-К48/РМ/Н/С0 DN 50, PN 1,6 МПаМУК №П1-01.05 М-0080, РД 03-606-03;</v>
      </c>
      <c r="Q13" s="431" t="s">
        <v>746</v>
      </c>
      <c r="R13" s="431" t="s">
        <v>766</v>
      </c>
      <c r="S13" s="418" t="s">
        <v>716</v>
      </c>
      <c r="T13" s="431" t="s">
        <v>805</v>
      </c>
      <c r="U13" s="348" t="s">
        <v>767</v>
      </c>
      <c r="V13" s="261" t="s">
        <v>423</v>
      </c>
      <c r="W13" s="348" t="s">
        <v>199</v>
      </c>
      <c r="X13" s="261" t="s">
        <v>197</v>
      </c>
      <c r="Y13" s="403" t="s">
        <v>352</v>
      </c>
      <c r="Z13" s="261" t="s">
        <v>402</v>
      </c>
      <c r="AA13" s="261" t="s">
        <v>305</v>
      </c>
      <c r="AB13" s="366" t="s">
        <v>407</v>
      </c>
      <c r="AC13" s="348" t="s">
        <v>768</v>
      </c>
      <c r="AD13" s="404" t="s">
        <v>769</v>
      </c>
      <c r="AE13" s="418" t="s">
        <v>770</v>
      </c>
      <c r="AF13" s="261"/>
      <c r="AG13" s="261"/>
      <c r="AH13" s="261"/>
      <c r="AI13" s="261" t="s">
        <v>298</v>
      </c>
      <c r="AJ13" s="351" t="s">
        <v>785</v>
      </c>
      <c r="AM13" s="526" t="s">
        <v>712</v>
      </c>
      <c r="AN13" s="526"/>
      <c r="AO13" s="526"/>
      <c r="AP13" s="526"/>
      <c r="AQ13" s="526"/>
      <c r="AR13" s="526"/>
      <c r="AS13" s="526"/>
      <c r="AT13" s="526"/>
      <c r="AU13" s="526"/>
    </row>
    <row r="14" spans="1:47" ht="15.75" customHeight="1" x14ac:dyDescent="0.25">
      <c r="A14" s="530" t="s">
        <v>207</v>
      </c>
      <c r="B14" s="530"/>
      <c r="C14" s="531"/>
      <c r="D14" s="531"/>
      <c r="E14" s="531"/>
      <c r="F14" s="6"/>
      <c r="G14" s="6"/>
      <c r="H14" s="6"/>
      <c r="I14" s="6"/>
      <c r="J14" s="6"/>
      <c r="K14" s="263" t="s">
        <v>212</v>
      </c>
      <c r="L14" s="263" t="str">
        <f t="shared" si="1"/>
        <v>Акт входного контроля №7</v>
      </c>
      <c r="M14" s="47">
        <v>7</v>
      </c>
      <c r="N14" s="348" t="s">
        <v>752</v>
      </c>
      <c r="O14" s="152" t="s">
        <v>740</v>
      </c>
      <c r="P14" s="261" t="str">
        <f>CONCATENATE(N14,R14)</f>
        <v xml:space="preserve">Опора 57х5-09Г2С ТС-623.000-03 9.РНПО.3.20.057.00.000 СБ;МУК №П2-01 М-0034, РД 03-606-03, серия 5.903-13 в. 8-95; </v>
      </c>
      <c r="Q14" s="261" t="s">
        <v>746</v>
      </c>
      <c r="R14" s="261" t="s">
        <v>741</v>
      </c>
      <c r="S14" s="418" t="s">
        <v>716</v>
      </c>
      <c r="T14" s="261" t="s">
        <v>805</v>
      </c>
      <c r="U14" s="261" t="s">
        <v>753</v>
      </c>
      <c r="V14" s="261" t="s">
        <v>423</v>
      </c>
      <c r="W14" s="348" t="s">
        <v>199</v>
      </c>
      <c r="X14" s="261" t="s">
        <v>197</v>
      </c>
      <c r="Y14" s="403" t="s">
        <v>352</v>
      </c>
      <c r="Z14" s="261" t="s">
        <v>402</v>
      </c>
      <c r="AA14" s="261" t="s">
        <v>305</v>
      </c>
      <c r="AB14" s="366" t="s">
        <v>407</v>
      </c>
      <c r="AC14" s="348" t="s">
        <v>754</v>
      </c>
      <c r="AD14" s="350" t="s">
        <v>755</v>
      </c>
      <c r="AE14" s="418" t="s">
        <v>716</v>
      </c>
      <c r="AF14" s="261"/>
      <c r="AG14" s="261"/>
      <c r="AH14" s="261"/>
      <c r="AI14" s="261" t="s">
        <v>298</v>
      </c>
      <c r="AJ14" s="351" t="s">
        <v>609</v>
      </c>
    </row>
    <row r="15" spans="1:47" ht="15.75" customHeight="1" x14ac:dyDescent="0.25">
      <c r="A15" s="530" t="s">
        <v>208</v>
      </c>
      <c r="B15" s="530"/>
      <c r="C15" s="532"/>
      <c r="D15" s="532"/>
      <c r="E15" s="532"/>
      <c r="F15" s="6"/>
      <c r="G15" s="6"/>
      <c r="H15" s="6"/>
      <c r="I15" s="6"/>
      <c r="J15" s="6"/>
      <c r="K15" s="263" t="s">
        <v>212</v>
      </c>
      <c r="L15" s="263" t="str">
        <f t="shared" si="1"/>
        <v>Акт входного контроля №8</v>
      </c>
      <c r="M15" s="47">
        <v>8</v>
      </c>
      <c r="N15" s="348" t="s">
        <v>756</v>
      </c>
      <c r="O15" s="347" t="s">
        <v>600</v>
      </c>
      <c r="P15" s="261" t="str">
        <f>CONCATENATE(N15,R15)</f>
        <v>Опора 57х4-09Г2С ТС-670.000 9.РНПО.3.20.060.00.000;МУК №П2-01 М-0034, РД 03-606-03, серия 5.903-13 в. 7-95;</v>
      </c>
      <c r="Q15" s="261" t="s">
        <v>746</v>
      </c>
      <c r="R15" s="348" t="s">
        <v>742</v>
      </c>
      <c r="S15" s="418" t="s">
        <v>716</v>
      </c>
      <c r="T15" s="261" t="s">
        <v>805</v>
      </c>
      <c r="U15" s="261" t="s">
        <v>753</v>
      </c>
      <c r="V15" s="261" t="s">
        <v>423</v>
      </c>
      <c r="W15" s="348" t="s">
        <v>199</v>
      </c>
      <c r="X15" s="261" t="s">
        <v>197</v>
      </c>
      <c r="Y15" s="403" t="s">
        <v>352</v>
      </c>
      <c r="Z15" s="261" t="s">
        <v>402</v>
      </c>
      <c r="AA15" s="261" t="s">
        <v>305</v>
      </c>
      <c r="AB15" s="366" t="s">
        <v>407</v>
      </c>
      <c r="AC15" s="348" t="s">
        <v>754</v>
      </c>
      <c r="AD15" s="427" t="s">
        <v>755</v>
      </c>
      <c r="AE15" s="418" t="s">
        <v>716</v>
      </c>
      <c r="AF15" s="261"/>
      <c r="AG15" s="261"/>
      <c r="AH15" s="261"/>
      <c r="AI15" s="261" t="s">
        <v>298</v>
      </c>
      <c r="AJ15" s="351" t="s">
        <v>609</v>
      </c>
    </row>
    <row r="16" spans="1:47" ht="46.5" customHeight="1" x14ac:dyDescent="0.2">
      <c r="A16" s="533" t="s">
        <v>209</v>
      </c>
      <c r="B16" s="533"/>
      <c r="C16" s="527" t="str">
        <f>CONCATENATE(Исх!D37,Исх!E37)</f>
        <v xml:space="preserve"> Реконструкция ЦПС "Соровский".   Вторая технологическая линия. 3 этап. Резервуар РВС-5000 №1. Позиция 007. Поток Т6. </v>
      </c>
      <c r="D16" s="527"/>
      <c r="E16" s="527"/>
      <c r="F16" s="527"/>
      <c r="G16" s="527"/>
      <c r="H16" s="527"/>
      <c r="I16" s="527"/>
      <c r="J16" s="527"/>
      <c r="K16" s="263" t="s">
        <v>212</v>
      </c>
      <c r="L16" s="263" t="str">
        <f t="shared" si="1"/>
        <v>Акт входного контроля №9</v>
      </c>
      <c r="M16" s="47">
        <v>9</v>
      </c>
      <c r="N16" s="261" t="s">
        <v>759</v>
      </c>
      <c r="O16" s="347" t="s">
        <v>677</v>
      </c>
      <c r="P16" s="261" t="str">
        <f t="shared" ref="P16:P21" si="3">CONCATENATE(N16,R16)</f>
        <v>Фланец 50-16-11-1-Е-Ст20АМУК №П2-01 М-0034, РД 03-606-03, ГОСТ 33259-2015;</v>
      </c>
      <c r="Q16" s="261" t="s">
        <v>746</v>
      </c>
      <c r="R16" s="261" t="s">
        <v>771</v>
      </c>
      <c r="S16" s="418" t="s">
        <v>716</v>
      </c>
      <c r="T16" s="261" t="s">
        <v>805</v>
      </c>
      <c r="U16" s="261" t="s">
        <v>772</v>
      </c>
      <c r="V16" s="261" t="s">
        <v>423</v>
      </c>
      <c r="W16" s="261" t="s">
        <v>199</v>
      </c>
      <c r="X16" s="261" t="s">
        <v>197</v>
      </c>
      <c r="Y16" s="403" t="s">
        <v>352</v>
      </c>
      <c r="Z16" s="261" t="s">
        <v>402</v>
      </c>
      <c r="AA16" s="261" t="s">
        <v>305</v>
      </c>
      <c r="AB16" s="366" t="s">
        <v>407</v>
      </c>
      <c r="AC16" s="261" t="s">
        <v>598</v>
      </c>
      <c r="AD16" s="265"/>
      <c r="AE16" s="418" t="s">
        <v>716</v>
      </c>
      <c r="AF16" s="261"/>
      <c r="AG16" s="260"/>
      <c r="AH16" s="261"/>
      <c r="AI16" s="261" t="s">
        <v>298</v>
      </c>
      <c r="AJ16" s="260"/>
    </row>
    <row r="17" spans="1:36" ht="15.75" customHeight="1" x14ac:dyDescent="0.2">
      <c r="A17" s="523" t="s">
        <v>210</v>
      </c>
      <c r="B17" s="523"/>
      <c r="C17" s="523"/>
      <c r="D17" s="527" t="str">
        <f>Исх!B40</f>
        <v>17679-Р-001.002.007-ТС-01-Ч-005</v>
      </c>
      <c r="E17" s="527"/>
      <c r="F17" s="527"/>
      <c r="G17" s="527"/>
      <c r="H17" s="527"/>
      <c r="I17" s="527"/>
      <c r="J17" s="527"/>
      <c r="K17" s="263" t="s">
        <v>212</v>
      </c>
      <c r="L17" s="263" t="str">
        <f t="shared" si="1"/>
        <v>Акт входного контроля №10</v>
      </c>
      <c r="M17" s="47">
        <v>10</v>
      </c>
      <c r="N17" s="261" t="s">
        <v>760</v>
      </c>
      <c r="O17" s="152" t="s">
        <v>677</v>
      </c>
      <c r="P17" s="261" t="str">
        <f t="shared" si="3"/>
        <v>Прокладка 50-16 исп. Е-FМУК №П2-01 М-0034,РД 03-606-03, ТУ 33.114406-92;</v>
      </c>
      <c r="Q17" s="261" t="s">
        <v>746</v>
      </c>
      <c r="R17" s="348" t="s">
        <v>773</v>
      </c>
      <c r="S17" s="418" t="s">
        <v>716</v>
      </c>
      <c r="T17" s="261" t="s">
        <v>805</v>
      </c>
      <c r="U17" s="261" t="s">
        <v>772</v>
      </c>
      <c r="V17" s="261" t="s">
        <v>423</v>
      </c>
      <c r="W17" s="261" t="s">
        <v>199</v>
      </c>
      <c r="X17" s="261" t="s">
        <v>197</v>
      </c>
      <c r="Y17" s="403" t="s">
        <v>352</v>
      </c>
      <c r="Z17" s="261" t="s">
        <v>402</v>
      </c>
      <c r="AA17" s="261" t="s">
        <v>305</v>
      </c>
      <c r="AB17" s="366" t="s">
        <v>407</v>
      </c>
      <c r="AC17" s="348"/>
      <c r="AD17" s="355"/>
      <c r="AE17" s="418" t="s">
        <v>716</v>
      </c>
      <c r="AF17" s="268"/>
      <c r="AG17" s="260"/>
      <c r="AH17" s="261"/>
      <c r="AI17" s="261" t="s">
        <v>348</v>
      </c>
      <c r="AJ17" s="260"/>
    </row>
    <row r="18" spans="1:36" ht="36" customHeight="1" x14ac:dyDescent="0.25">
      <c r="A18" s="528" t="s">
        <v>317</v>
      </c>
      <c r="B18" s="528"/>
      <c r="C18" s="528"/>
      <c r="D18" s="529" t="str">
        <f>VLOOKUP(F2,M:AJ,6)</f>
        <v>МУК №П1-01.05 М-0080, РД 03-606-03;</v>
      </c>
      <c r="E18" s="529"/>
      <c r="F18" s="529"/>
      <c r="G18" s="529"/>
      <c r="H18" s="529"/>
      <c r="I18" s="529"/>
      <c r="J18" s="529"/>
      <c r="K18" s="263" t="s">
        <v>212</v>
      </c>
      <c r="L18" s="263" t="str">
        <f t="shared" si="1"/>
        <v>Акт входного контроля №11</v>
      </c>
      <c r="M18" s="47">
        <v>11</v>
      </c>
      <c r="N18" s="429" t="s">
        <v>761</v>
      </c>
      <c r="O18" s="430">
        <v>0.2</v>
      </c>
      <c r="P18" s="261" t="str">
        <f t="shared" si="3"/>
        <v>Труба Ø18х1,5 мм В20МУК №П2-01 М-0034,РД 03-606-03, ГОСТ 8734-75/ ГОСТ 8733-74;</v>
      </c>
      <c r="Q18" s="261" t="s">
        <v>746</v>
      </c>
      <c r="R18" s="348" t="s">
        <v>774</v>
      </c>
      <c r="S18" s="418" t="s">
        <v>716</v>
      </c>
      <c r="T18" s="261" t="s">
        <v>805</v>
      </c>
      <c r="U18" s="261" t="s">
        <v>772</v>
      </c>
      <c r="V18" s="261" t="s">
        <v>423</v>
      </c>
      <c r="W18" s="261" t="s">
        <v>199</v>
      </c>
      <c r="X18" s="261" t="s">
        <v>197</v>
      </c>
      <c r="Y18" s="403" t="s">
        <v>352</v>
      </c>
      <c r="Z18" s="261" t="s">
        <v>402</v>
      </c>
      <c r="AA18" s="261" t="s">
        <v>305</v>
      </c>
      <c r="AB18" s="366" t="s">
        <v>407</v>
      </c>
      <c r="AC18" s="348"/>
      <c r="AD18" s="355"/>
      <c r="AE18" s="418" t="s">
        <v>716</v>
      </c>
      <c r="AF18" s="268"/>
      <c r="AG18" s="260"/>
      <c r="AH18" s="261"/>
      <c r="AI18" s="261" t="s">
        <v>348</v>
      </c>
      <c r="AJ18" s="260"/>
    </row>
    <row r="19" spans="1:36" ht="30" customHeight="1" x14ac:dyDescent="0.25">
      <c r="A19" s="523" t="s">
        <v>321</v>
      </c>
      <c r="B19" s="523"/>
      <c r="C19" s="523"/>
      <c r="D19" s="529" t="str">
        <f>VLOOKUP(F2,M:AJ,5)</f>
        <v>17679-Р-001.002.007-ТС-01;</v>
      </c>
      <c r="E19" s="529"/>
      <c r="F19" s="529"/>
      <c r="G19" s="529"/>
      <c r="H19" s="529"/>
      <c r="I19" s="529"/>
      <c r="J19" s="529"/>
      <c r="K19" s="263" t="s">
        <v>212</v>
      </c>
      <c r="L19" s="263" t="str">
        <f t="shared" si="1"/>
        <v>Акт входного контроля №12</v>
      </c>
      <c r="M19" s="47">
        <v>12</v>
      </c>
      <c r="N19" s="260" t="s">
        <v>762</v>
      </c>
      <c r="O19" s="152" t="s">
        <v>677</v>
      </c>
      <c r="P19" s="261" t="str">
        <f t="shared" si="3"/>
        <v>Кран шаровой под приварку ЗАРД 015.016.40-03Р ХЛ1, DN 15, PN 1,6 МПа МУК №П2-01 М-0034, РД 03-606-03, ТУ 3742-002-52838824-2006;</v>
      </c>
      <c r="Q19" s="261" t="s">
        <v>746</v>
      </c>
      <c r="R19" s="261" t="s">
        <v>775</v>
      </c>
      <c r="S19" s="418" t="s">
        <v>716</v>
      </c>
      <c r="T19" s="261" t="s">
        <v>686</v>
      </c>
      <c r="U19" s="348" t="s">
        <v>776</v>
      </c>
      <c r="V19" s="261" t="s">
        <v>423</v>
      </c>
      <c r="W19" s="261" t="s">
        <v>199</v>
      </c>
      <c r="X19" s="261" t="s">
        <v>197</v>
      </c>
      <c r="Y19" s="261" t="s">
        <v>352</v>
      </c>
      <c r="Z19" s="261" t="s">
        <v>402</v>
      </c>
      <c r="AA19" s="261" t="s">
        <v>305</v>
      </c>
      <c r="AB19" s="366" t="s">
        <v>407</v>
      </c>
      <c r="AC19" s="261" t="s">
        <v>777</v>
      </c>
      <c r="AD19" s="265" t="s">
        <v>778</v>
      </c>
      <c r="AE19" s="418" t="s">
        <v>716</v>
      </c>
      <c r="AF19" s="268"/>
      <c r="AG19" s="260"/>
      <c r="AH19" s="261"/>
      <c r="AI19" s="261" t="s">
        <v>804</v>
      </c>
      <c r="AJ19" s="260" t="s">
        <v>786</v>
      </c>
    </row>
    <row r="20" spans="1:36" ht="15.75" customHeight="1" x14ac:dyDescent="0.2">
      <c r="A20" s="523" t="s">
        <v>318</v>
      </c>
      <c r="B20" s="523"/>
      <c r="C20" s="523"/>
      <c r="D20" s="523"/>
      <c r="E20" s="523"/>
      <c r="F20" s="523"/>
      <c r="G20" s="523"/>
      <c r="H20" s="523"/>
      <c r="I20" s="523"/>
      <c r="J20" s="523"/>
      <c r="K20" s="263" t="s">
        <v>212</v>
      </c>
      <c r="L20" s="263" t="str">
        <f t="shared" si="1"/>
        <v>Акт входного контроля №13</v>
      </c>
      <c r="M20" s="47">
        <v>13</v>
      </c>
      <c r="N20" s="261" t="s">
        <v>763</v>
      </c>
      <c r="O20" s="347" t="s">
        <v>764</v>
      </c>
      <c r="P20" s="261" t="str">
        <f t="shared" si="3"/>
        <v>Труба холоднодеформированная Ø32х3 мм В20МУК №П2-01 М-0034, РД 03-606-03, ГОСТ 8734-75/В8733-74;</v>
      </c>
      <c r="Q20" s="261" t="s">
        <v>746</v>
      </c>
      <c r="R20" s="261" t="s">
        <v>779</v>
      </c>
      <c r="S20" s="418" t="s">
        <v>716</v>
      </c>
      <c r="T20" s="261" t="s">
        <v>806</v>
      </c>
      <c r="U20" s="261" t="s">
        <v>780</v>
      </c>
      <c r="V20" s="261" t="s">
        <v>423</v>
      </c>
      <c r="W20" s="261" t="s">
        <v>199</v>
      </c>
      <c r="X20" s="261" t="s">
        <v>197</v>
      </c>
      <c r="Y20" s="403" t="s">
        <v>352</v>
      </c>
      <c r="Z20" s="261" t="s">
        <v>402</v>
      </c>
      <c r="AA20" s="261" t="s">
        <v>305</v>
      </c>
      <c r="AB20" s="366" t="s">
        <v>407</v>
      </c>
      <c r="AC20" s="261" t="s">
        <v>781</v>
      </c>
      <c r="AD20" s="265">
        <v>44032</v>
      </c>
      <c r="AE20" s="418" t="s">
        <v>770</v>
      </c>
      <c r="AF20" s="261"/>
      <c r="AG20" s="260"/>
      <c r="AH20" s="261"/>
      <c r="AI20" s="261" t="s">
        <v>298</v>
      </c>
      <c r="AJ20" s="260"/>
    </row>
    <row r="21" spans="1:36" ht="15.75" customHeight="1" x14ac:dyDescent="0.2">
      <c r="A21" s="524" t="s">
        <v>320</v>
      </c>
      <c r="B21" s="524"/>
      <c r="C21" s="524"/>
      <c r="D21" s="525" t="str">
        <f>VLOOKUP(F2,M:AJ,9)</f>
        <v xml:space="preserve">паспорт №А016.050.202.00.00-04 ПС; </v>
      </c>
      <c r="E21" s="525"/>
      <c r="F21" s="525"/>
      <c r="G21" s="525"/>
      <c r="H21" s="525"/>
      <c r="I21" s="525"/>
      <c r="J21" s="525"/>
      <c r="K21" s="263" t="s">
        <v>212</v>
      </c>
      <c r="L21" s="263" t="str">
        <f t="shared" si="1"/>
        <v>Акт входного контроля №14</v>
      </c>
      <c r="M21" s="47">
        <v>14</v>
      </c>
      <c r="N21" s="261" t="s">
        <v>765</v>
      </c>
      <c r="O21" s="152" t="s">
        <v>596</v>
      </c>
      <c r="P21" s="261" t="str">
        <f t="shared" si="3"/>
        <v>Кран шаровой с ручным приводом фланцевый (в к-те с ответными фланцами и крепежом) КШ.Ц.Ф.025.016 ХЛ1 DN 25, PN 1,6 МПаМУК №П2-01 М-0034,РД 03-606-03, ТУ 3742-001-45630744-2003;</v>
      </c>
      <c r="Q21" s="261" t="s">
        <v>746</v>
      </c>
      <c r="R21" s="348" t="s">
        <v>782</v>
      </c>
      <c r="S21" s="418" t="s">
        <v>716</v>
      </c>
      <c r="T21" s="261" t="s">
        <v>806</v>
      </c>
      <c r="U21" s="348" t="s">
        <v>783</v>
      </c>
      <c r="V21" s="261" t="s">
        <v>423</v>
      </c>
      <c r="W21" s="261" t="s">
        <v>199</v>
      </c>
      <c r="X21" s="261" t="s">
        <v>197</v>
      </c>
      <c r="Y21" s="403" t="s">
        <v>352</v>
      </c>
      <c r="Z21" s="261" t="s">
        <v>402</v>
      </c>
      <c r="AA21" s="261" t="s">
        <v>305</v>
      </c>
      <c r="AB21" s="366" t="s">
        <v>407</v>
      </c>
      <c r="AC21" s="348" t="s">
        <v>784</v>
      </c>
      <c r="AD21" s="432">
        <v>43771</v>
      </c>
      <c r="AE21" s="418" t="s">
        <v>770</v>
      </c>
      <c r="AF21" s="268"/>
      <c r="AG21" s="260"/>
      <c r="AH21" s="261"/>
      <c r="AI21" s="261" t="s">
        <v>348</v>
      </c>
      <c r="AJ21" s="260" t="s">
        <v>787</v>
      </c>
    </row>
    <row r="22" spans="1:36" ht="15.75" customHeight="1" x14ac:dyDescent="0.2">
      <c r="A22" s="523" t="s">
        <v>211</v>
      </c>
      <c r="B22" s="523"/>
      <c r="C22" s="523"/>
      <c r="D22" s="523"/>
      <c r="E22" s="523"/>
      <c r="F22" s="523"/>
      <c r="G22" s="523"/>
      <c r="H22" s="523"/>
      <c r="I22" s="523"/>
      <c r="J22" s="523"/>
      <c r="K22" s="263" t="s">
        <v>212</v>
      </c>
      <c r="L22" s="263" t="str">
        <f t="shared" si="1"/>
        <v>Акт входного контроля №9</v>
      </c>
      <c r="M22" s="47">
        <v>9</v>
      </c>
      <c r="N22" s="260" t="s">
        <v>679</v>
      </c>
      <c r="O22" s="369" t="s">
        <v>681</v>
      </c>
      <c r="P22" s="261" t="str">
        <f t="shared" ref="P22:P39" si="4">CONCATENATE(N22,R22)</f>
        <v>Герметизирующие манжеты на переходах трубопроводов в защитном кожухе через автомобильные и железные дороги 273/530;МУК №П2-01 М-0034, РД 03-606-03, ТУ 2531-007-01297858-02, ТУ 2531-015-12019810-2015;</v>
      </c>
      <c r="Q22" s="261" t="s">
        <v>746</v>
      </c>
      <c r="R22" s="261" t="s">
        <v>612</v>
      </c>
      <c r="S22" s="405" t="s">
        <v>608</v>
      </c>
      <c r="T22" s="261" t="s">
        <v>686</v>
      </c>
      <c r="U22" s="261" t="s">
        <v>610</v>
      </c>
      <c r="V22" s="348" t="s">
        <v>226</v>
      </c>
      <c r="W22" s="366" t="s">
        <v>225</v>
      </c>
      <c r="X22" s="261" t="s">
        <v>197</v>
      </c>
      <c r="Y22" s="261" t="s">
        <v>352</v>
      </c>
      <c r="Z22" s="261" t="s">
        <v>402</v>
      </c>
      <c r="AA22" s="261" t="s">
        <v>305</v>
      </c>
      <c r="AB22" s="366" t="s">
        <v>407</v>
      </c>
      <c r="AC22" s="348" t="s">
        <v>611</v>
      </c>
      <c r="AD22" s="354" t="s">
        <v>682</v>
      </c>
      <c r="AE22" s="409" t="s">
        <v>608</v>
      </c>
      <c r="AF22" s="261"/>
      <c r="AG22" s="261"/>
      <c r="AH22" s="261"/>
      <c r="AI22" s="261" t="s">
        <v>804</v>
      </c>
      <c r="AJ22" s="260" t="s">
        <v>609</v>
      </c>
    </row>
    <row r="23" spans="1:36" ht="15.75" customHeight="1" x14ac:dyDescent="0.2">
      <c r="A23" s="421">
        <v>1</v>
      </c>
      <c r="B23" s="522" t="s">
        <v>711</v>
      </c>
      <c r="C23" s="522"/>
      <c r="D23" s="522"/>
      <c r="E23" s="522"/>
      <c r="F23" s="522"/>
      <c r="G23" s="522"/>
      <c r="H23" s="522"/>
      <c r="I23" s="522"/>
      <c r="J23" s="522"/>
      <c r="K23" s="263" t="s">
        <v>212</v>
      </c>
      <c r="L23" s="263" t="str">
        <f t="shared" si="1"/>
        <v>Акт входного контроля №10</v>
      </c>
      <c r="M23" s="47">
        <v>10</v>
      </c>
      <c r="N23" s="260" t="s">
        <v>680</v>
      </c>
      <c r="O23" s="369" t="s">
        <v>681</v>
      </c>
      <c r="P23" s="261" t="str">
        <f t="shared" si="4"/>
        <v>Укрытия защитные манжеты герметизирующей перехода трубопровода. УЗМГ 273/530;МУК №П2-01 М-0034, РД 03-606-03, ТУ 2296-009-01297858-2005, ТУ 2296-003-12019810-2015;</v>
      </c>
      <c r="Q23" s="261" t="s">
        <v>746</v>
      </c>
      <c r="R23" s="261" t="s">
        <v>613</v>
      </c>
      <c r="S23" s="405" t="s">
        <v>608</v>
      </c>
      <c r="T23" s="261" t="s">
        <v>686</v>
      </c>
      <c r="U23" s="261" t="s">
        <v>610</v>
      </c>
      <c r="V23" s="348" t="s">
        <v>226</v>
      </c>
      <c r="W23" s="366" t="s">
        <v>225</v>
      </c>
      <c r="X23" s="261" t="s">
        <v>197</v>
      </c>
      <c r="Y23" s="261" t="s">
        <v>352</v>
      </c>
      <c r="Z23" s="261" t="s">
        <v>402</v>
      </c>
      <c r="AA23" s="261" t="s">
        <v>305</v>
      </c>
      <c r="AB23" s="366" t="s">
        <v>407</v>
      </c>
      <c r="AC23" s="348" t="s">
        <v>611</v>
      </c>
      <c r="AD23" s="354" t="s">
        <v>682</v>
      </c>
      <c r="AE23" s="409" t="s">
        <v>608</v>
      </c>
      <c r="AF23" s="261"/>
      <c r="AG23" s="261"/>
      <c r="AH23" s="261"/>
      <c r="AI23" s="261" t="s">
        <v>804</v>
      </c>
      <c r="AJ23" s="260" t="s">
        <v>609</v>
      </c>
    </row>
    <row r="24" spans="1:36" ht="15.75" customHeight="1" x14ac:dyDescent="0.2">
      <c r="A24" s="421">
        <v>2</v>
      </c>
      <c r="B24" s="526" t="s">
        <v>750</v>
      </c>
      <c r="C24" s="526"/>
      <c r="D24" s="526"/>
      <c r="E24" s="526"/>
      <c r="F24" s="526"/>
      <c r="G24" s="526"/>
      <c r="H24" s="526"/>
      <c r="I24" s="526"/>
      <c r="J24" s="526"/>
      <c r="K24" s="263" t="s">
        <v>212</v>
      </c>
      <c r="L24" s="263" t="str">
        <f t="shared" si="1"/>
        <v>Акт входного контроля №11</v>
      </c>
      <c r="M24" s="47">
        <v>11</v>
      </c>
      <c r="N24" s="406" t="s">
        <v>684</v>
      </c>
      <c r="O24" s="407" t="s">
        <v>683</v>
      </c>
      <c r="P24" s="403" t="s">
        <v>685</v>
      </c>
      <c r="Q24" s="261" t="s">
        <v>746</v>
      </c>
      <c r="R24" s="403" t="s">
        <v>614</v>
      </c>
      <c r="S24" s="408" t="s">
        <v>615</v>
      </c>
      <c r="T24" s="403" t="s">
        <v>686</v>
      </c>
      <c r="U24" s="403" t="s">
        <v>687</v>
      </c>
      <c r="V24" s="403" t="s">
        <v>423</v>
      </c>
      <c r="W24" s="403" t="s">
        <v>199</v>
      </c>
      <c r="X24" s="403" t="s">
        <v>197</v>
      </c>
      <c r="Y24" s="366" t="s">
        <v>352</v>
      </c>
      <c r="Z24" s="403" t="s">
        <v>402</v>
      </c>
      <c r="AA24" s="403" t="s">
        <v>305</v>
      </c>
      <c r="AB24" s="403" t="s">
        <v>407</v>
      </c>
      <c r="AC24" s="403" t="s">
        <v>688</v>
      </c>
      <c r="AD24" s="404" t="s">
        <v>689</v>
      </c>
      <c r="AE24" s="409" t="s">
        <v>615</v>
      </c>
      <c r="AF24" s="403"/>
      <c r="AG24" s="403"/>
      <c r="AH24" s="403"/>
      <c r="AI24" s="403" t="s">
        <v>298</v>
      </c>
      <c r="AJ24" s="403" t="s">
        <v>690</v>
      </c>
    </row>
    <row r="25" spans="1:36" ht="15.75" customHeight="1" x14ac:dyDescent="0.2">
      <c r="A25" s="421">
        <v>3</v>
      </c>
      <c r="B25" s="522" t="s">
        <v>220</v>
      </c>
      <c r="C25" s="522"/>
      <c r="D25" s="522"/>
      <c r="E25" s="522"/>
      <c r="F25" s="522"/>
      <c r="G25" s="522"/>
      <c r="H25" s="522"/>
      <c r="I25" s="522"/>
      <c r="J25" s="522"/>
      <c r="K25" s="263" t="s">
        <v>212</v>
      </c>
      <c r="L25" s="263" t="str">
        <f t="shared" si="1"/>
        <v>Акт входного контроля №12</v>
      </c>
      <c r="M25" s="47">
        <v>12</v>
      </c>
      <c r="N25" s="260" t="s">
        <v>616</v>
      </c>
      <c r="O25" s="369" t="s">
        <v>628</v>
      </c>
      <c r="P25" s="261" t="str">
        <f t="shared" si="4"/>
        <v>Мастика битумно-резиновая МБР-Х-65; МУК №П2-01 М-0034, РД 03-606-03, ГОСТ 30693-2000;</v>
      </c>
      <c r="Q25" s="261" t="s">
        <v>746</v>
      </c>
      <c r="R25" s="261" t="s">
        <v>617</v>
      </c>
      <c r="S25" s="405" t="s">
        <v>615</v>
      </c>
      <c r="T25" s="261" t="s">
        <v>686</v>
      </c>
      <c r="U25" s="261" t="s">
        <v>618</v>
      </c>
      <c r="V25" s="348" t="s">
        <v>226</v>
      </c>
      <c r="W25" s="366" t="s">
        <v>225</v>
      </c>
      <c r="X25" s="261" t="s">
        <v>197</v>
      </c>
      <c r="Y25" s="261" t="s">
        <v>352</v>
      </c>
      <c r="Z25" s="261" t="s">
        <v>402</v>
      </c>
      <c r="AA25" s="261" t="s">
        <v>305</v>
      </c>
      <c r="AB25" s="366" t="s">
        <v>407</v>
      </c>
      <c r="AC25" s="348" t="s">
        <v>619</v>
      </c>
      <c r="AD25" s="367" t="s">
        <v>620</v>
      </c>
      <c r="AE25" s="409" t="s">
        <v>615</v>
      </c>
      <c r="AF25" s="366"/>
      <c r="AG25" s="366"/>
      <c r="AH25" s="366"/>
      <c r="AI25" s="366" t="s">
        <v>348</v>
      </c>
      <c r="AJ25" s="368" t="s">
        <v>621</v>
      </c>
    </row>
    <row r="26" spans="1:36" ht="15.75" customHeight="1" x14ac:dyDescent="0.2">
      <c r="A26" s="421">
        <v>4</v>
      </c>
      <c r="B26" s="522" t="s">
        <v>220</v>
      </c>
      <c r="C26" s="522"/>
      <c r="D26" s="522"/>
      <c r="E26" s="522"/>
      <c r="F26" s="522"/>
      <c r="G26" s="522"/>
      <c r="H26" s="522"/>
      <c r="I26" s="522"/>
      <c r="J26" s="522"/>
      <c r="K26" s="263" t="s">
        <v>212</v>
      </c>
      <c r="L26" s="263" t="str">
        <f t="shared" si="1"/>
        <v>Акт входного контроля №13</v>
      </c>
      <c r="M26" s="47">
        <v>13</v>
      </c>
      <c r="N26" s="260" t="s">
        <v>622</v>
      </c>
      <c r="O26" s="369" t="s">
        <v>623</v>
      </c>
      <c r="P26" s="261" t="str">
        <f t="shared" si="4"/>
        <v>Растворитель марки Р-4МУК №П2-01 М-0034, РД 03-606-03, ГОСТ 7827-74 с изм. №1-5;</v>
      </c>
      <c r="Q26" s="261" t="s">
        <v>746</v>
      </c>
      <c r="R26" s="261" t="s">
        <v>676</v>
      </c>
      <c r="S26" s="405" t="s">
        <v>615</v>
      </c>
      <c r="T26" s="261" t="s">
        <v>686</v>
      </c>
      <c r="U26" s="261" t="s">
        <v>624</v>
      </c>
      <c r="V26" s="348" t="s">
        <v>226</v>
      </c>
      <c r="W26" s="366" t="s">
        <v>225</v>
      </c>
      <c r="X26" s="261" t="s">
        <v>197</v>
      </c>
      <c r="Y26" s="261" t="s">
        <v>352</v>
      </c>
      <c r="Z26" s="261" t="s">
        <v>402</v>
      </c>
      <c r="AA26" s="261" t="s">
        <v>305</v>
      </c>
      <c r="AB26" s="366" t="s">
        <v>407</v>
      </c>
      <c r="AC26" s="261" t="s">
        <v>625</v>
      </c>
      <c r="AD26" s="265" t="s">
        <v>626</v>
      </c>
      <c r="AE26" s="409" t="s">
        <v>615</v>
      </c>
      <c r="AF26" s="261"/>
      <c r="AG26" s="261"/>
      <c r="AH26" s="261"/>
      <c r="AI26" s="261" t="s">
        <v>804</v>
      </c>
      <c r="AJ26" s="260" t="s">
        <v>627</v>
      </c>
    </row>
    <row r="27" spans="1:36" ht="15.75" customHeight="1" x14ac:dyDescent="0.25">
      <c r="A27" s="421"/>
      <c r="B27" s="262" t="s">
        <v>92</v>
      </c>
      <c r="C27" s="6"/>
      <c r="D27" s="2"/>
      <c r="E27" s="2"/>
      <c r="F27" s="2"/>
      <c r="G27" s="2"/>
      <c r="H27" s="2"/>
      <c r="I27" s="6"/>
      <c r="J27" s="6"/>
      <c r="K27" s="263" t="s">
        <v>212</v>
      </c>
      <c r="L27" s="263" t="str">
        <f t="shared" si="1"/>
        <v>Акт входного контроля №41</v>
      </c>
      <c r="M27" s="47">
        <v>41</v>
      </c>
      <c r="N27" s="260"/>
      <c r="O27" s="152"/>
      <c r="P27" s="261" t="str">
        <f t="shared" si="4"/>
        <v>МУК №П2-01 М-0034, РД 03-606-03,ГОСТ30245-2003;</v>
      </c>
      <c r="Q27" s="261" t="s">
        <v>746</v>
      </c>
      <c r="R27" s="261" t="s">
        <v>562</v>
      </c>
      <c r="S27" s="405" t="s">
        <v>490</v>
      </c>
      <c r="T27"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7" s="261" t="s">
        <v>553</v>
      </c>
      <c r="V27" s="261" t="s">
        <v>423</v>
      </c>
      <c r="W27" s="261" t="s">
        <v>199</v>
      </c>
      <c r="X27" s="261" t="s">
        <v>197</v>
      </c>
      <c r="Y27" s="261" t="s">
        <v>352</v>
      </c>
      <c r="Z27" s="261" t="str">
        <f>Исх!E$12</f>
        <v xml:space="preserve">Гебеков Н.Г. </v>
      </c>
      <c r="AA27" s="261" t="str">
        <f>Исх!E$24</f>
        <v xml:space="preserve">Дегтярев Г.В. </v>
      </c>
      <c r="AB27" s="366" t="s">
        <v>407</v>
      </c>
      <c r="AC27" s="261" t="s">
        <v>436</v>
      </c>
      <c r="AD27" s="265">
        <v>43903</v>
      </c>
      <c r="AE27" s="409" t="s">
        <v>490</v>
      </c>
      <c r="AF27" s="268"/>
      <c r="AG27" s="260"/>
      <c r="AH27" s="261"/>
      <c r="AI27" s="261" t="str">
        <f>Исх!B$31</f>
        <v>ООО «Нефтьмонтаж»,</v>
      </c>
      <c r="AJ27" s="260" t="s">
        <v>437</v>
      </c>
    </row>
    <row r="28" spans="1:36" ht="36" customHeight="1" x14ac:dyDescent="0.25">
      <c r="A28" s="11"/>
      <c r="B28" s="314" t="str">
        <f>D4</f>
        <v>05 декабря 2020 г.</v>
      </c>
      <c r="C28" s="520" t="str">
        <f>Исх!D20</f>
        <v xml:space="preserve"> Производитель работ ООО «Нефтьмонтаж» </v>
      </c>
      <c r="D28" s="520"/>
      <c r="E28" s="520"/>
      <c r="F28" s="521" t="str">
        <f>Исх!E8</f>
        <v xml:space="preserve">Романенко В.А. </v>
      </c>
      <c r="G28" s="521"/>
      <c r="H28" s="521"/>
      <c r="I28" s="521"/>
      <c r="J28" s="272"/>
      <c r="K28" s="263" t="s">
        <v>212</v>
      </c>
      <c r="L28" s="263" t="str">
        <f t="shared" si="1"/>
        <v>Акт входного контроля №42</v>
      </c>
      <c r="M28" s="47">
        <v>42</v>
      </c>
      <c r="N28" s="260"/>
      <c r="O28" s="152" t="s">
        <v>427</v>
      </c>
      <c r="P28" s="261" t="str">
        <f t="shared" si="4"/>
        <v>МУК №П2-01 М-0034, РД 03-606-03, ГОСТ30245-2003;</v>
      </c>
      <c r="Q28" s="261" t="s">
        <v>746</v>
      </c>
      <c r="R28" s="261" t="s">
        <v>547</v>
      </c>
      <c r="S28" s="264" t="s">
        <v>490</v>
      </c>
      <c r="T2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8" s="261" t="s">
        <v>554</v>
      </c>
      <c r="V28" s="261" t="s">
        <v>423</v>
      </c>
      <c r="W28" s="261" t="s">
        <v>199</v>
      </c>
      <c r="X28" s="261" t="s">
        <v>197</v>
      </c>
      <c r="Y28" s="261" t="s">
        <v>352</v>
      </c>
      <c r="Z28" s="261" t="str">
        <f>Исх!E$12</f>
        <v xml:space="preserve">Гебеков Н.Г. </v>
      </c>
      <c r="AA28" s="261" t="str">
        <f>Исх!E$24</f>
        <v xml:space="preserve">Дегтярев Г.В. </v>
      </c>
      <c r="AB28" s="366" t="s">
        <v>407</v>
      </c>
      <c r="AC28" s="261" t="s">
        <v>436</v>
      </c>
      <c r="AD28" s="265">
        <v>43846</v>
      </c>
      <c r="AE28" s="266">
        <v>44053</v>
      </c>
      <c r="AF28" s="261"/>
      <c r="AG28" s="261"/>
      <c r="AH28" s="261"/>
      <c r="AI28" s="261" t="str">
        <f>Исх!B$31</f>
        <v>ООО «Нефтьмонтаж»,</v>
      </c>
      <c r="AJ28" s="260" t="s">
        <v>438</v>
      </c>
    </row>
    <row r="29" spans="1:36" ht="15.75" customHeight="1" x14ac:dyDescent="0.25">
      <c r="A29" s="11"/>
      <c r="B29" s="270" t="s">
        <v>20</v>
      </c>
      <c r="C29" s="519" t="s">
        <v>313</v>
      </c>
      <c r="D29" s="519"/>
      <c r="E29" s="519"/>
      <c r="F29" s="519" t="s">
        <v>308</v>
      </c>
      <c r="G29" s="519"/>
      <c r="H29" s="519"/>
      <c r="I29" s="519"/>
      <c r="J29" s="271" t="s">
        <v>309</v>
      </c>
      <c r="K29" s="263" t="s">
        <v>212</v>
      </c>
      <c r="L29" s="263" t="str">
        <f t="shared" si="1"/>
        <v>Акт входного контроля №43</v>
      </c>
      <c r="M29" s="47">
        <v>43</v>
      </c>
      <c r="N29" s="260" t="s">
        <v>500</v>
      </c>
      <c r="O29" s="152" t="s">
        <v>494</v>
      </c>
      <c r="P29" s="261" t="str">
        <f t="shared" si="4"/>
        <v>Труба стальная профильная 80х80х4х12000 09Г2С-15;МУК №П2-01 М-0034, РД 03-606-03, ГОСТ30245-2003;</v>
      </c>
      <c r="Q29" s="261" t="s">
        <v>746</v>
      </c>
      <c r="R29" s="261" t="s">
        <v>547</v>
      </c>
      <c r="S29" s="264" t="s">
        <v>490</v>
      </c>
      <c r="T29"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9" s="261" t="s">
        <v>561</v>
      </c>
      <c r="V29" s="261" t="s">
        <v>423</v>
      </c>
      <c r="W29" s="261" t="s">
        <v>199</v>
      </c>
      <c r="X29" s="261" t="s">
        <v>197</v>
      </c>
      <c r="Y29" s="261" t="s">
        <v>352</v>
      </c>
      <c r="Z29" s="261" t="str">
        <f>Исх!E$12</f>
        <v xml:space="preserve">Гебеков Н.Г. </v>
      </c>
      <c r="AA29" s="261" t="str">
        <f>Исх!E$24</f>
        <v xml:space="preserve">Дегтярев Г.В. </v>
      </c>
      <c r="AB29" s="366" t="s">
        <v>407</v>
      </c>
      <c r="AC29" s="261" t="s">
        <v>499</v>
      </c>
      <c r="AD29" s="265">
        <v>43875</v>
      </c>
      <c r="AE29" s="266">
        <v>44053</v>
      </c>
      <c r="AF29" s="261"/>
      <c r="AG29" s="261"/>
      <c r="AH29" s="261"/>
      <c r="AI29" s="261" t="str">
        <f>Исх!B$31</f>
        <v>ООО «Нефтьмонтаж»,</v>
      </c>
      <c r="AJ29" s="260" t="s">
        <v>440</v>
      </c>
    </row>
    <row r="30" spans="1:36" ht="36" customHeight="1" x14ac:dyDescent="0.25">
      <c r="A30" s="11"/>
      <c r="B30" s="314" t="str">
        <f>B28</f>
        <v>05 декабря 2020 г.</v>
      </c>
      <c r="C30" s="520" t="str">
        <f>Исх!D12</f>
        <v xml:space="preserve"> Заместитель генерального директора ООО «Нефтьмонтаж» </v>
      </c>
      <c r="D30" s="520"/>
      <c r="E30" s="520"/>
      <c r="F30" s="521" t="str">
        <f>Исх!E12</f>
        <v xml:space="preserve">Гебеков Н.Г. </v>
      </c>
      <c r="G30" s="521"/>
      <c r="H30" s="521"/>
      <c r="I30" s="521"/>
      <c r="J30" s="272"/>
      <c r="K30" s="263" t="s">
        <v>212</v>
      </c>
      <c r="L30" s="263" t="str">
        <f t="shared" si="1"/>
        <v>Акт входного контроля №44</v>
      </c>
      <c r="M30" s="47">
        <v>44</v>
      </c>
      <c r="N30" s="260" t="s">
        <v>424</v>
      </c>
      <c r="O30" s="152" t="s">
        <v>428</v>
      </c>
      <c r="P30" s="261" t="str">
        <f t="shared" si="4"/>
        <v>Уголок горячекатаный 50х50х5х12000 09Г2С-15;МУК №П2-01 М-0034, РД 03-606-03, ГОСТ19281-2014;ГОСТ8509-93;</v>
      </c>
      <c r="Q30" s="261" t="s">
        <v>746</v>
      </c>
      <c r="R30" s="261" t="s">
        <v>433</v>
      </c>
      <c r="S30" s="264" t="s">
        <v>490</v>
      </c>
      <c r="T30"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0" s="261" t="s">
        <v>560</v>
      </c>
      <c r="V30" s="261" t="s">
        <v>423</v>
      </c>
      <c r="W30" s="261" t="s">
        <v>199</v>
      </c>
      <c r="X30" s="261" t="s">
        <v>197</v>
      </c>
      <c r="Y30" s="261" t="s">
        <v>352</v>
      </c>
      <c r="Z30" s="261" t="str">
        <f>Исх!E$12</f>
        <v xml:space="preserve">Гебеков Н.Г. </v>
      </c>
      <c r="AA30" s="261" t="str">
        <f>Исх!E$24</f>
        <v xml:space="preserve">Дегтярев Г.В. </v>
      </c>
      <c r="AB30" s="366" t="s">
        <v>407</v>
      </c>
      <c r="AC30" s="261" t="s">
        <v>378</v>
      </c>
      <c r="AD30" s="265">
        <v>43802</v>
      </c>
      <c r="AE30" s="266">
        <v>44053</v>
      </c>
      <c r="AF30" s="261"/>
      <c r="AG30" s="261"/>
      <c r="AH30" s="261"/>
      <c r="AI30" s="261" t="str">
        <f>Исх!B$31</f>
        <v>ООО «Нефтьмонтаж»,</v>
      </c>
      <c r="AJ30" s="260" t="s">
        <v>439</v>
      </c>
    </row>
    <row r="31" spans="1:36" ht="15.75" customHeight="1" x14ac:dyDescent="0.25">
      <c r="A31" s="11"/>
      <c r="B31" s="270" t="s">
        <v>20</v>
      </c>
      <c r="C31" s="519" t="s">
        <v>313</v>
      </c>
      <c r="D31" s="519"/>
      <c r="E31" s="519"/>
      <c r="F31" s="519" t="s">
        <v>308</v>
      </c>
      <c r="G31" s="519"/>
      <c r="H31" s="519"/>
      <c r="I31" s="519"/>
      <c r="J31" s="271" t="s">
        <v>309</v>
      </c>
      <c r="K31" s="263" t="s">
        <v>212</v>
      </c>
      <c r="L31" s="263" t="str">
        <f t="shared" si="1"/>
        <v>Акт входного контроля №45</v>
      </c>
      <c r="M31" s="47">
        <v>45</v>
      </c>
      <c r="N31" s="260" t="s">
        <v>432</v>
      </c>
      <c r="O31" s="152" t="s">
        <v>429</v>
      </c>
      <c r="P31" s="261" t="str">
        <f t="shared" si="4"/>
        <v>Уголок горячекатаный 100х100х8х12000 09Г2С-15;МУК №П2-01 М-0034, РД 03-606-03, ГОСТ19281-2014;ГОСТ8509-93;</v>
      </c>
      <c r="Q31" s="261" t="s">
        <v>746</v>
      </c>
      <c r="R31" s="261" t="s">
        <v>433</v>
      </c>
      <c r="S31" s="264" t="s">
        <v>490</v>
      </c>
      <c r="T31"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1" s="261" t="s">
        <v>559</v>
      </c>
      <c r="V31" s="261" t="s">
        <v>423</v>
      </c>
      <c r="W31" s="261" t="s">
        <v>199</v>
      </c>
      <c r="X31" s="261" t="s">
        <v>197</v>
      </c>
      <c r="Y31" s="261" t="s">
        <v>352</v>
      </c>
      <c r="Z31" s="261" t="str">
        <f>Исх!E$12</f>
        <v xml:space="preserve">Гебеков Н.Г. </v>
      </c>
      <c r="AA31" s="261" t="str">
        <f>Исх!E$24</f>
        <v xml:space="preserve">Дегтярев Г.В. </v>
      </c>
      <c r="AB31" s="366" t="s">
        <v>407</v>
      </c>
      <c r="AC31" s="261" t="s">
        <v>378</v>
      </c>
      <c r="AD31" s="265">
        <v>43145</v>
      </c>
      <c r="AE31" s="266">
        <v>44053</v>
      </c>
      <c r="AF31" s="261"/>
      <c r="AG31" s="261"/>
      <c r="AH31" s="261"/>
      <c r="AI31" s="261" t="str">
        <f>Исх!B$31</f>
        <v>ООО «Нефтьмонтаж»,</v>
      </c>
      <c r="AJ31" s="260" t="s">
        <v>441</v>
      </c>
    </row>
    <row r="32" spans="1:36" ht="44.25" customHeight="1" x14ac:dyDescent="0.25">
      <c r="A32" s="11"/>
      <c r="B32" s="314" t="str">
        <f>B28</f>
        <v>05 декабря 2020 г.</v>
      </c>
      <c r="C32" s="520" t="str">
        <f>Исх!D24</f>
        <v xml:space="preserve">Ведущий специалист по организации строительства и ремонту объектов ООО "Соровскнефть" </v>
      </c>
      <c r="D32" s="520"/>
      <c r="E32" s="520"/>
      <c r="F32" s="521" t="str">
        <f>Исх!E24</f>
        <v xml:space="preserve">Дегтярев Г.В. </v>
      </c>
      <c r="G32" s="521"/>
      <c r="H32" s="521"/>
      <c r="I32" s="521"/>
      <c r="J32" s="272"/>
      <c r="K32" s="263" t="s">
        <v>212</v>
      </c>
      <c r="L32" s="263" t="str">
        <f t="shared" si="1"/>
        <v>Акт входного контроля №46</v>
      </c>
      <c r="M32" s="47">
        <v>46</v>
      </c>
      <c r="N32" s="260" t="s">
        <v>445</v>
      </c>
      <c r="O32" s="152" t="s">
        <v>495</v>
      </c>
      <c r="P32" s="261" t="str">
        <f t="shared" si="4"/>
        <v>Лист г/к 10.000х1500х6000 09Г2С-15;МУК №П2-01 М-0034, РД 03-606-03, ГОСТ 19903-2015, ГОСТ 19281-2014;</v>
      </c>
      <c r="Q32" s="261" t="s">
        <v>746</v>
      </c>
      <c r="R32" s="261" t="s">
        <v>548</v>
      </c>
      <c r="S32" s="264" t="s">
        <v>490</v>
      </c>
      <c r="T32"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2" s="261" t="s">
        <v>552</v>
      </c>
      <c r="V32" s="261" t="s">
        <v>423</v>
      </c>
      <c r="W32" s="261" t="s">
        <v>199</v>
      </c>
      <c r="X32" s="261" t="s">
        <v>197</v>
      </c>
      <c r="Y32" s="261" t="s">
        <v>352</v>
      </c>
      <c r="Z32" s="261" t="str">
        <f>Исх!E$12</f>
        <v xml:space="preserve">Гебеков Н.Г. </v>
      </c>
      <c r="AA32" s="261" t="str">
        <f>Исх!E$24</f>
        <v xml:space="preserve">Дегтярев Г.В. </v>
      </c>
      <c r="AB32" s="366" t="s">
        <v>407</v>
      </c>
      <c r="AC32" s="261" t="s">
        <v>378</v>
      </c>
      <c r="AD32" s="265">
        <v>43893</v>
      </c>
      <c r="AE32" s="266">
        <v>44053</v>
      </c>
      <c r="AF32" s="261"/>
      <c r="AG32" s="261"/>
      <c r="AH32" s="261"/>
      <c r="AI32" s="261" t="str">
        <f>Исх!B$31</f>
        <v>ООО «Нефтьмонтаж»,</v>
      </c>
      <c r="AJ32" s="260" t="s">
        <v>443</v>
      </c>
    </row>
    <row r="33" spans="1:36" ht="15.75" customHeight="1" x14ac:dyDescent="0.25">
      <c r="A33" s="11"/>
      <c r="B33" s="270" t="s">
        <v>20</v>
      </c>
      <c r="C33" s="519" t="s">
        <v>313</v>
      </c>
      <c r="D33" s="519"/>
      <c r="E33" s="519"/>
      <c r="F33" s="519" t="s">
        <v>308</v>
      </c>
      <c r="G33" s="519"/>
      <c r="H33" s="519"/>
      <c r="I33" s="519"/>
      <c r="J33" s="271" t="s">
        <v>309</v>
      </c>
      <c r="K33" s="263" t="s">
        <v>212</v>
      </c>
      <c r="L33" s="263" t="str">
        <f t="shared" si="1"/>
        <v>Акт входного контроля №47</v>
      </c>
      <c r="M33" s="47">
        <v>47</v>
      </c>
      <c r="N33" s="260" t="s">
        <v>444</v>
      </c>
      <c r="O33" s="152" t="s">
        <v>496</v>
      </c>
      <c r="P33" s="261" t="str">
        <f t="shared" si="4"/>
        <v>Лист г/к 8.000х1500*6000 09Г2С-15;МУК №П2-01 М-0034, РД 03-606-03, ГОСТ 19903-2015, ГОСТ 19281-2014;</v>
      </c>
      <c r="Q33" s="261" t="s">
        <v>746</v>
      </c>
      <c r="R33" s="261" t="s">
        <v>548</v>
      </c>
      <c r="S33" s="264" t="s">
        <v>490</v>
      </c>
      <c r="T33"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3" s="261" t="s">
        <v>552</v>
      </c>
      <c r="V33" s="261" t="s">
        <v>423</v>
      </c>
      <c r="W33" s="261" t="s">
        <v>199</v>
      </c>
      <c r="X33" s="261" t="s">
        <v>197</v>
      </c>
      <c r="Y33" s="261" t="s">
        <v>352</v>
      </c>
      <c r="Z33" s="261" t="str">
        <f>Исх!E$12</f>
        <v xml:space="preserve">Гебеков Н.Г. </v>
      </c>
      <c r="AA33" s="261" t="str">
        <f>Исх!E$24</f>
        <v xml:space="preserve">Дегтярев Г.В. </v>
      </c>
      <c r="AB33" s="366" t="s">
        <v>407</v>
      </c>
      <c r="AC33" s="261" t="s">
        <v>378</v>
      </c>
      <c r="AD33" s="265">
        <v>43893</v>
      </c>
      <c r="AE33" s="266">
        <v>44053</v>
      </c>
      <c r="AF33" s="261"/>
      <c r="AG33" s="261"/>
      <c r="AH33" s="261"/>
      <c r="AI33" s="261" t="str">
        <f>Исх!B$31</f>
        <v>ООО «Нефтьмонтаж»,</v>
      </c>
      <c r="AJ33" s="260" t="s">
        <v>442</v>
      </c>
    </row>
    <row r="34" spans="1:36" ht="36" customHeight="1" x14ac:dyDescent="0.25">
      <c r="A34" s="11"/>
      <c r="B34" s="314" t="str">
        <f>B28</f>
        <v>05 декабря 2020 г.</v>
      </c>
      <c r="C34" s="520" t="str">
        <f>Исх!D26</f>
        <v xml:space="preserve"> Ведущий специалист ООО «РН-СтройКонтроль» </v>
      </c>
      <c r="D34" s="520"/>
      <c r="E34" s="520"/>
      <c r="F34" s="521" t="str">
        <f>Исх!E25</f>
        <v>Меньков А.И.</v>
      </c>
      <c r="G34" s="521"/>
      <c r="H34" s="521"/>
      <c r="I34" s="521"/>
      <c r="J34" s="272"/>
      <c r="K34" s="263" t="s">
        <v>212</v>
      </c>
      <c r="L34" s="263" t="str">
        <f t="shared" si="1"/>
        <v>Акт входного контроля №48</v>
      </c>
      <c r="M34" s="47">
        <v>48</v>
      </c>
      <c r="N34" s="260" t="s">
        <v>425</v>
      </c>
      <c r="O34" s="152" t="s">
        <v>497</v>
      </c>
      <c r="P34" s="261" t="str">
        <f t="shared" si="4"/>
        <v>Лист г/к 6.000х1500х6000 09Г2С-15МУК №П2-01 М-0034, РД 03-606-03,ГОСТ 19903-2015, ГОСТ 19281-2014;</v>
      </c>
      <c r="Q34" s="261" t="s">
        <v>746</v>
      </c>
      <c r="R34" s="261" t="s">
        <v>550</v>
      </c>
      <c r="S34" s="264" t="s">
        <v>490</v>
      </c>
      <c r="T34"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4" s="261" t="s">
        <v>558</v>
      </c>
      <c r="V34" s="261" t="s">
        <v>423</v>
      </c>
      <c r="W34" s="261" t="s">
        <v>199</v>
      </c>
      <c r="X34" s="261" t="s">
        <v>197</v>
      </c>
      <c r="Y34" s="261" t="s">
        <v>352</v>
      </c>
      <c r="Z34" s="261" t="str">
        <f>Исх!E$12</f>
        <v xml:space="preserve">Гебеков Н.Г. </v>
      </c>
      <c r="AA34" s="261" t="str">
        <f>Исх!E$24</f>
        <v xml:space="preserve">Дегтярев Г.В. </v>
      </c>
      <c r="AB34" s="366" t="s">
        <v>407</v>
      </c>
      <c r="AC34" s="261" t="s">
        <v>378</v>
      </c>
      <c r="AD34" s="265">
        <v>43780</v>
      </c>
      <c r="AE34" s="266">
        <v>44053</v>
      </c>
      <c r="AF34" s="261"/>
      <c r="AG34" s="261"/>
      <c r="AH34" s="261"/>
      <c r="AI34" s="261" t="str">
        <f>Исх!B$31</f>
        <v>ООО «Нефтьмонтаж»,</v>
      </c>
      <c r="AJ34" s="260" t="s">
        <v>446</v>
      </c>
    </row>
    <row r="35" spans="1:36" ht="15.75" customHeight="1" x14ac:dyDescent="0.25">
      <c r="A35" s="11"/>
      <c r="B35" s="270" t="s">
        <v>20</v>
      </c>
      <c r="C35" s="519" t="s">
        <v>313</v>
      </c>
      <c r="D35" s="519"/>
      <c r="E35" s="519"/>
      <c r="F35" s="519" t="s">
        <v>308</v>
      </c>
      <c r="G35" s="519"/>
      <c r="H35" s="519"/>
      <c r="I35" s="519"/>
      <c r="J35" s="271" t="s">
        <v>309</v>
      </c>
      <c r="K35" s="263" t="s">
        <v>212</v>
      </c>
      <c r="L35" s="263" t="str">
        <f t="shared" si="1"/>
        <v>Акт входного контроля №49</v>
      </c>
      <c r="M35" s="47">
        <v>49</v>
      </c>
      <c r="N35" s="260" t="s">
        <v>426</v>
      </c>
      <c r="O35" s="152" t="s">
        <v>431</v>
      </c>
      <c r="P35" s="261" t="str">
        <f t="shared" si="4"/>
        <v>Лист г/к 4.000х1500х6000 Ст3сп-5;МУК №П2-01 М-0034, РД 03-606-03, ГОСТ19903-2015;</v>
      </c>
      <c r="Q35" s="261" t="s">
        <v>746</v>
      </c>
      <c r="R35" s="261" t="s">
        <v>434</v>
      </c>
      <c r="S35" s="264" t="s">
        <v>490</v>
      </c>
      <c r="T35"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5" s="261" t="s">
        <v>557</v>
      </c>
      <c r="V35" s="261" t="s">
        <v>423</v>
      </c>
      <c r="W35" s="261" t="s">
        <v>199</v>
      </c>
      <c r="X35" s="261" t="s">
        <v>197</v>
      </c>
      <c r="Y35" s="261" t="s">
        <v>352</v>
      </c>
      <c r="Z35" s="261" t="str">
        <f>Исх!E$12</f>
        <v xml:space="preserve">Гебеков Н.Г. </v>
      </c>
      <c r="AA35" s="261" t="str">
        <f>Исх!E$24</f>
        <v xml:space="preserve">Дегтярев Г.В. </v>
      </c>
      <c r="AB35" s="366" t="s">
        <v>407</v>
      </c>
      <c r="AC35" s="261" t="s">
        <v>378</v>
      </c>
      <c r="AD35" s="265">
        <v>43886</v>
      </c>
      <c r="AE35" s="266">
        <v>44053</v>
      </c>
      <c r="AF35" s="261"/>
      <c r="AG35" s="261"/>
      <c r="AH35" s="261"/>
      <c r="AI35" s="261" t="str">
        <f>Исх!B$31</f>
        <v>ООО «Нефтьмонтаж»,</v>
      </c>
      <c r="AJ35" s="260" t="s">
        <v>447</v>
      </c>
    </row>
    <row r="36" spans="1:36" ht="15.75" customHeight="1" x14ac:dyDescent="0.25">
      <c r="A36" s="2"/>
      <c r="B36" s="2"/>
      <c r="C36" s="2"/>
      <c r="D36" s="2"/>
      <c r="E36" s="2"/>
      <c r="F36" s="2"/>
      <c r="G36" s="2"/>
      <c r="H36" s="2"/>
      <c r="I36" s="2"/>
      <c r="J36" s="2"/>
      <c r="K36" s="263" t="s">
        <v>212</v>
      </c>
      <c r="L36" s="263" t="str">
        <f t="shared" si="1"/>
        <v>Акт входного контроля №50</v>
      </c>
      <c r="M36" s="47">
        <v>50</v>
      </c>
      <c r="N36" s="261" t="s">
        <v>435</v>
      </c>
      <c r="O36" s="152" t="s">
        <v>430</v>
      </c>
      <c r="P36" s="261" t="str">
        <f t="shared" si="4"/>
        <v>Швеллер 12У*12000; 09Г2С-15;МУК №П2-01 М-0034, РД 03-606-03,ГОСТ 8240-97;</v>
      </c>
      <c r="Q36" s="261" t="s">
        <v>746</v>
      </c>
      <c r="R36" s="261" t="s">
        <v>549</v>
      </c>
      <c r="S36" s="264" t="s">
        <v>490</v>
      </c>
      <c r="T36"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6" s="261" t="s">
        <v>556</v>
      </c>
      <c r="V36" s="261" t="s">
        <v>423</v>
      </c>
      <c r="W36" s="261" t="s">
        <v>199</v>
      </c>
      <c r="X36" s="261" t="s">
        <v>197</v>
      </c>
      <c r="Y36" s="261" t="s">
        <v>352</v>
      </c>
      <c r="Z36" s="261" t="str">
        <f>Исх!E$12</f>
        <v xml:space="preserve">Гебеков Н.Г. </v>
      </c>
      <c r="AA36" s="261" t="str">
        <f>Исх!E$24</f>
        <v xml:space="preserve">Дегтярев Г.В. </v>
      </c>
      <c r="AB36" s="366" t="s">
        <v>407</v>
      </c>
      <c r="AC36" s="261" t="s">
        <v>378</v>
      </c>
      <c r="AD36" s="265">
        <v>43758</v>
      </c>
      <c r="AE36" s="266">
        <v>44053</v>
      </c>
      <c r="AF36" s="261"/>
      <c r="AG36" s="261"/>
      <c r="AH36" s="261"/>
      <c r="AI36" s="261" t="str">
        <f>Исх!B$31</f>
        <v>ООО «Нефтьмонтаж»,</v>
      </c>
      <c r="AJ36" s="261" t="s">
        <v>505</v>
      </c>
    </row>
    <row r="37" spans="1:36" x14ac:dyDescent="0.25">
      <c r="A37" s="6"/>
      <c r="B37" s="6"/>
      <c r="C37" s="6"/>
      <c r="D37" s="6"/>
      <c r="E37" s="6"/>
      <c r="F37" s="6"/>
      <c r="G37" s="6"/>
      <c r="H37" s="6"/>
      <c r="I37" s="6"/>
      <c r="J37" s="6"/>
      <c r="K37" s="263" t="s">
        <v>212</v>
      </c>
      <c r="L37" s="263" t="str">
        <f t="shared" si="1"/>
        <v>Акт входного контроля №51</v>
      </c>
      <c r="M37" s="47">
        <v>51</v>
      </c>
      <c r="N37" s="261" t="s">
        <v>501</v>
      </c>
      <c r="O37" s="152" t="s">
        <v>498</v>
      </c>
      <c r="P37" s="261" t="str">
        <f t="shared" si="4"/>
        <v>Круг 18*6000 Ст3сп;МУК №П2-01 М-0034, РД 03-606-03,ГОСТ 2590-2006; ГОСТ 535-2005;</v>
      </c>
      <c r="Q37" s="261" t="s">
        <v>746</v>
      </c>
      <c r="R37" s="261" t="s">
        <v>502</v>
      </c>
      <c r="S37" s="264" t="s">
        <v>490</v>
      </c>
      <c r="T37"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7" s="261" t="s">
        <v>555</v>
      </c>
      <c r="V37" s="261" t="s">
        <v>423</v>
      </c>
      <c r="W37" s="261" t="s">
        <v>199</v>
      </c>
      <c r="X37" s="261" t="s">
        <v>197</v>
      </c>
      <c r="Y37" s="261" t="s">
        <v>352</v>
      </c>
      <c r="Z37" s="261" t="str">
        <f>Исх!E$12</f>
        <v xml:space="preserve">Гебеков Н.Г. </v>
      </c>
      <c r="AA37" s="261" t="str">
        <f>Исх!E$24</f>
        <v xml:space="preserve">Дегтярев Г.В. </v>
      </c>
      <c r="AB37" s="366" t="s">
        <v>407</v>
      </c>
      <c r="AC37" s="261" t="s">
        <v>503</v>
      </c>
      <c r="AD37" s="265">
        <v>43785</v>
      </c>
      <c r="AE37" s="266">
        <v>44053</v>
      </c>
      <c r="AF37" s="261"/>
      <c r="AG37" s="261"/>
      <c r="AH37" s="261"/>
      <c r="AI37" s="261" t="str">
        <f>Исх!B$31</f>
        <v>ООО «Нефтьмонтаж»,</v>
      </c>
      <c r="AJ37" s="261" t="s">
        <v>504</v>
      </c>
    </row>
    <row r="38" spans="1:36" x14ac:dyDescent="0.25">
      <c r="A38" s="6"/>
      <c r="B38" s="6"/>
      <c r="C38" s="6"/>
      <c r="D38" s="6"/>
      <c r="E38" s="6"/>
      <c r="F38" s="6"/>
      <c r="G38" s="6"/>
      <c r="H38" s="6"/>
      <c r="I38" s="6"/>
      <c r="J38" s="6"/>
      <c r="K38" s="263" t="s">
        <v>212</v>
      </c>
      <c r="L38" s="263" t="str">
        <f t="shared" si="1"/>
        <v>Акт входного контроля №52</v>
      </c>
      <c r="M38" s="47">
        <v>52</v>
      </c>
      <c r="N38" s="319" t="s">
        <v>564</v>
      </c>
      <c r="O38" s="152" t="s">
        <v>382</v>
      </c>
      <c r="P38" s="261" t="str">
        <f t="shared" si="4"/>
        <v>Портландцемент общестроительный ЦЕМ I 42,5 Н ГОСТ 31108-2003;МУК №П2-01 М-0034,РД 03-606-03, ГОСТ 31108-2003;</v>
      </c>
      <c r="Q38" s="261" t="s">
        <v>746</v>
      </c>
      <c r="R38" s="261" t="s">
        <v>571</v>
      </c>
      <c r="S38" s="264" t="s">
        <v>565</v>
      </c>
      <c r="T3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8" s="261" t="s">
        <v>572</v>
      </c>
      <c r="V38" s="261" t="s">
        <v>423</v>
      </c>
      <c r="W38" s="261" t="s">
        <v>322</v>
      </c>
      <c r="X38" s="261" t="s">
        <v>197</v>
      </c>
      <c r="Y38" s="261" t="s">
        <v>352</v>
      </c>
      <c r="Z38" s="261" t="str">
        <f>Исх!E$12</f>
        <v xml:space="preserve">Гебеков Н.Г. </v>
      </c>
      <c r="AA38" s="261" t="str">
        <f>Исх!E$24</f>
        <v xml:space="preserve">Дегтярев Г.В. </v>
      </c>
      <c r="AB38" s="366" t="s">
        <v>407</v>
      </c>
      <c r="AC38" s="261" t="s">
        <v>568</v>
      </c>
      <c r="AD38" s="265">
        <v>43957</v>
      </c>
      <c r="AE38" s="266">
        <v>43977</v>
      </c>
      <c r="AF38" s="261"/>
      <c r="AG38" s="260"/>
      <c r="AH38" s="261"/>
      <c r="AI38" s="261" t="str">
        <f>Исх!B$31</f>
        <v>ООО «Нефтьмонтаж»,</v>
      </c>
      <c r="AJ38" s="260" t="s">
        <v>569</v>
      </c>
    </row>
    <row r="39" spans="1:36" x14ac:dyDescent="0.25">
      <c r="A39" s="6"/>
      <c r="B39" s="6"/>
      <c r="C39" s="6"/>
      <c r="D39" s="6"/>
      <c r="E39" s="6"/>
      <c r="F39" s="6"/>
      <c r="G39" s="6"/>
      <c r="H39" s="6"/>
      <c r="I39" s="6"/>
      <c r="J39" s="6"/>
      <c r="K39" s="263" t="s">
        <v>212</v>
      </c>
      <c r="L39" s="263" t="str">
        <f t="shared" si="1"/>
        <v>Акт входного контроля №53</v>
      </c>
      <c r="M39" s="47">
        <v>53</v>
      </c>
      <c r="N39" s="319" t="s">
        <v>570</v>
      </c>
      <c r="O39" s="152" t="s">
        <v>563</v>
      </c>
      <c r="P39" s="261" t="str">
        <f t="shared" si="4"/>
        <v>Песок с карьера №2, Соровское м/р;МУК №П2-01 М-0034,ГОСТ 25100-2011;</v>
      </c>
      <c r="Q39" s="261" t="s">
        <v>746</v>
      </c>
      <c r="R39" s="261" t="s">
        <v>551</v>
      </c>
      <c r="S39" s="264" t="s">
        <v>565</v>
      </c>
      <c r="T39"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9" s="261" t="s">
        <v>566</v>
      </c>
      <c r="V39" s="261" t="s">
        <v>423</v>
      </c>
      <c r="W39" s="261" t="s">
        <v>17</v>
      </c>
      <c r="X39" s="261" t="s">
        <v>197</v>
      </c>
      <c r="Y39" s="261" t="s">
        <v>352</v>
      </c>
      <c r="Z39" s="261" t="str">
        <f>Исх!E$12</f>
        <v xml:space="preserve">Гебеков Н.Г. </v>
      </c>
      <c r="AA39" s="261" t="str">
        <f>Исх!E$24</f>
        <v xml:space="preserve">Дегтярев Г.В. </v>
      </c>
      <c r="AB39" s="366" t="s">
        <v>407</v>
      </c>
      <c r="AC39" s="267" t="s">
        <v>567</v>
      </c>
      <c r="AD39" s="265">
        <v>43878</v>
      </c>
      <c r="AE39" s="266">
        <v>43977</v>
      </c>
      <c r="AF39" s="268"/>
      <c r="AG39" s="260"/>
      <c r="AH39" s="261"/>
      <c r="AI39" s="261" t="str">
        <f>Исх!B$32</f>
        <v>ООО «Соровскнефть»</v>
      </c>
      <c r="AJ39" s="260" t="s">
        <v>440</v>
      </c>
    </row>
    <row r="40" spans="1:36" x14ac:dyDescent="0.25">
      <c r="A40" s="6"/>
      <c r="B40" s="6"/>
      <c r="C40" s="6"/>
      <c r="D40" s="6"/>
      <c r="E40" s="6"/>
      <c r="F40" s="6"/>
      <c r="G40" s="6"/>
      <c r="H40" s="6"/>
      <c r="I40" s="6"/>
      <c r="J40" s="6"/>
      <c r="K40" s="263" t="s">
        <v>212</v>
      </c>
      <c r="L40" s="263" t="str">
        <f t="shared" si="1"/>
        <v>Акт входного контроля №54</v>
      </c>
      <c r="M40" s="47">
        <v>54</v>
      </c>
      <c r="N40" s="319"/>
      <c r="O40" s="152"/>
      <c r="P40" s="261"/>
      <c r="Q40" s="261"/>
      <c r="R40" s="261"/>
      <c r="S40" s="264"/>
      <c r="T40" s="261"/>
      <c r="U40" s="261"/>
      <c r="V40" s="261"/>
      <c r="W40" s="261"/>
      <c r="X40" s="261"/>
      <c r="Y40" s="261"/>
      <c r="Z40" s="261"/>
      <c r="AA40" s="261"/>
      <c r="AB40" s="261"/>
      <c r="AC40" s="261"/>
      <c r="AD40" s="265"/>
      <c r="AE40" s="266"/>
      <c r="AF40" s="261"/>
      <c r="AG40" s="260"/>
      <c r="AH40" s="261"/>
      <c r="AI40" s="261"/>
      <c r="AJ40" s="260"/>
    </row>
    <row r="41" spans="1:36" x14ac:dyDescent="0.25">
      <c r="A41" s="6"/>
      <c r="B41" s="6"/>
      <c r="C41" s="6"/>
      <c r="D41" s="6"/>
      <c r="E41" s="6"/>
      <c r="F41" s="6"/>
      <c r="G41" s="6"/>
      <c r="H41" s="6"/>
      <c r="I41" s="6"/>
      <c r="J41" s="6"/>
      <c r="K41" s="263" t="s">
        <v>212</v>
      </c>
      <c r="L41" s="263" t="str">
        <f t="shared" si="1"/>
        <v>Акт входного контроля №55</v>
      </c>
      <c r="M41" s="47">
        <v>55</v>
      </c>
      <c r="N41" s="319"/>
      <c r="O41" s="152"/>
      <c r="P41" s="261"/>
      <c r="Q41" s="261"/>
      <c r="R41" s="261"/>
      <c r="S41" s="264"/>
      <c r="T41" s="261"/>
      <c r="U41" s="261"/>
      <c r="V41" s="261"/>
      <c r="W41" s="261"/>
      <c r="X41" s="261"/>
      <c r="Y41" s="261"/>
      <c r="Z41" s="261"/>
      <c r="AA41" s="261"/>
      <c r="AB41" s="261"/>
      <c r="AC41" s="267"/>
      <c r="AD41" s="265"/>
      <c r="AE41" s="266"/>
      <c r="AF41" s="268"/>
      <c r="AG41" s="260"/>
      <c r="AH41" s="261"/>
      <c r="AI41" s="261"/>
      <c r="AJ41" s="260"/>
    </row>
    <row r="42" spans="1:36" x14ac:dyDescent="0.25">
      <c r="A42" s="6"/>
      <c r="B42" s="6"/>
      <c r="C42" s="6"/>
      <c r="D42" s="6"/>
      <c r="E42" s="6"/>
      <c r="F42" s="6"/>
      <c r="G42" s="6"/>
      <c r="H42" s="6"/>
      <c r="I42" s="6"/>
      <c r="J42" s="6"/>
      <c r="K42" s="263" t="s">
        <v>212</v>
      </c>
      <c r="L42" s="263" t="str">
        <f t="shared" si="1"/>
        <v>Акт входного контроля №56</v>
      </c>
      <c r="M42" s="47">
        <v>56</v>
      </c>
      <c r="N42" s="261"/>
      <c r="O42" s="152"/>
      <c r="P42" s="261"/>
      <c r="Q42" s="261"/>
      <c r="R42" s="261"/>
      <c r="S42" s="269"/>
      <c r="T42" s="261"/>
      <c r="U42" s="261"/>
      <c r="V42" s="261"/>
      <c r="W42" s="261"/>
      <c r="X42" s="261"/>
      <c r="Y42" s="261"/>
      <c r="Z42" s="261"/>
      <c r="AA42" s="261"/>
      <c r="AB42" s="261"/>
      <c r="AC42" s="261"/>
      <c r="AD42" s="261"/>
      <c r="AE42" s="261"/>
      <c r="AF42" s="261"/>
      <c r="AG42" s="261"/>
      <c r="AH42" s="261"/>
      <c r="AI42" s="261"/>
      <c r="AJ42" s="261"/>
    </row>
    <row r="43" spans="1:36" x14ac:dyDescent="0.25">
      <c r="A43" s="6"/>
      <c r="B43" s="6"/>
      <c r="C43" s="6"/>
      <c r="D43" s="6"/>
      <c r="E43" s="6"/>
      <c r="F43" s="6"/>
      <c r="G43" s="6"/>
      <c r="H43" s="6"/>
      <c r="I43" s="6"/>
      <c r="J43" s="6"/>
      <c r="K43" s="263" t="s">
        <v>212</v>
      </c>
      <c r="L43" s="263" t="str">
        <f t="shared" si="1"/>
        <v>Акт входного контроля №57</v>
      </c>
      <c r="M43" s="47">
        <v>57</v>
      </c>
      <c r="N43" s="261"/>
      <c r="O43" s="152"/>
      <c r="P43" s="261"/>
      <c r="Q43" s="261"/>
      <c r="R43" s="261"/>
      <c r="S43" s="269"/>
      <c r="T43" s="261"/>
      <c r="U43" s="261"/>
      <c r="V43" s="261"/>
      <c r="W43" s="261"/>
      <c r="X43" s="261"/>
      <c r="Y43" s="261"/>
      <c r="Z43" s="261"/>
      <c r="AA43" s="261"/>
      <c r="AB43" s="261"/>
      <c r="AC43" s="261"/>
      <c r="AD43" s="261"/>
      <c r="AE43" s="261"/>
      <c r="AF43" s="261"/>
      <c r="AG43" s="261"/>
      <c r="AH43" s="261"/>
      <c r="AI43" s="261"/>
      <c r="AJ43" s="261"/>
    </row>
    <row r="44" spans="1:36" x14ac:dyDescent="0.25">
      <c r="A44" s="6"/>
      <c r="B44" s="6"/>
      <c r="C44" s="6"/>
      <c r="D44" s="6"/>
      <c r="E44" s="6"/>
      <c r="F44" s="6"/>
      <c r="G44" s="6"/>
      <c r="H44" s="6"/>
      <c r="I44" s="6"/>
      <c r="J44" s="6"/>
      <c r="K44" s="263" t="s">
        <v>212</v>
      </c>
      <c r="L44" s="263" t="str">
        <f t="shared" si="1"/>
        <v>Акт входного контроля №58</v>
      </c>
      <c r="M44" s="47">
        <v>58</v>
      </c>
      <c r="N44" s="261"/>
      <c r="O44" s="152"/>
      <c r="P44" s="261"/>
      <c r="Q44" s="261"/>
      <c r="R44" s="261"/>
      <c r="S44" s="269"/>
      <c r="T44" s="261"/>
      <c r="U44" s="261"/>
      <c r="V44" s="261"/>
      <c r="W44" s="261"/>
      <c r="X44" s="261"/>
      <c r="Y44" s="261"/>
      <c r="Z44" s="261"/>
      <c r="AA44" s="261"/>
      <c r="AB44" s="261"/>
      <c r="AC44" s="261"/>
      <c r="AD44" s="261"/>
      <c r="AE44" s="261"/>
      <c r="AF44" s="261"/>
      <c r="AG44" s="261"/>
      <c r="AH44" s="261"/>
      <c r="AI44" s="261"/>
      <c r="AJ44" s="261"/>
    </row>
    <row r="45" spans="1:36" x14ac:dyDescent="0.25">
      <c r="A45" s="6"/>
      <c r="B45" s="6"/>
      <c r="C45" s="6"/>
      <c r="D45" s="6"/>
      <c r="E45" s="6"/>
      <c r="F45" s="6"/>
      <c r="G45" s="6"/>
      <c r="H45" s="6"/>
      <c r="I45" s="6"/>
      <c r="J45" s="6"/>
      <c r="K45" s="263" t="s">
        <v>212</v>
      </c>
      <c r="L45" s="263" t="str">
        <f t="shared" si="1"/>
        <v>Акт входного контроля №59</v>
      </c>
      <c r="M45" s="47">
        <v>59</v>
      </c>
      <c r="N45" s="261"/>
      <c r="O45" s="152"/>
      <c r="P45" s="261"/>
      <c r="Q45" s="261"/>
      <c r="R45" s="261"/>
      <c r="S45" s="269"/>
      <c r="T45" s="261"/>
      <c r="U45" s="261"/>
      <c r="V45" s="261"/>
      <c r="W45" s="261"/>
      <c r="X45" s="261"/>
      <c r="Y45" s="261"/>
      <c r="Z45" s="261"/>
      <c r="AA45" s="261"/>
      <c r="AB45" s="261"/>
      <c r="AC45" s="261"/>
      <c r="AD45" s="261"/>
      <c r="AE45" s="261"/>
      <c r="AF45" s="261"/>
      <c r="AG45" s="261"/>
      <c r="AH45" s="261"/>
      <c r="AI45" s="261"/>
      <c r="AJ45" s="261"/>
    </row>
    <row r="46" spans="1:36" x14ac:dyDescent="0.25">
      <c r="A46" s="6"/>
      <c r="B46" s="6"/>
      <c r="C46" s="6"/>
      <c r="D46" s="6"/>
      <c r="E46" s="6"/>
      <c r="F46" s="6"/>
      <c r="G46" s="6"/>
      <c r="H46" s="6"/>
      <c r="I46" s="6"/>
      <c r="J46" s="6"/>
      <c r="K46" s="263" t="s">
        <v>212</v>
      </c>
      <c r="L46" s="263" t="str">
        <f t="shared" si="1"/>
        <v>Акт входного контроля №60</v>
      </c>
      <c r="M46" s="47">
        <v>60</v>
      </c>
      <c r="N46" s="261"/>
      <c r="O46" s="152"/>
      <c r="P46" s="261"/>
      <c r="Q46" s="261"/>
      <c r="R46" s="261"/>
      <c r="S46" s="269"/>
      <c r="T46" s="261"/>
      <c r="U46" s="261"/>
      <c r="V46" s="261"/>
      <c r="W46" s="261"/>
      <c r="X46" s="261"/>
      <c r="Y46" s="261"/>
      <c r="Z46" s="261"/>
      <c r="AA46" s="261"/>
      <c r="AB46" s="261"/>
      <c r="AC46" s="261"/>
      <c r="AD46" s="261"/>
      <c r="AE46" s="261"/>
      <c r="AF46" s="261"/>
      <c r="AG46" s="261"/>
      <c r="AH46" s="261"/>
      <c r="AI46" s="261"/>
      <c r="AJ46" s="261"/>
    </row>
    <row r="47" spans="1:36" x14ac:dyDescent="0.25">
      <c r="A47" s="6"/>
      <c r="B47" s="6"/>
      <c r="C47" s="6"/>
      <c r="D47" s="6"/>
      <c r="E47" s="6"/>
      <c r="F47" s="6"/>
      <c r="G47" s="6"/>
      <c r="H47" s="6"/>
      <c r="I47" s="6"/>
      <c r="J47" s="6"/>
      <c r="K47" s="263" t="s">
        <v>212</v>
      </c>
      <c r="L47" s="263" t="str">
        <f t="shared" si="1"/>
        <v>Акт входного контроля №61</v>
      </c>
      <c r="M47" s="47">
        <v>61</v>
      </c>
      <c r="N47" s="261"/>
      <c r="O47" s="152"/>
      <c r="P47" s="261"/>
      <c r="Q47" s="261"/>
      <c r="R47" s="261"/>
      <c r="S47" s="269"/>
      <c r="T47" s="261"/>
      <c r="U47" s="261"/>
      <c r="V47" s="261"/>
      <c r="W47" s="261"/>
      <c r="X47" s="261"/>
      <c r="Y47" s="261"/>
      <c r="Z47" s="261"/>
      <c r="AA47" s="261"/>
      <c r="AB47" s="261"/>
      <c r="AC47" s="261"/>
      <c r="AD47" s="261"/>
      <c r="AE47" s="261"/>
      <c r="AF47" s="261"/>
      <c r="AG47" s="261"/>
      <c r="AH47" s="261"/>
      <c r="AI47" s="261"/>
      <c r="AJ47" s="261"/>
    </row>
    <row r="48" spans="1:36" x14ac:dyDescent="0.25">
      <c r="A48" s="6"/>
      <c r="B48" s="6"/>
      <c r="C48" s="6"/>
      <c r="D48" s="6"/>
      <c r="E48" s="6"/>
      <c r="F48" s="6"/>
      <c r="G48" s="6"/>
      <c r="H48" s="6"/>
      <c r="I48" s="6"/>
      <c r="J48" s="6"/>
      <c r="K48" s="263" t="s">
        <v>212</v>
      </c>
      <c r="L48" s="263" t="str">
        <f t="shared" si="1"/>
        <v>Акт входного контроля №62</v>
      </c>
      <c r="M48" s="47">
        <v>62</v>
      </c>
      <c r="N48" s="261"/>
      <c r="O48" s="152"/>
      <c r="P48" s="261"/>
      <c r="Q48" s="261"/>
      <c r="R48" s="261"/>
      <c r="S48" s="269"/>
      <c r="T48" s="261"/>
      <c r="U48" s="261"/>
      <c r="V48" s="261"/>
      <c r="W48" s="261"/>
      <c r="X48" s="261"/>
      <c r="Y48" s="261"/>
      <c r="Z48" s="261"/>
      <c r="AA48" s="261"/>
      <c r="AB48" s="261"/>
      <c r="AC48" s="261"/>
      <c r="AD48" s="261"/>
      <c r="AE48" s="261"/>
      <c r="AF48" s="261"/>
      <c r="AG48" s="261"/>
      <c r="AH48" s="261"/>
      <c r="AI48" s="261"/>
      <c r="AJ48" s="261"/>
    </row>
    <row r="49" spans="2:36" x14ac:dyDescent="0.2">
      <c r="K49" s="263" t="s">
        <v>212</v>
      </c>
      <c r="L49" s="263" t="str">
        <f t="shared" si="1"/>
        <v>Акт входного контроля №63</v>
      </c>
      <c r="M49" s="47">
        <v>63</v>
      </c>
      <c r="N49" s="261"/>
      <c r="O49" s="152"/>
      <c r="P49" s="261"/>
      <c r="Q49" s="261"/>
      <c r="R49" s="261"/>
      <c r="S49" s="269"/>
      <c r="T49" s="261"/>
      <c r="U49" s="261"/>
      <c r="V49" s="261"/>
      <c r="W49" s="261"/>
      <c r="X49" s="261"/>
      <c r="Y49" s="261"/>
      <c r="Z49" s="261"/>
      <c r="AA49" s="261"/>
      <c r="AB49" s="261"/>
      <c r="AC49" s="261"/>
      <c r="AD49" s="261"/>
      <c r="AE49" s="261"/>
      <c r="AF49" s="261"/>
      <c r="AG49" s="261"/>
      <c r="AH49" s="261"/>
      <c r="AI49" s="261"/>
      <c r="AJ49" s="261"/>
    </row>
    <row r="50" spans="2:36" x14ac:dyDescent="0.2">
      <c r="K50" s="263" t="s">
        <v>212</v>
      </c>
      <c r="L50" s="263" t="str">
        <f t="shared" si="1"/>
        <v>Акт входного контроля №64</v>
      </c>
      <c r="M50" s="47">
        <v>64</v>
      </c>
      <c r="N50" s="261"/>
      <c r="O50" s="152"/>
      <c r="P50" s="261"/>
      <c r="Q50" s="261"/>
      <c r="R50" s="261"/>
      <c r="S50" s="269"/>
      <c r="T50" s="261"/>
      <c r="U50" s="261"/>
      <c r="V50" s="261"/>
      <c r="W50" s="261"/>
      <c r="X50" s="261"/>
      <c r="Y50" s="261"/>
      <c r="Z50" s="261"/>
      <c r="AA50" s="261"/>
      <c r="AB50" s="261"/>
      <c r="AC50" s="261"/>
      <c r="AD50" s="261"/>
      <c r="AE50" s="261"/>
      <c r="AF50" s="261"/>
      <c r="AG50" s="261"/>
      <c r="AH50" s="261"/>
      <c r="AI50" s="261"/>
      <c r="AJ50" s="261"/>
    </row>
    <row r="51" spans="2:36" x14ac:dyDescent="0.2">
      <c r="K51" s="263" t="s">
        <v>212</v>
      </c>
      <c r="L51" s="263" t="str">
        <f t="shared" si="1"/>
        <v>Акт входного контроля №65</v>
      </c>
      <c r="M51" s="47">
        <v>65</v>
      </c>
      <c r="N51" s="261"/>
      <c r="O51" s="152"/>
      <c r="P51" s="261"/>
      <c r="Q51" s="261"/>
      <c r="R51" s="261"/>
      <c r="S51" s="269"/>
      <c r="T51" s="261"/>
      <c r="U51" s="261"/>
      <c r="V51" s="261"/>
      <c r="W51" s="261"/>
      <c r="X51" s="261"/>
      <c r="Y51" s="261"/>
      <c r="Z51" s="261"/>
      <c r="AA51" s="261"/>
      <c r="AB51" s="261"/>
      <c r="AC51" s="261"/>
      <c r="AD51" s="261"/>
      <c r="AE51" s="261"/>
      <c r="AF51" s="261"/>
      <c r="AG51" s="261"/>
      <c r="AH51" s="261"/>
      <c r="AI51" s="261"/>
      <c r="AJ51" s="261"/>
    </row>
    <row r="52" spans="2:36" x14ac:dyDescent="0.2">
      <c r="K52" s="263" t="s">
        <v>212</v>
      </c>
      <c r="L52" s="263" t="str">
        <f t="shared" si="1"/>
        <v>Акт входного контроля №66</v>
      </c>
      <c r="M52" s="47">
        <v>66</v>
      </c>
      <c r="N52" s="261"/>
      <c r="O52" s="152"/>
      <c r="P52" s="261"/>
      <c r="Q52" s="261"/>
      <c r="R52" s="261"/>
      <c r="S52" s="269"/>
      <c r="T52" s="261"/>
      <c r="U52" s="261"/>
      <c r="V52" s="261"/>
      <c r="W52" s="261"/>
      <c r="X52" s="261"/>
      <c r="Y52" s="261"/>
      <c r="Z52" s="261"/>
      <c r="AA52" s="261"/>
      <c r="AB52" s="261"/>
      <c r="AC52" s="261"/>
      <c r="AD52" s="261"/>
      <c r="AE52" s="261"/>
      <c r="AF52" s="261"/>
      <c r="AG52" s="261"/>
      <c r="AH52" s="261"/>
      <c r="AI52" s="261"/>
      <c r="AJ52" s="261"/>
    </row>
    <row r="53" spans="2:36" x14ac:dyDescent="0.2">
      <c r="K53" s="263" t="s">
        <v>212</v>
      </c>
      <c r="L53" s="263" t="str">
        <f t="shared" si="1"/>
        <v>Акт входного контроля №67</v>
      </c>
      <c r="M53" s="47">
        <v>67</v>
      </c>
      <c r="N53" s="261"/>
      <c r="O53" s="152"/>
      <c r="P53" s="261"/>
      <c r="Q53" s="261"/>
      <c r="R53" s="261"/>
      <c r="S53" s="269"/>
      <c r="T53" s="261"/>
      <c r="U53" s="261"/>
      <c r="V53" s="261"/>
      <c r="W53" s="261"/>
      <c r="X53" s="261"/>
      <c r="Y53" s="261"/>
      <c r="Z53" s="261"/>
      <c r="AA53" s="261"/>
      <c r="AB53" s="261"/>
      <c r="AC53" s="261"/>
      <c r="AD53" s="261"/>
      <c r="AE53" s="261"/>
      <c r="AF53" s="261"/>
      <c r="AG53" s="261"/>
      <c r="AH53" s="261"/>
      <c r="AI53" s="261"/>
      <c r="AJ53" s="261"/>
    </row>
    <row r="54" spans="2:36" x14ac:dyDescent="0.2">
      <c r="K54" s="263" t="s">
        <v>212</v>
      </c>
      <c r="L54" s="263" t="str">
        <f t="shared" si="1"/>
        <v>Акт входного контроля №68</v>
      </c>
      <c r="M54" s="47">
        <v>68</v>
      </c>
      <c r="N54" s="261"/>
      <c r="O54" s="152"/>
      <c r="P54" s="261"/>
      <c r="Q54" s="261"/>
      <c r="R54" s="261"/>
      <c r="S54" s="269"/>
      <c r="T54" s="261"/>
      <c r="U54" s="261"/>
      <c r="V54" s="261"/>
      <c r="W54" s="261"/>
      <c r="X54" s="261"/>
      <c r="Y54" s="261"/>
      <c r="Z54" s="261"/>
      <c r="AA54" s="261"/>
      <c r="AB54" s="261"/>
      <c r="AC54" s="261"/>
      <c r="AD54" s="261"/>
      <c r="AE54" s="261"/>
      <c r="AF54" s="261"/>
      <c r="AG54" s="261"/>
      <c r="AH54" s="261"/>
      <c r="AI54" s="261"/>
      <c r="AJ54" s="261"/>
    </row>
    <row r="55" spans="2:36" x14ac:dyDescent="0.2">
      <c r="K55" s="263" t="s">
        <v>212</v>
      </c>
      <c r="L55" s="263" t="str">
        <f t="shared" si="1"/>
        <v>Акт входного контроля №69</v>
      </c>
      <c r="M55" s="47">
        <v>69</v>
      </c>
      <c r="N55" s="261"/>
      <c r="O55" s="152"/>
      <c r="P55" s="261"/>
      <c r="Q55" s="261"/>
      <c r="R55" s="261"/>
      <c r="S55" s="269"/>
      <c r="T55" s="261"/>
      <c r="U55" s="261"/>
      <c r="V55" s="261"/>
      <c r="W55" s="261"/>
      <c r="X55" s="261"/>
      <c r="Y55" s="261"/>
      <c r="Z55" s="261"/>
      <c r="AA55" s="261"/>
      <c r="AB55" s="261"/>
      <c r="AC55" s="261"/>
      <c r="AD55" s="261"/>
      <c r="AE55" s="261"/>
      <c r="AF55" s="261"/>
      <c r="AG55" s="261"/>
      <c r="AH55" s="261"/>
      <c r="AI55" s="261"/>
      <c r="AJ55" s="261"/>
    </row>
    <row r="56" spans="2:36" x14ac:dyDescent="0.2">
      <c r="K56" s="263" t="s">
        <v>212</v>
      </c>
      <c r="L56" s="263" t="str">
        <f t="shared" si="1"/>
        <v>Акт входного контроля №70</v>
      </c>
      <c r="M56" s="47">
        <v>70</v>
      </c>
      <c r="N56" s="261"/>
      <c r="O56" s="152"/>
      <c r="P56" s="261"/>
      <c r="Q56" s="261"/>
      <c r="R56" s="261"/>
      <c r="S56" s="269"/>
      <c r="T56" s="261"/>
      <c r="U56" s="261"/>
      <c r="V56" s="261"/>
      <c r="W56" s="261"/>
      <c r="X56" s="261"/>
      <c r="Y56" s="261"/>
      <c r="Z56" s="261"/>
      <c r="AA56" s="261"/>
      <c r="AB56" s="261"/>
      <c r="AC56" s="261"/>
      <c r="AD56" s="261"/>
      <c r="AE56" s="261"/>
      <c r="AF56" s="261"/>
      <c r="AG56" s="261"/>
      <c r="AH56" s="261"/>
      <c r="AI56" s="261"/>
      <c r="AJ56" s="261"/>
    </row>
    <row r="57" spans="2:36" x14ac:dyDescent="0.2">
      <c r="K57" s="263" t="s">
        <v>212</v>
      </c>
      <c r="L57" s="263" t="str">
        <f t="shared" si="1"/>
        <v>Акт входного контроля №71</v>
      </c>
      <c r="M57" s="47">
        <v>71</v>
      </c>
      <c r="N57" s="261"/>
      <c r="O57" s="152"/>
      <c r="P57" s="261"/>
      <c r="Q57" s="261"/>
      <c r="R57" s="261"/>
      <c r="S57" s="269"/>
      <c r="T57" s="261"/>
      <c r="U57" s="261"/>
      <c r="V57" s="261"/>
      <c r="W57" s="261"/>
      <c r="X57" s="261"/>
      <c r="Y57" s="261"/>
      <c r="Z57" s="261"/>
      <c r="AA57" s="261"/>
      <c r="AB57" s="261"/>
      <c r="AC57" s="261"/>
      <c r="AD57" s="261"/>
      <c r="AE57" s="261"/>
      <c r="AF57" s="261"/>
      <c r="AG57" s="261"/>
      <c r="AH57" s="261"/>
      <c r="AI57" s="261"/>
      <c r="AJ57" s="261"/>
    </row>
    <row r="58" spans="2:36" x14ac:dyDescent="0.2">
      <c r="K58" s="263" t="s">
        <v>212</v>
      </c>
      <c r="L58" s="263" t="str">
        <f t="shared" si="1"/>
        <v>Акт входного контроля №72</v>
      </c>
      <c r="M58" s="47">
        <v>72</v>
      </c>
      <c r="N58" s="261"/>
      <c r="O58" s="152"/>
      <c r="P58" s="261"/>
      <c r="Q58" s="261"/>
      <c r="R58" s="261"/>
      <c r="S58" s="269"/>
      <c r="T58" s="261"/>
      <c r="U58" s="261"/>
      <c r="V58" s="261"/>
      <c r="W58" s="261"/>
      <c r="X58" s="261"/>
      <c r="Y58" s="261"/>
      <c r="Z58" s="261"/>
      <c r="AA58" s="261"/>
      <c r="AB58" s="261"/>
      <c r="AC58" s="261"/>
      <c r="AD58" s="261"/>
      <c r="AE58" s="261"/>
      <c r="AF58" s="261"/>
      <c r="AG58" s="261"/>
      <c r="AH58" s="261"/>
      <c r="AI58" s="261"/>
      <c r="AJ58" s="261"/>
    </row>
    <row r="59" spans="2:36" ht="53.25" customHeight="1" x14ac:dyDescent="0.25">
      <c r="M59" s="13"/>
      <c r="N59" s="9"/>
      <c r="O59" s="44"/>
      <c r="P59" s="9"/>
      <c r="R59" s="15"/>
      <c r="S59" s="8"/>
      <c r="U59" s="15"/>
      <c r="Y59" s="9"/>
      <c r="Z59" s="9"/>
      <c r="AA59" s="9"/>
      <c r="AB59" s="9"/>
      <c r="AC59" s="9"/>
      <c r="AD59" s="9"/>
      <c r="AE59" s="9"/>
      <c r="AF59" s="9"/>
      <c r="AG59" s="9"/>
      <c r="AH59" s="9"/>
      <c r="AI59" s="9"/>
      <c r="AJ59" s="9"/>
    </row>
    <row r="60" spans="2:36" x14ac:dyDescent="0.25">
      <c r="B60" s="512">
        <f>I32</f>
        <v>0</v>
      </c>
      <c r="C60" s="513"/>
      <c r="D60" s="513"/>
      <c r="E60" s="147"/>
      <c r="F60" s="518" t="s">
        <v>306</v>
      </c>
      <c r="G60" s="518"/>
      <c r="H60" s="518"/>
      <c r="I60" s="518"/>
      <c r="J60" s="518"/>
      <c r="K60" s="518"/>
      <c r="L60" s="518"/>
      <c r="M60" s="148"/>
      <c r="N60" s="513" t="s">
        <v>184</v>
      </c>
      <c r="O60" s="513"/>
      <c r="P60" s="513"/>
      <c r="Q60" s="1"/>
      <c r="R60" s="515"/>
      <c r="S60" s="515"/>
      <c r="Y60" s="9"/>
      <c r="Z60" s="9"/>
      <c r="AA60" s="9"/>
      <c r="AB60" s="9"/>
      <c r="AC60" s="9"/>
      <c r="AD60" s="9"/>
      <c r="AE60" s="9"/>
      <c r="AF60" s="9"/>
      <c r="AG60" s="9"/>
      <c r="AH60" s="9"/>
      <c r="AI60" s="9"/>
      <c r="AJ60" s="9"/>
    </row>
    <row r="61" spans="2:36" x14ac:dyDescent="0.25">
      <c r="B61" s="80"/>
      <c r="C61" s="149" t="s">
        <v>20</v>
      </c>
      <c r="D61" s="80"/>
      <c r="E61" s="147"/>
      <c r="F61" s="516" t="s">
        <v>307</v>
      </c>
      <c r="G61" s="516"/>
      <c r="H61" s="516"/>
      <c r="I61" s="516"/>
      <c r="J61" s="516"/>
      <c r="K61" s="516"/>
      <c r="L61" s="516"/>
      <c r="M61" s="517"/>
      <c r="N61" s="516" t="s">
        <v>308</v>
      </c>
      <c r="O61" s="516"/>
      <c r="P61" s="516"/>
      <c r="Q61" s="147"/>
      <c r="R61" s="516" t="s">
        <v>309</v>
      </c>
      <c r="S61" s="516"/>
      <c r="Y61" s="9"/>
      <c r="Z61" s="9"/>
      <c r="AA61" s="9"/>
      <c r="AB61" s="9"/>
      <c r="AC61" s="9"/>
      <c r="AD61" s="9"/>
      <c r="AE61" s="9"/>
      <c r="AF61" s="9"/>
      <c r="AG61" s="9"/>
      <c r="AH61" s="9"/>
      <c r="AI61" s="9"/>
      <c r="AJ61" s="9"/>
    </row>
    <row r="62" spans="2:36" x14ac:dyDescent="0.25">
      <c r="B62" s="512">
        <f>B60</f>
        <v>0</v>
      </c>
      <c r="C62" s="513"/>
      <c r="D62" s="513"/>
      <c r="E62" s="147"/>
      <c r="F62" s="518" t="s">
        <v>310</v>
      </c>
      <c r="G62" s="518"/>
      <c r="H62" s="518"/>
      <c r="I62" s="518"/>
      <c r="J62" s="518"/>
      <c r="K62" s="518"/>
      <c r="L62" s="518"/>
      <c r="M62" s="148"/>
      <c r="N62" s="513" t="s">
        <v>36</v>
      </c>
      <c r="O62" s="513"/>
      <c r="P62" s="513"/>
      <c r="Q62" s="1"/>
      <c r="R62" s="515"/>
      <c r="S62" s="515"/>
      <c r="Y62" s="9"/>
      <c r="Z62" s="9"/>
      <c r="AA62" s="9"/>
      <c r="AB62" s="9"/>
      <c r="AC62" s="9"/>
      <c r="AD62" s="9"/>
      <c r="AE62" s="9"/>
      <c r="AF62" s="9"/>
      <c r="AG62" s="9"/>
      <c r="AH62" s="9"/>
      <c r="AI62" s="9"/>
      <c r="AJ62" s="9"/>
    </row>
    <row r="63" spans="2:36" x14ac:dyDescent="0.25">
      <c r="B63" s="80"/>
      <c r="C63" s="149" t="s">
        <v>20</v>
      </c>
      <c r="D63" s="80"/>
      <c r="E63" s="150"/>
      <c r="F63" s="516" t="s">
        <v>307</v>
      </c>
      <c r="G63" s="516"/>
      <c r="H63" s="516"/>
      <c r="I63" s="516"/>
      <c r="J63" s="516"/>
      <c r="K63" s="516"/>
      <c r="L63" s="516"/>
      <c r="M63" s="517"/>
      <c r="N63" s="516" t="s">
        <v>308</v>
      </c>
      <c r="O63" s="516"/>
      <c r="P63" s="516"/>
      <c r="Q63" s="147"/>
      <c r="R63" s="516" t="s">
        <v>309</v>
      </c>
      <c r="S63" s="516"/>
      <c r="Y63" s="9"/>
      <c r="Z63" s="9"/>
      <c r="AA63" s="9"/>
      <c r="AB63" s="9"/>
      <c r="AC63" s="9"/>
      <c r="AD63" s="9"/>
      <c r="AE63" s="9"/>
      <c r="AF63" s="9"/>
      <c r="AG63" s="9"/>
      <c r="AH63" s="9"/>
      <c r="AI63" s="9"/>
      <c r="AJ63" s="9"/>
    </row>
    <row r="64" spans="2:36" x14ac:dyDescent="0.25">
      <c r="B64" s="512">
        <f>B62</f>
        <v>0</v>
      </c>
      <c r="C64" s="513"/>
      <c r="D64" s="513"/>
      <c r="E64" s="151"/>
      <c r="F64" s="514" t="s">
        <v>311</v>
      </c>
      <c r="G64" s="514"/>
      <c r="H64" s="514"/>
      <c r="I64" s="514"/>
      <c r="J64" s="514"/>
      <c r="K64" s="514"/>
      <c r="L64" s="514"/>
      <c r="M64" s="148"/>
      <c r="N64" s="513" t="s">
        <v>148</v>
      </c>
      <c r="O64" s="513"/>
      <c r="P64" s="513"/>
      <c r="Q64" s="1"/>
      <c r="R64" s="515"/>
      <c r="S64" s="515"/>
      <c r="Y64" s="9"/>
      <c r="Z64" s="9"/>
      <c r="AA64" s="9"/>
      <c r="AB64" s="9"/>
      <c r="AC64" s="9"/>
      <c r="AD64" s="9"/>
      <c r="AE64" s="9"/>
      <c r="AF64" s="9"/>
      <c r="AG64" s="9"/>
      <c r="AH64" s="9"/>
      <c r="AI64" s="9"/>
      <c r="AJ64" s="9"/>
    </row>
    <row r="65" spans="2:36" x14ac:dyDescent="0.25">
      <c r="B65" s="80"/>
      <c r="C65" s="149" t="s">
        <v>20</v>
      </c>
      <c r="D65" s="80"/>
      <c r="E65" s="151"/>
      <c r="F65" s="516" t="s">
        <v>307</v>
      </c>
      <c r="G65" s="516"/>
      <c r="H65" s="516"/>
      <c r="I65" s="516"/>
      <c r="J65" s="516"/>
      <c r="K65" s="516"/>
      <c r="L65" s="516"/>
      <c r="M65" s="517"/>
      <c r="N65" s="516" t="s">
        <v>308</v>
      </c>
      <c r="O65" s="516"/>
      <c r="P65" s="516"/>
      <c r="Q65" s="147"/>
      <c r="R65" s="516" t="s">
        <v>309</v>
      </c>
      <c r="S65" s="516"/>
      <c r="Y65" s="9"/>
      <c r="Z65" s="9"/>
      <c r="AA65" s="9"/>
      <c r="AB65" s="9"/>
      <c r="AC65" s="9"/>
      <c r="AD65" s="9"/>
      <c r="AE65" s="9"/>
      <c r="AF65" s="9"/>
      <c r="AG65" s="9"/>
      <c r="AH65" s="9"/>
      <c r="AI65" s="9"/>
      <c r="AJ65" s="9"/>
    </row>
    <row r="66" spans="2:36" x14ac:dyDescent="0.25">
      <c r="B66" s="512">
        <f>B64</f>
        <v>0</v>
      </c>
      <c r="C66" s="513"/>
      <c r="D66" s="513"/>
      <c r="E66" s="151"/>
      <c r="F66" s="514" t="s">
        <v>312</v>
      </c>
      <c r="G66" s="514"/>
      <c r="H66" s="514"/>
      <c r="I66" s="514"/>
      <c r="J66" s="514"/>
      <c r="K66" s="514"/>
      <c r="L66" s="514"/>
      <c r="M66" s="148"/>
      <c r="N66" s="513" t="s">
        <v>217</v>
      </c>
      <c r="O66" s="513"/>
      <c r="P66" s="513"/>
      <c r="Q66" s="1"/>
      <c r="R66" s="515"/>
      <c r="S66" s="515"/>
      <c r="X66" s="16"/>
      <c r="Y66" s="9"/>
      <c r="Z66" s="9"/>
      <c r="AA66" s="9"/>
      <c r="AB66" s="9"/>
      <c r="AC66" s="9"/>
      <c r="AD66" s="9"/>
      <c r="AE66" s="9"/>
      <c r="AF66" s="9"/>
      <c r="AG66" s="9"/>
      <c r="AH66" s="9"/>
      <c r="AI66" s="9"/>
      <c r="AJ66" s="9"/>
    </row>
    <row r="67" spans="2:36" x14ac:dyDescent="0.25">
      <c r="B67" s="80"/>
      <c r="C67" s="149" t="s">
        <v>20</v>
      </c>
      <c r="D67" s="80"/>
      <c r="E67" s="151"/>
      <c r="F67" s="516" t="s">
        <v>307</v>
      </c>
      <c r="G67" s="516"/>
      <c r="H67" s="516"/>
      <c r="I67" s="516"/>
      <c r="J67" s="516"/>
      <c r="K67" s="516"/>
      <c r="L67" s="516"/>
      <c r="M67" s="517"/>
      <c r="N67" s="516" t="s">
        <v>308</v>
      </c>
      <c r="O67" s="516"/>
      <c r="P67" s="516"/>
      <c r="Q67" s="147"/>
      <c r="R67" s="516" t="s">
        <v>309</v>
      </c>
      <c r="S67" s="516"/>
      <c r="X67" s="16"/>
      <c r="Y67" s="9"/>
      <c r="Z67" s="9"/>
      <c r="AA67" s="9"/>
      <c r="AB67" s="9"/>
      <c r="AC67" s="9"/>
      <c r="AD67" s="9"/>
      <c r="AE67" s="9"/>
      <c r="AF67" s="9"/>
      <c r="AG67" s="9"/>
      <c r="AH67" s="9"/>
      <c r="AI67" s="9"/>
      <c r="AJ67" s="9"/>
    </row>
    <row r="68" spans="2:36" x14ac:dyDescent="0.25">
      <c r="S68" s="8"/>
      <c r="X68" s="16"/>
      <c r="Y68" s="9"/>
      <c r="Z68" s="9"/>
      <c r="AA68" s="9"/>
      <c r="AB68" s="9"/>
      <c r="AC68" s="9"/>
      <c r="AD68" s="9"/>
      <c r="AE68" s="9"/>
      <c r="AF68" s="9"/>
      <c r="AG68" s="9"/>
      <c r="AH68" s="9"/>
      <c r="AI68" s="9"/>
      <c r="AJ68" s="9"/>
    </row>
    <row r="69" spans="2:36" x14ac:dyDescent="0.25">
      <c r="M69" s="13"/>
      <c r="S69" s="8"/>
      <c r="X69" s="16"/>
      <c r="Y69" s="9"/>
      <c r="Z69" s="9"/>
      <c r="AA69" s="9"/>
      <c r="AB69" s="9"/>
      <c r="AC69" s="9"/>
      <c r="AD69" s="9"/>
      <c r="AE69" s="9"/>
      <c r="AF69" s="9"/>
      <c r="AG69" s="9"/>
      <c r="AH69" s="9"/>
      <c r="AI69" s="9"/>
      <c r="AJ69" s="9"/>
    </row>
    <row r="70" spans="2:36" x14ac:dyDescent="0.25">
      <c r="N70" s="9"/>
      <c r="O70" s="44"/>
      <c r="P70" s="9"/>
      <c r="R70" s="17"/>
      <c r="S70" s="8"/>
      <c r="U70" s="18"/>
      <c r="V70" s="19"/>
      <c r="W70" s="17"/>
      <c r="X70" s="16"/>
      <c r="Y70" s="9"/>
      <c r="Z70" s="9"/>
      <c r="AA70" s="9"/>
      <c r="AB70" s="9"/>
      <c r="AC70" s="9"/>
      <c r="AD70" s="9"/>
      <c r="AE70" s="9"/>
      <c r="AF70" s="9"/>
      <c r="AG70" s="9"/>
      <c r="AH70" s="9"/>
      <c r="AI70" s="9"/>
      <c r="AJ70" s="9"/>
    </row>
    <row r="71" spans="2:36" x14ac:dyDescent="0.25">
      <c r="M71" s="13"/>
      <c r="N71" s="9"/>
      <c r="O71" s="44"/>
      <c r="P71" s="9"/>
      <c r="R71" s="18"/>
      <c r="S71" s="8"/>
      <c r="U71" s="18"/>
      <c r="V71" s="19"/>
      <c r="W71" s="17"/>
      <c r="X71" s="16"/>
      <c r="Y71" s="9"/>
      <c r="Z71" s="9"/>
      <c r="AA71" s="9"/>
      <c r="AB71" s="9"/>
      <c r="AC71" s="9"/>
      <c r="AD71" s="9"/>
      <c r="AE71" s="9"/>
      <c r="AF71" s="9"/>
      <c r="AG71" s="9"/>
      <c r="AH71" s="9"/>
      <c r="AI71" s="9"/>
      <c r="AJ71" s="9"/>
    </row>
    <row r="72" spans="2:36" x14ac:dyDescent="0.25">
      <c r="N72" s="9"/>
      <c r="O72" s="44"/>
      <c r="P72" s="9"/>
      <c r="R72" s="18"/>
      <c r="S72" s="8"/>
      <c r="U72" s="18"/>
      <c r="V72" s="19"/>
      <c r="W72" s="17"/>
      <c r="X72" s="16"/>
      <c r="Y72" s="9"/>
      <c r="Z72" s="9"/>
      <c r="AA72" s="9"/>
      <c r="AB72" s="9"/>
      <c r="AC72" s="9"/>
      <c r="AD72" s="9"/>
      <c r="AE72" s="9"/>
      <c r="AF72" s="9"/>
      <c r="AG72" s="9"/>
      <c r="AH72" s="9"/>
      <c r="AI72" s="9"/>
      <c r="AJ72" s="9"/>
    </row>
    <row r="73" spans="2:36" x14ac:dyDescent="0.25">
      <c r="M73" s="13"/>
      <c r="N73" s="9"/>
      <c r="O73" s="44"/>
      <c r="P73" s="9"/>
      <c r="R73" s="17"/>
      <c r="S73" s="8"/>
      <c r="U73" s="18"/>
      <c r="V73" s="19"/>
      <c r="W73" s="17"/>
      <c r="X73" s="16"/>
      <c r="Y73" s="9"/>
      <c r="Z73" s="9"/>
      <c r="AA73" s="9"/>
      <c r="AB73" s="9"/>
      <c r="AC73" s="9"/>
      <c r="AD73" s="9"/>
      <c r="AE73" s="9"/>
      <c r="AF73" s="9"/>
      <c r="AG73" s="9"/>
      <c r="AH73" s="9"/>
      <c r="AI73" s="9"/>
      <c r="AJ73" s="9"/>
    </row>
    <row r="74" spans="2:36" x14ac:dyDescent="0.25">
      <c r="N74" s="9"/>
      <c r="O74" s="44"/>
      <c r="P74" s="9"/>
      <c r="R74" s="17"/>
      <c r="S74" s="8"/>
      <c r="U74" s="18"/>
      <c r="V74" s="19"/>
      <c r="W74" s="17"/>
      <c r="X74" s="16"/>
      <c r="Y74" s="9"/>
      <c r="Z74" s="9"/>
      <c r="AA74" s="9"/>
      <c r="AB74" s="9"/>
      <c r="AC74" s="9"/>
      <c r="AD74" s="9"/>
      <c r="AE74" s="9"/>
      <c r="AF74" s="9"/>
      <c r="AG74" s="9"/>
      <c r="AH74" s="9"/>
      <c r="AI74" s="9"/>
      <c r="AJ74" s="9"/>
    </row>
    <row r="75" spans="2:36" x14ac:dyDescent="0.25">
      <c r="M75" s="13"/>
      <c r="S75" s="8"/>
      <c r="W75" s="17"/>
      <c r="X75" s="16"/>
      <c r="Y75" s="9"/>
      <c r="Z75" s="9"/>
      <c r="AA75" s="9"/>
      <c r="AB75" s="9"/>
      <c r="AC75" s="9"/>
      <c r="AD75" s="9"/>
      <c r="AE75" s="9"/>
      <c r="AF75" s="9"/>
      <c r="AG75" s="9"/>
      <c r="AH75" s="9"/>
      <c r="AI75" s="9"/>
      <c r="AJ75" s="9"/>
    </row>
    <row r="77" spans="2:36" x14ac:dyDescent="0.25">
      <c r="M77" s="35"/>
      <c r="S77" s="20"/>
      <c r="X77" s="16"/>
      <c r="Y77" s="18"/>
      <c r="Z77" s="18"/>
      <c r="AA77" s="9"/>
      <c r="AB77" s="9"/>
      <c r="AC77" s="9"/>
      <c r="AD77" s="9"/>
      <c r="AE77" s="9"/>
      <c r="AF77" s="9"/>
      <c r="AG77" s="9"/>
      <c r="AH77" s="9"/>
      <c r="AI77" s="9"/>
      <c r="AJ77" s="9"/>
    </row>
    <row r="78" spans="2:36" x14ac:dyDescent="0.25">
      <c r="S78" s="20"/>
      <c r="X78" s="16"/>
      <c r="Y78" s="18"/>
      <c r="Z78" s="18"/>
      <c r="AA78" s="9"/>
      <c r="AB78" s="9"/>
      <c r="AC78" s="9"/>
      <c r="AD78" s="9"/>
      <c r="AE78" s="9"/>
      <c r="AF78" s="9"/>
      <c r="AG78" s="9"/>
      <c r="AH78" s="9"/>
      <c r="AI78" s="9"/>
      <c r="AJ78" s="9"/>
    </row>
    <row r="79" spans="2:36" x14ac:dyDescent="0.25">
      <c r="S79" s="20"/>
      <c r="X79" s="16"/>
      <c r="Y79" s="18"/>
      <c r="Z79" s="18"/>
      <c r="AA79" s="9"/>
      <c r="AB79" s="9"/>
      <c r="AC79" s="9"/>
      <c r="AD79" s="9"/>
      <c r="AE79" s="9"/>
      <c r="AF79" s="9"/>
      <c r="AG79" s="9"/>
      <c r="AH79" s="9"/>
      <c r="AI79" s="9"/>
      <c r="AJ79" s="9"/>
    </row>
    <row r="80" spans="2:36" x14ac:dyDescent="0.25">
      <c r="S80" s="20"/>
      <c r="X80" s="16"/>
      <c r="Y80" s="18"/>
      <c r="Z80" s="18"/>
      <c r="AA80" s="9"/>
      <c r="AB80" s="9"/>
      <c r="AC80" s="9"/>
      <c r="AD80" s="9"/>
      <c r="AE80" s="9"/>
      <c r="AF80" s="9"/>
      <c r="AG80" s="9"/>
      <c r="AH80" s="9"/>
      <c r="AI80" s="9"/>
      <c r="AJ80" s="9"/>
    </row>
    <row r="81" spans="13:36" x14ac:dyDescent="0.25">
      <c r="M81" s="36"/>
      <c r="S81" s="20"/>
      <c r="X81" s="16"/>
      <c r="Y81" s="18"/>
      <c r="Z81" s="18"/>
      <c r="AA81" s="9"/>
      <c r="AB81" s="9"/>
      <c r="AC81" s="9"/>
      <c r="AD81" s="9"/>
      <c r="AE81" s="9"/>
      <c r="AF81" s="9"/>
      <c r="AG81" s="9"/>
      <c r="AH81" s="9"/>
      <c r="AI81" s="9"/>
      <c r="AJ81" s="9"/>
    </row>
    <row r="82" spans="13:36" x14ac:dyDescent="0.25">
      <c r="S82" s="20"/>
      <c r="X82" s="16"/>
      <c r="Y82" s="18"/>
      <c r="Z82" s="18"/>
      <c r="AA82" s="9"/>
      <c r="AB82" s="9"/>
      <c r="AC82" s="9"/>
      <c r="AD82" s="9"/>
      <c r="AE82" s="9"/>
      <c r="AF82" s="9"/>
      <c r="AG82" s="9"/>
      <c r="AH82" s="9"/>
      <c r="AI82" s="9"/>
      <c r="AJ82" s="9"/>
    </row>
    <row r="83" spans="13:36" x14ac:dyDescent="0.25">
      <c r="S83" s="20"/>
      <c r="X83" s="16"/>
      <c r="Y83" s="18"/>
      <c r="Z83" s="18"/>
      <c r="AA83" s="9"/>
      <c r="AB83" s="9"/>
      <c r="AC83" s="9"/>
      <c r="AD83" s="9"/>
      <c r="AE83" s="9"/>
      <c r="AF83" s="9"/>
      <c r="AG83" s="9"/>
      <c r="AH83" s="9"/>
      <c r="AI83" s="9"/>
      <c r="AJ83" s="9"/>
    </row>
    <row r="84" spans="13:36" x14ac:dyDescent="0.25">
      <c r="S84" s="20"/>
      <c r="X84" s="16"/>
      <c r="Y84" s="18"/>
      <c r="Z84" s="18"/>
      <c r="AA84" s="9"/>
      <c r="AB84" s="9"/>
      <c r="AC84" s="9"/>
      <c r="AD84" s="9"/>
      <c r="AE84" s="9"/>
      <c r="AF84" s="9"/>
      <c r="AG84" s="9"/>
      <c r="AH84" s="9"/>
      <c r="AI84" s="9"/>
      <c r="AJ84" s="9"/>
    </row>
    <row r="86" spans="13:36" x14ac:dyDescent="0.25">
      <c r="M86" s="35"/>
      <c r="S86" s="20"/>
      <c r="W86" s="6"/>
      <c r="X86" s="16"/>
      <c r="Y86" s="18"/>
      <c r="Z86" s="18"/>
      <c r="AA86" s="9"/>
      <c r="AB86" s="9"/>
      <c r="AC86" s="9"/>
      <c r="AD86" s="9"/>
      <c r="AE86" s="9"/>
      <c r="AF86" s="9"/>
      <c r="AG86" s="9"/>
      <c r="AH86" s="9"/>
      <c r="AI86" s="9"/>
      <c r="AJ86" s="9"/>
    </row>
    <row r="87" spans="13:36" x14ac:dyDescent="0.25">
      <c r="M87" s="36"/>
      <c r="S87" s="20"/>
      <c r="W87" s="6"/>
      <c r="X87" s="16"/>
      <c r="Y87" s="18"/>
      <c r="Z87" s="18"/>
      <c r="AA87" s="9"/>
      <c r="AB87" s="9"/>
      <c r="AC87" s="9"/>
      <c r="AD87" s="9"/>
      <c r="AE87" s="9"/>
      <c r="AF87" s="9"/>
      <c r="AG87" s="9"/>
      <c r="AH87" s="9"/>
      <c r="AI87" s="9"/>
      <c r="AJ87" s="9"/>
    </row>
    <row r="88" spans="13:36" x14ac:dyDescent="0.25">
      <c r="M88" s="35"/>
      <c r="S88" s="20"/>
      <c r="X88" s="16"/>
      <c r="Y88" s="18"/>
      <c r="Z88" s="18"/>
      <c r="AA88" s="9"/>
      <c r="AB88" s="9"/>
      <c r="AC88" s="9"/>
      <c r="AD88" s="9"/>
      <c r="AE88" s="9"/>
      <c r="AF88" s="9"/>
      <c r="AG88" s="9"/>
      <c r="AH88" s="9"/>
      <c r="AI88" s="9"/>
      <c r="AJ88" s="9"/>
    </row>
    <row r="89" spans="13:36" x14ac:dyDescent="0.25">
      <c r="M89" s="36"/>
      <c r="S89" s="20"/>
      <c r="X89" s="16"/>
      <c r="Y89" s="18"/>
      <c r="Z89" s="18"/>
      <c r="AA89" s="9"/>
      <c r="AB89" s="9"/>
      <c r="AC89" s="9"/>
      <c r="AD89" s="9"/>
      <c r="AE89" s="9"/>
      <c r="AF89" s="9"/>
      <c r="AG89" s="9"/>
      <c r="AH89" s="9"/>
      <c r="AI89" s="9"/>
      <c r="AJ89" s="9"/>
    </row>
    <row r="90" spans="13:36" x14ac:dyDescent="0.25">
      <c r="M90" s="35"/>
      <c r="S90" s="20"/>
      <c r="X90" s="16"/>
      <c r="Y90" s="18"/>
      <c r="Z90" s="18"/>
      <c r="AA90" s="9"/>
      <c r="AB90" s="9"/>
      <c r="AC90" s="9"/>
      <c r="AD90" s="9"/>
      <c r="AE90" s="9"/>
      <c r="AF90" s="9"/>
      <c r="AG90" s="9"/>
      <c r="AH90" s="9"/>
      <c r="AI90" s="9"/>
      <c r="AJ90" s="9"/>
    </row>
    <row r="91" spans="13:36" x14ac:dyDescent="0.25">
      <c r="M91" s="14"/>
      <c r="N91" s="9"/>
      <c r="O91" s="44"/>
      <c r="P91" s="9"/>
      <c r="Q91" s="16"/>
      <c r="R91" s="18"/>
      <c r="S91" s="20"/>
      <c r="U91" s="18"/>
      <c r="V91" s="18"/>
      <c r="W91" s="17"/>
      <c r="X91" s="16"/>
      <c r="Y91" s="18"/>
      <c r="Z91" s="18"/>
      <c r="AA91" s="9"/>
      <c r="AB91" s="9"/>
      <c r="AC91" s="9"/>
      <c r="AD91" s="9"/>
      <c r="AE91" s="9"/>
      <c r="AF91" s="9"/>
      <c r="AG91" s="9"/>
      <c r="AH91" s="9"/>
      <c r="AI91" s="9"/>
      <c r="AJ91" s="9"/>
    </row>
    <row r="92" spans="13:36" x14ac:dyDescent="0.25">
      <c r="N92" s="9"/>
      <c r="O92" s="44"/>
      <c r="P92" s="9"/>
      <c r="Q92" s="16"/>
      <c r="R92" s="18"/>
      <c r="S92" s="20"/>
      <c r="U92" s="18"/>
      <c r="V92" s="18"/>
      <c r="W92" s="17"/>
      <c r="X92" s="16"/>
      <c r="Y92" s="18"/>
      <c r="Z92" s="18"/>
      <c r="AA92" s="9"/>
      <c r="AB92" s="9"/>
      <c r="AC92" s="9"/>
      <c r="AD92" s="9"/>
      <c r="AE92" s="9"/>
      <c r="AF92" s="9"/>
      <c r="AG92" s="9"/>
      <c r="AH92" s="9"/>
      <c r="AI92" s="9"/>
      <c r="AJ92" s="9"/>
    </row>
    <row r="93" spans="13:36" x14ac:dyDescent="0.25">
      <c r="M93" s="14"/>
      <c r="N93" s="9"/>
      <c r="O93" s="44"/>
      <c r="P93" s="9"/>
      <c r="Q93" s="16"/>
      <c r="R93" s="18"/>
      <c r="S93" s="20"/>
      <c r="U93" s="18"/>
      <c r="V93" s="19"/>
      <c r="W93" s="18"/>
      <c r="X93" s="16"/>
      <c r="Y93" s="18"/>
      <c r="Z93" s="18"/>
      <c r="AA93" s="9"/>
      <c r="AB93" s="9"/>
      <c r="AC93" s="9"/>
      <c r="AD93" s="9"/>
      <c r="AE93" s="9"/>
      <c r="AF93" s="9"/>
      <c r="AG93" s="9"/>
      <c r="AH93" s="9"/>
      <c r="AI93" s="9"/>
      <c r="AJ93" s="9"/>
    </row>
    <row r="94" spans="13:36" x14ac:dyDescent="0.25">
      <c r="N94" s="9"/>
      <c r="O94" s="44"/>
      <c r="P94" s="9"/>
      <c r="Q94" s="16"/>
      <c r="R94" s="18"/>
      <c r="S94" s="20"/>
      <c r="U94" s="18"/>
      <c r="V94" s="19"/>
      <c r="W94" s="18"/>
      <c r="X94" s="16"/>
      <c r="Y94" s="18"/>
      <c r="Z94" s="18"/>
      <c r="AA94" s="9"/>
      <c r="AB94" s="9"/>
      <c r="AC94" s="9"/>
      <c r="AD94" s="9"/>
      <c r="AE94" s="9"/>
      <c r="AF94" s="9"/>
      <c r="AG94" s="9"/>
      <c r="AH94" s="9"/>
      <c r="AI94" s="9"/>
      <c r="AJ94" s="9"/>
    </row>
    <row r="95" spans="13:36" x14ac:dyDescent="0.25">
      <c r="M95" s="14"/>
      <c r="N95" s="9"/>
      <c r="O95" s="44"/>
      <c r="P95" s="9"/>
      <c r="Q95" s="16"/>
      <c r="R95" s="18"/>
      <c r="S95" s="20"/>
      <c r="U95" s="18"/>
      <c r="V95" s="19"/>
      <c r="W95" s="18"/>
      <c r="X95" s="16"/>
      <c r="Y95" s="18"/>
      <c r="Z95" s="18"/>
      <c r="AA95" s="9"/>
      <c r="AB95" s="9"/>
      <c r="AC95" s="9"/>
      <c r="AD95" s="9"/>
      <c r="AE95" s="9"/>
      <c r="AF95" s="9"/>
      <c r="AG95" s="9"/>
      <c r="AH95" s="9"/>
      <c r="AI95" s="9"/>
      <c r="AJ95" s="9"/>
    </row>
    <row r="96" spans="13:36" x14ac:dyDescent="0.25">
      <c r="N96" s="9"/>
      <c r="O96" s="44"/>
      <c r="P96" s="9"/>
      <c r="Q96" s="16"/>
      <c r="R96" s="18"/>
      <c r="S96" s="20"/>
      <c r="U96" s="18"/>
      <c r="V96" s="19"/>
      <c r="W96" s="18"/>
      <c r="X96" s="16"/>
      <c r="Y96" s="18"/>
      <c r="Z96" s="18"/>
      <c r="AA96" s="9"/>
      <c r="AB96" s="9"/>
      <c r="AC96" s="9"/>
      <c r="AD96" s="9"/>
      <c r="AE96" s="9"/>
      <c r="AF96" s="9"/>
      <c r="AG96" s="9"/>
      <c r="AH96" s="9"/>
      <c r="AI96" s="9"/>
      <c r="AJ96" s="9"/>
    </row>
    <row r="97" spans="13:36" x14ac:dyDescent="0.25">
      <c r="M97" s="14"/>
      <c r="N97" s="9"/>
      <c r="O97" s="44"/>
      <c r="P97" s="9"/>
      <c r="Q97" s="16"/>
      <c r="R97" s="18"/>
      <c r="S97" s="20"/>
      <c r="U97" s="18"/>
      <c r="V97" s="19"/>
      <c r="W97" s="18"/>
      <c r="X97" s="16"/>
      <c r="Y97" s="18"/>
      <c r="Z97" s="18"/>
      <c r="AA97" s="9"/>
      <c r="AB97" s="9"/>
      <c r="AC97" s="9"/>
      <c r="AD97" s="9"/>
      <c r="AE97" s="9"/>
      <c r="AF97" s="9"/>
      <c r="AG97" s="9"/>
      <c r="AH97" s="9"/>
      <c r="AI97" s="9"/>
      <c r="AJ97" s="9"/>
    </row>
    <row r="98" spans="13:36" x14ac:dyDescent="0.25">
      <c r="N98" s="9"/>
      <c r="O98" s="44"/>
      <c r="P98" s="9"/>
      <c r="Q98" s="16"/>
      <c r="R98" s="18"/>
      <c r="S98" s="20"/>
      <c r="U98" s="18"/>
      <c r="V98" s="19"/>
      <c r="W98" s="18"/>
      <c r="X98" s="16"/>
      <c r="Y98" s="18"/>
      <c r="Z98" s="18"/>
      <c r="AA98" s="9"/>
      <c r="AB98" s="9"/>
      <c r="AC98" s="9"/>
      <c r="AD98" s="9"/>
      <c r="AE98" s="9"/>
      <c r="AF98" s="9"/>
      <c r="AG98" s="9"/>
      <c r="AH98" s="9"/>
      <c r="AI98" s="9"/>
      <c r="AJ98" s="9"/>
    </row>
    <row r="99" spans="13:36" x14ac:dyDescent="0.25">
      <c r="M99" s="14"/>
      <c r="N99" s="9"/>
      <c r="O99" s="44"/>
      <c r="P99" s="9"/>
      <c r="Q99" s="16"/>
      <c r="R99" s="18"/>
      <c r="S99" s="20"/>
      <c r="U99" s="18"/>
      <c r="V99" s="19"/>
      <c r="W99" s="18"/>
      <c r="X99" s="16"/>
      <c r="Y99" s="18"/>
      <c r="Z99" s="18"/>
      <c r="AA99" s="9"/>
      <c r="AB99" s="9"/>
      <c r="AC99" s="9"/>
      <c r="AD99" s="9"/>
      <c r="AE99" s="9"/>
      <c r="AF99" s="9"/>
      <c r="AG99" s="9"/>
      <c r="AH99" s="9"/>
      <c r="AI99" s="9"/>
      <c r="AJ99" s="9"/>
    </row>
    <row r="100" spans="13:36" x14ac:dyDescent="0.25">
      <c r="N100" s="9"/>
      <c r="O100" s="44"/>
      <c r="P100" s="9"/>
      <c r="Q100" s="16"/>
      <c r="R100" s="18"/>
      <c r="S100" s="20"/>
      <c r="U100" s="18"/>
      <c r="V100" s="19"/>
      <c r="W100" s="18"/>
      <c r="X100" s="16"/>
      <c r="Y100" s="18"/>
      <c r="Z100" s="18"/>
      <c r="AA100" s="9"/>
      <c r="AB100" s="9"/>
      <c r="AC100" s="9"/>
      <c r="AD100" s="9"/>
      <c r="AE100" s="9"/>
      <c r="AF100" s="9"/>
      <c r="AG100" s="9"/>
      <c r="AH100" s="9"/>
      <c r="AI100" s="9"/>
      <c r="AJ100" s="9"/>
    </row>
    <row r="101" spans="13:36" x14ac:dyDescent="0.25">
      <c r="M101" s="14"/>
      <c r="N101" s="9"/>
      <c r="O101" s="44"/>
      <c r="P101" s="9"/>
      <c r="Q101" s="16"/>
      <c r="R101" s="18"/>
      <c r="S101" s="20"/>
      <c r="U101" s="18"/>
      <c r="V101" s="19"/>
      <c r="W101" s="18"/>
      <c r="X101" s="16"/>
      <c r="Y101" s="18"/>
      <c r="Z101" s="18"/>
      <c r="AA101" s="9"/>
      <c r="AB101" s="9"/>
      <c r="AC101" s="9"/>
      <c r="AD101" s="9"/>
      <c r="AE101" s="9"/>
      <c r="AF101" s="9"/>
      <c r="AG101" s="9"/>
      <c r="AH101" s="9"/>
      <c r="AI101" s="9"/>
      <c r="AJ101" s="9"/>
    </row>
    <row r="102" spans="13:36" x14ac:dyDescent="0.25">
      <c r="N102" s="9"/>
      <c r="O102" s="44"/>
      <c r="P102" s="9"/>
      <c r="Q102" s="16"/>
      <c r="R102" s="18"/>
      <c r="S102" s="20"/>
      <c r="U102" s="18"/>
      <c r="V102" s="19"/>
      <c r="W102" s="18"/>
      <c r="X102" s="16"/>
      <c r="Y102" s="18"/>
      <c r="Z102" s="18"/>
      <c r="AA102" s="9"/>
      <c r="AB102" s="9"/>
      <c r="AC102" s="9"/>
      <c r="AD102" s="9"/>
      <c r="AE102" s="9"/>
      <c r="AF102" s="9"/>
      <c r="AG102" s="9"/>
      <c r="AH102" s="9"/>
      <c r="AI102" s="9"/>
      <c r="AJ102" s="9"/>
    </row>
    <row r="103" spans="13:36" x14ac:dyDescent="0.25">
      <c r="M103" s="14"/>
      <c r="N103" s="9"/>
      <c r="O103" s="44"/>
      <c r="P103" s="9"/>
      <c r="Q103" s="16"/>
      <c r="R103" s="18"/>
      <c r="S103" s="20"/>
      <c r="U103" s="18"/>
      <c r="V103" s="19"/>
      <c r="W103" s="18"/>
      <c r="X103" s="16"/>
      <c r="Y103" s="18"/>
      <c r="Z103" s="18"/>
      <c r="AA103" s="9"/>
      <c r="AB103" s="9"/>
      <c r="AC103" s="9"/>
      <c r="AD103" s="9"/>
      <c r="AE103" s="9"/>
      <c r="AF103" s="9"/>
      <c r="AG103" s="9"/>
      <c r="AH103" s="9"/>
      <c r="AI103" s="9"/>
      <c r="AJ103" s="9"/>
    </row>
    <row r="104" spans="13:36" x14ac:dyDescent="0.25">
      <c r="N104" s="9"/>
      <c r="O104" s="44"/>
      <c r="P104" s="9"/>
      <c r="Q104" s="16"/>
      <c r="R104" s="18"/>
      <c r="S104" s="20"/>
      <c r="U104" s="18"/>
      <c r="V104" s="19"/>
      <c r="W104" s="18"/>
      <c r="X104" s="16"/>
      <c r="Y104" s="18"/>
      <c r="Z104" s="18"/>
      <c r="AA104" s="9"/>
      <c r="AB104" s="9"/>
      <c r="AC104" s="9"/>
      <c r="AD104" s="9"/>
      <c r="AE104" s="9"/>
      <c r="AF104" s="9"/>
      <c r="AG104" s="9"/>
      <c r="AH104" s="9"/>
      <c r="AI104" s="9"/>
      <c r="AJ104" s="9"/>
    </row>
    <row r="105" spans="13:36" x14ac:dyDescent="0.25">
      <c r="M105" s="14"/>
      <c r="N105" s="9"/>
      <c r="O105" s="44"/>
      <c r="P105" s="9"/>
      <c r="Q105" s="18"/>
      <c r="R105" s="18"/>
      <c r="S105" s="20"/>
      <c r="U105" s="18"/>
      <c r="V105" s="21"/>
      <c r="W105" s="18"/>
      <c r="X105" s="18"/>
      <c r="Y105" s="18"/>
      <c r="Z105" s="18"/>
      <c r="AA105" s="9"/>
      <c r="AB105" s="9"/>
      <c r="AC105" s="9"/>
      <c r="AD105" s="9"/>
      <c r="AE105" s="9"/>
      <c r="AF105" s="9"/>
      <c r="AG105" s="9"/>
      <c r="AH105" s="9"/>
      <c r="AI105" s="9"/>
      <c r="AJ105" s="9"/>
    </row>
    <row r="106" spans="13:36" x14ac:dyDescent="0.25">
      <c r="N106" s="9"/>
      <c r="O106" s="44"/>
      <c r="P106" s="9"/>
      <c r="Q106" s="16"/>
      <c r="R106" s="18"/>
      <c r="S106" s="20"/>
      <c r="U106" s="18"/>
      <c r="V106" s="19"/>
      <c r="W106" s="18"/>
      <c r="X106" s="16"/>
      <c r="Y106" s="18"/>
      <c r="Z106" s="18"/>
      <c r="AA106" s="9"/>
      <c r="AB106" s="9"/>
      <c r="AC106" s="9"/>
      <c r="AD106" s="9"/>
      <c r="AE106" s="9"/>
      <c r="AF106" s="9"/>
      <c r="AG106" s="9"/>
      <c r="AH106" s="9"/>
      <c r="AI106" s="9"/>
      <c r="AJ106" s="9"/>
    </row>
    <row r="107" spans="13:36" x14ac:dyDescent="0.25">
      <c r="M107" s="14"/>
      <c r="N107" s="9"/>
      <c r="O107" s="44"/>
      <c r="P107" s="9"/>
      <c r="Q107" s="16"/>
      <c r="R107" s="18"/>
      <c r="S107" s="20"/>
      <c r="U107" s="18"/>
      <c r="V107" s="19"/>
      <c r="W107" s="18"/>
      <c r="X107" s="16"/>
      <c r="Y107" s="18"/>
      <c r="Z107" s="18"/>
      <c r="AA107" s="9"/>
      <c r="AB107" s="9"/>
      <c r="AC107" s="9"/>
      <c r="AD107" s="9"/>
      <c r="AE107" s="9"/>
      <c r="AF107" s="9"/>
      <c r="AG107" s="9"/>
      <c r="AH107" s="9"/>
      <c r="AI107" s="9"/>
      <c r="AJ107" s="9"/>
    </row>
    <row r="108" spans="13:36" x14ac:dyDescent="0.25">
      <c r="N108" s="9"/>
      <c r="O108" s="44"/>
      <c r="P108" s="9"/>
      <c r="Q108" s="16"/>
      <c r="R108" s="18"/>
      <c r="S108" s="20"/>
      <c r="U108" s="18"/>
      <c r="V108" s="19"/>
      <c r="W108" s="18"/>
      <c r="X108" s="16"/>
      <c r="Y108" s="18"/>
      <c r="Z108" s="18"/>
      <c r="AA108" s="9"/>
      <c r="AB108" s="9"/>
      <c r="AC108" s="9"/>
      <c r="AD108" s="9"/>
      <c r="AE108" s="9"/>
      <c r="AF108" s="9"/>
      <c r="AG108" s="9"/>
      <c r="AH108" s="9"/>
      <c r="AI108" s="9"/>
      <c r="AJ108" s="9"/>
    </row>
    <row r="109" spans="13:36" x14ac:dyDescent="0.25">
      <c r="M109" s="14"/>
      <c r="N109" s="9"/>
      <c r="O109" s="44"/>
      <c r="P109" s="9"/>
      <c r="Q109" s="16"/>
      <c r="R109" s="18"/>
      <c r="S109" s="20"/>
      <c r="U109" s="18"/>
      <c r="V109" s="19"/>
      <c r="W109" s="18"/>
      <c r="X109" s="16"/>
      <c r="Y109" s="18"/>
      <c r="Z109" s="18"/>
      <c r="AA109" s="9"/>
      <c r="AB109" s="9"/>
      <c r="AC109" s="9"/>
      <c r="AD109" s="9"/>
      <c r="AE109" s="9"/>
      <c r="AF109" s="9"/>
      <c r="AG109" s="9"/>
      <c r="AH109" s="9"/>
      <c r="AI109" s="9"/>
      <c r="AJ109" s="9"/>
    </row>
    <row r="110" spans="13:36" x14ac:dyDescent="0.25">
      <c r="N110" s="9"/>
      <c r="O110" s="44"/>
      <c r="P110" s="9"/>
      <c r="Q110" s="16"/>
      <c r="R110" s="18"/>
      <c r="S110" s="20"/>
      <c r="U110" s="18"/>
      <c r="V110" s="19"/>
      <c r="W110" s="18"/>
      <c r="X110" s="16"/>
      <c r="Y110" s="18"/>
      <c r="Z110" s="18"/>
      <c r="AA110" s="9"/>
      <c r="AB110" s="9"/>
      <c r="AC110" s="9"/>
      <c r="AD110" s="9"/>
      <c r="AE110" s="9"/>
      <c r="AF110" s="9"/>
      <c r="AG110" s="9"/>
      <c r="AH110" s="9"/>
      <c r="AI110" s="9"/>
      <c r="AJ110" s="9"/>
    </row>
    <row r="111" spans="13:36" x14ac:dyDescent="0.25">
      <c r="M111" s="14"/>
      <c r="N111" s="9"/>
      <c r="O111" s="44"/>
      <c r="P111" s="9"/>
      <c r="Q111" s="16"/>
      <c r="R111" s="18"/>
      <c r="S111" s="20"/>
      <c r="U111" s="18"/>
      <c r="V111" s="19"/>
      <c r="W111" s="18"/>
      <c r="X111" s="16"/>
      <c r="Y111" s="18"/>
      <c r="Z111" s="18"/>
      <c r="AA111" s="9"/>
      <c r="AB111" s="9"/>
      <c r="AC111" s="9"/>
      <c r="AD111" s="9"/>
      <c r="AE111" s="9"/>
      <c r="AF111" s="9"/>
      <c r="AG111" s="9"/>
      <c r="AH111" s="9"/>
      <c r="AI111" s="9"/>
      <c r="AJ111" s="9"/>
    </row>
    <row r="112" spans="13:36" x14ac:dyDescent="0.25">
      <c r="N112" s="9"/>
      <c r="O112" s="44"/>
      <c r="P112" s="9"/>
      <c r="Q112" s="16"/>
      <c r="R112" s="18"/>
      <c r="S112" s="20"/>
      <c r="U112" s="18"/>
      <c r="V112" s="19"/>
      <c r="W112" s="18"/>
      <c r="X112" s="16"/>
      <c r="Y112" s="18"/>
      <c r="Z112" s="18"/>
      <c r="AA112" s="9"/>
      <c r="AB112" s="9"/>
      <c r="AC112" s="9"/>
      <c r="AD112" s="9"/>
      <c r="AE112" s="9"/>
      <c r="AF112" s="9"/>
      <c r="AG112" s="9"/>
      <c r="AH112" s="9"/>
      <c r="AI112" s="9"/>
      <c r="AJ112" s="9"/>
    </row>
    <row r="113" spans="13:36" x14ac:dyDescent="0.25">
      <c r="M113" s="14"/>
      <c r="N113" s="9"/>
      <c r="O113" s="44"/>
      <c r="P113" s="9"/>
      <c r="Q113" s="16"/>
      <c r="R113" s="18"/>
      <c r="S113" s="20"/>
      <c r="U113" s="18"/>
      <c r="V113" s="19"/>
      <c r="W113" s="18"/>
      <c r="X113" s="16"/>
      <c r="Y113" s="18"/>
      <c r="Z113" s="18"/>
      <c r="AA113" s="9"/>
      <c r="AB113" s="9"/>
      <c r="AC113" s="9"/>
      <c r="AD113" s="9"/>
      <c r="AE113" s="9"/>
      <c r="AF113" s="9"/>
      <c r="AG113" s="9"/>
      <c r="AH113" s="9"/>
      <c r="AI113" s="9"/>
      <c r="AJ113" s="9"/>
    </row>
    <row r="114" spans="13:36" x14ac:dyDescent="0.25">
      <c r="N114" s="9"/>
      <c r="O114" s="44"/>
      <c r="P114" s="9"/>
      <c r="Q114" s="16"/>
      <c r="R114" s="18"/>
      <c r="S114" s="20"/>
      <c r="U114" s="18"/>
      <c r="V114" s="19"/>
      <c r="W114" s="18"/>
      <c r="X114" s="16"/>
      <c r="Y114" s="18"/>
      <c r="Z114" s="18"/>
      <c r="AA114" s="9"/>
      <c r="AB114" s="9"/>
      <c r="AC114" s="9"/>
      <c r="AD114" s="9"/>
      <c r="AE114" s="9"/>
      <c r="AF114" s="9"/>
      <c r="AG114" s="9"/>
      <c r="AH114" s="9"/>
      <c r="AI114" s="9"/>
      <c r="AJ114" s="9"/>
    </row>
    <row r="115" spans="13:36" x14ac:dyDescent="0.25">
      <c r="M115" s="14"/>
      <c r="N115" s="9"/>
      <c r="O115" s="44"/>
      <c r="P115" s="9"/>
      <c r="Q115" s="16"/>
      <c r="R115" s="18"/>
      <c r="S115" s="20"/>
      <c r="U115" s="18"/>
      <c r="V115" s="19"/>
      <c r="W115" s="18"/>
      <c r="X115" s="16"/>
      <c r="Y115" s="18"/>
      <c r="Z115" s="18"/>
      <c r="AA115" s="9"/>
      <c r="AB115" s="9"/>
      <c r="AC115" s="9"/>
      <c r="AD115" s="9"/>
      <c r="AE115" s="9"/>
      <c r="AF115" s="9"/>
      <c r="AG115" s="9"/>
      <c r="AH115" s="9"/>
      <c r="AI115" s="9"/>
      <c r="AJ115" s="9"/>
    </row>
    <row r="116" spans="13:36" x14ac:dyDescent="0.25">
      <c r="N116" s="9"/>
      <c r="O116" s="44"/>
      <c r="P116" s="9"/>
      <c r="Q116" s="16"/>
      <c r="R116" s="18"/>
      <c r="S116" s="20"/>
      <c r="U116" s="18"/>
      <c r="V116" s="19"/>
      <c r="W116" s="18"/>
      <c r="X116" s="16"/>
      <c r="Y116" s="18"/>
      <c r="Z116" s="18"/>
      <c r="AA116" s="9"/>
      <c r="AB116" s="9"/>
      <c r="AC116" s="9"/>
      <c r="AD116" s="9"/>
      <c r="AE116" s="9"/>
      <c r="AF116" s="9"/>
      <c r="AG116" s="9"/>
      <c r="AH116" s="9"/>
      <c r="AI116" s="9"/>
      <c r="AJ116" s="9"/>
    </row>
    <row r="117" spans="13:36" x14ac:dyDescent="0.25">
      <c r="M117" s="14"/>
      <c r="N117" s="9"/>
      <c r="O117" s="44"/>
      <c r="P117" s="9"/>
      <c r="Q117" s="16"/>
      <c r="R117" s="18"/>
      <c r="S117" s="20"/>
      <c r="U117" s="18"/>
      <c r="V117" s="19"/>
      <c r="W117" s="18"/>
      <c r="X117" s="16"/>
      <c r="Y117" s="18"/>
      <c r="Z117" s="18"/>
      <c r="AA117" s="9"/>
      <c r="AB117" s="9"/>
      <c r="AC117" s="9"/>
      <c r="AD117" s="9"/>
      <c r="AE117" s="9"/>
      <c r="AF117" s="9"/>
      <c r="AG117" s="9"/>
      <c r="AH117" s="9"/>
      <c r="AI117" s="9"/>
      <c r="AJ117" s="9"/>
    </row>
    <row r="118" spans="13:36" x14ac:dyDescent="0.25">
      <c r="N118" s="9"/>
      <c r="O118" s="44"/>
      <c r="P118" s="9"/>
      <c r="Q118" s="16"/>
      <c r="R118" s="18"/>
      <c r="S118" s="20"/>
      <c r="U118" s="18"/>
      <c r="V118" s="19"/>
      <c r="W118" s="18"/>
      <c r="X118" s="16"/>
      <c r="Y118" s="18"/>
      <c r="Z118" s="18"/>
      <c r="AA118" s="9"/>
      <c r="AB118" s="9"/>
      <c r="AC118" s="9"/>
      <c r="AD118" s="9"/>
      <c r="AE118" s="9"/>
      <c r="AF118" s="9"/>
      <c r="AG118" s="9"/>
      <c r="AH118" s="9"/>
      <c r="AI118" s="9"/>
      <c r="AJ118" s="9"/>
    </row>
    <row r="119" spans="13:36" x14ac:dyDescent="0.25">
      <c r="M119" s="14"/>
      <c r="N119" s="9"/>
      <c r="O119" s="44"/>
      <c r="P119" s="9"/>
      <c r="Q119" s="16"/>
      <c r="R119" s="18"/>
      <c r="S119" s="20"/>
      <c r="U119" s="18"/>
      <c r="V119" s="19"/>
      <c r="W119" s="18"/>
      <c r="X119" s="16"/>
      <c r="Y119" s="18"/>
      <c r="Z119" s="18"/>
      <c r="AA119" s="9"/>
      <c r="AB119" s="9"/>
      <c r="AC119" s="9"/>
      <c r="AD119" s="9"/>
      <c r="AE119" s="9"/>
      <c r="AF119" s="9"/>
      <c r="AG119" s="9"/>
      <c r="AH119" s="9"/>
      <c r="AI119" s="9"/>
      <c r="AJ119" s="9"/>
    </row>
    <row r="120" spans="13:36" x14ac:dyDescent="0.25">
      <c r="N120" s="9"/>
      <c r="O120" s="44"/>
      <c r="P120" s="9"/>
      <c r="Q120" s="16"/>
      <c r="R120" s="18"/>
      <c r="S120" s="20"/>
      <c r="U120" s="18"/>
      <c r="V120" s="19"/>
      <c r="W120" s="18"/>
      <c r="X120" s="16"/>
      <c r="Y120" s="18"/>
      <c r="Z120" s="18"/>
      <c r="AA120" s="9"/>
      <c r="AB120" s="9"/>
      <c r="AC120" s="9"/>
      <c r="AD120" s="9"/>
      <c r="AE120" s="9"/>
      <c r="AF120" s="9"/>
      <c r="AG120" s="9"/>
      <c r="AH120" s="9"/>
      <c r="AI120" s="9"/>
      <c r="AJ120" s="9"/>
    </row>
    <row r="121" spans="13:36" x14ac:dyDescent="0.25">
      <c r="M121" s="14"/>
      <c r="N121" s="9"/>
      <c r="O121" s="44"/>
      <c r="P121" s="9"/>
      <c r="Q121" s="16"/>
      <c r="R121" s="18"/>
      <c r="S121" s="20"/>
      <c r="U121" s="18"/>
      <c r="V121" s="19"/>
      <c r="W121" s="18"/>
      <c r="X121" s="16"/>
      <c r="Y121" s="18"/>
      <c r="Z121" s="18"/>
      <c r="AA121" s="9"/>
      <c r="AB121" s="9"/>
      <c r="AC121" s="9"/>
      <c r="AD121" s="9"/>
      <c r="AE121" s="9"/>
      <c r="AF121" s="9"/>
      <c r="AG121" s="9"/>
      <c r="AH121" s="9"/>
      <c r="AI121" s="9"/>
      <c r="AJ121" s="9"/>
    </row>
    <row r="122" spans="13:36" x14ac:dyDescent="0.25">
      <c r="N122" s="9"/>
      <c r="O122" s="44"/>
      <c r="P122" s="9"/>
      <c r="Q122" s="16"/>
      <c r="R122" s="18"/>
      <c r="S122" s="20"/>
      <c r="U122" s="18"/>
      <c r="V122" s="19"/>
      <c r="W122" s="18"/>
      <c r="X122" s="16"/>
      <c r="Y122" s="18"/>
      <c r="Z122" s="18"/>
      <c r="AA122" s="9"/>
      <c r="AB122" s="9"/>
      <c r="AC122" s="9"/>
      <c r="AD122" s="9"/>
      <c r="AE122" s="9"/>
      <c r="AF122" s="9"/>
      <c r="AG122" s="9"/>
      <c r="AH122" s="9"/>
      <c r="AI122" s="9"/>
      <c r="AJ122" s="9"/>
    </row>
    <row r="123" spans="13:36" x14ac:dyDescent="0.25">
      <c r="M123" s="14"/>
      <c r="N123" s="9"/>
      <c r="O123" s="44"/>
      <c r="P123" s="9"/>
      <c r="Q123" s="16"/>
      <c r="R123" s="18"/>
      <c r="S123" s="20"/>
      <c r="U123" s="18"/>
      <c r="V123" s="19"/>
      <c r="W123" s="18"/>
      <c r="X123" s="16"/>
      <c r="Y123" s="18"/>
      <c r="Z123" s="18"/>
      <c r="AA123" s="9"/>
      <c r="AB123" s="9"/>
      <c r="AC123" s="9"/>
      <c r="AD123" s="9"/>
      <c r="AE123" s="9"/>
      <c r="AF123" s="9"/>
      <c r="AG123" s="9"/>
      <c r="AH123" s="9"/>
      <c r="AI123" s="9"/>
      <c r="AJ123" s="9"/>
    </row>
    <row r="124" spans="13:36" x14ac:dyDescent="0.25">
      <c r="N124" s="9"/>
      <c r="O124" s="44"/>
      <c r="P124" s="9"/>
      <c r="Q124" s="16"/>
      <c r="R124" s="18"/>
      <c r="S124" s="20"/>
      <c r="U124" s="18"/>
      <c r="V124" s="19"/>
      <c r="W124" s="18"/>
      <c r="X124" s="16"/>
      <c r="Y124" s="18"/>
      <c r="Z124" s="18"/>
      <c r="AA124" s="9"/>
      <c r="AB124" s="9"/>
      <c r="AC124" s="9"/>
      <c r="AD124" s="9"/>
      <c r="AE124" s="9"/>
      <c r="AF124" s="9"/>
      <c r="AG124" s="9"/>
      <c r="AH124" s="9"/>
      <c r="AI124" s="9"/>
      <c r="AJ124" s="9"/>
    </row>
    <row r="125" spans="13:36" x14ac:dyDescent="0.25">
      <c r="M125" s="14"/>
      <c r="N125" s="9"/>
      <c r="O125" s="44"/>
      <c r="P125" s="9"/>
      <c r="Q125" s="16"/>
      <c r="R125" s="18"/>
      <c r="S125" s="20"/>
      <c r="U125" s="18"/>
      <c r="V125" s="19"/>
      <c r="W125" s="18"/>
      <c r="X125" s="16"/>
      <c r="Y125" s="18"/>
      <c r="Z125" s="18"/>
      <c r="AA125" s="9"/>
      <c r="AB125" s="9"/>
      <c r="AC125" s="9"/>
      <c r="AD125" s="9"/>
      <c r="AE125" s="9"/>
      <c r="AF125" s="9"/>
      <c r="AG125" s="9"/>
      <c r="AH125" s="9"/>
      <c r="AI125" s="9"/>
      <c r="AJ125" s="9"/>
    </row>
    <row r="126" spans="13:36" x14ac:dyDescent="0.25">
      <c r="N126" s="9"/>
      <c r="O126" s="44"/>
      <c r="P126" s="9"/>
      <c r="Q126" s="16"/>
      <c r="R126" s="18"/>
      <c r="S126" s="20"/>
      <c r="U126" s="18"/>
      <c r="V126" s="19"/>
      <c r="W126" s="18"/>
      <c r="X126" s="16"/>
      <c r="Y126" s="18"/>
      <c r="Z126" s="18"/>
      <c r="AA126" s="9"/>
      <c r="AB126" s="9"/>
      <c r="AC126" s="9"/>
      <c r="AD126" s="9"/>
      <c r="AE126" s="9"/>
      <c r="AF126" s="9"/>
      <c r="AG126" s="9"/>
      <c r="AH126" s="9"/>
      <c r="AI126" s="9"/>
      <c r="AJ126" s="9"/>
    </row>
    <row r="127" spans="13:36" x14ac:dyDescent="0.25">
      <c r="M127" s="14"/>
      <c r="N127" s="9"/>
      <c r="O127" s="44"/>
      <c r="P127" s="9"/>
      <c r="Q127" s="16"/>
      <c r="R127" s="18"/>
      <c r="S127" s="20"/>
      <c r="U127" s="18"/>
      <c r="V127" s="19"/>
      <c r="W127" s="18"/>
      <c r="X127" s="16"/>
      <c r="Y127" s="18"/>
      <c r="Z127" s="18"/>
      <c r="AA127" s="9"/>
      <c r="AB127" s="9"/>
      <c r="AC127" s="9"/>
      <c r="AD127" s="9"/>
      <c r="AE127" s="9"/>
      <c r="AF127" s="9"/>
      <c r="AG127" s="9"/>
      <c r="AH127" s="9"/>
      <c r="AI127" s="9"/>
      <c r="AJ127" s="9"/>
    </row>
    <row r="128" spans="13:36" x14ac:dyDescent="0.25">
      <c r="N128" s="9"/>
      <c r="O128" s="44"/>
      <c r="P128" s="9"/>
      <c r="Q128" s="16"/>
      <c r="R128" s="18"/>
      <c r="S128" s="20"/>
      <c r="U128" s="18"/>
      <c r="V128" s="19"/>
      <c r="W128" s="17"/>
      <c r="X128" s="16"/>
      <c r="Y128" s="18"/>
      <c r="Z128" s="18"/>
      <c r="AA128" s="9"/>
      <c r="AB128" s="9"/>
      <c r="AC128" s="9"/>
      <c r="AD128" s="9"/>
      <c r="AE128" s="9"/>
      <c r="AF128" s="9"/>
      <c r="AG128" s="9"/>
      <c r="AH128" s="9"/>
      <c r="AI128" s="9"/>
      <c r="AJ128" s="9"/>
    </row>
    <row r="129" spans="13:36" x14ac:dyDescent="0.25">
      <c r="M129" s="14"/>
      <c r="N129" s="9"/>
      <c r="O129" s="44"/>
      <c r="P129" s="9"/>
      <c r="Q129" s="16"/>
      <c r="R129" s="18"/>
      <c r="S129" s="20"/>
      <c r="U129" s="18"/>
      <c r="V129" s="19"/>
      <c r="W129" s="17"/>
      <c r="X129" s="16"/>
      <c r="Y129" s="18"/>
      <c r="Z129" s="18"/>
      <c r="AA129" s="9"/>
      <c r="AB129" s="9"/>
      <c r="AC129" s="9"/>
      <c r="AD129" s="9"/>
      <c r="AE129" s="9"/>
      <c r="AF129" s="9"/>
      <c r="AG129" s="9"/>
      <c r="AH129" s="9"/>
      <c r="AI129" s="9"/>
      <c r="AJ129" s="9"/>
    </row>
    <row r="130" spans="13:36" x14ac:dyDescent="0.25">
      <c r="N130" s="9"/>
      <c r="O130" s="44"/>
      <c r="P130" s="9"/>
      <c r="Q130" s="16"/>
      <c r="R130" s="18"/>
      <c r="S130" s="20"/>
      <c r="U130" s="18"/>
      <c r="V130" s="19"/>
      <c r="W130" s="17"/>
      <c r="X130" s="16"/>
      <c r="Y130" s="18"/>
      <c r="Z130" s="18"/>
      <c r="AA130" s="9"/>
      <c r="AB130" s="9"/>
      <c r="AC130" s="9"/>
      <c r="AD130" s="9"/>
      <c r="AE130" s="9"/>
      <c r="AF130" s="9"/>
      <c r="AG130" s="9"/>
      <c r="AH130" s="9"/>
      <c r="AI130" s="9"/>
      <c r="AJ130" s="9"/>
    </row>
    <row r="131" spans="13:36" x14ac:dyDescent="0.25">
      <c r="M131" s="14"/>
      <c r="N131" s="9"/>
      <c r="O131" s="44"/>
      <c r="P131" s="9"/>
      <c r="Q131" s="16"/>
      <c r="R131" s="18"/>
      <c r="S131" s="20"/>
      <c r="U131" s="18"/>
      <c r="V131" s="19"/>
      <c r="W131" s="17"/>
      <c r="X131" s="16"/>
      <c r="Y131" s="18"/>
      <c r="Z131" s="18"/>
      <c r="AA131" s="9"/>
      <c r="AB131" s="9"/>
      <c r="AC131" s="9"/>
      <c r="AD131" s="9"/>
      <c r="AE131" s="9"/>
      <c r="AF131" s="9"/>
      <c r="AG131" s="9"/>
      <c r="AH131" s="9"/>
      <c r="AI131" s="9"/>
      <c r="AJ131" s="9"/>
    </row>
    <row r="132" spans="13:36" x14ac:dyDescent="0.25">
      <c r="N132" s="9"/>
      <c r="O132" s="44"/>
      <c r="P132" s="9"/>
      <c r="Q132" s="16"/>
      <c r="R132" s="18"/>
      <c r="S132" s="20"/>
      <c r="U132" s="18"/>
      <c r="V132" s="19"/>
      <c r="W132" s="17"/>
      <c r="X132" s="16"/>
      <c r="Y132" s="18"/>
      <c r="Z132" s="18"/>
      <c r="AA132" s="9"/>
      <c r="AB132" s="9"/>
      <c r="AC132" s="9"/>
      <c r="AD132" s="9"/>
      <c r="AE132" s="9"/>
      <c r="AF132" s="9"/>
      <c r="AG132" s="9"/>
      <c r="AH132" s="9"/>
      <c r="AI132" s="9"/>
      <c r="AJ132" s="9"/>
    </row>
    <row r="133" spans="13:36" x14ac:dyDescent="0.25">
      <c r="M133" s="37"/>
      <c r="N133" s="9"/>
      <c r="O133" s="44"/>
      <c r="P133" s="9"/>
      <c r="Q133" s="16"/>
      <c r="R133" s="18"/>
      <c r="S133" s="20"/>
      <c r="U133" s="18"/>
      <c r="V133" s="19"/>
      <c r="W133" s="17"/>
      <c r="X133" s="16"/>
      <c r="Y133" s="18"/>
      <c r="Z133" s="18"/>
      <c r="AA133" s="9"/>
      <c r="AB133" s="9"/>
      <c r="AC133" s="9"/>
      <c r="AD133" s="9"/>
      <c r="AE133" s="9"/>
      <c r="AF133" s="9"/>
      <c r="AG133" s="9"/>
      <c r="AH133" s="9"/>
      <c r="AI133" s="9"/>
      <c r="AJ133" s="9"/>
    </row>
    <row r="134" spans="13:36" x14ac:dyDescent="0.25">
      <c r="M134" s="14"/>
      <c r="N134" s="9"/>
      <c r="O134" s="44"/>
      <c r="P134" s="9"/>
      <c r="Q134" s="16"/>
      <c r="R134" s="18"/>
      <c r="S134" s="20"/>
      <c r="U134" s="18"/>
      <c r="V134" s="19"/>
      <c r="W134" s="17"/>
      <c r="X134" s="16"/>
      <c r="Y134" s="18"/>
      <c r="Z134" s="18"/>
      <c r="AA134" s="9"/>
      <c r="AB134" s="9"/>
      <c r="AC134" s="9"/>
      <c r="AD134" s="9"/>
      <c r="AE134" s="9"/>
      <c r="AF134" s="9"/>
      <c r="AG134" s="9"/>
      <c r="AH134" s="9"/>
      <c r="AI134" s="9"/>
      <c r="AJ134" s="9"/>
    </row>
    <row r="135" spans="13:36" x14ac:dyDescent="0.25">
      <c r="N135" s="9"/>
      <c r="O135" s="44"/>
      <c r="P135" s="9"/>
      <c r="Q135" s="16"/>
      <c r="R135" s="18"/>
      <c r="S135" s="20"/>
      <c r="U135" s="18"/>
      <c r="V135" s="19"/>
      <c r="W135" s="17"/>
      <c r="X135" s="16"/>
      <c r="Y135" s="18"/>
      <c r="Z135" s="18"/>
      <c r="AA135" s="9"/>
      <c r="AB135" s="9"/>
      <c r="AC135" s="9"/>
      <c r="AD135" s="9"/>
      <c r="AE135" s="9"/>
      <c r="AF135" s="9"/>
      <c r="AG135" s="9"/>
      <c r="AH135" s="9"/>
      <c r="AI135" s="9"/>
      <c r="AJ135" s="9"/>
    </row>
    <row r="136" spans="13:36" x14ac:dyDescent="0.25">
      <c r="M136" s="14"/>
      <c r="N136" s="9"/>
      <c r="O136" s="44"/>
      <c r="P136" s="9"/>
      <c r="Q136" s="16"/>
      <c r="R136" s="18"/>
      <c r="S136" s="20"/>
      <c r="U136" s="18"/>
      <c r="V136" s="19"/>
      <c r="W136" s="17"/>
      <c r="X136" s="16"/>
      <c r="Y136" s="18"/>
      <c r="Z136" s="18"/>
      <c r="AA136" s="9"/>
      <c r="AB136" s="9"/>
      <c r="AC136" s="9"/>
      <c r="AD136" s="9"/>
      <c r="AE136" s="9"/>
      <c r="AF136" s="9"/>
      <c r="AG136" s="9"/>
      <c r="AH136" s="9"/>
      <c r="AI136" s="9"/>
      <c r="AJ136" s="9"/>
    </row>
    <row r="137" spans="13:36" x14ac:dyDescent="0.25">
      <c r="N137" s="9"/>
      <c r="O137" s="44"/>
      <c r="P137" s="9"/>
      <c r="Q137" s="16"/>
      <c r="R137" s="18"/>
      <c r="S137" s="20"/>
      <c r="U137" s="18"/>
      <c r="V137" s="19"/>
      <c r="W137" s="17"/>
      <c r="X137" s="16"/>
      <c r="Y137" s="18"/>
      <c r="Z137" s="18"/>
      <c r="AA137" s="9"/>
      <c r="AB137" s="9"/>
      <c r="AC137" s="9"/>
      <c r="AD137" s="9"/>
      <c r="AE137" s="9"/>
      <c r="AF137" s="9"/>
      <c r="AG137" s="9"/>
      <c r="AH137" s="9"/>
      <c r="AI137" s="9"/>
      <c r="AJ137" s="9"/>
    </row>
    <row r="138" spans="13:36" x14ac:dyDescent="0.25">
      <c r="M138" s="37"/>
      <c r="N138" s="9"/>
      <c r="O138" s="44"/>
      <c r="P138" s="9"/>
      <c r="Q138" s="16"/>
      <c r="R138" s="18"/>
      <c r="S138" s="20"/>
      <c r="U138" s="18"/>
      <c r="V138" s="19"/>
      <c r="W138" s="17"/>
      <c r="X138" s="16"/>
      <c r="Y138" s="18"/>
      <c r="Z138" s="18"/>
      <c r="AA138" s="9"/>
      <c r="AB138" s="9"/>
      <c r="AC138" s="9"/>
      <c r="AD138" s="9"/>
      <c r="AE138" s="9"/>
      <c r="AF138" s="9"/>
      <c r="AG138" s="9"/>
      <c r="AH138" s="9"/>
      <c r="AI138" s="9"/>
      <c r="AJ138" s="9"/>
    </row>
    <row r="139" spans="13:36" x14ac:dyDescent="0.25">
      <c r="M139" s="14"/>
      <c r="N139" s="9"/>
      <c r="O139" s="44"/>
      <c r="P139" s="9"/>
      <c r="Q139" s="16"/>
      <c r="R139" s="18"/>
      <c r="S139" s="20"/>
      <c r="U139" s="18"/>
      <c r="V139" s="19"/>
      <c r="W139" s="17"/>
      <c r="X139" s="16"/>
      <c r="Y139" s="18"/>
      <c r="Z139" s="18"/>
      <c r="AA139" s="9"/>
      <c r="AB139" s="9"/>
      <c r="AC139" s="9"/>
      <c r="AD139" s="9"/>
      <c r="AE139" s="9"/>
      <c r="AF139" s="9"/>
      <c r="AG139" s="9"/>
      <c r="AH139" s="9"/>
      <c r="AI139" s="9"/>
      <c r="AJ139" s="9"/>
    </row>
    <row r="140" spans="13:36" x14ac:dyDescent="0.25">
      <c r="N140" s="9"/>
      <c r="O140" s="44"/>
      <c r="P140" s="9"/>
      <c r="Q140" s="16"/>
      <c r="R140" s="18"/>
      <c r="S140" s="20"/>
      <c r="U140" s="18"/>
      <c r="V140" s="18"/>
      <c r="W140" s="17"/>
      <c r="X140" s="16"/>
      <c r="Y140" s="18"/>
      <c r="Z140" s="18"/>
      <c r="AA140" s="9"/>
      <c r="AB140" s="9"/>
      <c r="AC140" s="9"/>
      <c r="AD140" s="9"/>
      <c r="AE140" s="9"/>
      <c r="AF140" s="9"/>
      <c r="AG140" s="9"/>
      <c r="AH140" s="9"/>
      <c r="AI140" s="9"/>
      <c r="AJ140" s="9"/>
    </row>
    <row r="141" spans="13:36" x14ac:dyDescent="0.25">
      <c r="M141" s="14"/>
      <c r="N141" s="12"/>
      <c r="O141" s="45"/>
      <c r="P141" s="9"/>
      <c r="Q141" s="16"/>
      <c r="R141" s="18"/>
      <c r="S141" s="20"/>
      <c r="U141" s="18"/>
      <c r="V141" s="18"/>
      <c r="W141" s="17"/>
      <c r="X141" s="16"/>
      <c r="Y141" s="18"/>
      <c r="Z141" s="18"/>
      <c r="AA141" s="9"/>
      <c r="AB141" s="9"/>
      <c r="AC141" s="9"/>
      <c r="AD141" s="9"/>
      <c r="AE141" s="9"/>
      <c r="AF141" s="9"/>
      <c r="AG141" s="9"/>
      <c r="AH141" s="9"/>
      <c r="AI141" s="9"/>
      <c r="AJ141" s="9"/>
    </row>
    <row r="142" spans="13:36" x14ac:dyDescent="0.25">
      <c r="N142" s="9"/>
      <c r="O142" s="44"/>
      <c r="P142" s="9"/>
      <c r="S142" s="20"/>
      <c r="W142" s="3"/>
      <c r="Y142" s="18"/>
      <c r="Z142" s="18"/>
      <c r="AA142" s="9"/>
      <c r="AB142" s="9"/>
      <c r="AC142" s="9"/>
      <c r="AD142" s="9"/>
      <c r="AE142" s="9"/>
      <c r="AF142" s="9"/>
      <c r="AG142" s="9"/>
      <c r="AH142" s="9"/>
      <c r="AI142" s="9"/>
      <c r="AJ142" s="9"/>
    </row>
    <row r="143" spans="13:36" x14ac:dyDescent="0.25">
      <c r="M143" s="14"/>
      <c r="N143" s="9"/>
      <c r="O143" s="44"/>
      <c r="P143" s="9"/>
      <c r="S143" s="20"/>
      <c r="W143" s="3"/>
      <c r="Y143" s="18"/>
      <c r="Z143" s="18"/>
      <c r="AA143" s="9"/>
      <c r="AB143" s="9"/>
      <c r="AC143" s="9"/>
      <c r="AD143" s="9"/>
      <c r="AE143" s="9"/>
      <c r="AF143" s="9"/>
      <c r="AG143" s="9"/>
      <c r="AH143" s="9"/>
      <c r="AI143" s="9"/>
      <c r="AJ143" s="9"/>
    </row>
    <row r="144" spans="13:36" x14ac:dyDescent="0.25">
      <c r="S144" s="20"/>
      <c r="W144" s="3"/>
      <c r="Y144" s="18"/>
      <c r="Z144" s="18"/>
      <c r="AA144" s="9"/>
      <c r="AB144" s="9"/>
      <c r="AC144" s="9"/>
      <c r="AD144" s="9"/>
      <c r="AE144" s="9"/>
      <c r="AF144" s="9"/>
      <c r="AG144" s="9"/>
      <c r="AH144" s="9"/>
      <c r="AI144" s="9"/>
      <c r="AJ144" s="9"/>
    </row>
    <row r="145" spans="13:36" x14ac:dyDescent="0.25">
      <c r="M145" s="37"/>
      <c r="S145" s="20"/>
      <c r="W145" s="6"/>
      <c r="X145" s="16"/>
      <c r="Y145" s="18"/>
      <c r="Z145" s="18"/>
      <c r="AA145" s="9"/>
      <c r="AB145" s="9"/>
      <c r="AC145" s="9"/>
      <c r="AD145" s="9"/>
      <c r="AE145" s="9"/>
      <c r="AF145" s="9"/>
      <c r="AG145" s="9"/>
      <c r="AH145" s="9"/>
      <c r="AI145" s="9"/>
      <c r="AJ145" s="9"/>
    </row>
    <row r="146" spans="13:36" x14ac:dyDescent="0.25">
      <c r="M146" s="14"/>
      <c r="S146" s="20"/>
      <c r="W146" s="3"/>
      <c r="Y146" s="18"/>
      <c r="Z146" s="18"/>
      <c r="AA146" s="9"/>
      <c r="AB146" s="9"/>
      <c r="AC146" s="9"/>
      <c r="AD146" s="9"/>
      <c r="AE146" s="9"/>
      <c r="AF146" s="9"/>
      <c r="AG146" s="9"/>
      <c r="AH146" s="9"/>
      <c r="AI146" s="9"/>
      <c r="AJ146" s="9"/>
    </row>
    <row r="147" spans="13:36" x14ac:dyDescent="0.25">
      <c r="S147" s="20"/>
      <c r="W147" s="3"/>
      <c r="Y147" s="18"/>
      <c r="Z147" s="18"/>
      <c r="AA147" s="9"/>
      <c r="AB147" s="9"/>
      <c r="AC147" s="9"/>
      <c r="AD147" s="9"/>
      <c r="AE147" s="9"/>
      <c r="AF147" s="9"/>
      <c r="AG147" s="9"/>
      <c r="AH147" s="9"/>
      <c r="AI147" s="9"/>
      <c r="AJ147" s="9"/>
    </row>
    <row r="148" spans="13:36" x14ac:dyDescent="0.25">
      <c r="M148" s="14"/>
      <c r="S148" s="20"/>
      <c r="W148" s="3"/>
      <c r="Y148" s="18"/>
      <c r="Z148" s="18"/>
      <c r="AA148" s="9"/>
      <c r="AB148" s="9"/>
      <c r="AC148" s="9"/>
      <c r="AD148" s="9"/>
      <c r="AE148" s="9"/>
      <c r="AF148" s="9"/>
      <c r="AG148" s="9"/>
      <c r="AH148" s="9"/>
      <c r="AI148" s="9"/>
      <c r="AJ148" s="9"/>
    </row>
    <row r="149" spans="13:36" x14ac:dyDescent="0.25">
      <c r="S149" s="20"/>
      <c r="W149" s="3"/>
      <c r="Y149" s="18"/>
      <c r="Z149" s="18"/>
      <c r="AA149" s="9"/>
      <c r="AB149" s="9"/>
      <c r="AC149" s="9"/>
      <c r="AD149" s="9"/>
      <c r="AE149" s="9"/>
      <c r="AF149" s="9"/>
      <c r="AG149" s="9"/>
      <c r="AH149" s="9"/>
      <c r="AI149" s="9"/>
      <c r="AJ149" s="9"/>
    </row>
    <row r="150" spans="13:36" x14ac:dyDescent="0.25">
      <c r="M150" s="14"/>
      <c r="S150" s="20"/>
      <c r="W150" s="3"/>
      <c r="Y150" s="18"/>
      <c r="Z150" s="18"/>
      <c r="AA150" s="9"/>
      <c r="AB150" s="9"/>
      <c r="AC150" s="9"/>
      <c r="AD150" s="9"/>
      <c r="AE150" s="9"/>
      <c r="AF150" s="9"/>
      <c r="AG150" s="9"/>
      <c r="AH150" s="9"/>
      <c r="AI150" s="9"/>
      <c r="AJ150" s="9"/>
    </row>
    <row r="151" spans="13:36" x14ac:dyDescent="0.25">
      <c r="S151" s="20"/>
      <c r="W151" s="3"/>
      <c r="Y151" s="18"/>
      <c r="Z151" s="18"/>
      <c r="AA151" s="9"/>
      <c r="AB151" s="9"/>
      <c r="AC151" s="9"/>
      <c r="AD151" s="9"/>
      <c r="AE151" s="9"/>
      <c r="AF151" s="9"/>
      <c r="AG151" s="9"/>
      <c r="AH151" s="9"/>
      <c r="AI151" s="9"/>
      <c r="AJ151" s="9"/>
    </row>
    <row r="152" spans="13:36" x14ac:dyDescent="0.25">
      <c r="M152" s="14"/>
      <c r="S152" s="20"/>
      <c r="W152" s="3"/>
      <c r="Y152" s="18"/>
      <c r="Z152" s="18"/>
      <c r="AA152" s="9"/>
      <c r="AB152" s="9"/>
      <c r="AC152" s="9"/>
      <c r="AD152" s="9"/>
      <c r="AE152" s="9"/>
      <c r="AF152" s="9"/>
      <c r="AG152" s="9"/>
      <c r="AH152" s="9"/>
      <c r="AI152" s="9"/>
      <c r="AJ152" s="9"/>
    </row>
    <row r="153" spans="13:36" x14ac:dyDescent="0.25">
      <c r="S153" s="20"/>
      <c r="W153" s="3"/>
      <c r="Y153" s="18"/>
      <c r="Z153" s="18"/>
      <c r="AA153" s="9"/>
      <c r="AB153" s="9"/>
      <c r="AC153" s="9"/>
      <c r="AD153" s="9"/>
      <c r="AE153" s="9"/>
      <c r="AF153" s="9"/>
      <c r="AG153" s="9"/>
      <c r="AH153" s="9"/>
      <c r="AI153" s="9"/>
      <c r="AJ153" s="9"/>
    </row>
    <row r="154" spans="13:36" x14ac:dyDescent="0.25">
      <c r="M154" s="14"/>
      <c r="S154" s="20"/>
      <c r="W154" s="3"/>
      <c r="Y154" s="18"/>
      <c r="Z154" s="18"/>
      <c r="AA154" s="9"/>
      <c r="AB154" s="9"/>
      <c r="AC154" s="9"/>
      <c r="AD154" s="9"/>
      <c r="AE154" s="9"/>
      <c r="AF154" s="9"/>
      <c r="AG154" s="9"/>
      <c r="AH154" s="9"/>
      <c r="AI154" s="9"/>
      <c r="AJ154" s="9"/>
    </row>
    <row r="155" spans="13:36" x14ac:dyDescent="0.25">
      <c r="S155" s="20"/>
      <c r="W155" s="3"/>
      <c r="Y155" s="18"/>
      <c r="Z155" s="18"/>
      <c r="AA155" s="9"/>
      <c r="AB155" s="9"/>
      <c r="AC155" s="9"/>
      <c r="AD155" s="9"/>
      <c r="AE155" s="9"/>
      <c r="AF155" s="9"/>
      <c r="AG155" s="9"/>
      <c r="AH155" s="9"/>
      <c r="AI155" s="9"/>
      <c r="AJ155" s="9"/>
    </row>
    <row r="156" spans="13:36" x14ac:dyDescent="0.25">
      <c r="M156" s="14"/>
      <c r="S156" s="20"/>
      <c r="W156" s="3"/>
      <c r="Y156" s="18"/>
      <c r="Z156" s="18"/>
      <c r="AA156" s="9"/>
      <c r="AB156" s="9"/>
      <c r="AC156" s="9"/>
      <c r="AD156" s="9"/>
      <c r="AE156" s="9"/>
      <c r="AF156" s="9"/>
      <c r="AG156" s="9"/>
      <c r="AH156" s="9"/>
      <c r="AI156" s="9"/>
      <c r="AJ156" s="9"/>
    </row>
    <row r="157" spans="13:36" x14ac:dyDescent="0.25">
      <c r="S157" s="20"/>
      <c r="W157" s="3"/>
      <c r="Y157" s="18"/>
      <c r="Z157" s="18"/>
      <c r="AA157" s="9"/>
      <c r="AB157" s="9"/>
      <c r="AC157" s="9"/>
      <c r="AD157" s="9"/>
      <c r="AE157" s="9"/>
      <c r="AF157" s="9"/>
      <c r="AG157" s="9"/>
      <c r="AH157" s="9"/>
      <c r="AI157" s="9"/>
      <c r="AJ157" s="9"/>
    </row>
    <row r="158" spans="13:36" x14ac:dyDescent="0.25">
      <c r="M158" s="14"/>
      <c r="N158" s="9"/>
      <c r="O158" s="44"/>
      <c r="P158" s="9"/>
      <c r="Q158" s="16"/>
      <c r="R158" s="18"/>
      <c r="S158" s="20"/>
      <c r="U158" s="18"/>
      <c r="V158" s="19"/>
      <c r="W158" s="17"/>
      <c r="X158" s="16"/>
      <c r="Y158" s="18"/>
      <c r="Z158" s="18"/>
      <c r="AA158" s="9"/>
      <c r="AB158" s="9"/>
      <c r="AC158" s="9"/>
      <c r="AD158" s="9"/>
      <c r="AE158" s="9"/>
      <c r="AF158" s="9"/>
      <c r="AG158" s="9"/>
      <c r="AH158" s="9"/>
      <c r="AI158" s="9"/>
      <c r="AJ158" s="9"/>
    </row>
    <row r="159" spans="13:36" x14ac:dyDescent="0.25">
      <c r="M159" s="14"/>
      <c r="N159" s="12"/>
      <c r="O159" s="45"/>
      <c r="P159" s="9"/>
      <c r="Q159" s="16"/>
      <c r="R159" s="18"/>
      <c r="S159" s="20"/>
      <c r="U159" s="18"/>
      <c r="V159" s="19"/>
      <c r="W159" s="17"/>
      <c r="X159" s="16"/>
      <c r="Y159" s="18"/>
      <c r="Z159" s="18"/>
      <c r="AA159" s="9"/>
      <c r="AB159" s="9"/>
      <c r="AC159" s="9"/>
      <c r="AD159" s="9"/>
      <c r="AE159" s="9"/>
      <c r="AF159" s="9"/>
      <c r="AG159" s="9"/>
      <c r="AH159" s="9"/>
      <c r="AI159" s="9"/>
      <c r="AJ159" s="9"/>
    </row>
    <row r="160" spans="13:36" x14ac:dyDescent="0.25">
      <c r="M160" s="14"/>
    </row>
    <row r="161" spans="13:36" x14ac:dyDescent="0.25">
      <c r="M161" s="14"/>
    </row>
    <row r="162" spans="13:36" x14ac:dyDescent="0.25">
      <c r="M162" s="14"/>
    </row>
    <row r="163" spans="13:36" x14ac:dyDescent="0.25">
      <c r="M163" s="14"/>
    </row>
    <row r="164" spans="13:36" x14ac:dyDescent="0.25">
      <c r="M164" s="14"/>
    </row>
    <row r="165" spans="13:36" x14ac:dyDescent="0.25">
      <c r="M165" s="14"/>
    </row>
    <row r="166" spans="13:36" x14ac:dyDescent="0.25">
      <c r="M166" s="14"/>
    </row>
    <row r="167" spans="13:36" x14ac:dyDescent="0.25">
      <c r="M167" s="14"/>
    </row>
    <row r="168" spans="13:36" x14ac:dyDescent="0.25">
      <c r="M168" s="14"/>
    </row>
    <row r="169" spans="13:36" x14ac:dyDescent="0.25">
      <c r="M169" s="14"/>
      <c r="N169" s="6"/>
      <c r="O169" s="43"/>
      <c r="P169" s="6"/>
      <c r="Q169" s="3"/>
      <c r="R169" s="3"/>
      <c r="S169" s="3"/>
      <c r="T169" s="3"/>
      <c r="U169" s="3"/>
      <c r="V169" s="3"/>
      <c r="W169" s="3"/>
      <c r="X169" s="3"/>
      <c r="Y169" s="3"/>
      <c r="Z169" s="3"/>
      <c r="AA169" s="3"/>
      <c r="AB169" s="3"/>
      <c r="AC169" s="3"/>
      <c r="AD169" s="3"/>
      <c r="AE169" s="3"/>
      <c r="AF169" s="3"/>
      <c r="AG169" s="3"/>
      <c r="AH169" s="3"/>
      <c r="AI169" s="3"/>
      <c r="AJ169" s="3"/>
    </row>
    <row r="170" spans="13:36" x14ac:dyDescent="0.25">
      <c r="M170" s="14"/>
      <c r="N170" s="6"/>
      <c r="O170" s="43"/>
      <c r="P170" s="6"/>
      <c r="Q170" s="3"/>
      <c r="R170" s="3"/>
      <c r="S170" s="3"/>
      <c r="T170" s="3"/>
      <c r="U170" s="3"/>
      <c r="V170" s="3"/>
      <c r="W170" s="3"/>
      <c r="X170" s="3"/>
      <c r="Y170" s="3"/>
      <c r="Z170" s="3"/>
      <c r="AA170" s="3"/>
      <c r="AB170" s="3"/>
      <c r="AC170" s="3"/>
      <c r="AD170" s="3"/>
      <c r="AE170" s="3"/>
      <c r="AF170" s="3"/>
      <c r="AG170" s="3"/>
      <c r="AH170" s="3"/>
      <c r="AI170" s="3"/>
      <c r="AJ170" s="3"/>
    </row>
    <row r="171" spans="13:36" x14ac:dyDescent="0.25">
      <c r="M171" s="14"/>
      <c r="N171" s="6"/>
      <c r="O171" s="43"/>
      <c r="P171" s="6"/>
      <c r="Q171" s="3"/>
      <c r="R171" s="3"/>
      <c r="S171" s="3"/>
      <c r="T171" s="3"/>
      <c r="U171" s="3"/>
      <c r="V171" s="3"/>
      <c r="W171" s="3"/>
      <c r="X171" s="3"/>
      <c r="Y171" s="3"/>
      <c r="Z171" s="3"/>
      <c r="AA171" s="3"/>
      <c r="AB171" s="3"/>
      <c r="AC171" s="3"/>
      <c r="AD171" s="3"/>
      <c r="AE171" s="3"/>
      <c r="AF171" s="3"/>
      <c r="AG171" s="3"/>
      <c r="AH171" s="3"/>
      <c r="AI171" s="3"/>
      <c r="AJ171" s="3"/>
    </row>
    <row r="172" spans="13:36" x14ac:dyDescent="0.25">
      <c r="M172" s="14"/>
      <c r="N172" s="6"/>
      <c r="O172" s="43"/>
      <c r="P172" s="6"/>
      <c r="Q172" s="3"/>
      <c r="R172" s="3"/>
      <c r="S172" s="3"/>
      <c r="T172" s="3"/>
      <c r="U172" s="3"/>
      <c r="V172" s="3"/>
      <c r="W172" s="3"/>
      <c r="X172" s="3"/>
      <c r="Y172" s="3"/>
      <c r="Z172" s="3"/>
      <c r="AA172" s="3"/>
      <c r="AB172" s="3"/>
      <c r="AC172" s="3"/>
      <c r="AD172" s="3"/>
      <c r="AE172" s="3"/>
      <c r="AF172" s="3"/>
      <c r="AG172" s="3"/>
      <c r="AH172" s="3"/>
      <c r="AI172" s="3"/>
      <c r="AJ172" s="3"/>
    </row>
    <row r="173" spans="13:36" x14ac:dyDescent="0.25">
      <c r="M173" s="14"/>
      <c r="N173" s="6"/>
      <c r="O173" s="43"/>
      <c r="P173" s="6"/>
      <c r="Q173" s="3"/>
      <c r="R173" s="3"/>
      <c r="S173" s="3"/>
      <c r="T173" s="3"/>
      <c r="U173" s="3"/>
      <c r="V173" s="3"/>
      <c r="W173" s="3"/>
      <c r="X173" s="3"/>
      <c r="Y173" s="3"/>
      <c r="Z173" s="3"/>
      <c r="AA173" s="3"/>
      <c r="AB173" s="3"/>
      <c r="AC173" s="3"/>
      <c r="AD173" s="3"/>
      <c r="AE173" s="3"/>
      <c r="AF173" s="3"/>
      <c r="AG173" s="3"/>
      <c r="AH173" s="3"/>
      <c r="AI173" s="3"/>
      <c r="AJ173" s="3"/>
    </row>
    <row r="174" spans="13:36" x14ac:dyDescent="0.25">
      <c r="M174" s="14"/>
      <c r="N174" s="6"/>
      <c r="O174" s="43"/>
      <c r="P174" s="6"/>
      <c r="Q174" s="3"/>
      <c r="R174" s="3"/>
      <c r="S174" s="3"/>
      <c r="T174" s="3"/>
      <c r="U174" s="3"/>
      <c r="V174" s="3"/>
      <c r="W174" s="3"/>
      <c r="X174" s="3"/>
      <c r="Y174" s="3"/>
      <c r="Z174" s="3"/>
      <c r="AA174" s="3"/>
      <c r="AB174" s="3"/>
      <c r="AC174" s="3"/>
      <c r="AD174" s="3"/>
      <c r="AE174" s="3"/>
      <c r="AF174" s="3"/>
      <c r="AG174" s="3"/>
      <c r="AH174" s="3"/>
      <c r="AI174" s="3"/>
      <c r="AJ174" s="3"/>
    </row>
    <row r="175" spans="13:36" x14ac:dyDescent="0.25">
      <c r="M175" s="14"/>
      <c r="N175" s="6"/>
      <c r="O175" s="43"/>
      <c r="P175" s="6"/>
      <c r="Q175" s="3"/>
      <c r="R175" s="3"/>
      <c r="S175" s="3"/>
      <c r="T175" s="3"/>
      <c r="U175" s="3"/>
      <c r="V175" s="3"/>
      <c r="W175" s="3"/>
      <c r="X175" s="3"/>
      <c r="Y175" s="3"/>
      <c r="Z175" s="3"/>
      <c r="AA175" s="3"/>
      <c r="AB175" s="3"/>
      <c r="AC175" s="3"/>
      <c r="AD175" s="3"/>
      <c r="AE175" s="3"/>
      <c r="AF175" s="3"/>
      <c r="AG175" s="3"/>
      <c r="AH175" s="3"/>
      <c r="AI175" s="3"/>
      <c r="AJ175" s="3"/>
    </row>
    <row r="176" spans="13:36" x14ac:dyDescent="0.25">
      <c r="M176" s="14"/>
      <c r="N176" s="6"/>
      <c r="O176" s="43"/>
      <c r="P176" s="6"/>
      <c r="Q176" s="3"/>
      <c r="R176" s="3"/>
      <c r="S176" s="3"/>
      <c r="T176" s="3"/>
      <c r="U176" s="3"/>
      <c r="V176" s="3"/>
      <c r="W176" s="3"/>
      <c r="X176" s="3"/>
      <c r="Y176" s="3"/>
      <c r="Z176" s="3"/>
      <c r="AA176" s="3"/>
      <c r="AB176" s="3"/>
      <c r="AC176" s="3"/>
      <c r="AD176" s="3"/>
      <c r="AE176" s="3"/>
      <c r="AF176" s="3"/>
      <c r="AG176" s="3"/>
      <c r="AH176" s="3"/>
      <c r="AI176" s="3"/>
      <c r="AJ176" s="3"/>
    </row>
    <row r="177" spans="13:13" x14ac:dyDescent="0.25">
      <c r="M177" s="14"/>
    </row>
    <row r="178" spans="13:13" x14ac:dyDescent="0.25">
      <c r="M178" s="14"/>
    </row>
    <row r="179" spans="13:13" x14ac:dyDescent="0.25">
      <c r="M179" s="14"/>
    </row>
    <row r="180" spans="13:13" x14ac:dyDescent="0.25">
      <c r="M180" s="14"/>
    </row>
    <row r="181" spans="13:13" x14ac:dyDescent="0.25">
      <c r="M181" s="14"/>
    </row>
    <row r="182" spans="13:13" x14ac:dyDescent="0.25">
      <c r="M182" s="14"/>
    </row>
    <row r="183" spans="13:13" x14ac:dyDescent="0.25">
      <c r="M183" s="14"/>
    </row>
    <row r="184" spans="13:13" x14ac:dyDescent="0.25">
      <c r="M184" s="38"/>
    </row>
    <row r="185" spans="13:13" x14ac:dyDescent="0.25">
      <c r="M185" s="38"/>
    </row>
    <row r="186" spans="13:13" x14ac:dyDescent="0.25">
      <c r="M186" s="38"/>
    </row>
    <row r="187" spans="13:13" x14ac:dyDescent="0.25">
      <c r="M187" s="38"/>
    </row>
    <row r="188" spans="13:13" x14ac:dyDescent="0.25">
      <c r="M188" s="38"/>
    </row>
    <row r="189" spans="13:13" x14ac:dyDescent="0.25">
      <c r="M189" s="38"/>
    </row>
    <row r="190" spans="13:13" x14ac:dyDescent="0.25">
      <c r="M190" s="38"/>
    </row>
    <row r="191" spans="13:13" x14ac:dyDescent="0.25">
      <c r="M191" s="38"/>
    </row>
    <row r="192" spans="13:13" x14ac:dyDescent="0.25">
      <c r="M192" s="38"/>
    </row>
    <row r="193" spans="13:36" x14ac:dyDescent="0.25">
      <c r="M193" s="38"/>
    </row>
    <row r="194" spans="13:36" x14ac:dyDescent="0.25">
      <c r="M194" s="38"/>
    </row>
    <row r="195" spans="13:36" x14ac:dyDescent="0.25">
      <c r="M195" s="38"/>
    </row>
    <row r="196" spans="13:36" x14ac:dyDescent="0.25">
      <c r="M196" s="38"/>
    </row>
    <row r="197" spans="13:36" x14ac:dyDescent="0.25">
      <c r="M197" s="38"/>
      <c r="N197" s="9"/>
      <c r="O197" s="44"/>
      <c r="P197" s="9"/>
      <c r="Q197" s="9"/>
      <c r="R197" s="9"/>
      <c r="S197" s="20"/>
      <c r="T197" s="9"/>
      <c r="U197" s="9"/>
      <c r="V197" s="9"/>
      <c r="W197" s="9"/>
      <c r="X197" s="9"/>
      <c r="Y197" s="15"/>
      <c r="Z197" s="9"/>
      <c r="AA197" s="9"/>
      <c r="AB197" s="9"/>
      <c r="AC197" s="9"/>
      <c r="AD197" s="9"/>
      <c r="AE197" s="9"/>
      <c r="AF197" s="9"/>
      <c r="AG197" s="9"/>
      <c r="AH197" s="9"/>
      <c r="AI197" s="9"/>
      <c r="AJ197" s="9"/>
    </row>
    <row r="198" spans="13:36" x14ac:dyDescent="0.25">
      <c r="M198" s="38"/>
      <c r="N198" s="9"/>
      <c r="O198" s="44"/>
      <c r="P198" s="9"/>
      <c r="Q198" s="9"/>
      <c r="R198" s="9"/>
      <c r="S198" s="20"/>
      <c r="T198" s="9"/>
      <c r="U198" s="9"/>
      <c r="V198" s="9"/>
      <c r="W198" s="9"/>
      <c r="X198" s="9"/>
      <c r="Y198" s="15"/>
      <c r="Z198" s="9"/>
      <c r="AA198" s="9"/>
      <c r="AB198" s="9"/>
      <c r="AC198" s="9"/>
      <c r="AD198" s="9"/>
      <c r="AE198" s="9"/>
      <c r="AF198" s="9"/>
      <c r="AG198" s="9"/>
      <c r="AH198" s="9"/>
      <c r="AI198" s="9"/>
      <c r="AJ198" s="9"/>
    </row>
    <row r="199" spans="13:36" x14ac:dyDescent="0.25">
      <c r="M199" s="38"/>
      <c r="N199" s="9"/>
      <c r="O199" s="44"/>
      <c r="P199" s="9"/>
      <c r="Q199" s="9"/>
      <c r="R199" s="9"/>
      <c r="S199" s="20"/>
      <c r="T199" s="9"/>
      <c r="U199" s="9"/>
      <c r="V199" s="9"/>
      <c r="W199" s="9"/>
      <c r="X199" s="9"/>
      <c r="Y199" s="15"/>
      <c r="Z199" s="9"/>
      <c r="AA199" s="9"/>
      <c r="AB199" s="9"/>
      <c r="AC199" s="9"/>
      <c r="AD199" s="9"/>
      <c r="AE199" s="9"/>
      <c r="AF199" s="9"/>
      <c r="AG199" s="9"/>
      <c r="AH199" s="9"/>
      <c r="AI199" s="9"/>
      <c r="AJ199" s="9"/>
    </row>
    <row r="200" spans="13:36" x14ac:dyDescent="0.25">
      <c r="M200" s="38"/>
      <c r="N200" s="9"/>
      <c r="O200" s="44"/>
      <c r="P200" s="9"/>
      <c r="Q200" s="9"/>
      <c r="R200" s="9"/>
      <c r="S200" s="20"/>
      <c r="T200" s="9"/>
      <c r="U200" s="9"/>
      <c r="V200" s="22"/>
      <c r="W200" s="9"/>
      <c r="X200" s="9"/>
      <c r="Y200" s="15"/>
      <c r="Z200" s="9"/>
      <c r="AA200" s="9"/>
      <c r="AB200" s="9"/>
      <c r="AC200" s="9"/>
      <c r="AD200" s="9"/>
      <c r="AE200" s="9"/>
      <c r="AF200" s="9"/>
      <c r="AG200" s="9"/>
      <c r="AH200" s="9"/>
      <c r="AI200" s="9"/>
      <c r="AJ200" s="9"/>
    </row>
    <row r="201" spans="13:36" x14ac:dyDescent="0.25">
      <c r="M201" s="38"/>
      <c r="N201" s="9"/>
      <c r="O201" s="44"/>
      <c r="P201" s="9"/>
      <c r="Q201" s="9"/>
      <c r="R201" s="9"/>
      <c r="S201" s="20"/>
      <c r="T201" s="9"/>
      <c r="U201" s="9"/>
      <c r="V201" s="9"/>
      <c r="W201" s="9"/>
      <c r="X201" s="9"/>
      <c r="Y201" s="15"/>
      <c r="Z201" s="9"/>
      <c r="AA201" s="9"/>
      <c r="AB201" s="9"/>
      <c r="AC201" s="9"/>
      <c r="AD201" s="9"/>
      <c r="AE201" s="9"/>
      <c r="AF201" s="9"/>
      <c r="AG201" s="9"/>
      <c r="AH201" s="9"/>
      <c r="AI201" s="9"/>
      <c r="AJ201" s="9"/>
    </row>
    <row r="202" spans="13:36" x14ac:dyDescent="0.25">
      <c r="M202" s="38"/>
      <c r="N202" s="9"/>
      <c r="O202" s="44"/>
      <c r="P202" s="9"/>
      <c r="Q202" s="9"/>
      <c r="R202" s="9"/>
      <c r="S202" s="20"/>
      <c r="T202" s="9"/>
      <c r="U202" s="9"/>
      <c r="V202" s="9"/>
      <c r="W202" s="9"/>
      <c r="X202" s="9"/>
      <c r="Y202" s="15"/>
      <c r="Z202" s="9"/>
      <c r="AA202" s="9"/>
      <c r="AB202" s="9"/>
      <c r="AC202" s="9"/>
      <c r="AD202" s="9"/>
      <c r="AE202" s="9"/>
      <c r="AF202" s="9"/>
      <c r="AG202" s="9"/>
      <c r="AH202" s="9"/>
      <c r="AI202" s="9"/>
      <c r="AJ202" s="9"/>
    </row>
    <row r="203" spans="13:36" x14ac:dyDescent="0.25">
      <c r="M203" s="38"/>
      <c r="N203" s="9"/>
      <c r="O203" s="44"/>
      <c r="P203" s="9"/>
      <c r="Q203" s="9"/>
      <c r="R203" s="9"/>
      <c r="S203" s="20"/>
      <c r="T203" s="9"/>
      <c r="U203" s="9"/>
      <c r="V203" s="9"/>
      <c r="W203" s="9"/>
      <c r="X203" s="9"/>
      <c r="Y203" s="15"/>
      <c r="Z203" s="9"/>
      <c r="AA203" s="9"/>
      <c r="AB203" s="9"/>
      <c r="AC203" s="9"/>
      <c r="AD203" s="9"/>
      <c r="AE203" s="9"/>
      <c r="AF203" s="9"/>
      <c r="AG203" s="9"/>
      <c r="AH203" s="9"/>
      <c r="AI203" s="9"/>
      <c r="AJ203" s="9"/>
    </row>
    <row r="204" spans="13:36" x14ac:dyDescent="0.25">
      <c r="M204" s="38"/>
      <c r="N204" s="9"/>
      <c r="O204" s="44"/>
      <c r="P204" s="9"/>
      <c r="Q204" s="9"/>
      <c r="R204" s="9"/>
      <c r="S204" s="20"/>
      <c r="T204" s="9"/>
      <c r="U204" s="9"/>
      <c r="V204" s="9"/>
      <c r="W204" s="9"/>
      <c r="X204" s="9"/>
      <c r="Y204" s="15"/>
      <c r="Z204" s="9"/>
      <c r="AA204" s="9"/>
      <c r="AB204" s="9"/>
      <c r="AC204" s="9"/>
      <c r="AD204" s="9"/>
      <c r="AE204" s="9"/>
      <c r="AF204" s="9"/>
      <c r="AG204" s="9"/>
      <c r="AH204" s="9"/>
      <c r="AI204" s="9"/>
      <c r="AJ204" s="9"/>
    </row>
    <row r="205" spans="13:36" x14ac:dyDescent="0.25">
      <c r="M205" s="38"/>
      <c r="N205" s="9"/>
      <c r="O205" s="44"/>
      <c r="P205" s="9"/>
      <c r="Q205" s="9"/>
      <c r="R205" s="9"/>
      <c r="S205" s="20"/>
      <c r="T205" s="9"/>
      <c r="U205" s="9"/>
      <c r="V205" s="9"/>
      <c r="W205" s="9"/>
      <c r="X205" s="9"/>
      <c r="Y205" s="15"/>
      <c r="Z205" s="9"/>
      <c r="AA205" s="9"/>
      <c r="AB205" s="9"/>
      <c r="AC205" s="9"/>
      <c r="AD205" s="9"/>
      <c r="AE205" s="9"/>
      <c r="AF205" s="9"/>
      <c r="AG205" s="9"/>
      <c r="AH205" s="9"/>
      <c r="AI205" s="9"/>
      <c r="AJ205" s="9"/>
    </row>
    <row r="206" spans="13:36" x14ac:dyDescent="0.25">
      <c r="M206" s="38"/>
      <c r="N206" s="9"/>
      <c r="O206" s="44"/>
      <c r="P206" s="9"/>
      <c r="Q206" s="9"/>
      <c r="R206" s="9"/>
      <c r="S206" s="20"/>
      <c r="T206" s="9"/>
      <c r="U206" s="9"/>
      <c r="V206" s="9"/>
      <c r="W206" s="9"/>
      <c r="X206" s="9"/>
      <c r="Y206" s="15"/>
      <c r="Z206" s="9"/>
      <c r="AA206" s="9"/>
      <c r="AB206" s="9"/>
      <c r="AC206" s="9"/>
      <c r="AD206" s="9"/>
      <c r="AE206" s="9"/>
      <c r="AF206" s="9"/>
      <c r="AG206" s="9"/>
      <c r="AH206" s="9"/>
      <c r="AI206" s="9"/>
      <c r="AJ206" s="9"/>
    </row>
    <row r="207" spans="13:36" x14ac:dyDescent="0.25">
      <c r="M207" s="38"/>
      <c r="N207" s="9"/>
      <c r="O207" s="44"/>
      <c r="P207" s="9"/>
      <c r="Q207" s="9"/>
      <c r="R207" s="9"/>
      <c r="S207" s="20"/>
      <c r="T207" s="9"/>
      <c r="U207" s="9"/>
      <c r="V207" s="9"/>
      <c r="W207" s="9"/>
      <c r="X207" s="9"/>
      <c r="Y207" s="15"/>
      <c r="Z207" s="9"/>
      <c r="AA207" s="9"/>
      <c r="AB207" s="9"/>
      <c r="AC207" s="9"/>
      <c r="AD207" s="9"/>
      <c r="AE207" s="9"/>
      <c r="AF207" s="9"/>
      <c r="AG207" s="9"/>
      <c r="AH207" s="9"/>
      <c r="AI207" s="9"/>
      <c r="AJ207" s="9"/>
    </row>
    <row r="208" spans="13:36" x14ac:dyDescent="0.25">
      <c r="M208" s="38"/>
      <c r="N208" s="9"/>
      <c r="O208" s="44"/>
      <c r="P208" s="9"/>
      <c r="Q208" s="9"/>
      <c r="R208" s="9"/>
      <c r="S208" s="20"/>
      <c r="T208" s="9"/>
      <c r="U208" s="9"/>
      <c r="V208" s="9"/>
      <c r="W208" s="9"/>
      <c r="X208" s="9"/>
      <c r="Y208" s="15"/>
      <c r="Z208" s="9"/>
      <c r="AA208" s="9"/>
      <c r="AB208" s="9"/>
      <c r="AC208" s="9"/>
      <c r="AD208" s="9"/>
      <c r="AE208" s="9"/>
      <c r="AF208" s="9"/>
      <c r="AG208" s="9"/>
      <c r="AH208" s="9"/>
      <c r="AI208" s="9"/>
      <c r="AJ208" s="9"/>
    </row>
    <row r="209" spans="13:36" x14ac:dyDescent="0.25">
      <c r="M209" s="38"/>
      <c r="N209" s="9"/>
      <c r="O209" s="44"/>
      <c r="P209" s="9"/>
      <c r="Q209" s="9"/>
      <c r="R209" s="9"/>
      <c r="S209" s="20"/>
      <c r="T209" s="9"/>
      <c r="U209" s="9"/>
      <c r="V209" s="9"/>
      <c r="W209" s="9"/>
      <c r="X209" s="9"/>
      <c r="Y209" s="15"/>
      <c r="Z209" s="9"/>
      <c r="AA209" s="9"/>
      <c r="AB209" s="9"/>
      <c r="AC209" s="9"/>
      <c r="AD209" s="9"/>
      <c r="AE209" s="9"/>
      <c r="AF209" s="9"/>
      <c r="AG209" s="9"/>
      <c r="AH209" s="9"/>
      <c r="AI209" s="9"/>
      <c r="AJ209" s="9"/>
    </row>
    <row r="210" spans="13:36" x14ac:dyDescent="0.25">
      <c r="M210" s="38"/>
      <c r="N210" s="9"/>
      <c r="O210" s="44"/>
      <c r="P210" s="9"/>
      <c r="Q210" s="9"/>
      <c r="R210" s="9"/>
      <c r="S210" s="20"/>
      <c r="T210" s="9"/>
      <c r="U210" s="9"/>
      <c r="V210" s="9"/>
      <c r="W210" s="9"/>
      <c r="X210" s="9"/>
      <c r="Y210" s="15"/>
      <c r="Z210" s="9"/>
      <c r="AA210" s="9"/>
      <c r="AB210" s="9"/>
      <c r="AC210" s="9"/>
      <c r="AD210" s="9"/>
      <c r="AE210" s="9"/>
      <c r="AF210" s="9"/>
      <c r="AG210" s="9"/>
      <c r="AH210" s="9"/>
      <c r="AI210" s="9"/>
      <c r="AJ210" s="9"/>
    </row>
    <row r="211" spans="13:36" x14ac:dyDescent="0.25">
      <c r="M211" s="38"/>
      <c r="N211" s="9"/>
      <c r="O211" s="44"/>
      <c r="P211" s="9"/>
      <c r="Q211" s="9"/>
      <c r="R211" s="9"/>
      <c r="S211" s="20"/>
      <c r="T211" s="9"/>
      <c r="U211" s="9"/>
      <c r="V211" s="9"/>
      <c r="W211" s="9"/>
      <c r="X211" s="9"/>
      <c r="Y211" s="15"/>
      <c r="Z211" s="9"/>
      <c r="AA211" s="9"/>
      <c r="AB211" s="9"/>
      <c r="AC211" s="9"/>
      <c r="AD211" s="9"/>
      <c r="AE211" s="9"/>
      <c r="AF211" s="9"/>
      <c r="AG211" s="9"/>
      <c r="AH211" s="9"/>
      <c r="AI211" s="9"/>
      <c r="AJ211" s="9"/>
    </row>
    <row r="212" spans="13:36" x14ac:dyDescent="0.25">
      <c r="M212" s="38"/>
      <c r="N212" s="9"/>
      <c r="O212" s="44"/>
      <c r="P212" s="9"/>
      <c r="Q212" s="9"/>
      <c r="R212" s="9"/>
      <c r="S212" s="20"/>
      <c r="T212" s="9"/>
      <c r="U212" s="9"/>
      <c r="V212" s="9"/>
      <c r="W212" s="9"/>
      <c r="X212" s="9"/>
      <c r="Y212" s="15"/>
      <c r="Z212" s="9"/>
      <c r="AA212" s="9"/>
      <c r="AB212" s="9"/>
      <c r="AC212" s="9"/>
      <c r="AD212" s="9"/>
      <c r="AE212" s="9"/>
      <c r="AF212" s="9"/>
      <c r="AG212" s="9"/>
      <c r="AH212" s="9"/>
      <c r="AI212" s="9"/>
      <c r="AJ212" s="9"/>
    </row>
    <row r="213" spans="13:36" x14ac:dyDescent="0.25">
      <c r="M213" s="38"/>
      <c r="N213" s="9"/>
      <c r="O213" s="44"/>
      <c r="P213" s="9"/>
      <c r="Q213" s="9"/>
      <c r="R213" s="9"/>
      <c r="S213" s="20"/>
      <c r="T213" s="9"/>
      <c r="U213" s="9"/>
      <c r="V213" s="9"/>
      <c r="W213" s="9"/>
      <c r="X213" s="9"/>
      <c r="Y213" s="15"/>
      <c r="Z213" s="9"/>
      <c r="AA213" s="9"/>
      <c r="AB213" s="9"/>
      <c r="AC213" s="9"/>
      <c r="AD213" s="9"/>
      <c r="AE213" s="9"/>
      <c r="AF213" s="9"/>
      <c r="AG213" s="9"/>
      <c r="AH213" s="9"/>
      <c r="AI213" s="9"/>
      <c r="AJ213" s="9"/>
    </row>
    <row r="214" spans="13:36" x14ac:dyDescent="0.25">
      <c r="M214" s="38"/>
      <c r="N214" s="9"/>
      <c r="O214" s="44"/>
      <c r="P214" s="9"/>
      <c r="Q214" s="9"/>
      <c r="R214" s="9"/>
      <c r="S214" s="20"/>
      <c r="T214" s="9"/>
      <c r="U214" s="9"/>
      <c r="V214" s="9"/>
      <c r="W214" s="9"/>
      <c r="X214" s="9"/>
      <c r="Y214" s="15"/>
      <c r="Z214" s="9"/>
      <c r="AA214" s="9"/>
      <c r="AB214" s="9"/>
      <c r="AC214" s="9"/>
      <c r="AD214" s="9"/>
      <c r="AE214" s="9"/>
      <c r="AF214" s="9"/>
      <c r="AG214" s="9"/>
      <c r="AH214" s="9"/>
      <c r="AI214" s="9"/>
      <c r="AJ214" s="9"/>
    </row>
    <row r="215" spans="13:36" x14ac:dyDescent="0.25">
      <c r="M215" s="38"/>
      <c r="N215" s="9"/>
      <c r="O215" s="44"/>
      <c r="P215" s="9"/>
      <c r="Q215" s="9"/>
      <c r="R215" s="9"/>
      <c r="S215" s="20"/>
      <c r="T215" s="9"/>
      <c r="U215" s="9"/>
      <c r="V215" s="9"/>
      <c r="W215" s="9"/>
      <c r="X215" s="9"/>
      <c r="Y215" s="15"/>
      <c r="Z215" s="9"/>
      <c r="AA215" s="9"/>
      <c r="AB215" s="9"/>
      <c r="AC215" s="9"/>
      <c r="AD215" s="9"/>
      <c r="AE215" s="9"/>
      <c r="AF215" s="9"/>
      <c r="AG215" s="9"/>
      <c r="AH215" s="9"/>
      <c r="AI215" s="9"/>
      <c r="AJ215" s="9"/>
    </row>
    <row r="216" spans="13:36" x14ac:dyDescent="0.25">
      <c r="M216" s="38"/>
      <c r="N216" s="9"/>
      <c r="O216" s="44"/>
      <c r="P216" s="9"/>
      <c r="Q216" s="9"/>
      <c r="R216" s="9"/>
      <c r="S216" s="20"/>
      <c r="T216" s="9"/>
      <c r="U216" s="9"/>
      <c r="V216" s="9"/>
      <c r="W216" s="9"/>
      <c r="X216" s="9"/>
      <c r="Y216" s="15"/>
      <c r="Z216" s="9"/>
      <c r="AA216" s="9"/>
      <c r="AB216" s="9"/>
      <c r="AC216" s="9"/>
      <c r="AD216" s="9"/>
      <c r="AE216" s="9"/>
      <c r="AF216" s="9"/>
      <c r="AG216" s="9"/>
      <c r="AH216" s="9"/>
      <c r="AI216" s="9"/>
      <c r="AJ216" s="9"/>
    </row>
    <row r="217" spans="13:36" x14ac:dyDescent="0.25">
      <c r="M217" s="38"/>
      <c r="N217" s="9"/>
      <c r="O217" s="44"/>
      <c r="P217" s="9"/>
      <c r="Q217" s="9"/>
      <c r="R217" s="9"/>
      <c r="S217" s="20"/>
      <c r="T217" s="9"/>
      <c r="U217" s="9"/>
      <c r="V217" s="9"/>
      <c r="W217" s="18"/>
      <c r="X217" s="18"/>
      <c r="Y217" s="15"/>
      <c r="Z217" s="15"/>
      <c r="AA217" s="9"/>
      <c r="AB217" s="9"/>
      <c r="AC217" s="9"/>
      <c r="AD217" s="9"/>
      <c r="AE217" s="9"/>
      <c r="AF217" s="9"/>
      <c r="AG217" s="9"/>
      <c r="AH217" s="9"/>
      <c r="AI217" s="9"/>
      <c r="AJ217" s="9"/>
    </row>
    <row r="218" spans="13:36" x14ac:dyDescent="0.25">
      <c r="M218" s="14"/>
      <c r="N218" s="9"/>
      <c r="O218" s="44"/>
      <c r="P218" s="9"/>
      <c r="Q218" s="9"/>
      <c r="R218" s="9"/>
      <c r="S218" s="20"/>
      <c r="T218" s="9"/>
      <c r="U218" s="9"/>
      <c r="V218" s="9"/>
      <c r="W218" s="9"/>
      <c r="X218" s="9"/>
      <c r="Y218" s="15"/>
      <c r="Z218" s="15"/>
      <c r="AA218" s="9"/>
      <c r="AB218" s="9"/>
      <c r="AC218" s="9"/>
      <c r="AD218" s="9"/>
      <c r="AE218" s="9"/>
      <c r="AF218" s="9"/>
      <c r="AG218" s="9"/>
      <c r="AH218" s="9"/>
      <c r="AI218" s="9"/>
      <c r="AJ218" s="9"/>
    </row>
    <row r="219" spans="13:36" x14ac:dyDescent="0.25">
      <c r="M219" s="14"/>
      <c r="N219" s="9"/>
      <c r="O219" s="44"/>
      <c r="P219" s="9"/>
      <c r="Q219" s="9"/>
      <c r="R219" s="9"/>
      <c r="S219" s="20"/>
      <c r="T219" s="9"/>
      <c r="U219" s="9"/>
      <c r="V219" s="9"/>
      <c r="W219" s="9"/>
      <c r="X219" s="9"/>
      <c r="Y219" s="15"/>
      <c r="Z219" s="15"/>
      <c r="AA219" s="9"/>
      <c r="AB219" s="9"/>
      <c r="AC219" s="9"/>
      <c r="AD219" s="9"/>
      <c r="AE219" s="9"/>
      <c r="AF219" s="9"/>
      <c r="AG219" s="9"/>
      <c r="AH219" s="9"/>
      <c r="AI219" s="9"/>
      <c r="AJ219" s="9"/>
    </row>
    <row r="220" spans="13:36" x14ac:dyDescent="0.25">
      <c r="M220" s="36"/>
      <c r="N220" s="9"/>
      <c r="O220" s="44"/>
      <c r="P220" s="9"/>
      <c r="Q220" s="9"/>
      <c r="R220" s="9"/>
      <c r="S220" s="20"/>
      <c r="T220" s="9"/>
      <c r="U220" s="9"/>
      <c r="V220" s="9"/>
      <c r="W220" s="9"/>
      <c r="X220" s="9"/>
      <c r="Y220" s="15"/>
      <c r="Z220" s="15"/>
      <c r="AA220" s="9"/>
      <c r="AB220" s="9"/>
      <c r="AC220" s="9"/>
      <c r="AD220" s="9"/>
      <c r="AE220" s="9"/>
      <c r="AF220" s="9"/>
      <c r="AG220" s="9"/>
      <c r="AH220" s="9"/>
      <c r="AI220" s="9"/>
      <c r="AJ220" s="9"/>
    </row>
    <row r="221" spans="13:36" x14ac:dyDescent="0.25">
      <c r="M221" s="14"/>
      <c r="N221" s="9"/>
      <c r="O221" s="44"/>
      <c r="P221" s="9"/>
      <c r="Q221" s="9"/>
      <c r="R221" s="9"/>
      <c r="S221" s="20"/>
      <c r="T221" s="9"/>
      <c r="U221" s="9"/>
      <c r="V221" s="9"/>
      <c r="W221" s="9"/>
      <c r="X221" s="9"/>
      <c r="Y221" s="15"/>
      <c r="Z221" s="15"/>
      <c r="AA221" s="9"/>
      <c r="AB221" s="9"/>
      <c r="AC221" s="9"/>
      <c r="AD221" s="9"/>
      <c r="AE221" s="9"/>
      <c r="AF221" s="9"/>
      <c r="AG221" s="9"/>
      <c r="AH221" s="9"/>
      <c r="AI221" s="9"/>
      <c r="AJ221" s="9"/>
    </row>
    <row r="222" spans="13:36" x14ac:dyDescent="0.25">
      <c r="M222" s="14"/>
      <c r="N222" s="9"/>
      <c r="O222" s="44"/>
      <c r="P222" s="9"/>
      <c r="Q222" s="9"/>
      <c r="R222" s="9"/>
      <c r="S222" s="20"/>
      <c r="T222" s="9"/>
      <c r="U222" s="9"/>
      <c r="V222" s="9"/>
      <c r="W222" s="9"/>
      <c r="X222" s="9"/>
      <c r="Y222" s="15"/>
      <c r="Z222" s="15"/>
      <c r="AA222" s="9"/>
      <c r="AB222" s="9"/>
      <c r="AC222" s="9"/>
      <c r="AD222" s="9"/>
      <c r="AE222" s="9"/>
      <c r="AF222" s="9"/>
      <c r="AG222" s="9"/>
      <c r="AH222" s="9"/>
      <c r="AI222" s="9"/>
      <c r="AJ222" s="9"/>
    </row>
    <row r="223" spans="13:36" x14ac:dyDescent="0.25">
      <c r="M223" s="14"/>
      <c r="N223" s="9"/>
      <c r="O223" s="44"/>
      <c r="P223" s="9"/>
      <c r="Q223" s="9"/>
      <c r="R223" s="9"/>
      <c r="S223" s="20"/>
      <c r="T223" s="9"/>
      <c r="U223" s="9"/>
      <c r="V223" s="9"/>
      <c r="W223" s="9"/>
      <c r="X223" s="9"/>
      <c r="Y223" s="15"/>
      <c r="Z223" s="15"/>
      <c r="AA223" s="9"/>
      <c r="AB223" s="9"/>
      <c r="AC223" s="9"/>
      <c r="AD223" s="9"/>
      <c r="AE223" s="9"/>
      <c r="AF223" s="9"/>
      <c r="AG223" s="9"/>
      <c r="AH223" s="9"/>
      <c r="AI223" s="9"/>
      <c r="AJ223" s="9"/>
    </row>
    <row r="224" spans="13:36" x14ac:dyDescent="0.25">
      <c r="M224" s="14"/>
      <c r="N224" s="9"/>
      <c r="O224" s="44"/>
      <c r="P224" s="9"/>
      <c r="Q224" s="9"/>
      <c r="R224" s="9"/>
      <c r="S224" s="20"/>
      <c r="T224" s="9"/>
      <c r="U224" s="9"/>
      <c r="V224" s="9"/>
      <c r="W224" s="9"/>
      <c r="X224" s="9"/>
      <c r="Y224" s="15"/>
      <c r="Z224" s="15"/>
      <c r="AA224" s="9"/>
      <c r="AB224" s="9"/>
      <c r="AC224" s="9"/>
      <c r="AD224" s="9"/>
      <c r="AE224" s="9"/>
      <c r="AF224" s="9"/>
      <c r="AG224" s="9"/>
      <c r="AH224" s="9"/>
      <c r="AI224" s="9"/>
      <c r="AJ224" s="9"/>
    </row>
    <row r="225" spans="13:36" x14ac:dyDescent="0.25">
      <c r="M225" s="14"/>
      <c r="N225" s="9"/>
      <c r="O225" s="44"/>
      <c r="P225" s="9"/>
      <c r="Q225" s="9"/>
      <c r="R225" s="9"/>
      <c r="S225" s="20"/>
      <c r="T225" s="9"/>
      <c r="U225" s="9"/>
      <c r="V225" s="9"/>
      <c r="W225" s="9"/>
      <c r="X225" s="9"/>
      <c r="Y225" s="15"/>
      <c r="Z225" s="15"/>
      <c r="AA225" s="9"/>
      <c r="AB225" s="9"/>
      <c r="AC225" s="9"/>
      <c r="AD225" s="9"/>
      <c r="AE225" s="9"/>
      <c r="AF225" s="9"/>
      <c r="AG225" s="9"/>
      <c r="AH225" s="9"/>
      <c r="AI225" s="9"/>
      <c r="AJ225" s="9"/>
    </row>
    <row r="226" spans="13:36" x14ac:dyDescent="0.25">
      <c r="M226" s="14"/>
      <c r="N226" s="9"/>
      <c r="O226" s="44"/>
      <c r="P226" s="9"/>
      <c r="Q226" s="9"/>
      <c r="R226" s="9"/>
      <c r="S226" s="20"/>
      <c r="T226" s="9"/>
      <c r="U226" s="9"/>
      <c r="V226" s="9"/>
      <c r="W226" s="9"/>
      <c r="X226" s="9"/>
      <c r="Y226" s="15"/>
      <c r="Z226" s="15"/>
      <c r="AA226" s="9"/>
      <c r="AB226" s="9"/>
      <c r="AC226" s="9"/>
      <c r="AD226" s="9"/>
      <c r="AE226" s="9"/>
      <c r="AF226" s="9"/>
      <c r="AG226" s="9"/>
      <c r="AH226" s="9"/>
      <c r="AI226" s="9"/>
      <c r="AJ226" s="9"/>
    </row>
    <row r="227" spans="13:36" x14ac:dyDescent="0.25">
      <c r="M227" s="14"/>
      <c r="N227" s="9"/>
      <c r="O227" s="44"/>
      <c r="P227" s="9"/>
      <c r="Q227" s="9"/>
      <c r="R227" s="15"/>
      <c r="S227" s="20"/>
      <c r="T227" s="9"/>
      <c r="U227" s="15"/>
      <c r="V227" s="15"/>
      <c r="W227" s="15"/>
      <c r="X227" s="9"/>
      <c r="Y227" s="15"/>
      <c r="Z227" s="15"/>
      <c r="AA227" s="9"/>
      <c r="AB227" s="9"/>
      <c r="AC227" s="9"/>
      <c r="AD227" s="9"/>
      <c r="AE227" s="9"/>
      <c r="AF227" s="9"/>
      <c r="AG227" s="9"/>
      <c r="AH227" s="9"/>
      <c r="AI227" s="9"/>
      <c r="AJ227" s="9"/>
    </row>
    <row r="228" spans="13:36" x14ac:dyDescent="0.25">
      <c r="M228" s="14"/>
      <c r="N228" s="9"/>
      <c r="O228" s="44"/>
      <c r="P228" s="9"/>
      <c r="Q228" s="9"/>
      <c r="R228" s="9"/>
      <c r="S228" s="20"/>
      <c r="T228" s="9"/>
      <c r="U228" s="9"/>
      <c r="V228" s="15"/>
      <c r="W228" s="15"/>
      <c r="X228" s="9"/>
      <c r="Y228" s="15"/>
      <c r="Z228" s="15"/>
      <c r="AA228" s="9"/>
      <c r="AB228" s="9"/>
      <c r="AC228" s="9"/>
      <c r="AD228" s="9"/>
      <c r="AE228" s="9"/>
      <c r="AF228" s="9"/>
      <c r="AG228" s="9"/>
      <c r="AH228" s="9"/>
      <c r="AI228" s="9"/>
      <c r="AJ228" s="9"/>
    </row>
    <row r="229" spans="13:36" x14ac:dyDescent="0.25">
      <c r="M229" s="14"/>
      <c r="N229" s="9"/>
      <c r="O229" s="44"/>
      <c r="P229" s="9"/>
      <c r="Q229" s="9"/>
      <c r="R229" s="15"/>
      <c r="S229" s="20"/>
      <c r="T229" s="9"/>
      <c r="U229" s="15"/>
      <c r="V229" s="15"/>
      <c r="W229" s="15"/>
      <c r="X229" s="9"/>
      <c r="Y229" s="15"/>
      <c r="Z229" s="15"/>
      <c r="AA229" s="9"/>
      <c r="AB229" s="9"/>
      <c r="AC229" s="9"/>
      <c r="AD229" s="9"/>
      <c r="AE229" s="9"/>
      <c r="AF229" s="9"/>
      <c r="AG229" s="9"/>
      <c r="AH229" s="9"/>
      <c r="AI229" s="9"/>
      <c r="AJ229" s="9"/>
    </row>
    <row r="230" spans="13:36" x14ac:dyDescent="0.25">
      <c r="M230" s="14"/>
      <c r="N230" s="9"/>
      <c r="O230" s="44"/>
      <c r="P230" s="9"/>
      <c r="Q230" s="9"/>
      <c r="R230" s="15"/>
      <c r="S230" s="20"/>
      <c r="T230" s="9"/>
      <c r="U230" s="15"/>
      <c r="V230" s="15"/>
      <c r="W230" s="15"/>
      <c r="X230" s="9"/>
      <c r="Y230" s="15"/>
      <c r="Z230" s="15"/>
      <c r="AA230" s="9"/>
      <c r="AB230" s="9"/>
      <c r="AC230" s="9"/>
      <c r="AD230" s="9"/>
      <c r="AE230" s="9"/>
      <c r="AF230" s="9"/>
      <c r="AG230" s="9"/>
      <c r="AH230" s="9"/>
      <c r="AI230" s="9"/>
      <c r="AJ230" s="9"/>
    </row>
    <row r="231" spans="13:36" x14ac:dyDescent="0.25">
      <c r="M231" s="36"/>
      <c r="N231" s="9"/>
      <c r="O231" s="44"/>
      <c r="P231" s="9"/>
      <c r="Q231" s="9"/>
      <c r="R231" s="15"/>
      <c r="S231" s="20"/>
      <c r="T231" s="9"/>
      <c r="U231" s="15"/>
      <c r="V231" s="9"/>
      <c r="W231" s="15"/>
      <c r="X231" s="9"/>
      <c r="Y231" s="15"/>
      <c r="Z231" s="15"/>
      <c r="AA231" s="9"/>
      <c r="AB231" s="9"/>
      <c r="AC231" s="9"/>
      <c r="AD231" s="9"/>
      <c r="AE231" s="9"/>
      <c r="AF231" s="9"/>
      <c r="AG231" s="9"/>
      <c r="AH231" s="9"/>
      <c r="AI231" s="9"/>
      <c r="AJ231" s="9"/>
    </row>
    <row r="232" spans="13:36" x14ac:dyDescent="0.25">
      <c r="M232" s="14"/>
      <c r="N232" s="9"/>
      <c r="O232" s="44"/>
      <c r="P232" s="9"/>
      <c r="Q232" s="9"/>
      <c r="R232" s="9"/>
      <c r="S232" s="20"/>
      <c r="T232" s="9"/>
      <c r="U232" s="9"/>
      <c r="V232" s="9"/>
      <c r="W232" s="15"/>
      <c r="X232" s="9"/>
      <c r="Y232" s="15"/>
      <c r="Z232" s="15"/>
      <c r="AA232" s="9"/>
      <c r="AB232" s="9"/>
      <c r="AC232" s="9"/>
      <c r="AD232" s="9"/>
      <c r="AE232" s="9"/>
      <c r="AF232" s="9"/>
      <c r="AG232" s="9"/>
      <c r="AH232" s="9"/>
      <c r="AI232" s="9"/>
      <c r="AJ232" s="9"/>
    </row>
    <row r="233" spans="13:36" x14ac:dyDescent="0.25">
      <c r="M233" s="38"/>
      <c r="N233" s="9"/>
      <c r="O233" s="44"/>
      <c r="P233" s="9"/>
      <c r="Q233" s="9"/>
      <c r="R233" s="9"/>
      <c r="S233" s="20"/>
      <c r="T233" s="9"/>
      <c r="U233" s="9"/>
      <c r="V233" s="9"/>
      <c r="W233" s="9"/>
      <c r="X233" s="9"/>
      <c r="Y233" s="15"/>
      <c r="Z233" s="15"/>
      <c r="AA233" s="9"/>
      <c r="AB233" s="9"/>
      <c r="AC233" s="9"/>
      <c r="AD233" s="9"/>
      <c r="AE233" s="9"/>
      <c r="AF233" s="9"/>
      <c r="AG233" s="9"/>
      <c r="AH233" s="9"/>
      <c r="AI233" s="9"/>
      <c r="AJ233" s="9"/>
    </row>
    <row r="234" spans="13:36" x14ac:dyDescent="0.25">
      <c r="M234" s="39"/>
      <c r="N234" s="9"/>
      <c r="O234" s="44"/>
      <c r="P234" s="9"/>
      <c r="Q234" s="9"/>
      <c r="R234" s="9"/>
      <c r="S234" s="20"/>
      <c r="T234" s="9"/>
      <c r="U234" s="9"/>
      <c r="V234" s="9"/>
      <c r="W234" s="9"/>
      <c r="X234" s="9"/>
      <c r="Y234" s="15"/>
      <c r="Z234" s="15"/>
      <c r="AA234" s="9"/>
      <c r="AB234" s="9"/>
      <c r="AC234" s="9"/>
      <c r="AD234" s="9"/>
      <c r="AE234" s="9"/>
      <c r="AF234" s="9"/>
      <c r="AG234" s="9"/>
      <c r="AH234" s="9"/>
      <c r="AI234" s="9"/>
      <c r="AJ234" s="9"/>
    </row>
    <row r="235" spans="13:36" x14ac:dyDescent="0.25">
      <c r="M235" s="39"/>
      <c r="N235" s="9"/>
      <c r="O235" s="44"/>
      <c r="P235" s="9"/>
      <c r="Q235" s="9"/>
      <c r="R235" s="9"/>
      <c r="S235" s="20"/>
      <c r="T235" s="9"/>
      <c r="U235" s="9"/>
      <c r="V235" s="9"/>
      <c r="W235" s="9"/>
      <c r="X235" s="9"/>
      <c r="Y235" s="15"/>
      <c r="Z235" s="15"/>
      <c r="AA235" s="9"/>
      <c r="AB235" s="9"/>
      <c r="AC235" s="9"/>
      <c r="AD235" s="9"/>
      <c r="AE235" s="9"/>
      <c r="AF235" s="9"/>
      <c r="AG235" s="9"/>
      <c r="AH235" s="9"/>
      <c r="AI235" s="9"/>
      <c r="AJ235" s="9"/>
    </row>
    <row r="236" spans="13:36" x14ac:dyDescent="0.25">
      <c r="M236" s="39"/>
      <c r="N236" s="9"/>
      <c r="O236" s="44"/>
      <c r="P236" s="9"/>
      <c r="Q236" s="9"/>
      <c r="R236" s="9"/>
      <c r="S236" s="20"/>
      <c r="T236" s="9"/>
      <c r="U236" s="9"/>
      <c r="V236" s="9"/>
      <c r="W236" s="9"/>
      <c r="X236" s="9"/>
      <c r="Y236" s="15"/>
      <c r="Z236" s="15"/>
      <c r="AA236" s="9"/>
      <c r="AB236" s="9"/>
      <c r="AC236" s="9"/>
      <c r="AD236" s="9"/>
      <c r="AE236" s="9"/>
      <c r="AF236" s="9"/>
      <c r="AG236" s="9"/>
      <c r="AH236" s="9"/>
      <c r="AI236" s="9"/>
      <c r="AJ236" s="9"/>
    </row>
    <row r="237" spans="13:36" x14ac:dyDescent="0.25">
      <c r="M237" s="38"/>
      <c r="N237" s="9"/>
      <c r="O237" s="44"/>
      <c r="P237" s="9"/>
      <c r="Q237" s="9"/>
      <c r="R237" s="9"/>
      <c r="S237" s="20"/>
      <c r="T237" s="9"/>
      <c r="U237" s="9"/>
      <c r="V237" s="9"/>
      <c r="W237" s="9"/>
      <c r="X237" s="9"/>
      <c r="Y237" s="15"/>
      <c r="Z237" s="9"/>
      <c r="AA237" s="9"/>
      <c r="AB237" s="9"/>
      <c r="AC237" s="9"/>
      <c r="AD237" s="9"/>
      <c r="AE237" s="9"/>
      <c r="AF237" s="9"/>
      <c r="AG237" s="9"/>
      <c r="AH237" s="9"/>
      <c r="AI237" s="9"/>
      <c r="AJ237" s="9"/>
    </row>
    <row r="238" spans="13:36" x14ac:dyDescent="0.25">
      <c r="M238" s="38"/>
      <c r="N238" s="9"/>
      <c r="O238" s="44"/>
      <c r="P238" s="9"/>
      <c r="Q238" s="9"/>
      <c r="R238" s="9"/>
      <c r="S238" s="20"/>
      <c r="T238" s="9"/>
      <c r="U238" s="9"/>
      <c r="V238" s="9"/>
      <c r="W238" s="9"/>
      <c r="X238" s="9"/>
      <c r="Y238" s="15"/>
      <c r="Z238" s="9"/>
      <c r="AA238" s="9"/>
      <c r="AB238" s="9"/>
      <c r="AC238" s="9"/>
      <c r="AD238" s="9"/>
      <c r="AE238" s="9"/>
      <c r="AF238" s="9"/>
      <c r="AG238" s="9"/>
      <c r="AH238" s="9"/>
      <c r="AI238" s="9"/>
      <c r="AJ238" s="9"/>
    </row>
    <row r="239" spans="13:36" x14ac:dyDescent="0.25">
      <c r="M239" s="38"/>
      <c r="N239" s="9"/>
      <c r="O239" s="44"/>
      <c r="P239" s="9"/>
      <c r="Q239" s="9"/>
      <c r="R239" s="9"/>
      <c r="S239" s="20"/>
      <c r="T239" s="9"/>
      <c r="U239" s="9"/>
      <c r="V239" s="9"/>
      <c r="W239" s="9"/>
      <c r="X239" s="9"/>
      <c r="Y239" s="15"/>
      <c r="Z239" s="9"/>
      <c r="AA239" s="9"/>
      <c r="AB239" s="9"/>
      <c r="AC239" s="9"/>
      <c r="AD239" s="9"/>
      <c r="AE239" s="9"/>
      <c r="AF239" s="9"/>
      <c r="AG239" s="9"/>
      <c r="AH239" s="9"/>
      <c r="AI239" s="9"/>
      <c r="AJ239" s="9"/>
    </row>
    <row r="240" spans="13:36" x14ac:dyDescent="0.25">
      <c r="M240" s="38"/>
      <c r="N240" s="9"/>
      <c r="O240" s="44"/>
      <c r="P240" s="9"/>
      <c r="Q240" s="9"/>
      <c r="R240" s="9"/>
      <c r="S240" s="20"/>
      <c r="T240" s="9"/>
      <c r="U240" s="9"/>
      <c r="V240" s="9"/>
      <c r="W240" s="9"/>
      <c r="X240" s="9"/>
      <c r="Y240" s="15"/>
      <c r="Z240" s="9"/>
      <c r="AA240" s="9"/>
      <c r="AB240" s="9"/>
      <c r="AC240" s="9"/>
      <c r="AD240" s="9"/>
      <c r="AE240" s="9"/>
      <c r="AF240" s="9"/>
      <c r="AG240" s="9"/>
      <c r="AH240" s="9"/>
      <c r="AI240" s="9"/>
      <c r="AJ240" s="9"/>
    </row>
    <row r="241" spans="13:36" x14ac:dyDescent="0.25">
      <c r="M241" s="38"/>
      <c r="N241" s="9"/>
      <c r="O241" s="44"/>
      <c r="P241" s="9"/>
      <c r="Q241" s="9"/>
      <c r="R241" s="9"/>
      <c r="S241" s="20"/>
      <c r="T241" s="9"/>
      <c r="U241" s="9"/>
      <c r="V241" s="9"/>
      <c r="W241" s="9"/>
      <c r="X241" s="9"/>
      <c r="Y241" s="15"/>
      <c r="Z241" s="9"/>
      <c r="AA241" s="9"/>
      <c r="AB241" s="9"/>
      <c r="AC241" s="9"/>
      <c r="AD241" s="9"/>
      <c r="AE241" s="9"/>
      <c r="AF241" s="9"/>
      <c r="AG241" s="9"/>
      <c r="AH241" s="9"/>
      <c r="AI241" s="9"/>
      <c r="AJ241" s="9"/>
    </row>
    <row r="242" spans="13:36" x14ac:dyDescent="0.25">
      <c r="M242" s="38"/>
      <c r="N242" s="9"/>
      <c r="O242" s="44"/>
      <c r="P242" s="9"/>
      <c r="Q242" s="9"/>
      <c r="R242" s="9"/>
      <c r="S242" s="20"/>
      <c r="T242" s="9"/>
      <c r="U242" s="9"/>
      <c r="V242" s="9"/>
      <c r="W242" s="9"/>
      <c r="X242" s="9"/>
      <c r="Y242" s="15"/>
      <c r="Z242" s="9"/>
      <c r="AA242" s="9"/>
      <c r="AB242" s="9"/>
      <c r="AC242" s="9"/>
      <c r="AD242" s="9"/>
      <c r="AE242" s="9"/>
      <c r="AF242" s="9"/>
      <c r="AG242" s="9"/>
      <c r="AH242" s="9"/>
      <c r="AI242" s="9"/>
      <c r="AJ242" s="9"/>
    </row>
    <row r="243" spans="13:36" x14ac:dyDescent="0.25">
      <c r="M243" s="38"/>
      <c r="N243" s="9"/>
      <c r="O243" s="44"/>
      <c r="P243" s="9"/>
      <c r="Q243" s="9"/>
      <c r="R243" s="9"/>
      <c r="S243" s="20"/>
      <c r="T243" s="9"/>
      <c r="U243" s="9"/>
      <c r="V243" s="9"/>
      <c r="W243" s="9"/>
      <c r="X243" s="9"/>
      <c r="Y243" s="15"/>
      <c r="Z243" s="9"/>
      <c r="AA243" s="9"/>
      <c r="AB243" s="9"/>
      <c r="AC243" s="9"/>
      <c r="AD243" s="9"/>
      <c r="AE243" s="9"/>
      <c r="AF243" s="9"/>
      <c r="AG243" s="9"/>
      <c r="AH243" s="9"/>
      <c r="AI243" s="9"/>
      <c r="AJ243" s="9"/>
    </row>
    <row r="244" spans="13:36" x14ac:dyDescent="0.25">
      <c r="M244" s="38"/>
      <c r="N244" s="9"/>
      <c r="O244" s="44"/>
      <c r="P244" s="9"/>
      <c r="Q244" s="9"/>
      <c r="R244" s="9"/>
      <c r="S244" s="20"/>
      <c r="T244" s="9"/>
      <c r="U244" s="9"/>
      <c r="V244" s="9"/>
      <c r="W244" s="9"/>
      <c r="X244" s="9"/>
      <c r="Y244" s="15"/>
      <c r="Z244" s="9"/>
      <c r="AA244" s="9"/>
      <c r="AB244" s="9"/>
      <c r="AC244" s="9"/>
      <c r="AD244" s="9"/>
      <c r="AE244" s="9"/>
      <c r="AF244" s="9"/>
      <c r="AG244" s="9"/>
      <c r="AH244" s="9"/>
      <c r="AI244" s="9"/>
      <c r="AJ244" s="9"/>
    </row>
    <row r="245" spans="13:36" x14ac:dyDescent="0.25">
      <c r="M245" s="38"/>
      <c r="N245" s="9"/>
      <c r="O245" s="44"/>
      <c r="P245" s="9"/>
      <c r="Q245" s="9"/>
      <c r="R245" s="9"/>
      <c r="S245" s="20"/>
      <c r="T245" s="9"/>
      <c r="U245" s="9"/>
      <c r="V245" s="9"/>
      <c r="W245" s="9"/>
      <c r="X245" s="9"/>
      <c r="Y245" s="15"/>
      <c r="Z245" s="9"/>
      <c r="AA245" s="9"/>
      <c r="AB245" s="9"/>
      <c r="AC245" s="9"/>
      <c r="AD245" s="9"/>
      <c r="AE245" s="9"/>
      <c r="AF245" s="9"/>
      <c r="AG245" s="9"/>
      <c r="AH245" s="9"/>
      <c r="AI245" s="9"/>
      <c r="AJ245" s="9"/>
    </row>
    <row r="246" spans="13:36" x14ac:dyDescent="0.25">
      <c r="M246" s="38"/>
      <c r="N246" s="9"/>
      <c r="O246" s="44"/>
      <c r="P246" s="9"/>
      <c r="Q246" s="9"/>
      <c r="R246" s="9"/>
      <c r="S246" s="20"/>
      <c r="T246" s="9"/>
      <c r="U246" s="9"/>
      <c r="V246" s="9"/>
      <c r="W246" s="9"/>
      <c r="X246" s="9"/>
      <c r="Y246" s="15"/>
      <c r="Z246" s="9"/>
      <c r="AA246" s="9"/>
      <c r="AB246" s="9"/>
      <c r="AC246" s="9"/>
      <c r="AD246" s="9"/>
      <c r="AE246" s="9"/>
      <c r="AF246" s="9"/>
      <c r="AG246" s="9"/>
      <c r="AH246" s="9"/>
      <c r="AI246" s="9"/>
      <c r="AJ246" s="9"/>
    </row>
    <row r="247" spans="13:36" x14ac:dyDescent="0.25">
      <c r="M247" s="38"/>
      <c r="N247" s="9"/>
      <c r="O247" s="44"/>
      <c r="P247" s="9"/>
      <c r="Q247" s="9"/>
      <c r="R247" s="9"/>
      <c r="S247" s="20"/>
      <c r="T247" s="9"/>
      <c r="U247" s="9"/>
      <c r="V247" s="9"/>
      <c r="W247" s="9"/>
      <c r="X247" s="9"/>
      <c r="Y247" s="15"/>
      <c r="Z247" s="9"/>
      <c r="AA247" s="9"/>
      <c r="AB247" s="9"/>
      <c r="AC247" s="9"/>
      <c r="AD247" s="9"/>
      <c r="AE247" s="9"/>
      <c r="AF247" s="9"/>
      <c r="AG247" s="9"/>
      <c r="AH247" s="9"/>
      <c r="AI247" s="9"/>
      <c r="AJ247" s="9"/>
    </row>
    <row r="248" spans="13:36" x14ac:dyDescent="0.25">
      <c r="M248" s="38"/>
      <c r="N248" s="9"/>
      <c r="O248" s="44"/>
      <c r="P248" s="9"/>
      <c r="Q248" s="9"/>
      <c r="R248" s="9"/>
      <c r="S248" s="20"/>
      <c r="T248" s="9"/>
      <c r="U248" s="9"/>
      <c r="V248" s="9"/>
      <c r="W248" s="9"/>
      <c r="X248" s="9"/>
      <c r="Y248" s="15"/>
      <c r="Z248" s="9"/>
      <c r="AA248" s="9"/>
      <c r="AB248" s="9"/>
      <c r="AC248" s="9"/>
      <c r="AD248" s="9"/>
      <c r="AE248" s="9"/>
      <c r="AF248" s="9"/>
      <c r="AG248" s="9"/>
      <c r="AH248" s="9"/>
      <c r="AI248" s="9"/>
      <c r="AJ248" s="9"/>
    </row>
    <row r="249" spans="13:36" x14ac:dyDescent="0.25">
      <c r="M249" s="38"/>
      <c r="N249" s="9"/>
      <c r="O249" s="44"/>
      <c r="P249" s="9"/>
      <c r="Q249" s="9"/>
      <c r="R249" s="9"/>
      <c r="S249" s="20"/>
      <c r="T249" s="9"/>
      <c r="U249" s="9"/>
      <c r="V249" s="9"/>
      <c r="W249" s="9"/>
      <c r="X249" s="9"/>
      <c r="Y249" s="15"/>
      <c r="Z249" s="9"/>
      <c r="AA249" s="9"/>
      <c r="AB249" s="9"/>
      <c r="AC249" s="9"/>
      <c r="AD249" s="9"/>
      <c r="AE249" s="9"/>
      <c r="AF249" s="9"/>
      <c r="AG249" s="9"/>
      <c r="AH249" s="9"/>
      <c r="AI249" s="9"/>
      <c r="AJ249" s="9"/>
    </row>
    <row r="250" spans="13:36" x14ac:dyDescent="0.25">
      <c r="M250" s="38"/>
      <c r="N250" s="9"/>
      <c r="O250" s="44"/>
      <c r="P250" s="9"/>
      <c r="Q250" s="9"/>
      <c r="R250" s="9"/>
      <c r="S250" s="20"/>
      <c r="T250" s="9"/>
      <c r="U250" s="9"/>
      <c r="V250" s="9"/>
      <c r="W250" s="9"/>
      <c r="X250" s="9"/>
      <c r="Y250" s="15"/>
      <c r="Z250" s="9"/>
      <c r="AA250" s="9"/>
      <c r="AB250" s="9"/>
      <c r="AC250" s="9"/>
      <c r="AD250" s="9"/>
      <c r="AE250" s="9"/>
      <c r="AF250" s="9"/>
      <c r="AG250" s="9"/>
      <c r="AH250" s="9"/>
      <c r="AI250" s="9"/>
      <c r="AJ250" s="9"/>
    </row>
    <row r="251" spans="13:36" x14ac:dyDescent="0.25">
      <c r="M251" s="38"/>
      <c r="N251" s="9"/>
      <c r="O251" s="44"/>
      <c r="P251" s="9"/>
      <c r="Q251" s="9"/>
      <c r="R251" s="9"/>
      <c r="S251" s="20"/>
      <c r="T251" s="9"/>
      <c r="U251" s="9"/>
      <c r="V251" s="9"/>
      <c r="W251" s="9"/>
      <c r="X251" s="9"/>
      <c r="Y251" s="15"/>
      <c r="Z251" s="9"/>
      <c r="AA251" s="9"/>
      <c r="AB251" s="9"/>
      <c r="AC251" s="9"/>
      <c r="AD251" s="9"/>
      <c r="AE251" s="9"/>
      <c r="AF251" s="9"/>
      <c r="AG251" s="9"/>
      <c r="AH251" s="9"/>
      <c r="AI251" s="9"/>
      <c r="AJ251" s="9"/>
    </row>
    <row r="252" spans="13:36" x14ac:dyDescent="0.25">
      <c r="M252" s="38"/>
      <c r="N252" s="9"/>
      <c r="O252" s="44"/>
      <c r="P252" s="9"/>
      <c r="Q252" s="9"/>
      <c r="R252" s="9"/>
      <c r="S252" s="20"/>
      <c r="T252" s="9"/>
      <c r="U252" s="9"/>
      <c r="V252" s="9"/>
      <c r="W252" s="9"/>
      <c r="X252" s="9"/>
      <c r="Y252" s="15"/>
      <c r="Z252" s="9"/>
      <c r="AA252" s="9"/>
      <c r="AB252" s="9"/>
      <c r="AC252" s="9"/>
      <c r="AD252" s="9"/>
      <c r="AE252" s="9"/>
      <c r="AF252" s="9"/>
      <c r="AG252" s="9"/>
      <c r="AH252" s="9"/>
      <c r="AI252" s="9"/>
      <c r="AJ252" s="9"/>
    </row>
    <row r="253" spans="13:36" x14ac:dyDescent="0.25">
      <c r="M253" s="38"/>
      <c r="N253" s="9"/>
      <c r="O253" s="44"/>
      <c r="P253" s="9"/>
      <c r="Q253" s="9"/>
      <c r="R253" s="9"/>
      <c r="S253" s="20"/>
      <c r="T253" s="9"/>
      <c r="U253" s="9"/>
      <c r="V253" s="9"/>
      <c r="W253" s="9"/>
      <c r="X253" s="9"/>
      <c r="Y253" s="15"/>
      <c r="Z253" s="9"/>
      <c r="AA253" s="9"/>
      <c r="AB253" s="9"/>
      <c r="AC253" s="9"/>
      <c r="AD253" s="9"/>
      <c r="AE253" s="9"/>
      <c r="AF253" s="9"/>
      <c r="AG253" s="9"/>
      <c r="AH253" s="9"/>
      <c r="AI253" s="9"/>
      <c r="AJ253" s="9"/>
    </row>
    <row r="254" spans="13:36" x14ac:dyDescent="0.25">
      <c r="M254" s="38"/>
      <c r="N254" s="9"/>
      <c r="O254" s="44"/>
      <c r="P254" s="9"/>
      <c r="Q254" s="9"/>
      <c r="R254" s="9"/>
      <c r="S254" s="20"/>
      <c r="T254" s="9"/>
      <c r="U254" s="15"/>
      <c r="V254" s="9"/>
      <c r="W254" s="9"/>
      <c r="X254" s="9"/>
      <c r="Y254" s="15"/>
      <c r="Z254" s="9"/>
      <c r="AA254" s="9"/>
      <c r="AB254" s="9"/>
      <c r="AC254" s="9"/>
      <c r="AD254" s="9"/>
      <c r="AE254" s="9"/>
      <c r="AF254" s="9"/>
      <c r="AG254" s="9"/>
      <c r="AH254" s="9"/>
      <c r="AI254" s="9"/>
      <c r="AJ254" s="9"/>
    </row>
    <row r="255" spans="13:36" x14ac:dyDescent="0.25">
      <c r="M255" s="40"/>
      <c r="N255" s="9"/>
      <c r="O255" s="44"/>
      <c r="P255" s="9"/>
      <c r="Q255" s="9"/>
      <c r="R255" s="9"/>
      <c r="S255" s="20"/>
      <c r="T255" s="9"/>
      <c r="U255" s="9"/>
      <c r="V255" s="9"/>
      <c r="W255" s="9"/>
      <c r="X255" s="9"/>
      <c r="Y255" s="15"/>
      <c r="Z255" s="9"/>
      <c r="AA255" s="9"/>
      <c r="AB255" s="9"/>
      <c r="AC255" s="9"/>
      <c r="AD255" s="9"/>
      <c r="AE255" s="9"/>
      <c r="AF255" s="9"/>
      <c r="AG255" s="9"/>
      <c r="AH255" s="9"/>
      <c r="AI255" s="9"/>
      <c r="AJ255" s="9"/>
    </row>
    <row r="256" spans="13:36" x14ac:dyDescent="0.25">
      <c r="M256" s="38"/>
      <c r="N256" s="9"/>
      <c r="O256" s="44"/>
      <c r="P256" s="9"/>
      <c r="Q256" s="18"/>
      <c r="R256" s="18"/>
      <c r="S256" s="20"/>
      <c r="T256" s="18"/>
      <c r="U256" s="18"/>
      <c r="V256" s="18"/>
      <c r="W256" s="18"/>
      <c r="X256" s="18"/>
      <c r="Y256" s="18"/>
      <c r="Z256" s="18"/>
      <c r="AA256" s="18"/>
      <c r="AB256" s="18"/>
      <c r="AC256" s="18"/>
      <c r="AD256" s="18"/>
      <c r="AE256" s="18"/>
      <c r="AF256" s="18"/>
      <c r="AG256" s="18"/>
      <c r="AH256" s="18"/>
      <c r="AI256" s="18"/>
      <c r="AJ256" s="18"/>
    </row>
    <row r="257" spans="13:36" x14ac:dyDescent="0.25">
      <c r="M257" s="38"/>
      <c r="N257" s="9"/>
      <c r="O257" s="44"/>
      <c r="P257" s="9"/>
      <c r="Q257" s="18"/>
      <c r="R257" s="18"/>
      <c r="S257" s="20"/>
      <c r="T257" s="18"/>
      <c r="U257" s="18"/>
      <c r="V257" s="18"/>
      <c r="W257" s="18"/>
      <c r="X257" s="18"/>
      <c r="Y257" s="18"/>
      <c r="Z257" s="18"/>
      <c r="AA257" s="18"/>
      <c r="AB257" s="18"/>
      <c r="AC257" s="18"/>
      <c r="AD257" s="18"/>
      <c r="AE257" s="18"/>
      <c r="AF257" s="18"/>
      <c r="AG257" s="18"/>
      <c r="AH257" s="18"/>
      <c r="AI257" s="18"/>
      <c r="AJ257" s="18"/>
    </row>
    <row r="258" spans="13:36" x14ac:dyDescent="0.25">
      <c r="M258" s="38"/>
      <c r="N258" s="9"/>
      <c r="O258" s="44"/>
      <c r="P258" s="9"/>
      <c r="Q258" s="18"/>
      <c r="R258" s="18"/>
      <c r="S258" s="20"/>
      <c r="T258" s="18"/>
      <c r="U258" s="18"/>
      <c r="V258" s="18"/>
      <c r="W258" s="18"/>
      <c r="X258" s="18"/>
      <c r="Y258" s="18"/>
      <c r="Z258" s="18"/>
      <c r="AA258" s="18"/>
      <c r="AB258" s="18"/>
      <c r="AC258" s="18"/>
      <c r="AD258" s="18"/>
      <c r="AE258" s="18"/>
      <c r="AF258" s="18"/>
      <c r="AG258" s="18"/>
      <c r="AH258" s="18"/>
      <c r="AI258" s="18"/>
      <c r="AJ258" s="18"/>
    </row>
    <row r="259" spans="13:36" x14ac:dyDescent="0.25">
      <c r="M259" s="38"/>
      <c r="N259" s="9"/>
      <c r="O259" s="44"/>
      <c r="P259" s="9"/>
      <c r="Q259" s="23"/>
      <c r="R259" s="23"/>
      <c r="S259" s="20"/>
      <c r="T259" s="23"/>
      <c r="U259" s="23"/>
      <c r="V259" s="23"/>
      <c r="W259" s="23"/>
      <c r="X259" s="23"/>
      <c r="Y259" s="23"/>
      <c r="Z259" s="23"/>
      <c r="AA259" s="23"/>
      <c r="AB259" s="23"/>
      <c r="AC259" s="23"/>
      <c r="AD259" s="23"/>
      <c r="AE259" s="23"/>
      <c r="AF259" s="23"/>
      <c r="AG259" s="23"/>
      <c r="AH259" s="23"/>
      <c r="AI259" s="23"/>
      <c r="AJ259" s="23"/>
    </row>
    <row r="260" spans="13:36" x14ac:dyDescent="0.25">
      <c r="M260" s="38"/>
      <c r="N260" s="9"/>
      <c r="O260" s="44"/>
      <c r="P260" s="9"/>
      <c r="Q260" s="23"/>
      <c r="R260" s="23"/>
      <c r="S260" s="20"/>
      <c r="T260" s="23"/>
      <c r="U260" s="23"/>
      <c r="V260" s="23"/>
      <c r="W260" s="23"/>
      <c r="X260" s="23"/>
      <c r="Y260" s="23"/>
      <c r="Z260" s="23"/>
      <c r="AA260" s="23"/>
      <c r="AB260" s="23"/>
      <c r="AC260" s="23"/>
      <c r="AD260" s="23"/>
      <c r="AE260" s="23"/>
      <c r="AF260" s="23"/>
      <c r="AG260" s="23"/>
      <c r="AH260" s="23"/>
      <c r="AI260" s="23"/>
      <c r="AJ260" s="23"/>
    </row>
    <row r="261" spans="13:36" x14ac:dyDescent="0.25">
      <c r="M261" s="38"/>
      <c r="N261" s="9"/>
      <c r="O261" s="44"/>
      <c r="P261" s="9"/>
      <c r="Q261" s="24"/>
      <c r="R261" s="24"/>
      <c r="S261" s="25"/>
      <c r="T261" s="24"/>
      <c r="U261" s="24"/>
      <c r="V261" s="24"/>
      <c r="W261" s="24"/>
      <c r="X261" s="24"/>
      <c r="Y261" s="24"/>
      <c r="Z261" s="24"/>
      <c r="AA261" s="24"/>
      <c r="AB261" s="24"/>
      <c r="AC261" s="24"/>
      <c r="AD261" s="24"/>
      <c r="AE261" s="24"/>
      <c r="AF261" s="24"/>
      <c r="AG261" s="24"/>
      <c r="AH261" s="24"/>
      <c r="AI261" s="24"/>
      <c r="AJ261" s="24"/>
    </row>
    <row r="262" spans="13:36" x14ac:dyDescent="0.25">
      <c r="M262" s="38"/>
      <c r="N262" s="9"/>
      <c r="O262" s="44"/>
      <c r="P262" s="9"/>
      <c r="Q262" s="26"/>
      <c r="R262" s="26"/>
      <c r="S262" s="25"/>
      <c r="T262" s="26"/>
      <c r="U262" s="26"/>
      <c r="V262" s="26"/>
      <c r="W262" s="26"/>
      <c r="X262" s="26"/>
      <c r="Y262" s="26"/>
      <c r="Z262" s="26"/>
      <c r="AA262" s="26"/>
      <c r="AB262" s="26"/>
      <c r="AC262" s="26"/>
      <c r="AD262" s="26"/>
      <c r="AE262" s="26"/>
      <c r="AF262" s="26"/>
      <c r="AG262" s="26"/>
      <c r="AH262" s="26"/>
      <c r="AI262" s="26"/>
      <c r="AJ262" s="26"/>
    </row>
    <row r="263" spans="13:36" x14ac:dyDescent="0.25">
      <c r="M263" s="38"/>
      <c r="N263" s="9"/>
      <c r="O263" s="44"/>
      <c r="P263" s="9"/>
      <c r="Q263" s="26"/>
      <c r="R263" s="26"/>
      <c r="S263" s="25"/>
      <c r="T263" s="26"/>
      <c r="U263" s="26"/>
      <c r="V263" s="26"/>
      <c r="W263" s="26"/>
      <c r="X263" s="26"/>
      <c r="Y263" s="26"/>
      <c r="Z263" s="26"/>
      <c r="AA263" s="26"/>
      <c r="AB263" s="26"/>
      <c r="AC263" s="26"/>
      <c r="AD263" s="26"/>
      <c r="AE263" s="26"/>
      <c r="AF263" s="26"/>
      <c r="AG263" s="26"/>
      <c r="AH263" s="26"/>
      <c r="AI263" s="26"/>
      <c r="AJ263" s="26"/>
    </row>
    <row r="264" spans="13:36" x14ac:dyDescent="0.25">
      <c r="M264" s="38"/>
      <c r="N264" s="9"/>
      <c r="O264" s="44"/>
      <c r="P264" s="9"/>
      <c r="Q264" s="26"/>
      <c r="R264" s="26"/>
      <c r="S264" s="27"/>
      <c r="T264" s="26"/>
      <c r="U264" s="26"/>
      <c r="V264" s="26"/>
      <c r="W264" s="26"/>
      <c r="X264" s="26"/>
      <c r="Y264" s="26"/>
      <c r="Z264" s="26"/>
      <c r="AA264" s="26"/>
      <c r="AB264" s="26"/>
      <c r="AC264" s="26"/>
      <c r="AD264" s="26"/>
      <c r="AE264" s="26"/>
      <c r="AF264" s="26"/>
      <c r="AG264" s="26"/>
      <c r="AH264" s="26"/>
      <c r="AI264" s="26"/>
      <c r="AJ264" s="26"/>
    </row>
    <row r="265" spans="13:36" x14ac:dyDescent="0.25">
      <c r="M265" s="38"/>
      <c r="N265" s="9"/>
      <c r="O265" s="44"/>
      <c r="P265" s="9"/>
      <c r="Q265" s="9"/>
      <c r="R265" s="9"/>
      <c r="S265" s="27"/>
      <c r="T265" s="9"/>
      <c r="U265" s="9"/>
      <c r="V265" s="9"/>
      <c r="W265" s="9"/>
      <c r="X265" s="9"/>
      <c r="Y265" s="15"/>
      <c r="Z265" s="9"/>
      <c r="AA265" s="9"/>
      <c r="AB265" s="9"/>
      <c r="AC265" s="9"/>
      <c r="AD265" s="9"/>
      <c r="AE265" s="9"/>
      <c r="AF265" s="9"/>
      <c r="AG265" s="9"/>
      <c r="AH265" s="9"/>
      <c r="AI265" s="9"/>
      <c r="AJ265" s="9"/>
    </row>
    <row r="266" spans="13:36" x14ac:dyDescent="0.25">
      <c r="M266" s="38"/>
      <c r="N266" s="9"/>
      <c r="O266" s="44"/>
      <c r="P266" s="9"/>
      <c r="Q266" s="9"/>
      <c r="R266" s="9"/>
      <c r="S266" s="28"/>
      <c r="T266" s="9"/>
      <c r="U266" s="9"/>
      <c r="V266" s="9"/>
      <c r="W266" s="9"/>
      <c r="X266" s="9"/>
      <c r="Y266" s="15"/>
      <c r="Z266" s="9"/>
      <c r="AA266" s="9"/>
      <c r="AB266" s="9"/>
      <c r="AC266" s="9"/>
      <c r="AD266" s="9"/>
      <c r="AE266" s="9"/>
      <c r="AF266" s="9"/>
      <c r="AG266" s="9"/>
      <c r="AH266" s="9"/>
      <c r="AI266" s="9"/>
      <c r="AJ266" s="9"/>
    </row>
    <row r="267" spans="13:36" x14ac:dyDescent="0.25">
      <c r="M267" s="38"/>
      <c r="N267" s="10"/>
      <c r="O267" s="46"/>
      <c r="P267" s="10"/>
      <c r="Q267" s="9"/>
      <c r="R267" s="67"/>
      <c r="S267" s="30"/>
      <c r="T267" s="9"/>
      <c r="U267" s="67"/>
      <c r="V267" s="9"/>
      <c r="W267" s="9"/>
      <c r="X267" s="9"/>
      <c r="Y267" s="15"/>
      <c r="Z267" s="9"/>
      <c r="AA267" s="9"/>
      <c r="AB267" s="9"/>
      <c r="AC267" s="9"/>
      <c r="AD267" s="9"/>
      <c r="AE267" s="9"/>
      <c r="AF267" s="9"/>
      <c r="AG267" s="9"/>
      <c r="AH267" s="9"/>
      <c r="AI267" s="9"/>
      <c r="AJ267" s="9"/>
    </row>
    <row r="268" spans="13:36" x14ac:dyDescent="0.25">
      <c r="M268" s="38"/>
      <c r="N268" s="9"/>
      <c r="O268" s="44"/>
      <c r="P268" s="9"/>
      <c r="Q268" s="9"/>
      <c r="R268" s="67"/>
      <c r="S268" s="30"/>
      <c r="T268" s="9"/>
      <c r="U268" s="9"/>
      <c r="V268" s="9"/>
      <c r="W268" s="9"/>
      <c r="X268" s="9"/>
      <c r="Y268" s="15"/>
      <c r="Z268" s="9"/>
      <c r="AA268" s="9"/>
      <c r="AB268" s="9"/>
      <c r="AC268" s="9"/>
      <c r="AD268" s="9"/>
      <c r="AE268" s="9"/>
      <c r="AF268" s="9"/>
      <c r="AG268" s="9"/>
      <c r="AH268" s="9"/>
      <c r="AI268" s="9"/>
      <c r="AJ268" s="9"/>
    </row>
    <row r="269" spans="13:36" x14ac:dyDescent="0.25">
      <c r="M269" s="38"/>
      <c r="N269" s="9"/>
      <c r="O269" s="44"/>
      <c r="P269" s="9"/>
      <c r="Q269" s="9"/>
      <c r="R269" s="67"/>
      <c r="S269" s="30"/>
      <c r="T269" s="9"/>
      <c r="U269" s="9"/>
      <c r="V269" s="9"/>
      <c r="W269" s="9"/>
      <c r="X269" s="9"/>
      <c r="Y269" s="15"/>
      <c r="Z269" s="9"/>
      <c r="AA269" s="9"/>
      <c r="AB269" s="9"/>
      <c r="AC269" s="9"/>
      <c r="AD269" s="9"/>
      <c r="AE269" s="9"/>
      <c r="AF269" s="9"/>
      <c r="AG269" s="9"/>
      <c r="AH269" s="9"/>
      <c r="AI269" s="9"/>
      <c r="AJ269" s="9"/>
    </row>
    <row r="270" spans="13:36" x14ac:dyDescent="0.25">
      <c r="M270" s="38"/>
      <c r="N270" s="9"/>
      <c r="O270" s="44"/>
      <c r="P270" s="9"/>
      <c r="Q270" s="9"/>
      <c r="R270" s="67"/>
      <c r="S270" s="20"/>
      <c r="T270" s="9"/>
      <c r="U270" s="9"/>
      <c r="V270" s="9"/>
      <c r="W270" s="9"/>
      <c r="X270" s="9"/>
      <c r="Y270" s="15"/>
      <c r="Z270" s="9"/>
      <c r="AA270" s="9"/>
      <c r="AB270" s="9"/>
      <c r="AC270" s="9"/>
      <c r="AD270" s="9"/>
      <c r="AE270" s="9"/>
      <c r="AF270" s="9"/>
      <c r="AG270" s="9"/>
      <c r="AH270" s="9"/>
      <c r="AI270" s="9"/>
      <c r="AJ270" s="9"/>
    </row>
    <row r="271" spans="13:36" x14ac:dyDescent="0.25">
      <c r="M271" s="38"/>
      <c r="N271" s="9"/>
      <c r="O271" s="44"/>
      <c r="P271" s="9"/>
      <c r="Q271" s="9"/>
      <c r="R271" s="67"/>
      <c r="S271" s="20"/>
      <c r="T271" s="9"/>
      <c r="U271" s="9"/>
      <c r="V271" s="9"/>
      <c r="W271" s="9"/>
      <c r="X271" s="9"/>
      <c r="Y271" s="15"/>
      <c r="Z271" s="9"/>
      <c r="AA271" s="9"/>
      <c r="AB271" s="9"/>
      <c r="AC271" s="9"/>
      <c r="AD271" s="9"/>
      <c r="AE271" s="9"/>
      <c r="AF271" s="9"/>
      <c r="AG271" s="9"/>
      <c r="AH271" s="9"/>
      <c r="AI271" s="9"/>
      <c r="AJ271" s="9"/>
    </row>
    <row r="272" spans="13:36" x14ac:dyDescent="0.25">
      <c r="M272" s="38"/>
      <c r="N272" s="9"/>
      <c r="O272" s="44"/>
      <c r="P272" s="9"/>
      <c r="Q272" s="9"/>
      <c r="R272" s="67"/>
      <c r="S272" s="20"/>
      <c r="T272" s="9"/>
      <c r="U272" s="9"/>
      <c r="V272" s="9"/>
      <c r="W272" s="9"/>
      <c r="X272" s="9"/>
      <c r="Y272" s="15"/>
      <c r="Z272" s="9"/>
      <c r="AA272" s="9"/>
      <c r="AB272" s="9"/>
      <c r="AC272" s="9"/>
      <c r="AD272" s="9"/>
      <c r="AE272" s="9"/>
      <c r="AF272" s="9"/>
      <c r="AG272" s="9"/>
      <c r="AH272" s="9"/>
      <c r="AI272" s="9"/>
      <c r="AJ272" s="9"/>
    </row>
    <row r="273" spans="13:36" x14ac:dyDescent="0.25">
      <c r="M273" s="38"/>
      <c r="N273" s="9"/>
      <c r="O273" s="44"/>
      <c r="P273" s="9"/>
      <c r="Q273" s="9"/>
      <c r="R273" s="67"/>
      <c r="S273" s="20"/>
      <c r="T273" s="9"/>
      <c r="U273" s="9"/>
      <c r="V273" s="9"/>
      <c r="W273" s="9"/>
      <c r="X273" s="9"/>
      <c r="Y273" s="15"/>
      <c r="Z273" s="9"/>
      <c r="AA273" s="9"/>
      <c r="AB273" s="9"/>
      <c r="AC273" s="9"/>
      <c r="AD273" s="9"/>
      <c r="AE273" s="9"/>
      <c r="AF273" s="9"/>
      <c r="AG273" s="9"/>
      <c r="AH273" s="9"/>
      <c r="AI273" s="9"/>
      <c r="AJ273" s="9"/>
    </row>
    <row r="274" spans="13:36" x14ac:dyDescent="0.25">
      <c r="M274" s="38"/>
      <c r="N274" s="9"/>
      <c r="O274" s="44"/>
      <c r="P274" s="9"/>
      <c r="Q274" s="9"/>
      <c r="R274" s="9"/>
      <c r="S274" s="20"/>
      <c r="T274" s="9"/>
      <c r="U274" s="9"/>
      <c r="V274" s="9"/>
      <c r="W274" s="9"/>
      <c r="X274" s="9"/>
      <c r="Y274" s="15"/>
      <c r="Z274" s="9"/>
      <c r="AA274" s="9"/>
      <c r="AB274" s="9"/>
      <c r="AC274" s="9"/>
      <c r="AD274" s="9"/>
      <c r="AE274" s="9"/>
      <c r="AF274" s="9"/>
      <c r="AG274" s="9"/>
      <c r="AH274" s="9"/>
      <c r="AI274" s="9"/>
      <c r="AJ274" s="9"/>
    </row>
    <row r="275" spans="13:36" x14ac:dyDescent="0.25">
      <c r="M275" s="38"/>
      <c r="N275" s="9"/>
      <c r="O275" s="44"/>
      <c r="P275" s="9"/>
      <c r="Q275" s="9"/>
      <c r="R275" s="9"/>
      <c r="S275" s="20"/>
      <c r="T275" s="9"/>
      <c r="U275" s="9"/>
      <c r="V275" s="9"/>
      <c r="W275" s="9"/>
      <c r="X275" s="9"/>
      <c r="Y275" s="15"/>
      <c r="Z275" s="9"/>
      <c r="AA275" s="9"/>
      <c r="AB275" s="9"/>
      <c r="AC275" s="9"/>
      <c r="AD275" s="9"/>
      <c r="AE275" s="9"/>
      <c r="AF275" s="9"/>
      <c r="AG275" s="9"/>
      <c r="AH275" s="9"/>
      <c r="AI275" s="9"/>
      <c r="AJ275" s="9"/>
    </row>
    <row r="276" spans="13:36" x14ac:dyDescent="0.25">
      <c r="M276" s="38"/>
      <c r="N276" s="9"/>
      <c r="O276" s="44"/>
      <c r="P276" s="9"/>
      <c r="Q276" s="9"/>
      <c r="R276" s="9"/>
      <c r="S276" s="20"/>
      <c r="T276" s="9"/>
      <c r="U276" s="9"/>
      <c r="V276" s="9"/>
      <c r="W276" s="9"/>
      <c r="X276" s="9"/>
      <c r="Y276" s="15"/>
      <c r="Z276" s="9"/>
      <c r="AA276" s="9"/>
      <c r="AB276" s="9"/>
      <c r="AC276" s="9"/>
      <c r="AD276" s="9"/>
      <c r="AE276" s="9"/>
      <c r="AF276" s="9"/>
      <c r="AG276" s="9"/>
      <c r="AH276" s="9"/>
      <c r="AI276" s="9"/>
      <c r="AJ276" s="9"/>
    </row>
    <row r="277" spans="13:36" x14ac:dyDescent="0.25">
      <c r="M277" s="38"/>
      <c r="N277" s="9"/>
      <c r="O277" s="44"/>
      <c r="P277" s="9"/>
      <c r="Q277" s="9"/>
      <c r="R277" s="9"/>
      <c r="S277" s="20"/>
      <c r="T277" s="9"/>
      <c r="U277" s="9"/>
      <c r="V277" s="9"/>
      <c r="W277" s="9"/>
      <c r="X277" s="9"/>
      <c r="Y277" s="15"/>
      <c r="Z277" s="9"/>
      <c r="AA277" s="9"/>
      <c r="AB277" s="9"/>
      <c r="AC277" s="9"/>
      <c r="AD277" s="9"/>
      <c r="AE277" s="9"/>
      <c r="AF277" s="9"/>
      <c r="AG277" s="9"/>
      <c r="AH277" s="9"/>
      <c r="AI277" s="9"/>
      <c r="AJ277" s="9"/>
    </row>
    <row r="278" spans="13:36" x14ac:dyDescent="0.25">
      <c r="M278" s="38"/>
      <c r="N278" s="10"/>
      <c r="O278" s="46"/>
      <c r="P278" s="10"/>
      <c r="Q278" s="9"/>
      <c r="R278" s="67"/>
      <c r="S278" s="20"/>
      <c r="T278" s="9"/>
      <c r="U278" s="67"/>
      <c r="V278" s="9"/>
      <c r="W278" s="9"/>
      <c r="X278" s="9"/>
      <c r="Y278" s="15"/>
      <c r="Z278" s="9"/>
      <c r="AA278" s="9"/>
      <c r="AB278" s="9"/>
      <c r="AC278" s="9"/>
      <c r="AD278" s="9"/>
      <c r="AE278" s="9"/>
      <c r="AF278" s="9"/>
      <c r="AG278" s="9"/>
      <c r="AH278" s="9"/>
      <c r="AI278" s="9"/>
      <c r="AJ278" s="9"/>
    </row>
    <row r="279" spans="13:36" x14ac:dyDescent="0.25">
      <c r="M279" s="38"/>
      <c r="N279" s="9"/>
      <c r="O279" s="44"/>
      <c r="P279" s="9"/>
      <c r="Q279" s="9"/>
      <c r="R279" s="67"/>
      <c r="S279" s="20"/>
      <c r="T279" s="9"/>
      <c r="U279" s="9"/>
      <c r="V279" s="9"/>
      <c r="W279" s="9"/>
      <c r="X279" s="9"/>
      <c r="Y279" s="15"/>
      <c r="Z279" s="9"/>
      <c r="AA279" s="9"/>
      <c r="AB279" s="9"/>
      <c r="AC279" s="9"/>
      <c r="AD279" s="9"/>
      <c r="AE279" s="9"/>
      <c r="AF279" s="9"/>
      <c r="AG279" s="9"/>
      <c r="AH279" s="9"/>
      <c r="AI279" s="9"/>
      <c r="AJ279" s="9"/>
    </row>
    <row r="280" spans="13:36" x14ac:dyDescent="0.25">
      <c r="M280" s="38"/>
      <c r="N280" s="9"/>
      <c r="O280" s="44"/>
      <c r="P280" s="9"/>
      <c r="Q280" s="9"/>
      <c r="R280" s="67"/>
      <c r="S280" s="20"/>
      <c r="T280" s="9"/>
      <c r="U280" s="9"/>
      <c r="V280" s="9"/>
      <c r="W280" s="9"/>
      <c r="X280" s="9"/>
      <c r="Y280" s="15"/>
      <c r="Z280" s="9"/>
      <c r="AA280" s="9"/>
      <c r="AB280" s="9"/>
      <c r="AC280" s="9"/>
      <c r="AD280" s="9"/>
      <c r="AE280" s="9"/>
      <c r="AF280" s="9"/>
      <c r="AG280" s="9"/>
      <c r="AH280" s="9"/>
      <c r="AI280" s="9"/>
      <c r="AJ280" s="9"/>
    </row>
    <row r="281" spans="13:36" x14ac:dyDescent="0.25">
      <c r="M281" s="38"/>
      <c r="N281" s="9"/>
      <c r="O281" s="44"/>
      <c r="P281" s="9"/>
      <c r="Q281" s="9"/>
      <c r="R281" s="67"/>
      <c r="S281" s="20"/>
      <c r="T281" s="9"/>
      <c r="U281" s="9"/>
      <c r="V281" s="9"/>
      <c r="W281" s="9"/>
      <c r="X281" s="9"/>
      <c r="Y281" s="15"/>
      <c r="Z281" s="9"/>
      <c r="AA281" s="9"/>
      <c r="AB281" s="9"/>
      <c r="AC281" s="9"/>
      <c r="AD281" s="9"/>
      <c r="AE281" s="9"/>
      <c r="AF281" s="9"/>
      <c r="AG281" s="9"/>
      <c r="AH281" s="9"/>
      <c r="AI281" s="9"/>
      <c r="AJ281" s="9"/>
    </row>
    <row r="282" spans="13:36" x14ac:dyDescent="0.25">
      <c r="M282" s="38"/>
      <c r="N282" s="9"/>
      <c r="O282" s="44"/>
      <c r="P282" s="9"/>
      <c r="Q282" s="9"/>
      <c r="R282" s="67"/>
      <c r="S282" s="20"/>
      <c r="T282" s="9"/>
      <c r="U282" s="9"/>
      <c r="V282" s="9"/>
      <c r="W282" s="9"/>
      <c r="X282" s="9"/>
      <c r="Y282" s="15"/>
      <c r="Z282" s="15"/>
      <c r="AA282" s="9"/>
      <c r="AB282" s="9"/>
      <c r="AC282" s="9"/>
      <c r="AD282" s="9"/>
      <c r="AE282" s="9"/>
      <c r="AF282" s="9"/>
      <c r="AG282" s="9"/>
      <c r="AH282" s="9"/>
      <c r="AI282" s="9"/>
      <c r="AJ282" s="9"/>
    </row>
    <row r="283" spans="13:36" x14ac:dyDescent="0.25">
      <c r="M283" s="38"/>
      <c r="N283" s="9"/>
      <c r="O283" s="44"/>
      <c r="P283" s="9"/>
      <c r="Q283" s="23"/>
      <c r="R283" s="23"/>
      <c r="S283" s="20"/>
      <c r="T283" s="23"/>
      <c r="U283" s="23"/>
      <c r="V283" s="23"/>
      <c r="W283" s="23"/>
      <c r="X283" s="23"/>
      <c r="Y283" s="15"/>
      <c r="Z283" s="15"/>
      <c r="AA283" s="9"/>
      <c r="AB283" s="9"/>
      <c r="AC283" s="9"/>
      <c r="AD283" s="9"/>
      <c r="AE283" s="9"/>
      <c r="AF283" s="9"/>
      <c r="AG283" s="9"/>
      <c r="AH283" s="9"/>
      <c r="AI283" s="9"/>
      <c r="AJ283" s="9"/>
    </row>
    <row r="284" spans="13:36" x14ac:dyDescent="0.25">
      <c r="M284" s="38"/>
      <c r="N284" s="9"/>
      <c r="O284" s="44"/>
      <c r="P284" s="9"/>
      <c r="Q284" s="9"/>
      <c r="R284" s="67"/>
      <c r="S284" s="20"/>
      <c r="T284" s="9"/>
      <c r="U284" s="9"/>
      <c r="V284" s="9"/>
      <c r="W284" s="9"/>
      <c r="X284" s="9"/>
      <c r="Y284" s="15"/>
      <c r="Z284" s="15"/>
      <c r="AA284" s="9"/>
      <c r="AB284" s="9"/>
      <c r="AC284" s="9"/>
      <c r="AD284" s="9"/>
      <c r="AE284" s="9"/>
      <c r="AF284" s="9"/>
      <c r="AG284" s="9"/>
      <c r="AH284" s="9"/>
      <c r="AI284" s="9"/>
      <c r="AJ284" s="9"/>
    </row>
    <row r="285" spans="13:36" x14ac:dyDescent="0.25">
      <c r="M285" s="38"/>
      <c r="N285" s="9"/>
      <c r="O285" s="44"/>
      <c r="P285" s="9"/>
      <c r="Q285" s="9"/>
      <c r="R285" s="67"/>
      <c r="S285" s="20"/>
      <c r="T285" s="9"/>
      <c r="U285" s="9"/>
      <c r="V285" s="9"/>
      <c r="W285" s="9"/>
      <c r="X285" s="9"/>
      <c r="Y285" s="15"/>
      <c r="Z285" s="15"/>
      <c r="AA285" s="9"/>
      <c r="AB285" s="9"/>
      <c r="AC285" s="9"/>
      <c r="AD285" s="9"/>
      <c r="AE285" s="9"/>
      <c r="AF285" s="9"/>
      <c r="AG285" s="9"/>
      <c r="AH285" s="9"/>
      <c r="AI285" s="9"/>
      <c r="AJ285" s="9"/>
    </row>
    <row r="286" spans="13:36" x14ac:dyDescent="0.25">
      <c r="M286" s="38"/>
      <c r="N286" s="9"/>
      <c r="O286" s="44"/>
      <c r="P286" s="9"/>
      <c r="Q286" s="9"/>
      <c r="R286" s="67"/>
      <c r="S286" s="20"/>
      <c r="T286" s="9"/>
      <c r="U286" s="23"/>
      <c r="V286" s="9"/>
      <c r="W286" s="9"/>
      <c r="X286" s="9"/>
      <c r="Y286" s="15"/>
      <c r="Z286" s="15"/>
      <c r="AA286" s="9"/>
      <c r="AB286" s="9"/>
      <c r="AC286" s="9"/>
      <c r="AD286" s="9"/>
      <c r="AE286" s="9"/>
      <c r="AF286" s="9"/>
      <c r="AG286" s="9"/>
      <c r="AH286" s="9"/>
      <c r="AI286" s="9"/>
      <c r="AJ286" s="9"/>
    </row>
    <row r="287" spans="13:36" x14ac:dyDescent="0.25">
      <c r="M287" s="38"/>
      <c r="N287" s="9"/>
      <c r="O287" s="44"/>
      <c r="P287" s="9"/>
      <c r="Q287" s="9"/>
      <c r="R287" s="67"/>
      <c r="S287" s="20"/>
      <c r="T287" s="9"/>
      <c r="U287" s="67"/>
      <c r="V287" s="9"/>
      <c r="W287" s="9"/>
      <c r="X287" s="9"/>
      <c r="Y287" s="15"/>
      <c r="Z287" s="9"/>
      <c r="AA287" s="9"/>
      <c r="AB287" s="9"/>
      <c r="AC287" s="9"/>
      <c r="AD287" s="9"/>
      <c r="AE287" s="9"/>
      <c r="AF287" s="9"/>
      <c r="AG287" s="9"/>
      <c r="AH287" s="9"/>
      <c r="AI287" s="9"/>
      <c r="AJ287" s="9"/>
    </row>
    <row r="288" spans="13:36" x14ac:dyDescent="0.25">
      <c r="M288" s="38"/>
      <c r="N288" s="9"/>
      <c r="O288" s="44"/>
      <c r="P288" s="9"/>
      <c r="Q288" s="9"/>
      <c r="R288" s="9"/>
      <c r="S288" s="27"/>
      <c r="T288" s="9"/>
      <c r="U288" s="9"/>
      <c r="V288" s="9"/>
      <c r="W288" s="9"/>
      <c r="X288" s="9"/>
      <c r="Y288" s="15"/>
      <c r="Z288" s="9"/>
      <c r="AA288" s="9"/>
      <c r="AB288" s="9"/>
      <c r="AC288" s="9"/>
      <c r="AD288" s="9"/>
      <c r="AE288" s="9"/>
      <c r="AF288" s="9"/>
      <c r="AG288" s="9"/>
      <c r="AH288" s="9"/>
      <c r="AI288" s="9"/>
      <c r="AJ288" s="9"/>
    </row>
    <row r="289" spans="13:36" x14ac:dyDescent="0.25">
      <c r="M289" s="38"/>
      <c r="N289" s="10"/>
      <c r="O289" s="46"/>
      <c r="P289" s="10"/>
      <c r="Q289" s="67"/>
      <c r="R289" s="67"/>
      <c r="S289" s="20"/>
      <c r="T289" s="9"/>
      <c r="U289" s="67"/>
      <c r="V289" s="67"/>
      <c r="W289" s="9"/>
      <c r="X289" s="9"/>
      <c r="Y289" s="15"/>
      <c r="Z289" s="9"/>
      <c r="AA289" s="9"/>
      <c r="AB289" s="9"/>
      <c r="AC289" s="9"/>
      <c r="AD289" s="9"/>
      <c r="AE289" s="9"/>
      <c r="AF289" s="9"/>
      <c r="AG289" s="9"/>
      <c r="AH289" s="9"/>
      <c r="AI289" s="9"/>
      <c r="AJ289" s="9"/>
    </row>
    <row r="290" spans="13:36" x14ac:dyDescent="0.25">
      <c r="M290" s="38"/>
      <c r="N290" s="9"/>
      <c r="O290" s="44"/>
      <c r="P290" s="9"/>
      <c r="Q290" s="9"/>
      <c r="R290" s="9"/>
      <c r="S290" s="20"/>
      <c r="T290" s="9"/>
      <c r="U290" s="9"/>
      <c r="V290" s="9"/>
      <c r="W290" s="9"/>
      <c r="X290" s="9"/>
      <c r="Y290" s="15"/>
      <c r="Z290" s="15"/>
      <c r="AA290" s="9"/>
      <c r="AB290" s="9"/>
      <c r="AC290" s="9"/>
      <c r="AD290" s="9"/>
      <c r="AE290" s="9"/>
      <c r="AF290" s="9"/>
      <c r="AG290" s="9"/>
      <c r="AH290" s="9"/>
      <c r="AI290" s="9"/>
      <c r="AJ290" s="9"/>
    </row>
    <row r="291" spans="13:36" x14ac:dyDescent="0.25">
      <c r="M291" s="38"/>
      <c r="N291" s="9"/>
      <c r="O291" s="44"/>
      <c r="P291" s="9"/>
      <c r="Q291" s="23"/>
      <c r="R291" s="23"/>
      <c r="S291" s="20"/>
      <c r="T291" s="23"/>
      <c r="U291" s="23"/>
      <c r="V291" s="23"/>
      <c r="W291" s="23"/>
      <c r="X291" s="23"/>
      <c r="Y291" s="15"/>
      <c r="Z291" s="15"/>
      <c r="AA291" s="9"/>
      <c r="AB291" s="9"/>
      <c r="AC291" s="9"/>
      <c r="AD291" s="9"/>
      <c r="AE291" s="9"/>
      <c r="AF291" s="9"/>
      <c r="AG291" s="9"/>
      <c r="AH291" s="9"/>
      <c r="AI291" s="9"/>
      <c r="AJ291" s="9"/>
    </row>
    <row r="292" spans="13:36" x14ac:dyDescent="0.25">
      <c r="M292" s="38"/>
      <c r="N292" s="9"/>
      <c r="O292" s="44"/>
      <c r="P292" s="9"/>
      <c r="Q292" s="9"/>
      <c r="R292" s="67"/>
      <c r="S292" s="20"/>
      <c r="T292" s="9"/>
      <c r="U292" s="23"/>
      <c r="V292" s="9"/>
      <c r="W292" s="9"/>
      <c r="X292" s="9"/>
      <c r="Y292" s="15"/>
      <c r="Z292" s="15"/>
      <c r="AA292" s="9"/>
      <c r="AB292" s="9"/>
      <c r="AC292" s="9"/>
      <c r="AD292" s="9"/>
      <c r="AE292" s="9"/>
      <c r="AF292" s="9"/>
      <c r="AG292" s="9"/>
      <c r="AH292" s="9"/>
      <c r="AI292" s="9"/>
      <c r="AJ292" s="9"/>
    </row>
    <row r="293" spans="13:36" x14ac:dyDescent="0.25">
      <c r="M293" s="38"/>
      <c r="N293" s="9"/>
      <c r="O293" s="44"/>
      <c r="P293" s="9"/>
      <c r="Q293" s="9"/>
      <c r="R293" s="67"/>
      <c r="S293" s="20"/>
      <c r="T293" s="9"/>
      <c r="U293" s="23"/>
      <c r="V293" s="9"/>
      <c r="W293" s="9"/>
      <c r="X293" s="9"/>
      <c r="Y293" s="15"/>
      <c r="Z293" s="15"/>
      <c r="AA293" s="9"/>
      <c r="AB293" s="9"/>
      <c r="AC293" s="9"/>
      <c r="AD293" s="9"/>
      <c r="AE293" s="9"/>
      <c r="AF293" s="9"/>
      <c r="AG293" s="9"/>
      <c r="AH293" s="9"/>
      <c r="AI293" s="9"/>
      <c r="AJ293" s="9"/>
    </row>
    <row r="294" spans="13:36" x14ac:dyDescent="0.25">
      <c r="M294" s="38"/>
      <c r="N294" s="9"/>
      <c r="O294" s="44"/>
      <c r="P294" s="9"/>
      <c r="Q294" s="9"/>
      <c r="R294" s="9"/>
      <c r="S294" s="20"/>
      <c r="T294" s="9"/>
      <c r="U294" s="9"/>
      <c r="V294" s="9"/>
      <c r="W294" s="9"/>
      <c r="X294" s="9"/>
      <c r="Y294" s="15"/>
      <c r="Z294" s="15"/>
      <c r="AA294" s="9"/>
      <c r="AB294" s="9"/>
      <c r="AC294" s="9"/>
      <c r="AD294" s="9"/>
      <c r="AE294" s="9"/>
      <c r="AF294" s="9"/>
      <c r="AG294" s="9"/>
      <c r="AH294" s="9"/>
      <c r="AI294" s="9"/>
      <c r="AJ294" s="9"/>
    </row>
    <row r="295" spans="13:36" x14ac:dyDescent="0.25">
      <c r="M295" s="36"/>
      <c r="N295" s="9"/>
      <c r="O295" s="44"/>
      <c r="P295" s="9"/>
      <c r="Q295" s="9"/>
      <c r="R295" s="9"/>
      <c r="S295" s="20"/>
      <c r="T295" s="9"/>
      <c r="U295" s="9"/>
      <c r="V295" s="9"/>
      <c r="W295" s="9"/>
      <c r="X295" s="9"/>
      <c r="Y295" s="15"/>
      <c r="Z295" s="15"/>
      <c r="AA295" s="9"/>
      <c r="AB295" s="9"/>
      <c r="AC295" s="9"/>
      <c r="AD295" s="9"/>
      <c r="AE295" s="9"/>
      <c r="AF295" s="9"/>
      <c r="AG295" s="9"/>
      <c r="AH295" s="9"/>
      <c r="AI295" s="9"/>
      <c r="AJ295" s="9"/>
    </row>
    <row r="296" spans="13:36" x14ac:dyDescent="0.25">
      <c r="M296" s="36"/>
      <c r="N296" s="9"/>
      <c r="O296" s="44"/>
      <c r="P296" s="9"/>
      <c r="Q296" s="9"/>
      <c r="R296" s="9"/>
      <c r="S296" s="20"/>
      <c r="T296" s="9"/>
      <c r="U296" s="9"/>
      <c r="V296" s="9"/>
      <c r="W296" s="9"/>
      <c r="X296" s="9"/>
      <c r="Y296" s="15"/>
      <c r="Z296" s="15"/>
      <c r="AA296" s="9"/>
      <c r="AB296" s="9"/>
      <c r="AC296" s="9"/>
      <c r="AD296" s="9"/>
      <c r="AE296" s="9"/>
      <c r="AF296" s="9"/>
      <c r="AG296" s="9"/>
      <c r="AH296" s="9"/>
      <c r="AI296" s="9"/>
      <c r="AJ296" s="9"/>
    </row>
    <row r="297" spans="13:36" x14ac:dyDescent="0.25">
      <c r="M297" s="39"/>
      <c r="N297" s="9"/>
      <c r="O297" s="44"/>
      <c r="P297" s="9"/>
      <c r="Q297" s="9"/>
      <c r="R297" s="9"/>
      <c r="S297" s="20"/>
      <c r="T297" s="9"/>
      <c r="U297" s="9"/>
      <c r="V297" s="9"/>
      <c r="W297" s="9"/>
      <c r="X297" s="9"/>
      <c r="Y297" s="15"/>
      <c r="Z297" s="15"/>
      <c r="AA297" s="9"/>
      <c r="AB297" s="9"/>
      <c r="AC297" s="9"/>
      <c r="AD297" s="9"/>
      <c r="AE297" s="9"/>
      <c r="AF297" s="9"/>
      <c r="AG297" s="9"/>
      <c r="AH297" s="9"/>
      <c r="AI297" s="9"/>
      <c r="AJ297" s="9"/>
    </row>
    <row r="298" spans="13:36" x14ac:dyDescent="0.25">
      <c r="M298" s="39"/>
      <c r="N298" s="9"/>
      <c r="O298" s="44"/>
      <c r="P298" s="9"/>
      <c r="Q298" s="9"/>
      <c r="R298" s="9"/>
      <c r="S298" s="20"/>
      <c r="T298" s="9"/>
      <c r="U298" s="9"/>
      <c r="V298" s="9"/>
      <c r="W298" s="9"/>
      <c r="X298" s="9"/>
      <c r="Y298" s="15"/>
      <c r="Z298" s="15"/>
      <c r="AA298" s="9"/>
      <c r="AB298" s="9"/>
      <c r="AC298" s="9"/>
      <c r="AD298" s="9"/>
      <c r="AE298" s="9"/>
      <c r="AF298" s="9"/>
      <c r="AG298" s="9"/>
      <c r="AH298" s="9"/>
      <c r="AI298" s="9"/>
      <c r="AJ298" s="9"/>
    </row>
    <row r="299" spans="13:36" x14ac:dyDescent="0.25">
      <c r="M299" s="39"/>
      <c r="N299" s="9"/>
      <c r="O299" s="44"/>
      <c r="P299" s="9"/>
      <c r="Q299" s="9"/>
      <c r="R299" s="9"/>
      <c r="S299" s="20"/>
      <c r="T299" s="9"/>
      <c r="U299" s="9"/>
      <c r="V299" s="9"/>
      <c r="W299" s="9"/>
      <c r="X299" s="9"/>
      <c r="Y299" s="15"/>
      <c r="Z299" s="15"/>
      <c r="AA299" s="9"/>
      <c r="AB299" s="9"/>
      <c r="AC299" s="9"/>
      <c r="AD299" s="9"/>
      <c r="AE299" s="9"/>
      <c r="AF299" s="9"/>
      <c r="AG299" s="9"/>
      <c r="AH299" s="9"/>
      <c r="AI299" s="9"/>
      <c r="AJ299" s="9"/>
    </row>
    <row r="300" spans="13:36" x14ac:dyDescent="0.25">
      <c r="M300" s="39"/>
      <c r="N300" s="9"/>
      <c r="O300" s="44"/>
      <c r="P300" s="9"/>
      <c r="Q300" s="9"/>
      <c r="R300" s="9"/>
      <c r="S300" s="20"/>
      <c r="T300" s="9"/>
      <c r="U300" s="9"/>
      <c r="V300" s="9"/>
      <c r="W300" s="9"/>
      <c r="X300" s="9"/>
      <c r="Y300" s="15"/>
      <c r="Z300" s="15"/>
      <c r="AA300" s="9"/>
      <c r="AB300" s="9"/>
      <c r="AC300" s="9"/>
      <c r="AD300" s="9"/>
      <c r="AE300" s="9"/>
      <c r="AF300" s="9"/>
      <c r="AG300" s="9"/>
      <c r="AH300" s="9"/>
      <c r="AI300" s="9"/>
      <c r="AJ300" s="9"/>
    </row>
    <row r="301" spans="13:36" x14ac:dyDescent="0.25">
      <c r="M301" s="39"/>
      <c r="N301" s="9"/>
      <c r="O301" s="44"/>
      <c r="P301" s="9"/>
      <c r="Q301" s="9"/>
      <c r="R301" s="9"/>
      <c r="S301" s="20"/>
      <c r="T301" s="9"/>
      <c r="U301" s="9"/>
      <c r="V301" s="9"/>
      <c r="W301" s="9"/>
      <c r="X301" s="9"/>
      <c r="Y301" s="15"/>
      <c r="Z301" s="15"/>
      <c r="AA301" s="9"/>
      <c r="AB301" s="9"/>
      <c r="AC301" s="9"/>
      <c r="AD301" s="9"/>
      <c r="AE301" s="9"/>
      <c r="AF301" s="9"/>
      <c r="AG301" s="9"/>
      <c r="AH301" s="9"/>
      <c r="AI301" s="9"/>
      <c r="AJ301" s="9"/>
    </row>
    <row r="302" spans="13:36" x14ac:dyDescent="0.25">
      <c r="M302" s="39"/>
      <c r="N302" s="9"/>
      <c r="O302" s="44"/>
      <c r="P302" s="9"/>
      <c r="Q302" s="9"/>
      <c r="R302" s="9"/>
      <c r="S302" s="20"/>
      <c r="T302" s="9"/>
      <c r="U302" s="9"/>
      <c r="V302" s="9"/>
      <c r="W302" s="9"/>
      <c r="X302" s="9"/>
      <c r="Y302" s="15"/>
      <c r="Z302" s="15"/>
      <c r="AA302" s="9"/>
      <c r="AB302" s="9"/>
      <c r="AC302" s="9"/>
      <c r="AD302" s="9"/>
      <c r="AE302" s="9"/>
      <c r="AF302" s="9"/>
      <c r="AG302" s="9"/>
      <c r="AH302" s="9"/>
      <c r="AI302" s="9"/>
      <c r="AJ302" s="9"/>
    </row>
    <row r="303" spans="13:36" x14ac:dyDescent="0.25">
      <c r="M303" s="39"/>
      <c r="N303" s="9"/>
      <c r="O303" s="44"/>
      <c r="P303" s="9"/>
      <c r="Q303" s="9"/>
      <c r="R303" s="9"/>
      <c r="S303" s="20"/>
      <c r="T303" s="9"/>
      <c r="U303" s="9"/>
      <c r="V303" s="9"/>
      <c r="W303" s="9"/>
      <c r="X303" s="9"/>
      <c r="Y303" s="15"/>
      <c r="Z303" s="15"/>
      <c r="AA303" s="9"/>
      <c r="AB303" s="9"/>
      <c r="AC303" s="9"/>
      <c r="AD303" s="9"/>
      <c r="AE303" s="9"/>
      <c r="AF303" s="9"/>
      <c r="AG303" s="9"/>
      <c r="AH303" s="9"/>
      <c r="AI303" s="9"/>
      <c r="AJ303" s="9"/>
    </row>
    <row r="304" spans="13:36" x14ac:dyDescent="0.25">
      <c r="M304" s="39"/>
      <c r="N304" s="9"/>
      <c r="O304" s="44"/>
      <c r="P304" s="9"/>
      <c r="Q304" s="9"/>
      <c r="R304" s="9"/>
      <c r="S304" s="20"/>
      <c r="T304" s="9"/>
      <c r="U304" s="9"/>
      <c r="V304" s="9"/>
      <c r="W304" s="9"/>
      <c r="X304" s="9"/>
      <c r="Y304" s="15"/>
      <c r="Z304" s="15"/>
      <c r="AA304" s="9"/>
      <c r="AB304" s="9"/>
      <c r="AC304" s="9"/>
      <c r="AD304" s="9"/>
      <c r="AE304" s="9"/>
      <c r="AF304" s="9"/>
      <c r="AG304" s="9"/>
      <c r="AH304" s="9"/>
      <c r="AI304" s="9"/>
      <c r="AJ304" s="9"/>
    </row>
    <row r="305" spans="13:36" x14ac:dyDescent="0.25">
      <c r="M305" s="39"/>
      <c r="N305" s="9"/>
      <c r="O305" s="44"/>
      <c r="P305" s="9"/>
      <c r="Q305" s="9"/>
      <c r="R305" s="9"/>
      <c r="S305" s="20"/>
      <c r="T305" s="9"/>
      <c r="U305" s="9"/>
      <c r="V305" s="9"/>
      <c r="W305" s="9"/>
      <c r="X305" s="9"/>
      <c r="Y305" s="15"/>
      <c r="Z305" s="15"/>
      <c r="AA305" s="9"/>
      <c r="AB305" s="9"/>
      <c r="AC305" s="9"/>
      <c r="AD305" s="9"/>
      <c r="AE305" s="9"/>
      <c r="AF305" s="9"/>
      <c r="AG305" s="9"/>
      <c r="AH305" s="9"/>
      <c r="AI305" s="9"/>
      <c r="AJ305" s="9"/>
    </row>
    <row r="306" spans="13:36" x14ac:dyDescent="0.25">
      <c r="M306" s="39"/>
      <c r="N306" s="9"/>
      <c r="O306" s="44"/>
      <c r="P306" s="9"/>
      <c r="Q306" s="9"/>
      <c r="R306" s="9"/>
      <c r="S306" s="20"/>
      <c r="T306" s="9"/>
      <c r="U306" s="9"/>
      <c r="V306" s="9"/>
      <c r="W306" s="9"/>
      <c r="X306" s="9"/>
      <c r="Y306" s="15"/>
      <c r="Z306" s="15"/>
      <c r="AA306" s="9"/>
      <c r="AB306" s="9"/>
      <c r="AC306" s="9"/>
      <c r="AD306" s="9"/>
      <c r="AE306" s="9"/>
      <c r="AF306" s="9"/>
      <c r="AG306" s="9"/>
      <c r="AH306" s="9"/>
      <c r="AI306" s="9"/>
      <c r="AJ306" s="9"/>
    </row>
    <row r="307" spans="13:36" x14ac:dyDescent="0.25">
      <c r="M307" s="39"/>
      <c r="N307" s="9"/>
      <c r="O307" s="44"/>
      <c r="P307" s="9"/>
      <c r="Q307" s="9"/>
      <c r="R307" s="9"/>
      <c r="S307" s="20"/>
      <c r="T307" s="9"/>
      <c r="U307" s="9"/>
      <c r="V307" s="9"/>
      <c r="W307" s="9"/>
      <c r="X307" s="9"/>
      <c r="Y307" s="15"/>
      <c r="Z307" s="15"/>
      <c r="AA307" s="9"/>
      <c r="AB307" s="9"/>
      <c r="AC307" s="9"/>
      <c r="AD307" s="9"/>
      <c r="AE307" s="9"/>
      <c r="AF307" s="9"/>
      <c r="AG307" s="9"/>
      <c r="AH307" s="9"/>
      <c r="AI307" s="9"/>
      <c r="AJ307" s="9"/>
    </row>
    <row r="308" spans="13:36" x14ac:dyDescent="0.25">
      <c r="M308" s="39"/>
      <c r="N308" s="9"/>
      <c r="O308" s="44"/>
      <c r="P308" s="9"/>
      <c r="Q308" s="9"/>
      <c r="R308" s="9"/>
      <c r="S308" s="20"/>
      <c r="T308" s="9"/>
      <c r="U308" s="9"/>
      <c r="V308" s="9"/>
      <c r="W308" s="9"/>
      <c r="X308" s="9"/>
      <c r="Y308" s="15"/>
      <c r="Z308" s="15"/>
      <c r="AA308" s="9"/>
      <c r="AB308" s="9"/>
      <c r="AC308" s="9"/>
      <c r="AD308" s="9"/>
      <c r="AE308" s="9"/>
      <c r="AF308" s="9"/>
      <c r="AG308" s="9"/>
      <c r="AH308" s="9"/>
      <c r="AI308" s="9"/>
      <c r="AJ308" s="9"/>
    </row>
    <row r="309" spans="13:36" x14ac:dyDescent="0.25">
      <c r="M309" s="39"/>
      <c r="N309" s="9"/>
      <c r="O309" s="44"/>
      <c r="P309" s="9"/>
      <c r="Q309" s="9"/>
      <c r="R309" s="9"/>
      <c r="S309" s="20"/>
      <c r="T309" s="9"/>
      <c r="U309" s="9"/>
      <c r="V309" s="9"/>
      <c r="W309" s="9"/>
      <c r="X309" s="9"/>
      <c r="Y309" s="15"/>
      <c r="Z309" s="15"/>
      <c r="AA309" s="9"/>
      <c r="AB309" s="9"/>
      <c r="AC309" s="9"/>
      <c r="AD309" s="9"/>
      <c r="AE309" s="9"/>
      <c r="AF309" s="9"/>
      <c r="AG309" s="9"/>
      <c r="AH309" s="9"/>
      <c r="AI309" s="9"/>
      <c r="AJ309" s="9"/>
    </row>
    <row r="310" spans="13:36" x14ac:dyDescent="0.25">
      <c r="M310" s="36"/>
      <c r="N310" s="9"/>
      <c r="O310" s="44"/>
      <c r="P310" s="9"/>
      <c r="Q310" s="9"/>
      <c r="R310" s="9"/>
      <c r="S310" s="20"/>
      <c r="T310" s="9"/>
      <c r="U310" s="9"/>
      <c r="V310" s="9"/>
      <c r="W310" s="9"/>
      <c r="X310" s="9"/>
      <c r="Y310" s="15"/>
      <c r="Z310" s="15"/>
      <c r="AA310" s="9"/>
      <c r="AB310" s="9"/>
      <c r="AC310" s="9"/>
      <c r="AD310" s="9"/>
      <c r="AE310" s="9"/>
      <c r="AF310" s="9"/>
      <c r="AG310" s="9"/>
      <c r="AH310" s="9"/>
      <c r="AI310" s="9"/>
      <c r="AJ310" s="9"/>
    </row>
    <row r="311" spans="13:36" x14ac:dyDescent="0.25">
      <c r="M311" s="39"/>
      <c r="N311" s="9"/>
      <c r="O311" s="44"/>
      <c r="P311" s="9"/>
      <c r="Q311" s="9"/>
      <c r="R311" s="9"/>
      <c r="S311" s="20"/>
      <c r="T311" s="9"/>
      <c r="U311" s="9"/>
      <c r="V311" s="9"/>
      <c r="W311" s="9"/>
      <c r="X311" s="9"/>
      <c r="Y311" s="15"/>
      <c r="Z311" s="15"/>
      <c r="AA311" s="9"/>
      <c r="AB311" s="9"/>
      <c r="AC311" s="9"/>
      <c r="AD311" s="9"/>
      <c r="AE311" s="9"/>
      <c r="AF311" s="9"/>
      <c r="AG311" s="9"/>
      <c r="AH311" s="9"/>
      <c r="AI311" s="9"/>
      <c r="AJ311" s="9"/>
    </row>
    <row r="312" spans="13:36" x14ac:dyDescent="0.25">
      <c r="M312" s="39"/>
      <c r="N312" s="9"/>
      <c r="O312" s="44"/>
      <c r="P312" s="9"/>
      <c r="Q312" s="9"/>
      <c r="R312" s="9"/>
      <c r="S312" s="20"/>
      <c r="T312" s="9"/>
      <c r="U312" s="9"/>
      <c r="V312" s="9"/>
      <c r="W312" s="9"/>
      <c r="X312" s="9"/>
      <c r="Y312" s="15"/>
      <c r="Z312" s="15"/>
      <c r="AA312" s="9"/>
      <c r="AB312" s="9"/>
      <c r="AC312" s="9"/>
      <c r="AD312" s="9"/>
      <c r="AE312" s="9"/>
      <c r="AF312" s="9"/>
      <c r="AG312" s="9"/>
      <c r="AH312" s="9"/>
      <c r="AI312" s="9"/>
      <c r="AJ312" s="9"/>
    </row>
    <row r="313" spans="13:36" x14ac:dyDescent="0.25">
      <c r="M313" s="36"/>
      <c r="N313" s="9"/>
      <c r="O313" s="44"/>
      <c r="P313" s="9"/>
      <c r="Q313" s="9"/>
      <c r="R313" s="9"/>
      <c r="S313" s="20"/>
      <c r="T313" s="9"/>
      <c r="U313" s="9"/>
      <c r="V313" s="9"/>
      <c r="W313" s="9"/>
      <c r="X313" s="9"/>
      <c r="Y313" s="15"/>
      <c r="Z313" s="15"/>
      <c r="AA313" s="9"/>
      <c r="AB313" s="9"/>
      <c r="AC313" s="9"/>
      <c r="AD313" s="9"/>
      <c r="AE313" s="9"/>
      <c r="AF313" s="9"/>
      <c r="AG313" s="9"/>
      <c r="AH313" s="9"/>
      <c r="AI313" s="9"/>
      <c r="AJ313" s="9"/>
    </row>
    <row r="314" spans="13:36" x14ac:dyDescent="0.25">
      <c r="M314" s="39"/>
      <c r="N314" s="9"/>
      <c r="O314" s="44"/>
      <c r="P314" s="9"/>
      <c r="Q314" s="9"/>
      <c r="R314" s="9"/>
      <c r="S314" s="20"/>
      <c r="T314" s="9"/>
      <c r="U314" s="9"/>
      <c r="V314" s="9"/>
      <c r="W314" s="9"/>
      <c r="X314" s="9"/>
      <c r="Y314" s="15"/>
      <c r="Z314" s="15"/>
      <c r="AA314" s="9"/>
      <c r="AB314" s="9"/>
      <c r="AC314" s="9"/>
      <c r="AD314" s="9"/>
      <c r="AE314" s="9"/>
      <c r="AF314" s="9"/>
      <c r="AG314" s="9"/>
      <c r="AH314" s="9"/>
      <c r="AI314" s="9"/>
      <c r="AJ314" s="9"/>
    </row>
    <row r="315" spans="13:36" x14ac:dyDescent="0.25">
      <c r="M315" s="14"/>
      <c r="N315" s="12"/>
      <c r="O315" s="45"/>
      <c r="P315" s="9"/>
      <c r="Q315" s="9"/>
      <c r="R315" s="9"/>
      <c r="S315" s="31"/>
      <c r="T315" s="9"/>
      <c r="U315" s="9"/>
      <c r="V315" s="9"/>
      <c r="W315" s="9"/>
      <c r="X315" s="9"/>
      <c r="Y315" s="15"/>
      <c r="Z315" s="15"/>
      <c r="AA315" s="9"/>
      <c r="AB315" s="9"/>
      <c r="AC315" s="9"/>
      <c r="AD315" s="9"/>
      <c r="AE315" s="9"/>
      <c r="AF315" s="9"/>
      <c r="AG315" s="9"/>
      <c r="AH315" s="9"/>
      <c r="AI315" s="9"/>
      <c r="AJ315" s="9"/>
    </row>
    <row r="316" spans="13:36" x14ac:dyDescent="0.25">
      <c r="M316" s="14"/>
      <c r="N316" s="9"/>
      <c r="O316" s="44"/>
      <c r="P316" s="9"/>
      <c r="Q316" s="9"/>
      <c r="R316" s="9"/>
      <c r="S316" s="20"/>
      <c r="T316" s="9"/>
      <c r="U316" s="9"/>
      <c r="V316" s="9"/>
      <c r="W316" s="9"/>
      <c r="X316" s="9"/>
      <c r="Y316" s="15"/>
      <c r="Z316" s="15"/>
      <c r="AA316" s="9"/>
      <c r="AB316" s="9"/>
      <c r="AC316" s="9"/>
      <c r="AD316" s="9"/>
      <c r="AE316" s="9"/>
      <c r="AF316" s="9"/>
      <c r="AG316" s="9"/>
      <c r="AH316" s="9"/>
      <c r="AI316" s="9"/>
      <c r="AJ316" s="9"/>
    </row>
    <row r="317" spans="13:36" x14ac:dyDescent="0.25">
      <c r="M317" s="14"/>
      <c r="N317" s="9"/>
      <c r="O317" s="44"/>
      <c r="P317" s="9"/>
      <c r="Q317" s="9"/>
      <c r="R317" s="9"/>
      <c r="S317" s="27"/>
      <c r="T317" s="9"/>
      <c r="U317" s="9"/>
      <c r="V317" s="9"/>
      <c r="W317" s="9"/>
      <c r="X317" s="9"/>
      <c r="Y317" s="15"/>
      <c r="Z317" s="15"/>
      <c r="AA317" s="9"/>
      <c r="AB317" s="9"/>
      <c r="AC317" s="9"/>
      <c r="AD317" s="9"/>
      <c r="AE317" s="9"/>
      <c r="AF317" s="9"/>
      <c r="AG317" s="9"/>
      <c r="AH317" s="9"/>
      <c r="AI317" s="9"/>
      <c r="AJ317" s="9"/>
    </row>
    <row r="318" spans="13:36" x14ac:dyDescent="0.25">
      <c r="M318" s="14"/>
      <c r="N318" s="9"/>
      <c r="O318" s="44"/>
      <c r="P318" s="9"/>
      <c r="Q318" s="9"/>
      <c r="R318" s="9"/>
      <c r="S318" s="20"/>
      <c r="T318" s="9"/>
      <c r="U318" s="9"/>
      <c r="V318" s="9"/>
      <c r="W318" s="9"/>
      <c r="X318" s="9"/>
      <c r="Y318" s="15"/>
      <c r="Z318" s="15"/>
      <c r="AA318" s="9"/>
      <c r="AB318" s="9"/>
      <c r="AC318" s="9"/>
      <c r="AD318" s="9"/>
      <c r="AE318" s="9"/>
      <c r="AF318" s="9"/>
      <c r="AG318" s="9"/>
      <c r="AH318" s="9"/>
      <c r="AI318" s="9"/>
      <c r="AJ318" s="9"/>
    </row>
    <row r="319" spans="13:36" x14ac:dyDescent="0.25">
      <c r="M319" s="14"/>
      <c r="N319" s="9"/>
      <c r="O319" s="44"/>
      <c r="P319" s="9"/>
      <c r="Q319" s="9"/>
      <c r="R319" s="9"/>
      <c r="S319" s="20"/>
      <c r="T319" s="9"/>
      <c r="U319" s="9"/>
      <c r="V319" s="9"/>
      <c r="W319" s="9"/>
      <c r="X319" s="9"/>
      <c r="Y319" s="15"/>
      <c r="Z319" s="15"/>
      <c r="AA319" s="9"/>
      <c r="AB319" s="9"/>
      <c r="AC319" s="9"/>
      <c r="AD319" s="9"/>
      <c r="AE319" s="9"/>
      <c r="AF319" s="9"/>
      <c r="AG319" s="9"/>
      <c r="AH319" s="9"/>
      <c r="AI319" s="9"/>
      <c r="AJ319" s="9"/>
    </row>
    <row r="320" spans="13:36" x14ac:dyDescent="0.25">
      <c r="M320" s="14"/>
      <c r="N320" s="9"/>
      <c r="O320" s="44"/>
      <c r="P320" s="9"/>
      <c r="Q320" s="9"/>
      <c r="R320" s="9"/>
      <c r="S320" s="20"/>
      <c r="T320" s="9"/>
      <c r="U320" s="9"/>
      <c r="V320" s="9"/>
      <c r="W320" s="9"/>
      <c r="X320" s="9"/>
      <c r="Y320" s="15"/>
      <c r="Z320" s="15"/>
      <c r="AA320" s="9"/>
      <c r="AB320" s="9"/>
      <c r="AC320" s="9"/>
      <c r="AD320" s="9"/>
      <c r="AE320" s="9"/>
      <c r="AF320" s="9"/>
      <c r="AG320" s="9"/>
      <c r="AH320" s="9"/>
      <c r="AI320" s="9"/>
      <c r="AJ320" s="9"/>
    </row>
    <row r="321" spans="13:36" x14ac:dyDescent="0.25">
      <c r="M321" s="14"/>
      <c r="N321" s="9"/>
      <c r="O321" s="44"/>
      <c r="P321" s="9"/>
      <c r="Q321" s="9"/>
      <c r="R321" s="9"/>
      <c r="S321" s="20"/>
      <c r="T321" s="9"/>
      <c r="U321" s="9"/>
      <c r="V321" s="9"/>
      <c r="W321" s="9"/>
      <c r="X321" s="9"/>
      <c r="Y321" s="15"/>
      <c r="Z321" s="15"/>
      <c r="AA321" s="9"/>
      <c r="AB321" s="9"/>
      <c r="AC321" s="9"/>
      <c r="AD321" s="9"/>
      <c r="AE321" s="9"/>
      <c r="AF321" s="9"/>
      <c r="AG321" s="9"/>
      <c r="AH321" s="9"/>
      <c r="AI321" s="9"/>
      <c r="AJ321" s="9"/>
    </row>
    <row r="322" spans="13:36" x14ac:dyDescent="0.25">
      <c r="M322" s="14"/>
      <c r="N322" s="9"/>
      <c r="O322" s="44"/>
      <c r="P322" s="9"/>
      <c r="Q322" s="9"/>
      <c r="R322" s="9"/>
      <c r="S322" s="20"/>
      <c r="T322" s="9"/>
      <c r="U322" s="9"/>
      <c r="V322" s="9"/>
      <c r="W322" s="9"/>
      <c r="X322" s="9"/>
      <c r="Y322" s="15"/>
      <c r="Z322" s="15"/>
      <c r="AA322" s="9"/>
      <c r="AB322" s="9"/>
      <c r="AC322" s="9"/>
      <c r="AD322" s="9"/>
      <c r="AE322" s="9"/>
      <c r="AF322" s="9"/>
      <c r="AG322" s="9"/>
      <c r="AH322" s="9"/>
      <c r="AI322" s="9"/>
      <c r="AJ322" s="9"/>
    </row>
    <row r="323" spans="13:36" x14ac:dyDescent="0.25">
      <c r="M323" s="14"/>
      <c r="N323" s="9"/>
      <c r="O323" s="44"/>
      <c r="P323" s="9"/>
      <c r="Q323" s="9"/>
      <c r="R323" s="9"/>
      <c r="S323" s="20"/>
      <c r="T323" s="9"/>
      <c r="U323" s="9"/>
      <c r="V323" s="9"/>
      <c r="W323" s="9"/>
      <c r="X323" s="9"/>
      <c r="Y323" s="15"/>
      <c r="Z323" s="15"/>
      <c r="AA323" s="9"/>
      <c r="AB323" s="9"/>
      <c r="AC323" s="9"/>
      <c r="AD323" s="9"/>
      <c r="AE323" s="9"/>
      <c r="AF323" s="9"/>
      <c r="AG323" s="9"/>
      <c r="AH323" s="9"/>
      <c r="AI323" s="9"/>
      <c r="AJ323" s="9"/>
    </row>
    <row r="324" spans="13:36" x14ac:dyDescent="0.25">
      <c r="M324" s="14"/>
      <c r="N324" s="9"/>
      <c r="O324" s="44"/>
      <c r="P324" s="9"/>
      <c r="Q324" s="9"/>
      <c r="R324" s="9"/>
      <c r="S324" s="20"/>
      <c r="T324" s="9"/>
      <c r="U324" s="9"/>
      <c r="V324" s="9"/>
      <c r="W324" s="9"/>
      <c r="X324" s="9"/>
      <c r="Y324" s="15"/>
      <c r="Z324" s="15"/>
      <c r="AA324" s="9"/>
      <c r="AB324" s="9"/>
      <c r="AC324" s="9"/>
      <c r="AD324" s="9"/>
      <c r="AE324" s="9"/>
      <c r="AF324" s="9"/>
      <c r="AG324" s="9"/>
      <c r="AH324" s="9"/>
      <c r="AI324" s="9"/>
      <c r="AJ324" s="9"/>
    </row>
    <row r="325" spans="13:36" x14ac:dyDescent="0.25">
      <c r="M325" s="14"/>
      <c r="N325" s="9"/>
      <c r="O325" s="44"/>
      <c r="P325" s="9"/>
      <c r="Q325" s="9"/>
      <c r="R325" s="9"/>
      <c r="S325" s="20"/>
      <c r="T325" s="9"/>
      <c r="U325" s="9"/>
      <c r="V325" s="9"/>
      <c r="W325" s="9"/>
      <c r="X325" s="9"/>
      <c r="Y325" s="15"/>
      <c r="Z325" s="15"/>
      <c r="AA325" s="9"/>
      <c r="AB325" s="9"/>
      <c r="AC325" s="9"/>
      <c r="AD325" s="9"/>
      <c r="AE325" s="9"/>
      <c r="AF325" s="9"/>
      <c r="AG325" s="9"/>
      <c r="AH325" s="9"/>
      <c r="AI325" s="9"/>
      <c r="AJ325" s="9"/>
    </row>
    <row r="326" spans="13:36" x14ac:dyDescent="0.25">
      <c r="M326" s="14"/>
      <c r="N326" s="9"/>
      <c r="O326" s="44"/>
      <c r="P326" s="9"/>
      <c r="Q326" s="9"/>
      <c r="R326" s="9"/>
      <c r="S326" s="20"/>
      <c r="T326" s="9"/>
      <c r="U326" s="9"/>
      <c r="V326" s="9"/>
      <c r="W326" s="9"/>
      <c r="X326" s="9"/>
      <c r="Y326" s="15"/>
      <c r="Z326" s="15"/>
      <c r="AA326" s="9"/>
      <c r="AB326" s="9"/>
      <c r="AC326" s="9"/>
      <c r="AD326" s="9"/>
      <c r="AE326" s="9"/>
      <c r="AF326" s="9"/>
      <c r="AG326" s="9"/>
      <c r="AH326" s="9"/>
      <c r="AI326" s="9"/>
      <c r="AJ326" s="9"/>
    </row>
    <row r="327" spans="13:36" x14ac:dyDescent="0.25">
      <c r="M327" s="14"/>
      <c r="N327" s="9"/>
      <c r="O327" s="44"/>
      <c r="P327" s="9"/>
      <c r="Q327" s="9"/>
      <c r="R327" s="9"/>
      <c r="S327" s="20"/>
      <c r="T327" s="9"/>
      <c r="U327" s="9"/>
      <c r="V327" s="9"/>
      <c r="W327" s="9"/>
      <c r="X327" s="9"/>
      <c r="Y327" s="15"/>
      <c r="Z327" s="15"/>
      <c r="AA327" s="9"/>
      <c r="AB327" s="9"/>
      <c r="AC327" s="9"/>
      <c r="AD327" s="9"/>
      <c r="AE327" s="9"/>
      <c r="AF327" s="9"/>
      <c r="AG327" s="9"/>
      <c r="AH327" s="9"/>
      <c r="AI327" s="9"/>
      <c r="AJ327" s="9"/>
    </row>
    <row r="328" spans="13:36" x14ac:dyDescent="0.25">
      <c r="M328" s="14"/>
      <c r="N328" s="9"/>
      <c r="O328" s="44"/>
      <c r="P328" s="9"/>
      <c r="Q328" s="9"/>
      <c r="R328" s="9"/>
      <c r="S328" s="20"/>
      <c r="T328" s="9"/>
      <c r="U328" s="9"/>
      <c r="V328" s="9"/>
      <c r="W328" s="9"/>
      <c r="X328" s="9"/>
      <c r="Y328" s="15"/>
      <c r="Z328" s="15"/>
      <c r="AA328" s="9"/>
      <c r="AB328" s="9"/>
      <c r="AC328" s="9"/>
      <c r="AD328" s="9"/>
      <c r="AE328" s="9"/>
      <c r="AF328" s="9"/>
      <c r="AG328" s="9"/>
      <c r="AH328" s="9"/>
      <c r="AI328" s="9"/>
      <c r="AJ328" s="9"/>
    </row>
    <row r="329" spans="13:36" x14ac:dyDescent="0.25">
      <c r="M329" s="14"/>
      <c r="N329" s="9"/>
      <c r="O329" s="44"/>
      <c r="P329" s="9"/>
      <c r="Q329" s="9"/>
      <c r="R329" s="9"/>
      <c r="S329" s="20"/>
      <c r="T329" s="9"/>
      <c r="U329" s="9"/>
      <c r="V329" s="9"/>
      <c r="W329" s="9"/>
      <c r="X329" s="9"/>
      <c r="Y329" s="15"/>
      <c r="Z329" s="15"/>
      <c r="AA329" s="9"/>
      <c r="AB329" s="9"/>
      <c r="AC329" s="9"/>
      <c r="AD329" s="9"/>
      <c r="AE329" s="9"/>
      <c r="AF329" s="9"/>
      <c r="AG329" s="9"/>
      <c r="AH329" s="9"/>
      <c r="AI329" s="9"/>
      <c r="AJ329" s="9"/>
    </row>
    <row r="330" spans="13:36" x14ac:dyDescent="0.25">
      <c r="M330" s="14"/>
      <c r="N330" s="9"/>
      <c r="O330" s="44"/>
      <c r="P330" s="9"/>
      <c r="Q330" s="9"/>
      <c r="R330" s="67"/>
      <c r="S330" s="20"/>
      <c r="T330" s="9"/>
      <c r="U330" s="9"/>
      <c r="V330" s="9"/>
      <c r="W330" s="9"/>
      <c r="X330" s="9"/>
      <c r="Y330" s="15"/>
      <c r="Z330" s="15"/>
      <c r="AA330" s="9"/>
      <c r="AB330" s="9"/>
      <c r="AC330" s="9"/>
      <c r="AD330" s="9"/>
      <c r="AE330" s="9"/>
      <c r="AF330" s="9"/>
      <c r="AG330" s="9"/>
      <c r="AH330" s="9"/>
      <c r="AI330" s="9"/>
      <c r="AJ330" s="9"/>
    </row>
    <row r="331" spans="13:36" x14ac:dyDescent="0.25">
      <c r="M331" s="14"/>
      <c r="N331" s="9"/>
      <c r="O331" s="44"/>
      <c r="P331" s="9"/>
      <c r="Q331" s="9"/>
      <c r="R331" s="67"/>
      <c r="S331" s="20"/>
      <c r="T331" s="9"/>
      <c r="U331" s="9"/>
      <c r="V331" s="9"/>
      <c r="W331" s="9"/>
      <c r="X331" s="9"/>
      <c r="Y331" s="15"/>
      <c r="Z331" s="15"/>
      <c r="AA331" s="9"/>
      <c r="AB331" s="9"/>
      <c r="AC331" s="9"/>
      <c r="AD331" s="9"/>
      <c r="AE331" s="9"/>
      <c r="AF331" s="9"/>
      <c r="AG331" s="9"/>
      <c r="AH331" s="9"/>
      <c r="AI331" s="9"/>
      <c r="AJ331" s="9"/>
    </row>
    <row r="332" spans="13:36" x14ac:dyDescent="0.25">
      <c r="M332" s="14"/>
      <c r="N332" s="9"/>
      <c r="O332" s="44"/>
      <c r="P332" s="9"/>
      <c r="Q332" s="9"/>
      <c r="R332" s="67"/>
      <c r="S332" s="20"/>
      <c r="T332" s="9"/>
      <c r="U332" s="23"/>
      <c r="V332" s="9"/>
      <c r="W332" s="9"/>
      <c r="X332" s="9"/>
      <c r="Y332" s="15"/>
      <c r="Z332" s="15"/>
      <c r="AA332" s="9"/>
      <c r="AB332" s="9"/>
      <c r="AC332" s="9"/>
      <c r="AD332" s="9"/>
      <c r="AE332" s="9"/>
      <c r="AF332" s="9"/>
      <c r="AG332" s="9"/>
      <c r="AH332" s="9"/>
      <c r="AI332" s="9"/>
      <c r="AJ332" s="9"/>
    </row>
    <row r="333" spans="13:36" x14ac:dyDescent="0.25">
      <c r="M333" s="14"/>
      <c r="N333" s="9"/>
      <c r="O333" s="44"/>
      <c r="P333" s="9"/>
      <c r="Q333" s="9"/>
      <c r="R333" s="67"/>
      <c r="S333" s="20"/>
      <c r="T333" s="9"/>
      <c r="U333" s="23"/>
      <c r="V333" s="9"/>
      <c r="W333" s="9"/>
      <c r="X333" s="9"/>
      <c r="Y333" s="15"/>
      <c r="Z333" s="15"/>
      <c r="AA333" s="9"/>
      <c r="AB333" s="9"/>
      <c r="AC333" s="9"/>
      <c r="AD333" s="9"/>
      <c r="AE333" s="9"/>
      <c r="AF333" s="9"/>
      <c r="AG333" s="9"/>
      <c r="AH333" s="9"/>
      <c r="AI333" s="9"/>
      <c r="AJ333" s="9"/>
    </row>
    <row r="334" spans="13:36" x14ac:dyDescent="0.25">
      <c r="M334" s="14"/>
      <c r="N334" s="9"/>
      <c r="O334" s="44"/>
      <c r="P334" s="9"/>
      <c r="Q334" s="9"/>
      <c r="R334" s="9"/>
      <c r="S334" s="20"/>
      <c r="T334" s="9"/>
      <c r="U334" s="9"/>
      <c r="V334" s="9"/>
      <c r="W334" s="9"/>
      <c r="X334" s="9"/>
      <c r="Y334" s="15"/>
      <c r="Z334" s="15"/>
      <c r="AA334" s="9"/>
      <c r="AB334" s="9"/>
      <c r="AC334" s="9"/>
      <c r="AD334" s="9"/>
      <c r="AE334" s="9"/>
      <c r="AF334" s="9"/>
      <c r="AG334" s="9"/>
      <c r="AH334" s="9"/>
      <c r="AI334" s="9"/>
      <c r="AJ334" s="9"/>
    </row>
    <row r="335" spans="13:36" x14ac:dyDescent="0.25">
      <c r="M335" s="14"/>
      <c r="N335" s="9"/>
      <c r="O335" s="44"/>
      <c r="P335" s="9"/>
      <c r="Q335" s="9"/>
      <c r="R335" s="9"/>
      <c r="S335" s="20"/>
      <c r="T335" s="9"/>
      <c r="U335" s="9"/>
      <c r="V335" s="9"/>
      <c r="W335" s="9"/>
      <c r="X335" s="9"/>
      <c r="Y335" s="15"/>
      <c r="Z335" s="15"/>
      <c r="AA335" s="9"/>
      <c r="AB335" s="9"/>
      <c r="AC335" s="9"/>
      <c r="AD335" s="9"/>
      <c r="AE335" s="9"/>
      <c r="AF335" s="9"/>
      <c r="AG335" s="9"/>
      <c r="AH335" s="9"/>
      <c r="AI335" s="9"/>
      <c r="AJ335" s="9"/>
    </row>
    <row r="336" spans="13:36" x14ac:dyDescent="0.25">
      <c r="M336" s="14"/>
      <c r="N336" s="9"/>
      <c r="O336" s="44"/>
      <c r="P336" s="9"/>
      <c r="Q336" s="9"/>
      <c r="R336" s="9"/>
      <c r="S336" s="20"/>
      <c r="T336" s="9"/>
      <c r="U336" s="9"/>
      <c r="V336" s="9"/>
      <c r="W336" s="9"/>
      <c r="X336" s="9"/>
      <c r="Y336" s="15"/>
      <c r="Z336" s="15"/>
      <c r="AA336" s="9"/>
      <c r="AB336" s="9"/>
      <c r="AC336" s="9"/>
      <c r="AD336" s="9"/>
      <c r="AE336" s="9"/>
      <c r="AF336" s="9"/>
      <c r="AG336" s="9"/>
      <c r="AH336" s="9"/>
      <c r="AI336" s="9"/>
      <c r="AJ336" s="9"/>
    </row>
    <row r="337" spans="13:36" x14ac:dyDescent="0.25">
      <c r="M337" s="14"/>
      <c r="N337" s="9"/>
      <c r="O337" s="44"/>
      <c r="P337" s="9"/>
      <c r="Q337" s="9"/>
      <c r="R337" s="9"/>
      <c r="S337" s="20"/>
      <c r="T337" s="9"/>
      <c r="U337" s="9"/>
      <c r="V337" s="9"/>
      <c r="W337" s="9"/>
      <c r="X337" s="9"/>
      <c r="Y337" s="15"/>
      <c r="Z337" s="15"/>
      <c r="AA337" s="9"/>
      <c r="AB337" s="9"/>
      <c r="AC337" s="9"/>
      <c r="AD337" s="9"/>
      <c r="AE337" s="9"/>
      <c r="AF337" s="9"/>
      <c r="AG337" s="9"/>
      <c r="AH337" s="9"/>
      <c r="AI337" s="9"/>
      <c r="AJ337" s="9"/>
    </row>
    <row r="338" spans="13:36" x14ac:dyDescent="0.25">
      <c r="M338" s="14"/>
      <c r="N338" s="9"/>
      <c r="O338" s="44"/>
      <c r="P338" s="9"/>
      <c r="Q338" s="15"/>
      <c r="R338" s="15"/>
      <c r="S338" s="20"/>
      <c r="T338" s="9"/>
      <c r="U338" s="15"/>
      <c r="V338" s="15"/>
      <c r="W338" s="15"/>
      <c r="X338" s="9"/>
      <c r="Y338" s="15"/>
      <c r="Z338" s="15"/>
      <c r="AA338" s="9"/>
      <c r="AB338" s="9"/>
      <c r="AC338" s="9"/>
      <c r="AD338" s="9"/>
      <c r="AE338" s="9"/>
      <c r="AF338" s="9"/>
      <c r="AG338" s="9"/>
      <c r="AH338" s="9"/>
      <c r="AI338" s="9"/>
      <c r="AJ338" s="9"/>
    </row>
    <row r="339" spans="13:36" x14ac:dyDescent="0.25">
      <c r="M339" s="14"/>
      <c r="N339" s="9"/>
      <c r="O339" s="44"/>
      <c r="P339" s="9"/>
      <c r="Q339" s="15"/>
      <c r="R339" s="15"/>
      <c r="S339" s="20"/>
      <c r="T339" s="9"/>
      <c r="U339" s="15"/>
      <c r="V339" s="15"/>
      <c r="W339" s="15"/>
      <c r="X339" s="9"/>
      <c r="Y339" s="15"/>
      <c r="Z339" s="15"/>
      <c r="AA339" s="9"/>
      <c r="AB339" s="9"/>
      <c r="AC339" s="9"/>
      <c r="AD339" s="9"/>
      <c r="AE339" s="9"/>
      <c r="AF339" s="9"/>
      <c r="AG339" s="9"/>
      <c r="AH339" s="9"/>
      <c r="AI339" s="9"/>
      <c r="AJ339" s="9"/>
    </row>
    <row r="340" spans="13:36" x14ac:dyDescent="0.25">
      <c r="M340" s="14"/>
      <c r="N340" s="9"/>
      <c r="O340" s="44"/>
      <c r="P340" s="9"/>
      <c r="Q340" s="15"/>
      <c r="R340" s="9"/>
      <c r="S340" s="20"/>
      <c r="T340" s="9"/>
      <c r="U340" s="9"/>
      <c r="V340" s="9"/>
      <c r="W340" s="9"/>
      <c r="X340" s="9"/>
      <c r="Y340" s="15"/>
      <c r="Z340" s="15"/>
      <c r="AA340" s="9"/>
      <c r="AB340" s="9"/>
      <c r="AC340" s="9"/>
      <c r="AD340" s="9"/>
      <c r="AE340" s="9"/>
      <c r="AF340" s="9"/>
      <c r="AG340" s="9"/>
      <c r="AH340" s="9"/>
      <c r="AI340" s="9"/>
      <c r="AJ340" s="9"/>
    </row>
    <row r="341" spans="13:36" x14ac:dyDescent="0.25">
      <c r="M341" s="14"/>
      <c r="N341" s="9"/>
      <c r="O341" s="44"/>
      <c r="P341" s="9"/>
      <c r="Q341" s="15"/>
      <c r="R341" s="9"/>
      <c r="S341" s="20"/>
      <c r="T341" s="9"/>
      <c r="U341" s="9"/>
      <c r="V341" s="9"/>
      <c r="W341" s="9"/>
      <c r="X341" s="9"/>
      <c r="Y341" s="9"/>
      <c r="Z341" s="9"/>
      <c r="AA341" s="9"/>
      <c r="AB341" s="9"/>
      <c r="AC341" s="9"/>
      <c r="AD341" s="9"/>
      <c r="AE341" s="9"/>
      <c r="AF341" s="9"/>
      <c r="AG341" s="9"/>
      <c r="AH341" s="9"/>
      <c r="AI341" s="9"/>
      <c r="AJ341" s="9"/>
    </row>
    <row r="342" spans="13:36" x14ac:dyDescent="0.25">
      <c r="M342" s="14"/>
      <c r="N342" s="9"/>
      <c r="O342" s="44"/>
      <c r="P342" s="9"/>
      <c r="Q342" s="9"/>
      <c r="R342" s="9"/>
      <c r="S342" s="20"/>
      <c r="T342" s="9"/>
      <c r="U342" s="9"/>
      <c r="V342" s="9"/>
      <c r="W342" s="9"/>
      <c r="X342" s="9"/>
      <c r="Y342" s="9"/>
      <c r="Z342" s="9"/>
      <c r="AA342" s="9"/>
      <c r="AB342" s="9"/>
      <c r="AC342" s="9"/>
      <c r="AD342" s="9"/>
      <c r="AE342" s="9"/>
      <c r="AF342" s="9"/>
      <c r="AG342" s="9"/>
      <c r="AH342" s="9"/>
      <c r="AI342" s="9"/>
      <c r="AJ342" s="9"/>
    </row>
    <row r="343" spans="13:36" x14ac:dyDescent="0.25">
      <c r="M343" s="14"/>
      <c r="N343" s="9"/>
      <c r="O343" s="44"/>
      <c r="P343" s="9"/>
      <c r="Q343" s="9"/>
      <c r="R343" s="9"/>
      <c r="S343" s="32"/>
      <c r="T343" s="9"/>
      <c r="U343" s="9"/>
      <c r="V343" s="9"/>
      <c r="W343" s="9"/>
      <c r="X343" s="9"/>
      <c r="Y343" s="9"/>
      <c r="Z343" s="9"/>
      <c r="AA343" s="9"/>
      <c r="AB343" s="9"/>
      <c r="AC343" s="9"/>
      <c r="AD343" s="9"/>
      <c r="AE343" s="9"/>
      <c r="AF343" s="9"/>
      <c r="AG343" s="9"/>
      <c r="AH343" s="9"/>
      <c r="AI343" s="9"/>
      <c r="AJ343" s="9"/>
    </row>
    <row r="344" spans="13:36" x14ac:dyDescent="0.25">
      <c r="M344" s="14"/>
      <c r="N344" s="9"/>
      <c r="O344" s="44"/>
      <c r="P344" s="9"/>
      <c r="Q344" s="9"/>
      <c r="R344" s="9"/>
      <c r="S344" s="32"/>
      <c r="T344" s="9"/>
      <c r="U344" s="9"/>
      <c r="V344" s="9"/>
      <c r="W344" s="9"/>
      <c r="X344" s="9"/>
      <c r="Y344" s="9"/>
      <c r="Z344" s="9"/>
      <c r="AA344" s="9"/>
      <c r="AB344" s="9"/>
      <c r="AC344" s="9"/>
      <c r="AD344" s="9"/>
      <c r="AE344" s="9"/>
      <c r="AF344" s="9"/>
      <c r="AG344" s="9"/>
      <c r="AH344" s="9"/>
      <c r="AI344" s="9"/>
      <c r="AJ344" s="9"/>
    </row>
    <row r="345" spans="13:36" x14ac:dyDescent="0.25">
      <c r="M345" s="14"/>
      <c r="N345" s="9"/>
      <c r="O345" s="44"/>
      <c r="P345" s="9"/>
      <c r="Q345" s="9"/>
      <c r="R345" s="9"/>
      <c r="S345" s="20"/>
      <c r="T345" s="9"/>
      <c r="U345" s="9"/>
      <c r="V345" s="9"/>
      <c r="W345" s="9"/>
      <c r="X345" s="9"/>
      <c r="Y345" s="9"/>
      <c r="Z345" s="9"/>
      <c r="AA345" s="9"/>
      <c r="AB345" s="9"/>
      <c r="AC345" s="9"/>
      <c r="AD345" s="9"/>
      <c r="AE345" s="9"/>
      <c r="AF345" s="9"/>
      <c r="AG345" s="9"/>
      <c r="AH345" s="9"/>
      <c r="AI345" s="9"/>
      <c r="AJ345" s="9"/>
    </row>
    <row r="346" spans="13:36" x14ac:dyDescent="0.25">
      <c r="M346" s="14"/>
      <c r="N346" s="9"/>
      <c r="O346" s="44"/>
      <c r="P346" s="9"/>
      <c r="Q346" s="9"/>
      <c r="R346" s="9"/>
      <c r="S346" s="20"/>
      <c r="T346" s="9"/>
      <c r="U346" s="9"/>
      <c r="V346" s="9"/>
      <c r="W346" s="9"/>
      <c r="X346" s="9"/>
      <c r="Y346" s="9"/>
      <c r="Z346" s="9"/>
      <c r="AA346" s="9"/>
      <c r="AB346" s="9"/>
      <c r="AC346" s="9"/>
      <c r="AD346" s="9"/>
      <c r="AE346" s="9"/>
      <c r="AF346" s="9"/>
      <c r="AG346" s="9"/>
      <c r="AH346" s="9"/>
      <c r="AI346" s="9"/>
      <c r="AJ346" s="9"/>
    </row>
    <row r="347" spans="13:36" x14ac:dyDescent="0.25">
      <c r="M347" s="14"/>
      <c r="N347" s="9"/>
      <c r="O347" s="44"/>
      <c r="P347" s="9"/>
      <c r="Q347" s="9"/>
      <c r="R347" s="9"/>
      <c r="S347" s="20"/>
      <c r="T347" s="9"/>
      <c r="U347" s="9"/>
      <c r="V347" s="9"/>
      <c r="W347" s="9"/>
      <c r="X347" s="9"/>
      <c r="Y347" s="9"/>
      <c r="Z347" s="9"/>
      <c r="AA347" s="9"/>
      <c r="AB347" s="9"/>
      <c r="AC347" s="9"/>
      <c r="AD347" s="9"/>
      <c r="AE347" s="9"/>
      <c r="AF347" s="9"/>
      <c r="AG347" s="9"/>
      <c r="AH347" s="9"/>
      <c r="AI347" s="9"/>
      <c r="AJ347" s="9"/>
    </row>
    <row r="348" spans="13:36" x14ac:dyDescent="0.25">
      <c r="M348" s="14"/>
      <c r="N348" s="9"/>
      <c r="O348" s="44"/>
      <c r="P348" s="9"/>
      <c r="Q348" s="9"/>
      <c r="R348" s="9"/>
      <c r="S348" s="20"/>
      <c r="T348" s="9"/>
      <c r="U348" s="9"/>
      <c r="V348" s="9"/>
      <c r="W348" s="9"/>
      <c r="X348" s="9"/>
      <c r="Y348" s="9"/>
      <c r="Z348" s="9"/>
      <c r="AA348" s="9"/>
      <c r="AB348" s="9"/>
      <c r="AC348" s="9"/>
      <c r="AD348" s="9"/>
      <c r="AE348" s="9"/>
      <c r="AF348" s="9"/>
      <c r="AG348" s="9"/>
      <c r="AH348" s="9"/>
      <c r="AI348" s="9"/>
      <c r="AJ348" s="9"/>
    </row>
    <row r="349" spans="13:36" x14ac:dyDescent="0.25">
      <c r="M349" s="14"/>
      <c r="N349" s="9"/>
      <c r="O349" s="44"/>
      <c r="P349" s="9"/>
      <c r="Q349" s="9"/>
      <c r="R349" s="9"/>
      <c r="S349" s="20"/>
      <c r="T349" s="9"/>
      <c r="U349" s="9"/>
      <c r="V349" s="9"/>
      <c r="W349" s="9"/>
      <c r="X349" s="9"/>
      <c r="Y349" s="9"/>
      <c r="Z349" s="9"/>
      <c r="AA349" s="9"/>
      <c r="AB349" s="9"/>
      <c r="AC349" s="9"/>
      <c r="AD349" s="9"/>
      <c r="AE349" s="9"/>
      <c r="AF349" s="9"/>
      <c r="AG349" s="9"/>
      <c r="AH349" s="9"/>
      <c r="AI349" s="9"/>
      <c r="AJ349" s="9"/>
    </row>
    <row r="350" spans="13:36" x14ac:dyDescent="0.25">
      <c r="M350" s="14"/>
      <c r="N350" s="9"/>
      <c r="O350" s="44"/>
      <c r="P350" s="9"/>
      <c r="Q350" s="9"/>
      <c r="R350" s="9"/>
      <c r="S350" s="20"/>
      <c r="T350" s="9"/>
      <c r="U350" s="9"/>
      <c r="V350" s="9"/>
      <c r="W350" s="9"/>
      <c r="X350" s="9"/>
      <c r="Y350" s="9"/>
      <c r="Z350" s="9"/>
      <c r="AA350" s="9"/>
      <c r="AB350" s="9"/>
      <c r="AC350" s="9"/>
      <c r="AD350" s="9"/>
      <c r="AE350" s="9"/>
      <c r="AF350" s="9"/>
      <c r="AG350" s="9"/>
      <c r="AH350" s="9"/>
      <c r="AI350" s="9"/>
      <c r="AJ350" s="9"/>
    </row>
    <row r="351" spans="13:36" x14ac:dyDescent="0.25">
      <c r="M351" s="14"/>
      <c r="N351" s="9"/>
      <c r="O351" s="44"/>
      <c r="P351" s="9"/>
      <c r="Q351" s="9"/>
      <c r="R351" s="9"/>
      <c r="S351" s="20"/>
      <c r="T351" s="9"/>
      <c r="U351" s="9"/>
      <c r="V351" s="9"/>
      <c r="W351" s="9"/>
      <c r="X351" s="9"/>
      <c r="Y351" s="9"/>
      <c r="Z351" s="9"/>
      <c r="AA351" s="9"/>
      <c r="AB351" s="9"/>
      <c r="AC351" s="9"/>
      <c r="AD351" s="9"/>
      <c r="AE351" s="9"/>
      <c r="AF351" s="9"/>
      <c r="AG351" s="9"/>
      <c r="AH351" s="9"/>
      <c r="AI351" s="9"/>
      <c r="AJ351" s="9"/>
    </row>
    <row r="352" spans="13:36" x14ac:dyDescent="0.25">
      <c r="M352" s="14"/>
      <c r="N352" s="9"/>
      <c r="O352" s="44"/>
      <c r="P352" s="9"/>
      <c r="Q352" s="9"/>
      <c r="R352" s="9"/>
      <c r="S352" s="20"/>
      <c r="T352" s="9"/>
      <c r="U352" s="9"/>
      <c r="V352" s="9"/>
      <c r="W352" s="9"/>
      <c r="X352" s="9"/>
      <c r="Y352" s="9"/>
      <c r="Z352" s="9"/>
      <c r="AA352" s="9"/>
      <c r="AB352" s="9"/>
      <c r="AC352" s="9"/>
      <c r="AD352" s="9"/>
      <c r="AE352" s="9"/>
      <c r="AF352" s="9"/>
      <c r="AG352" s="9"/>
      <c r="AH352" s="9"/>
      <c r="AI352" s="9"/>
      <c r="AJ352" s="9"/>
    </row>
    <row r="353" spans="13:36" x14ac:dyDescent="0.25">
      <c r="M353" s="14"/>
      <c r="N353" s="9"/>
      <c r="O353" s="44"/>
      <c r="P353" s="9"/>
      <c r="Q353" s="9"/>
      <c r="R353" s="9"/>
      <c r="S353" s="20"/>
      <c r="T353" s="9"/>
      <c r="U353" s="9"/>
      <c r="V353" s="9"/>
      <c r="W353" s="9"/>
      <c r="X353" s="9"/>
      <c r="Y353" s="9"/>
      <c r="Z353" s="9"/>
      <c r="AA353" s="9"/>
      <c r="AB353" s="9"/>
      <c r="AC353" s="9"/>
      <c r="AD353" s="9"/>
      <c r="AE353" s="9"/>
      <c r="AF353" s="9"/>
      <c r="AG353" s="9"/>
      <c r="AH353" s="9"/>
      <c r="AI353" s="9"/>
      <c r="AJ353" s="9"/>
    </row>
    <row r="354" spans="13:36" x14ac:dyDescent="0.25">
      <c r="M354" s="14"/>
      <c r="N354" s="9"/>
      <c r="O354" s="44"/>
      <c r="P354" s="9"/>
      <c r="Q354" s="9"/>
      <c r="R354" s="9"/>
      <c r="S354" s="20"/>
      <c r="T354" s="9"/>
      <c r="U354" s="9"/>
      <c r="V354" s="9"/>
      <c r="W354" s="9"/>
      <c r="X354" s="9"/>
      <c r="Y354" s="9"/>
      <c r="Z354" s="9"/>
      <c r="AA354" s="9"/>
      <c r="AB354" s="9"/>
      <c r="AC354" s="9"/>
      <c r="AD354" s="9"/>
      <c r="AE354" s="9"/>
      <c r="AF354" s="9"/>
      <c r="AG354" s="9"/>
      <c r="AH354" s="9"/>
      <c r="AI354" s="9"/>
      <c r="AJ354" s="9"/>
    </row>
    <row r="355" spans="13:36" x14ac:dyDescent="0.25">
      <c r="M355" s="14"/>
      <c r="N355" s="9"/>
      <c r="O355" s="44"/>
      <c r="P355" s="9"/>
      <c r="Q355" s="9"/>
      <c r="R355" s="9"/>
      <c r="S355" s="20"/>
      <c r="T355" s="9"/>
      <c r="U355" s="9"/>
      <c r="V355" s="9"/>
      <c r="W355" s="9"/>
      <c r="X355" s="9"/>
      <c r="Y355" s="9"/>
      <c r="Z355" s="9"/>
      <c r="AA355" s="9"/>
      <c r="AB355" s="9"/>
      <c r="AC355" s="9"/>
      <c r="AD355" s="9"/>
      <c r="AE355" s="9"/>
      <c r="AF355" s="9"/>
      <c r="AG355" s="9"/>
      <c r="AH355" s="9"/>
      <c r="AI355" s="9"/>
      <c r="AJ355" s="9"/>
    </row>
    <row r="356" spans="13:36" x14ac:dyDescent="0.25">
      <c r="M356" s="14"/>
      <c r="N356" s="9"/>
      <c r="O356" s="44"/>
      <c r="P356" s="9"/>
      <c r="Q356" s="9"/>
      <c r="R356" s="9"/>
      <c r="S356" s="20"/>
      <c r="T356" s="9"/>
      <c r="U356" s="9"/>
      <c r="V356" s="9"/>
      <c r="W356" s="9"/>
      <c r="X356" s="9"/>
      <c r="Y356" s="9"/>
      <c r="Z356" s="9"/>
      <c r="AA356" s="9"/>
      <c r="AB356" s="9"/>
      <c r="AC356" s="9"/>
      <c r="AD356" s="9"/>
      <c r="AE356" s="9"/>
      <c r="AF356" s="9"/>
      <c r="AG356" s="9"/>
      <c r="AH356" s="9"/>
      <c r="AI356" s="9"/>
      <c r="AJ356" s="9"/>
    </row>
    <row r="357" spans="13:36" x14ac:dyDescent="0.25">
      <c r="M357" s="14"/>
      <c r="N357" s="9"/>
      <c r="O357" s="44"/>
      <c r="P357" s="9"/>
      <c r="Q357" s="9"/>
      <c r="R357" s="9"/>
      <c r="S357" s="20"/>
      <c r="T357" s="9"/>
      <c r="U357" s="9"/>
      <c r="V357" s="9"/>
      <c r="W357" s="9"/>
      <c r="X357" s="9"/>
      <c r="Y357" s="9"/>
      <c r="Z357" s="9"/>
      <c r="AA357" s="9"/>
      <c r="AB357" s="9"/>
      <c r="AC357" s="9"/>
      <c r="AD357" s="9"/>
      <c r="AE357" s="9"/>
      <c r="AF357" s="9"/>
      <c r="AG357" s="9"/>
      <c r="AH357" s="9"/>
      <c r="AI357" s="9"/>
      <c r="AJ357" s="9"/>
    </row>
    <row r="358" spans="13:36" x14ac:dyDescent="0.25">
      <c r="M358" s="14"/>
      <c r="N358" s="9"/>
      <c r="O358" s="44"/>
      <c r="P358" s="9"/>
      <c r="Q358" s="9"/>
      <c r="R358" s="9"/>
      <c r="S358" s="20"/>
      <c r="T358" s="9"/>
      <c r="U358" s="9"/>
      <c r="V358" s="9"/>
      <c r="W358" s="9"/>
      <c r="X358" s="9"/>
      <c r="Y358" s="9"/>
      <c r="Z358" s="9"/>
      <c r="AA358" s="9"/>
      <c r="AB358" s="9"/>
      <c r="AC358" s="9"/>
      <c r="AD358" s="9"/>
      <c r="AE358" s="9"/>
      <c r="AF358" s="9"/>
      <c r="AG358" s="9"/>
      <c r="AH358" s="9"/>
      <c r="AI358" s="9"/>
      <c r="AJ358" s="9"/>
    </row>
    <row r="359" spans="13:36" x14ac:dyDescent="0.25">
      <c r="M359" s="14"/>
      <c r="N359" s="9"/>
      <c r="O359" s="44"/>
      <c r="P359" s="9"/>
      <c r="Q359" s="9"/>
      <c r="R359" s="9"/>
      <c r="S359" s="20"/>
      <c r="T359" s="9"/>
      <c r="U359" s="9"/>
      <c r="V359" s="9"/>
      <c r="W359" s="9"/>
      <c r="X359" s="9"/>
      <c r="Y359" s="9"/>
      <c r="Z359" s="9"/>
      <c r="AA359" s="9"/>
      <c r="AB359" s="9"/>
      <c r="AC359" s="9"/>
      <c r="AD359" s="9"/>
      <c r="AE359" s="9"/>
      <c r="AF359" s="9"/>
      <c r="AG359" s="9"/>
      <c r="AH359" s="9"/>
      <c r="AI359" s="9"/>
      <c r="AJ359" s="9"/>
    </row>
    <row r="360" spans="13:36" x14ac:dyDescent="0.25">
      <c r="M360" s="14"/>
      <c r="N360" s="9"/>
      <c r="O360" s="44"/>
      <c r="P360" s="9"/>
      <c r="Q360" s="9"/>
      <c r="R360" s="9"/>
      <c r="S360" s="20"/>
      <c r="T360" s="9"/>
      <c r="U360" s="9"/>
      <c r="V360" s="9"/>
      <c r="W360" s="9"/>
      <c r="X360" s="9"/>
      <c r="Y360" s="9"/>
      <c r="Z360" s="9"/>
      <c r="AA360" s="9"/>
      <c r="AB360" s="9"/>
      <c r="AC360" s="9"/>
      <c r="AD360" s="9"/>
      <c r="AE360" s="9"/>
      <c r="AF360" s="9"/>
      <c r="AG360" s="9"/>
      <c r="AH360" s="9"/>
      <c r="AI360" s="9"/>
      <c r="AJ360" s="9"/>
    </row>
    <row r="361" spans="13:36" x14ac:dyDescent="0.25">
      <c r="M361" s="14"/>
      <c r="N361" s="9"/>
      <c r="O361" s="44"/>
      <c r="P361" s="9"/>
      <c r="Q361" s="9"/>
      <c r="R361" s="9"/>
      <c r="S361" s="20"/>
      <c r="T361" s="9"/>
      <c r="U361" s="9"/>
      <c r="V361" s="9"/>
      <c r="W361" s="9"/>
      <c r="X361" s="9"/>
      <c r="Y361" s="9"/>
      <c r="Z361" s="9"/>
      <c r="AA361" s="9"/>
      <c r="AB361" s="9"/>
      <c r="AC361" s="9"/>
      <c r="AD361" s="9"/>
      <c r="AE361" s="9"/>
      <c r="AF361" s="9"/>
      <c r="AG361" s="9"/>
      <c r="AH361" s="9"/>
      <c r="AI361" s="9"/>
      <c r="AJ361" s="9"/>
    </row>
    <row r="362" spans="13:36" x14ac:dyDescent="0.25">
      <c r="M362" s="14"/>
      <c r="N362" s="9"/>
      <c r="O362" s="44"/>
      <c r="P362" s="9"/>
      <c r="Q362" s="9"/>
      <c r="R362" s="9"/>
      <c r="S362" s="20"/>
      <c r="T362" s="9"/>
      <c r="U362" s="9"/>
      <c r="V362" s="9"/>
      <c r="W362" s="9"/>
      <c r="X362" s="9"/>
      <c r="Y362" s="9"/>
      <c r="Z362" s="9"/>
      <c r="AA362" s="9"/>
      <c r="AB362" s="9"/>
      <c r="AC362" s="9"/>
      <c r="AD362" s="9"/>
      <c r="AE362" s="9"/>
      <c r="AF362" s="9"/>
      <c r="AG362" s="9"/>
      <c r="AH362" s="9"/>
      <c r="AI362" s="9"/>
      <c r="AJ362" s="9"/>
    </row>
    <row r="363" spans="13:36" x14ac:dyDescent="0.25">
      <c r="M363" s="14"/>
      <c r="N363" s="9"/>
      <c r="O363" s="44"/>
      <c r="P363" s="9"/>
      <c r="Q363" s="9"/>
      <c r="R363" s="9"/>
      <c r="S363" s="20"/>
      <c r="T363" s="9"/>
      <c r="U363" s="9"/>
      <c r="V363" s="9"/>
      <c r="W363" s="9"/>
      <c r="X363" s="9"/>
      <c r="Y363" s="9"/>
      <c r="Z363" s="9"/>
      <c r="AA363" s="9"/>
      <c r="AB363" s="9"/>
      <c r="AC363" s="9"/>
      <c r="AD363" s="9"/>
      <c r="AE363" s="9"/>
      <c r="AF363" s="9"/>
      <c r="AG363" s="9"/>
      <c r="AH363" s="9"/>
      <c r="AI363" s="9"/>
      <c r="AJ363" s="9"/>
    </row>
    <row r="364" spans="13:36" x14ac:dyDescent="0.25">
      <c r="M364" s="14"/>
    </row>
    <row r="365" spans="13:36" x14ac:dyDescent="0.25">
      <c r="M365" s="14"/>
    </row>
    <row r="366" spans="13:36" x14ac:dyDescent="0.25">
      <c r="M366" s="14"/>
    </row>
    <row r="367" spans="13:36" x14ac:dyDescent="0.25">
      <c r="M367" s="14"/>
    </row>
    <row r="368" spans="13:36" x14ac:dyDescent="0.25">
      <c r="M368" s="14"/>
    </row>
    <row r="369" spans="13:36" x14ac:dyDescent="0.25">
      <c r="M369" s="14"/>
    </row>
    <row r="370" spans="13:36" x14ac:dyDescent="0.25">
      <c r="M370" s="14"/>
    </row>
    <row r="371" spans="13:36" x14ac:dyDescent="0.25">
      <c r="M371" s="14"/>
    </row>
    <row r="372" spans="13:36" x14ac:dyDescent="0.25">
      <c r="M372" s="14"/>
    </row>
    <row r="373" spans="13:36" x14ac:dyDescent="0.25">
      <c r="M373" s="14"/>
    </row>
    <row r="374" spans="13:36" x14ac:dyDescent="0.25">
      <c r="M374" s="14"/>
    </row>
    <row r="375" spans="13:36" x14ac:dyDescent="0.25">
      <c r="M375" s="14"/>
    </row>
    <row r="376" spans="13:36" x14ac:dyDescent="0.25">
      <c r="M376" s="14"/>
    </row>
    <row r="377" spans="13:36" x14ac:dyDescent="0.25">
      <c r="M377" s="14"/>
      <c r="N377" s="424"/>
      <c r="O377" s="43"/>
      <c r="P377" s="424"/>
      <c r="Q377" s="29"/>
      <c r="R377" s="29"/>
      <c r="T377" s="29"/>
      <c r="U377" s="29"/>
      <c r="V377" s="29"/>
      <c r="W377" s="29"/>
      <c r="X377" s="29"/>
      <c r="Y377" s="29"/>
      <c r="Z377" s="29"/>
      <c r="AA377" s="29"/>
      <c r="AB377" s="29"/>
      <c r="AC377" s="29"/>
      <c r="AD377" s="29"/>
      <c r="AE377" s="29"/>
      <c r="AF377" s="29"/>
      <c r="AG377" s="29"/>
      <c r="AH377" s="29"/>
      <c r="AI377" s="29"/>
      <c r="AJ377" s="29"/>
    </row>
    <row r="378" spans="13:36" x14ac:dyDescent="0.25">
      <c r="M378" s="14"/>
      <c r="N378" s="424"/>
      <c r="O378" s="43"/>
      <c r="P378" s="424"/>
      <c r="Q378" s="29"/>
      <c r="R378" s="29"/>
      <c r="T378" s="29"/>
      <c r="U378" s="29"/>
      <c r="V378" s="29"/>
      <c r="W378" s="29"/>
      <c r="X378" s="29"/>
      <c r="Y378" s="29"/>
      <c r="Z378" s="29"/>
      <c r="AA378" s="29"/>
      <c r="AB378" s="29"/>
      <c r="AC378" s="29"/>
      <c r="AD378" s="29"/>
      <c r="AE378" s="29"/>
      <c r="AF378" s="29"/>
      <c r="AG378" s="29"/>
      <c r="AH378" s="29"/>
      <c r="AI378" s="29"/>
      <c r="AJ378" s="29"/>
    </row>
    <row r="379" spans="13:36" x14ac:dyDescent="0.25">
      <c r="M379" s="14"/>
    </row>
    <row r="380" spans="13:36" x14ac:dyDescent="0.25">
      <c r="M380" s="14"/>
    </row>
    <row r="381" spans="13:36" x14ac:dyDescent="0.25">
      <c r="M381" s="14"/>
    </row>
    <row r="382" spans="13:36" x14ac:dyDescent="0.25">
      <c r="M382" s="14"/>
      <c r="S382" s="33"/>
    </row>
    <row r="383" spans="13:36" x14ac:dyDescent="0.25">
      <c r="M383" s="14"/>
      <c r="S383" s="33"/>
    </row>
    <row r="384" spans="13:36" x14ac:dyDescent="0.25">
      <c r="M384" s="14"/>
    </row>
    <row r="385" spans="13:13" x14ac:dyDescent="0.25">
      <c r="M385" s="14"/>
    </row>
    <row r="386" spans="13:13" x14ac:dyDescent="0.25">
      <c r="M386" s="14"/>
    </row>
    <row r="387" spans="13:13" x14ac:dyDescent="0.25">
      <c r="M387" s="14"/>
    </row>
    <row r="388" spans="13:13" x14ac:dyDescent="0.25">
      <c r="M388" s="14"/>
    </row>
    <row r="389" spans="13:13" x14ac:dyDescent="0.25">
      <c r="M389" s="14"/>
    </row>
    <row r="390" spans="13:13" x14ac:dyDescent="0.25">
      <c r="M390" s="14"/>
    </row>
    <row r="391" spans="13:13" x14ac:dyDescent="0.25">
      <c r="M391" s="14"/>
    </row>
    <row r="392" spans="13:13" x14ac:dyDescent="0.25">
      <c r="M392" s="14"/>
    </row>
    <row r="393" spans="13:13" x14ac:dyDescent="0.25">
      <c r="M393" s="14"/>
    </row>
    <row r="394" spans="13:13" x14ac:dyDescent="0.25">
      <c r="M394" s="14"/>
    </row>
    <row r="395" spans="13:13" x14ac:dyDescent="0.25">
      <c r="M395" s="14"/>
    </row>
    <row r="396" spans="13:13" x14ac:dyDescent="0.25">
      <c r="M396" s="14"/>
    </row>
    <row r="397" spans="13:13" x14ac:dyDescent="0.25">
      <c r="M397" s="14"/>
    </row>
    <row r="398" spans="13:13" x14ac:dyDescent="0.25">
      <c r="M398" s="14"/>
    </row>
    <row r="399" spans="13:13" x14ac:dyDescent="0.25">
      <c r="M399" s="14"/>
    </row>
    <row r="400" spans="13:13" x14ac:dyDescent="0.25">
      <c r="M400" s="14"/>
    </row>
    <row r="401" spans="13:13" x14ac:dyDescent="0.25">
      <c r="M401" s="14"/>
    </row>
    <row r="402" spans="13:13" x14ac:dyDescent="0.25">
      <c r="M402" s="14"/>
    </row>
    <row r="403" spans="13:13" x14ac:dyDescent="0.25">
      <c r="M403" s="14"/>
    </row>
    <row r="404" spans="13:13" x14ac:dyDescent="0.25">
      <c r="M404" s="14"/>
    </row>
    <row r="405" spans="13:13" x14ac:dyDescent="0.25">
      <c r="M405" s="14"/>
    </row>
  </sheetData>
  <mergeCells count="110">
    <mergeCell ref="N1:Q1"/>
    <mergeCell ref="A2:E2"/>
    <mergeCell ref="D4:F4"/>
    <mergeCell ref="A6:D6"/>
    <mergeCell ref="E6:J6"/>
    <mergeCell ref="M6:M7"/>
    <mergeCell ref="N6:P6"/>
    <mergeCell ref="Q6:Q7"/>
    <mergeCell ref="AJ6:AJ7"/>
    <mergeCell ref="A7:D7"/>
    <mergeCell ref="E7:J7"/>
    <mergeCell ref="A8:D8"/>
    <mergeCell ref="E8:J8"/>
    <mergeCell ref="AM8:AP8"/>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A12:B12"/>
    <mergeCell ref="C12:D12"/>
    <mergeCell ref="F12:J12"/>
    <mergeCell ref="AM12:AU12"/>
    <mergeCell ref="A13:B13"/>
    <mergeCell ref="C13:E13"/>
    <mergeCell ref="AM13:AU13"/>
    <mergeCell ref="A9:D9"/>
    <mergeCell ref="E9:J9"/>
    <mergeCell ref="A10:C10"/>
    <mergeCell ref="E10:J10"/>
    <mergeCell ref="AM10:AO10"/>
    <mergeCell ref="A11:B11"/>
    <mergeCell ref="E11:J11"/>
    <mergeCell ref="A17:C17"/>
    <mergeCell ref="D17:J17"/>
    <mergeCell ref="A18:C18"/>
    <mergeCell ref="D18:J18"/>
    <mergeCell ref="A19:C19"/>
    <mergeCell ref="D19:J19"/>
    <mergeCell ref="A14:B14"/>
    <mergeCell ref="C14:E14"/>
    <mergeCell ref="A15:B15"/>
    <mergeCell ref="C15:E15"/>
    <mergeCell ref="A16:B16"/>
    <mergeCell ref="C16:J16"/>
    <mergeCell ref="B25:J25"/>
    <mergeCell ref="B26:J26"/>
    <mergeCell ref="C28:E28"/>
    <mergeCell ref="F28:I28"/>
    <mergeCell ref="C29:E29"/>
    <mergeCell ref="F29:I29"/>
    <mergeCell ref="A20:J20"/>
    <mergeCell ref="A21:C21"/>
    <mergeCell ref="D21:J21"/>
    <mergeCell ref="A22:J22"/>
    <mergeCell ref="B23:J23"/>
    <mergeCell ref="B24:J24"/>
    <mergeCell ref="C33:E33"/>
    <mergeCell ref="F33:I33"/>
    <mergeCell ref="C34:E34"/>
    <mergeCell ref="F34:I34"/>
    <mergeCell ref="C35:E35"/>
    <mergeCell ref="F35:I35"/>
    <mergeCell ref="C30:E30"/>
    <mergeCell ref="F30:I30"/>
    <mergeCell ref="C31:E31"/>
    <mergeCell ref="F31:I31"/>
    <mergeCell ref="C32:E32"/>
    <mergeCell ref="F32:I32"/>
    <mergeCell ref="B62:D62"/>
    <mergeCell ref="F62:L62"/>
    <mergeCell ref="N62:P62"/>
    <mergeCell ref="R62:S62"/>
    <mergeCell ref="F63:M63"/>
    <mergeCell ref="N63:P63"/>
    <mergeCell ref="R63:S63"/>
    <mergeCell ref="B60:D60"/>
    <mergeCell ref="F60:L60"/>
    <mergeCell ref="N60:P60"/>
    <mergeCell ref="R60:S60"/>
    <mergeCell ref="F61:M61"/>
    <mergeCell ref="N61:P61"/>
    <mergeCell ref="R61:S61"/>
    <mergeCell ref="B66:D66"/>
    <mergeCell ref="F66:L66"/>
    <mergeCell ref="N66:P66"/>
    <mergeCell ref="R66:S66"/>
    <mergeCell ref="F67:M67"/>
    <mergeCell ref="N67:P67"/>
    <mergeCell ref="R67:S67"/>
    <mergeCell ref="B64:D64"/>
    <mergeCell ref="F64:L64"/>
    <mergeCell ref="N64:P64"/>
    <mergeCell ref="R64:S64"/>
    <mergeCell ref="F65:M65"/>
    <mergeCell ref="N65:P65"/>
    <mergeCell ref="R65:S65"/>
  </mergeCells>
  <pageMargins left="0.59055118110236227" right="0.39370078740157483" top="0.27559055118110237" bottom="0.55118110236220474" header="0.31496062992125984" footer="0.31496062992125984"/>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61"/>
  <sheetViews>
    <sheetView tabSelected="1" topLeftCell="A4" zoomScale="70" zoomScaleNormal="70" zoomScaleSheetLayoutView="100" workbookViewId="0">
      <selection activeCell="C29" sqref="C29:E29"/>
    </sheetView>
  </sheetViews>
  <sheetFormatPr defaultColWidth="9.140625" defaultRowHeight="15.75" x14ac:dyDescent="0.25"/>
  <cols>
    <col min="1" max="1" width="6.85546875" style="221" customWidth="1"/>
    <col min="2" max="2" width="15.7109375" style="221" customWidth="1"/>
    <col min="3" max="3" width="14.7109375" style="221" customWidth="1"/>
    <col min="4" max="4" width="9.7109375" style="221" customWidth="1"/>
    <col min="5" max="5" width="14.42578125" style="221" customWidth="1"/>
    <col min="6" max="6" width="3.85546875" style="221" customWidth="1"/>
    <col min="7" max="7" width="6.140625" style="221" customWidth="1"/>
    <col min="8" max="8" width="10" style="221" customWidth="1"/>
    <col min="9" max="9" width="9.140625" style="221"/>
    <col min="10" max="10" width="16" style="221" customWidth="1"/>
    <col min="11" max="11" width="21.85546875" style="221" bestFit="1" customWidth="1"/>
    <col min="12" max="12" width="23.5703125" style="221" bestFit="1" customWidth="1"/>
    <col min="13" max="13" width="13.140625" style="34" customWidth="1"/>
    <col min="14" max="14" width="53.7109375" style="449" customWidth="1"/>
    <col min="15" max="15" width="11.28515625" style="43" customWidth="1"/>
    <col min="16" max="16" width="17.140625" style="449" customWidth="1"/>
    <col min="17" max="17" width="24.42578125" style="449" customWidth="1"/>
    <col min="18" max="18" width="13.5703125" style="449" customWidth="1"/>
    <col min="19" max="19" width="23.42578125" style="450" customWidth="1"/>
    <col min="20" max="20" width="17.85546875" style="449" customWidth="1"/>
    <col min="21" max="21" width="29.7109375" style="449" customWidth="1"/>
    <col min="22" max="22" width="20.7109375" style="449" customWidth="1"/>
    <col min="23" max="23" width="26" style="449" customWidth="1"/>
    <col min="24" max="24" width="17.5703125" style="449" customWidth="1"/>
    <col min="25" max="25" width="21.7109375" style="449" customWidth="1"/>
    <col min="26" max="26" width="22.140625" style="449" customWidth="1"/>
    <col min="27" max="27" width="16.42578125" style="449" customWidth="1"/>
    <col min="28" max="28" width="23.28515625" style="449" hidden="1" customWidth="1"/>
    <col min="29" max="29" width="22.28515625" style="449" customWidth="1"/>
    <col min="30" max="31" width="23.7109375" style="449" customWidth="1"/>
    <col min="32" max="33" width="23.7109375" style="449" hidden="1" customWidth="1"/>
    <col min="34" max="34" width="25" style="449" hidden="1" customWidth="1"/>
    <col min="35" max="35" width="23.7109375" style="449" customWidth="1"/>
    <col min="36" max="36" width="32.28515625" style="449" customWidth="1"/>
    <col min="37" max="37" width="32.28515625" style="434" customWidth="1"/>
    <col min="38" max="38" width="38.140625" style="221" bestFit="1" customWidth="1"/>
    <col min="39" max="39" width="44.42578125" style="221" customWidth="1"/>
    <col min="40" max="16384" width="9.140625" style="221"/>
  </cols>
  <sheetData>
    <row r="1" spans="1:41" ht="15.75" customHeight="1" x14ac:dyDescent="0.3">
      <c r="A1" s="6"/>
      <c r="B1" s="6"/>
      <c r="C1" s="6"/>
      <c r="D1" s="6"/>
      <c r="E1" s="6"/>
      <c r="F1" s="6"/>
      <c r="G1" s="6"/>
      <c r="H1" s="6"/>
      <c r="I1" s="6"/>
      <c r="J1" s="6"/>
      <c r="N1" s="549" t="s">
        <v>21</v>
      </c>
      <c r="O1" s="549"/>
      <c r="P1" s="549"/>
      <c r="Q1" s="549"/>
    </row>
    <row r="2" spans="1:41" ht="15.75" customHeight="1" x14ac:dyDescent="0.25">
      <c r="A2" s="550" t="s">
        <v>212</v>
      </c>
      <c r="B2" s="550"/>
      <c r="C2" s="550"/>
      <c r="D2" s="550"/>
      <c r="E2" s="550"/>
      <c r="F2" s="153">
        <v>6</v>
      </c>
      <c r="G2" s="472" t="s">
        <v>832</v>
      </c>
      <c r="H2" s="472"/>
      <c r="I2" s="6"/>
      <c r="J2" s="6"/>
    </row>
    <row r="3" spans="1:41" ht="15.75" customHeight="1" x14ac:dyDescent="0.25">
      <c r="A3" s="575"/>
      <c r="B3" s="575"/>
      <c r="C3" s="575"/>
      <c r="D3" s="575"/>
      <c r="E3" s="575"/>
      <c r="F3" s="575"/>
      <c r="G3" s="575"/>
      <c r="H3" s="575"/>
      <c r="I3" s="575"/>
      <c r="J3" s="575"/>
    </row>
    <row r="4" spans="1:41" ht="15.75" customHeight="1" x14ac:dyDescent="0.25">
      <c r="A4" s="6"/>
      <c r="B4" s="6"/>
      <c r="C4" s="470" t="s">
        <v>37</v>
      </c>
      <c r="D4" s="551" t="str">
        <f>VLOOKUP(F2,M:AJ,7)</f>
        <v>03.04.2017</v>
      </c>
      <c r="E4" s="551"/>
      <c r="F4" s="473"/>
      <c r="G4" s="6"/>
      <c r="H4" s="6"/>
      <c r="I4" s="6"/>
      <c r="J4" s="6"/>
      <c r="M4" s="47"/>
      <c r="N4" s="430">
        <v>2</v>
      </c>
      <c r="O4" s="47">
        <v>3</v>
      </c>
      <c r="P4" s="430">
        <v>4</v>
      </c>
      <c r="Q4" s="468">
        <v>5</v>
      </c>
      <c r="R4" s="430">
        <v>6</v>
      </c>
      <c r="S4" s="47">
        <v>7</v>
      </c>
      <c r="T4" s="430">
        <v>8</v>
      </c>
      <c r="U4" s="47">
        <v>9</v>
      </c>
      <c r="V4" s="430">
        <v>10</v>
      </c>
      <c r="W4" s="47">
        <v>11</v>
      </c>
      <c r="X4" s="430">
        <v>12</v>
      </c>
      <c r="Y4" s="47">
        <v>13</v>
      </c>
      <c r="Z4" s="430">
        <v>14</v>
      </c>
      <c r="AA4" s="47">
        <v>15</v>
      </c>
      <c r="AB4" s="47">
        <v>16</v>
      </c>
      <c r="AC4" s="47">
        <v>17</v>
      </c>
      <c r="AD4" s="47">
        <v>18</v>
      </c>
      <c r="AE4" s="47">
        <v>19</v>
      </c>
      <c r="AF4" s="47">
        <v>20</v>
      </c>
      <c r="AG4" s="47">
        <v>21</v>
      </c>
      <c r="AH4" s="47">
        <v>22</v>
      </c>
      <c r="AI4" s="47">
        <v>23</v>
      </c>
      <c r="AJ4" s="47">
        <v>24</v>
      </c>
      <c r="AK4" s="47">
        <v>25</v>
      </c>
      <c r="AL4" s="47">
        <v>26</v>
      </c>
      <c r="AM4" s="47">
        <v>27</v>
      </c>
    </row>
    <row r="5" spans="1:41" ht="15.75" customHeight="1" x14ac:dyDescent="0.25">
      <c r="A5" s="6"/>
      <c r="B5" s="6"/>
      <c r="C5" s="6"/>
      <c r="D5" s="6"/>
      <c r="E5" s="6"/>
      <c r="F5" s="6"/>
      <c r="G5" s="6"/>
      <c r="H5" s="6"/>
      <c r="I5" s="6"/>
      <c r="J5" s="6"/>
      <c r="M5" s="7" t="s">
        <v>22</v>
      </c>
    </row>
    <row r="6" spans="1:41" ht="15.75" customHeight="1" x14ac:dyDescent="0.25">
      <c r="A6" s="552" t="s">
        <v>213</v>
      </c>
      <c r="B6" s="552"/>
      <c r="C6" s="552"/>
      <c r="D6" s="552"/>
      <c r="E6" s="574" t="s">
        <v>807</v>
      </c>
      <c r="F6" s="574"/>
      <c r="G6" s="574"/>
      <c r="H6" s="574"/>
      <c r="I6" s="574"/>
      <c r="J6" s="574"/>
      <c r="M6" s="554" t="s">
        <v>23</v>
      </c>
      <c r="N6" s="558" t="s">
        <v>24</v>
      </c>
      <c r="O6" s="558"/>
      <c r="P6" s="558"/>
      <c r="Q6" s="558" t="s">
        <v>25</v>
      </c>
      <c r="R6" s="558" t="s">
        <v>26</v>
      </c>
      <c r="S6" s="561" t="s">
        <v>27</v>
      </c>
      <c r="T6" s="562" t="s">
        <v>28</v>
      </c>
      <c r="U6" s="562" t="s">
        <v>29</v>
      </c>
      <c r="V6" s="563" t="s">
        <v>40</v>
      </c>
      <c r="W6" s="564" t="s">
        <v>221</v>
      </c>
      <c r="X6" s="564" t="s">
        <v>30</v>
      </c>
      <c r="Y6" s="564" t="s">
        <v>31</v>
      </c>
      <c r="Z6" s="564" t="s">
        <v>811</v>
      </c>
      <c r="AA6" s="565" t="s">
        <v>812</v>
      </c>
      <c r="AB6" s="566" t="s">
        <v>216</v>
      </c>
      <c r="AC6" s="559" t="s">
        <v>214</v>
      </c>
      <c r="AD6" s="559" t="s">
        <v>215</v>
      </c>
      <c r="AE6" s="559" t="s">
        <v>206</v>
      </c>
      <c r="AF6" s="559" t="s">
        <v>207</v>
      </c>
      <c r="AG6" s="559" t="s">
        <v>219</v>
      </c>
      <c r="AH6" s="559" t="s">
        <v>208</v>
      </c>
      <c r="AI6" s="559" t="s">
        <v>218</v>
      </c>
      <c r="AJ6" s="569" t="s">
        <v>203</v>
      </c>
      <c r="AK6" s="567" t="s">
        <v>799</v>
      </c>
      <c r="AL6" s="567" t="s">
        <v>800</v>
      </c>
      <c r="AM6" s="567" t="s">
        <v>801</v>
      </c>
    </row>
    <row r="7" spans="1:41" ht="52.5" customHeight="1" x14ac:dyDescent="0.2">
      <c r="A7" s="533" t="s">
        <v>202</v>
      </c>
      <c r="B7" s="533"/>
      <c r="C7" s="533"/>
      <c r="D7" s="533"/>
      <c r="E7" s="576" t="str">
        <f>VLOOKUP(F2,M:AC, 2)</f>
        <v>Опора бугельная корпусная БКХЛ 100.325 09Г2С</v>
      </c>
      <c r="F7" s="576"/>
      <c r="G7" s="576"/>
      <c r="H7" s="576"/>
      <c r="I7" s="576"/>
      <c r="J7" s="576"/>
      <c r="M7" s="554"/>
      <c r="N7" s="451" t="s">
        <v>33</v>
      </c>
      <c r="O7" s="452" t="s">
        <v>34</v>
      </c>
      <c r="P7" s="451" t="s">
        <v>35</v>
      </c>
      <c r="Q7" s="558"/>
      <c r="R7" s="558"/>
      <c r="S7" s="561"/>
      <c r="T7" s="562"/>
      <c r="U7" s="562"/>
      <c r="V7" s="563"/>
      <c r="W7" s="564"/>
      <c r="X7" s="564"/>
      <c r="Y7" s="564"/>
      <c r="Z7" s="564"/>
      <c r="AA7" s="565"/>
      <c r="AB7" s="566"/>
      <c r="AC7" s="560"/>
      <c r="AD7" s="560"/>
      <c r="AE7" s="560"/>
      <c r="AF7" s="560"/>
      <c r="AG7" s="560"/>
      <c r="AH7" s="560"/>
      <c r="AI7" s="560"/>
      <c r="AJ7" s="570"/>
      <c r="AK7" s="568"/>
      <c r="AL7" s="568"/>
      <c r="AM7" s="568"/>
    </row>
    <row r="8" spans="1:41" ht="36" customHeight="1" x14ac:dyDescent="0.2">
      <c r="A8" s="533" t="s">
        <v>316</v>
      </c>
      <c r="B8" s="533"/>
      <c r="C8" s="533"/>
      <c r="D8" s="533"/>
      <c r="E8" s="571" t="str">
        <f>VLOOKUP(F2,M:AJ,24)</f>
        <v>№б/н</v>
      </c>
      <c r="F8" s="571"/>
      <c r="G8" s="571"/>
      <c r="H8" s="571"/>
      <c r="I8" s="571"/>
      <c r="J8" s="571"/>
      <c r="K8" s="263" t="s">
        <v>212</v>
      </c>
      <c r="L8" s="263" t="str">
        <f>CONCATENATE(K8,M8)</f>
        <v>Акт входного контроля №1</v>
      </c>
      <c r="M8" s="47">
        <v>1</v>
      </c>
      <c r="N8" s="660" t="s">
        <v>815</v>
      </c>
      <c r="O8" s="41" t="s">
        <v>849</v>
      </c>
      <c r="P8" s="492" t="str">
        <f t="shared" ref="P8" si="0">CONCATENATE(N8,R8)</f>
        <v>Покрытые электроды LB-52U ∅3,2ТУ 1272-001-2005, РД 03-606-03</v>
      </c>
      <c r="Q8" s="492" t="s">
        <v>835</v>
      </c>
      <c r="R8" s="491" t="s">
        <v>816</v>
      </c>
      <c r="S8" s="493" t="s">
        <v>808</v>
      </c>
      <c r="T8" s="494" t="s">
        <v>851</v>
      </c>
      <c r="U8" s="492" t="s">
        <v>819</v>
      </c>
      <c r="V8" s="492" t="s">
        <v>226</v>
      </c>
      <c r="W8" s="492" t="s">
        <v>225</v>
      </c>
      <c r="X8" s="492" t="s">
        <v>197</v>
      </c>
      <c r="Y8" s="492" t="s">
        <v>809</v>
      </c>
      <c r="Z8" s="492" t="s">
        <v>810</v>
      </c>
      <c r="AA8" s="492" t="s">
        <v>375</v>
      </c>
      <c r="AB8" s="492"/>
      <c r="AC8" s="661" t="s">
        <v>818</v>
      </c>
      <c r="AD8" s="501">
        <v>42606</v>
      </c>
      <c r="AE8" s="493" t="s">
        <v>808</v>
      </c>
      <c r="AF8" s="492"/>
      <c r="AG8" s="491"/>
      <c r="AH8" s="492"/>
      <c r="AI8" s="492" t="s">
        <v>852</v>
      </c>
      <c r="AJ8" s="491" t="s">
        <v>817</v>
      </c>
      <c r="AK8" s="491" t="s">
        <v>220</v>
      </c>
      <c r="AL8" s="491" t="s">
        <v>220</v>
      </c>
      <c r="AM8" s="491" t="s">
        <v>853</v>
      </c>
    </row>
    <row r="9" spans="1:41" ht="33.75" customHeight="1" x14ac:dyDescent="0.2">
      <c r="A9" s="533" t="s">
        <v>315</v>
      </c>
      <c r="B9" s="533"/>
      <c r="C9" s="533"/>
      <c r="D9" s="533"/>
      <c r="E9" s="576" t="str">
        <f>VLOOKUP(F2,M:AJ,17)</f>
        <v>ООО "МЕГАПРОМГРУПП"</v>
      </c>
      <c r="F9" s="576"/>
      <c r="G9" s="576"/>
      <c r="H9" s="576"/>
      <c r="I9" s="576"/>
      <c r="J9" s="576"/>
      <c r="K9" s="263" t="s">
        <v>212</v>
      </c>
      <c r="L9" s="263" t="str">
        <f t="shared" ref="L9:L25" si="1">CONCATENATE(K9,M9)</f>
        <v>Акт входного контроля №2</v>
      </c>
      <c r="M9" s="47">
        <f>M8+1</f>
        <v>2</v>
      </c>
      <c r="N9" s="662" t="s">
        <v>833</v>
      </c>
      <c r="O9" s="504" t="s">
        <v>834</v>
      </c>
      <c r="P9" s="491" t="str">
        <f t="shared" ref="P9" si="2">CONCATENATE(N9,R9)</f>
        <v>Труба ∅325х8,0  13ХФАТУ 14-ЗР-124-2012</v>
      </c>
      <c r="Q9" s="492" t="s">
        <v>835</v>
      </c>
      <c r="R9" s="492" t="s">
        <v>836</v>
      </c>
      <c r="S9" s="493" t="s">
        <v>808</v>
      </c>
      <c r="T9" s="494" t="s">
        <v>851</v>
      </c>
      <c r="U9" s="492" t="s">
        <v>837</v>
      </c>
      <c r="V9" s="492" t="s">
        <v>423</v>
      </c>
      <c r="W9" s="492" t="s">
        <v>199</v>
      </c>
      <c r="X9" s="492" t="s">
        <v>197</v>
      </c>
      <c r="Y9" s="492" t="s">
        <v>809</v>
      </c>
      <c r="Z9" s="492" t="s">
        <v>810</v>
      </c>
      <c r="AA9" s="492" t="s">
        <v>375</v>
      </c>
      <c r="AB9" s="492"/>
      <c r="AC9" s="492" t="s">
        <v>838</v>
      </c>
      <c r="AD9" s="501">
        <v>41701</v>
      </c>
      <c r="AE9" s="493" t="s">
        <v>808</v>
      </c>
      <c r="AF9" s="663"/>
      <c r="AG9" s="664"/>
      <c r="AH9" s="663"/>
      <c r="AI9" s="492" t="s">
        <v>852</v>
      </c>
      <c r="AJ9" s="491" t="s">
        <v>839</v>
      </c>
      <c r="AK9" s="491" t="s">
        <v>220</v>
      </c>
      <c r="AL9" s="491" t="s">
        <v>220</v>
      </c>
      <c r="AM9" s="491" t="s">
        <v>853</v>
      </c>
    </row>
    <row r="10" spans="1:41" ht="25.5" customHeight="1" x14ac:dyDescent="0.25">
      <c r="A10" s="523" t="s">
        <v>204</v>
      </c>
      <c r="B10" s="523"/>
      <c r="C10" s="523"/>
      <c r="D10" s="6"/>
      <c r="E10" s="578">
        <f>VLOOKUP(F2,M:AJ,18)</f>
        <v>42815</v>
      </c>
      <c r="F10" s="578"/>
      <c r="G10" s="578"/>
      <c r="H10" s="578"/>
      <c r="I10" s="578"/>
      <c r="J10" s="578"/>
      <c r="K10" s="263" t="s">
        <v>212</v>
      </c>
      <c r="L10" s="479" t="str">
        <f t="shared" si="1"/>
        <v>Акт входного контроля №3</v>
      </c>
      <c r="M10" s="477">
        <f t="shared" ref="M10:M35" si="3">M9+1</f>
        <v>3</v>
      </c>
      <c r="N10" s="662" t="s">
        <v>850</v>
      </c>
      <c r="O10" s="504" t="s">
        <v>840</v>
      </c>
      <c r="P10" s="491" t="str">
        <f>CONCATENATE(N10,R10)</f>
        <v>Отвод ОКШ 90 ∅325х8 13ХФАТУ 1469-032-04834179-2012</v>
      </c>
      <c r="Q10" s="492" t="s">
        <v>835</v>
      </c>
      <c r="R10" s="492" t="s">
        <v>825</v>
      </c>
      <c r="S10" s="493" t="s">
        <v>808</v>
      </c>
      <c r="T10" s="494" t="s">
        <v>851</v>
      </c>
      <c r="U10" s="492" t="s">
        <v>841</v>
      </c>
      <c r="V10" s="492" t="s">
        <v>423</v>
      </c>
      <c r="W10" s="492" t="s">
        <v>199</v>
      </c>
      <c r="X10" s="492" t="s">
        <v>197</v>
      </c>
      <c r="Y10" s="492" t="s">
        <v>809</v>
      </c>
      <c r="Z10" s="492" t="s">
        <v>810</v>
      </c>
      <c r="AA10" s="492" t="s">
        <v>375</v>
      </c>
      <c r="AB10" s="492"/>
      <c r="AC10" s="492" t="s">
        <v>842</v>
      </c>
      <c r="AD10" s="501">
        <v>41661</v>
      </c>
      <c r="AE10" s="493" t="s">
        <v>808</v>
      </c>
      <c r="AF10" s="663"/>
      <c r="AG10" s="664"/>
      <c r="AH10" s="663"/>
      <c r="AI10" s="492" t="s">
        <v>852</v>
      </c>
      <c r="AJ10" s="491" t="s">
        <v>843</v>
      </c>
      <c r="AK10" s="491" t="s">
        <v>220</v>
      </c>
      <c r="AL10" s="491" t="s">
        <v>220</v>
      </c>
      <c r="AM10" s="491" t="s">
        <v>853</v>
      </c>
      <c r="AN10" s="469"/>
    </row>
    <row r="11" spans="1:41" ht="15.75" customHeight="1" x14ac:dyDescent="0.2">
      <c r="A11" s="533" t="s">
        <v>205</v>
      </c>
      <c r="B11" s="533"/>
      <c r="C11" s="439"/>
      <c r="D11" s="439"/>
      <c r="E11" s="573" t="str">
        <f>VLOOKUP(F2,M:AJ,23)</f>
        <v>ООО «Сургутмонтаж»,</v>
      </c>
      <c r="F11" s="573"/>
      <c r="G11" s="573"/>
      <c r="H11" s="573"/>
      <c r="I11" s="573"/>
      <c r="J11" s="573"/>
      <c r="K11" s="263" t="s">
        <v>212</v>
      </c>
      <c r="L11" s="479" t="str">
        <f t="shared" si="1"/>
        <v>Акт входного контроля №4</v>
      </c>
      <c r="M11" s="477">
        <f t="shared" si="3"/>
        <v>4</v>
      </c>
      <c r="N11" s="497" t="s">
        <v>844</v>
      </c>
      <c r="O11" s="498" t="s">
        <v>677</v>
      </c>
      <c r="P11" s="491" t="str">
        <f>CONCATENATE(N11,R11)</f>
        <v>Тройник ТШ ∅325х8 13ХФАТУ 1469-032-04834179-2012</v>
      </c>
      <c r="Q11" s="492" t="s">
        <v>835</v>
      </c>
      <c r="R11" s="492" t="s">
        <v>825</v>
      </c>
      <c r="S11" s="493" t="s">
        <v>808</v>
      </c>
      <c r="T11" s="494" t="s">
        <v>851</v>
      </c>
      <c r="U11" s="492" t="s">
        <v>845</v>
      </c>
      <c r="V11" s="492" t="s">
        <v>423</v>
      </c>
      <c r="W11" s="492" t="s">
        <v>199</v>
      </c>
      <c r="X11" s="492" t="s">
        <v>197</v>
      </c>
      <c r="Y11" s="492" t="s">
        <v>809</v>
      </c>
      <c r="Z11" s="492" t="s">
        <v>810</v>
      </c>
      <c r="AA11" s="492" t="s">
        <v>375</v>
      </c>
      <c r="AB11" s="492"/>
      <c r="AC11" s="492" t="s">
        <v>598</v>
      </c>
      <c r="AD11" s="501">
        <v>42363</v>
      </c>
      <c r="AE11" s="493" t="s">
        <v>808</v>
      </c>
      <c r="AF11" s="492"/>
      <c r="AG11" s="492"/>
      <c r="AH11" s="492"/>
      <c r="AI11" s="492" t="s">
        <v>852</v>
      </c>
      <c r="AJ11" s="491" t="s">
        <v>846</v>
      </c>
      <c r="AK11" s="491" t="s">
        <v>220</v>
      </c>
      <c r="AL11" s="491" t="s">
        <v>220</v>
      </c>
      <c r="AM11" s="491" t="s">
        <v>853</v>
      </c>
    </row>
    <row r="12" spans="1:41" ht="15.75" customHeight="1" x14ac:dyDescent="0.25">
      <c r="A12" s="534" t="s">
        <v>224</v>
      </c>
      <c r="B12" s="534"/>
      <c r="C12" s="529"/>
      <c r="D12" s="529"/>
      <c r="E12" s="10" t="s">
        <v>319</v>
      </c>
      <c r="F12" s="572" t="str">
        <f>VLOOKUP(F2,M:AC, 3)</f>
        <v>7 шт.</v>
      </c>
      <c r="G12" s="572"/>
      <c r="H12" s="572"/>
      <c r="I12" s="572"/>
      <c r="J12" s="572"/>
      <c r="K12" s="263" t="s">
        <v>212</v>
      </c>
      <c r="L12" s="479" t="str">
        <f t="shared" si="1"/>
        <v>Акт входного контроля №5</v>
      </c>
      <c r="M12" s="477">
        <f t="shared" si="3"/>
        <v>5</v>
      </c>
      <c r="N12" s="497" t="s">
        <v>830</v>
      </c>
      <c r="O12" s="498" t="s">
        <v>600</v>
      </c>
      <c r="P12" s="491" t="str">
        <f t="shared" ref="P12" si="4">CONCATENATE(N12,R12)</f>
        <v>Задвижка клиновая электроприводная в комплекте с ответными фланцами, прокладками и крепежом DN300 PN1,6 -</v>
      </c>
      <c r="Q12" s="492" t="s">
        <v>835</v>
      </c>
      <c r="R12" s="492" t="s">
        <v>826</v>
      </c>
      <c r="S12" s="493" t="s">
        <v>808</v>
      </c>
      <c r="T12" s="494" t="s">
        <v>851</v>
      </c>
      <c r="U12" s="492" t="s">
        <v>827</v>
      </c>
      <c r="V12" s="492" t="s">
        <v>226</v>
      </c>
      <c r="W12" s="492" t="s">
        <v>199</v>
      </c>
      <c r="X12" s="492" t="s">
        <v>197</v>
      </c>
      <c r="Y12" s="492" t="s">
        <v>809</v>
      </c>
      <c r="Z12" s="492" t="s">
        <v>810</v>
      </c>
      <c r="AA12" s="492" t="s">
        <v>375</v>
      </c>
      <c r="AB12" s="492"/>
      <c r="AC12" s="495" t="s">
        <v>828</v>
      </c>
      <c r="AD12" s="499" t="s">
        <v>829</v>
      </c>
      <c r="AE12" s="493" t="s">
        <v>808</v>
      </c>
      <c r="AF12" s="492"/>
      <c r="AG12" s="492"/>
      <c r="AH12" s="492"/>
      <c r="AI12" s="492" t="s">
        <v>852</v>
      </c>
      <c r="AJ12" s="491" t="s">
        <v>847</v>
      </c>
      <c r="AK12" s="491" t="s">
        <v>220</v>
      </c>
      <c r="AL12" s="491" t="s">
        <v>220</v>
      </c>
      <c r="AM12" s="491" t="s">
        <v>853</v>
      </c>
    </row>
    <row r="13" spans="1:41" ht="15.75" customHeight="1" x14ac:dyDescent="0.25">
      <c r="A13" s="523" t="s">
        <v>206</v>
      </c>
      <c r="B13" s="523"/>
      <c r="C13" s="480"/>
      <c r="D13" s="480"/>
      <c r="E13" s="580" t="str">
        <f>VLOOKUP(F2,M:AJ,19)</f>
        <v>03.04.2017</v>
      </c>
      <c r="F13" s="580"/>
      <c r="G13" s="580"/>
      <c r="H13" s="580"/>
      <c r="I13" s="580"/>
      <c r="J13" s="580"/>
      <c r="K13" s="479" t="s">
        <v>212</v>
      </c>
      <c r="L13" s="479" t="str">
        <f t="shared" si="1"/>
        <v>Акт входного контроля №6</v>
      </c>
      <c r="M13" s="477">
        <f t="shared" si="3"/>
        <v>6</v>
      </c>
      <c r="N13" s="503" t="s">
        <v>831</v>
      </c>
      <c r="O13" s="504" t="s">
        <v>848</v>
      </c>
      <c r="P13" s="491" t="str">
        <f t="shared" ref="P13" si="5">CONCATENATE(N13,R13)</f>
        <v>Опора бугельная корпусная БКХЛ 100.325 09Г2СТУ 1468-002-92906955-2012</v>
      </c>
      <c r="Q13" s="492" t="s">
        <v>835</v>
      </c>
      <c r="R13" s="492" t="s">
        <v>820</v>
      </c>
      <c r="S13" s="493" t="s">
        <v>808</v>
      </c>
      <c r="T13" s="494" t="s">
        <v>851</v>
      </c>
      <c r="U13" s="492" t="s">
        <v>821</v>
      </c>
      <c r="V13" s="492" t="s">
        <v>423</v>
      </c>
      <c r="W13" s="492" t="s">
        <v>199</v>
      </c>
      <c r="X13" s="492" t="s">
        <v>197</v>
      </c>
      <c r="Y13" s="492" t="s">
        <v>809</v>
      </c>
      <c r="Z13" s="492" t="s">
        <v>810</v>
      </c>
      <c r="AA13" s="492" t="s">
        <v>375</v>
      </c>
      <c r="AB13" s="492"/>
      <c r="AC13" s="505" t="s">
        <v>822</v>
      </c>
      <c r="AD13" s="501">
        <v>42815</v>
      </c>
      <c r="AE13" s="493" t="s">
        <v>808</v>
      </c>
      <c r="AF13" s="492"/>
      <c r="AG13" s="492"/>
      <c r="AH13" s="492"/>
      <c r="AI13" s="492" t="s">
        <v>852</v>
      </c>
      <c r="AJ13" s="491" t="s">
        <v>823</v>
      </c>
      <c r="AK13" s="491" t="s">
        <v>220</v>
      </c>
      <c r="AL13" s="491" t="s">
        <v>220</v>
      </c>
      <c r="AM13" s="491" t="s">
        <v>853</v>
      </c>
      <c r="AN13" s="478" t="s">
        <v>711</v>
      </c>
      <c r="AO13" s="478" t="s">
        <v>750</v>
      </c>
    </row>
    <row r="14" spans="1:41" s="222" customFormat="1" ht="15" customHeight="1" x14ac:dyDescent="0.25">
      <c r="A14" s="581" t="s">
        <v>207</v>
      </c>
      <c r="B14" s="581"/>
      <c r="C14" s="577"/>
      <c r="D14" s="577"/>
      <c r="E14" s="577"/>
      <c r="F14" s="487"/>
      <c r="G14" s="487"/>
      <c r="H14" s="487"/>
      <c r="I14" s="487"/>
      <c r="J14" s="487"/>
      <c r="K14" s="488" t="s">
        <v>212</v>
      </c>
      <c r="L14" s="488" t="str">
        <f t="shared" si="1"/>
        <v>Акт входного контроля №7</v>
      </c>
      <c r="M14" s="477">
        <f t="shared" si="3"/>
        <v>7</v>
      </c>
      <c r="N14" s="497"/>
      <c r="O14" s="498"/>
      <c r="P14" s="491"/>
      <c r="Q14" s="492"/>
      <c r="R14" s="492"/>
      <c r="S14" s="493"/>
      <c r="T14" s="494"/>
      <c r="U14" s="492"/>
      <c r="V14" s="492"/>
      <c r="W14" s="492"/>
      <c r="X14" s="492"/>
      <c r="Y14" s="492"/>
      <c r="Z14" s="492"/>
      <c r="AA14" s="492"/>
      <c r="AB14" s="492"/>
      <c r="AC14" s="495"/>
      <c r="AD14" s="502"/>
      <c r="AE14" s="493"/>
      <c r="AF14" s="492"/>
      <c r="AG14" s="492"/>
      <c r="AH14" s="492"/>
      <c r="AI14" s="492"/>
      <c r="AJ14" s="491"/>
      <c r="AK14" s="491"/>
      <c r="AL14" s="491"/>
      <c r="AM14" s="491"/>
    </row>
    <row r="15" spans="1:41" s="222" customFormat="1" ht="21.75" customHeight="1" x14ac:dyDescent="0.25">
      <c r="A15" s="581" t="s">
        <v>208</v>
      </c>
      <c r="B15" s="581"/>
      <c r="C15" s="577"/>
      <c r="D15" s="577"/>
      <c r="E15" s="577"/>
      <c r="F15" s="487"/>
      <c r="G15" s="487"/>
      <c r="H15" s="487"/>
      <c r="I15" s="487"/>
      <c r="J15" s="487"/>
      <c r="K15" s="488" t="s">
        <v>212</v>
      </c>
      <c r="L15" s="488" t="str">
        <f t="shared" si="1"/>
        <v>Акт входного контроля №8</v>
      </c>
      <c r="M15" s="477">
        <f t="shared" si="3"/>
        <v>8</v>
      </c>
    </row>
    <row r="16" spans="1:41" s="222" customFormat="1" ht="50.25" customHeight="1" x14ac:dyDescent="0.2">
      <c r="A16" s="579" t="s">
        <v>209</v>
      </c>
      <c r="B16" s="579"/>
      <c r="C16" s="489"/>
      <c r="D16" s="489"/>
      <c r="E16" s="582" t="str">
        <f>VLOOKUP(F2,M:AL,8)</f>
        <v>ДНС с УПСВ Морского лицензионного участка месторождения им. Гаскарова. Этап строительства №1 (режим ДНС)</v>
      </c>
      <c r="F16" s="582"/>
      <c r="G16" s="582"/>
      <c r="H16" s="582"/>
      <c r="I16" s="582"/>
      <c r="J16" s="582"/>
      <c r="K16" s="488" t="s">
        <v>212</v>
      </c>
      <c r="L16" s="488" t="str">
        <f t="shared" si="1"/>
        <v>Акт входного контроля №9</v>
      </c>
      <c r="M16" s="477">
        <f t="shared" si="3"/>
        <v>9</v>
      </c>
      <c r="N16" s="497"/>
      <c r="O16" s="498"/>
      <c r="P16" s="491"/>
      <c r="Q16" s="492"/>
      <c r="R16" s="492"/>
      <c r="S16" s="493"/>
      <c r="T16" s="494"/>
      <c r="U16" s="492"/>
      <c r="V16" s="492"/>
      <c r="W16" s="492"/>
      <c r="X16" s="492"/>
      <c r="Y16" s="492"/>
      <c r="Z16" s="492"/>
      <c r="AA16" s="492"/>
      <c r="AB16" s="492"/>
      <c r="AC16" s="495"/>
      <c r="AD16" s="499"/>
      <c r="AE16" s="493"/>
      <c r="AF16" s="492"/>
      <c r="AG16" s="492"/>
      <c r="AH16" s="492"/>
      <c r="AI16" s="492"/>
      <c r="AJ16" s="491"/>
      <c r="AK16" s="491"/>
      <c r="AL16" s="491"/>
      <c r="AM16" s="491"/>
    </row>
    <row r="17" spans="1:39" s="222" customFormat="1" ht="15.75" customHeight="1" x14ac:dyDescent="0.25">
      <c r="A17" s="579" t="s">
        <v>210</v>
      </c>
      <c r="B17" s="579"/>
      <c r="C17" s="579"/>
      <c r="D17" s="490"/>
      <c r="E17" s="582" t="str">
        <f>VLOOKUP(F2,M:AJ,5)</f>
        <v>2920-Р-029.001.014-ТХ-01</v>
      </c>
      <c r="F17" s="582"/>
      <c r="G17" s="582"/>
      <c r="H17" s="582"/>
      <c r="I17" s="582"/>
      <c r="J17" s="582"/>
      <c r="K17" s="488" t="s">
        <v>212</v>
      </c>
      <c r="L17" s="488" t="str">
        <f t="shared" si="1"/>
        <v>Акт входного контроля №10</v>
      </c>
      <c r="M17" s="477">
        <f t="shared" si="3"/>
        <v>10</v>
      </c>
      <c r="N17" s="503"/>
      <c r="O17" s="498"/>
      <c r="P17" s="491"/>
      <c r="Q17" s="492"/>
      <c r="R17" s="492"/>
      <c r="S17" s="493"/>
      <c r="T17" s="494"/>
      <c r="U17" s="492"/>
      <c r="V17" s="492"/>
      <c r="W17" s="492"/>
      <c r="X17" s="492"/>
      <c r="Y17" s="492"/>
      <c r="Z17" s="492"/>
      <c r="AA17" s="492"/>
      <c r="AB17" s="492"/>
      <c r="AC17" s="495"/>
      <c r="AD17" s="499"/>
      <c r="AE17" s="493"/>
      <c r="AF17" s="492"/>
      <c r="AG17" s="492"/>
      <c r="AH17" s="492"/>
      <c r="AI17" s="492"/>
      <c r="AJ17" s="491"/>
      <c r="AK17" s="491"/>
      <c r="AL17" s="491"/>
      <c r="AM17" s="491"/>
    </row>
    <row r="18" spans="1:39" ht="59.25" customHeight="1" x14ac:dyDescent="0.25">
      <c r="A18" s="528" t="s">
        <v>814</v>
      </c>
      <c r="B18" s="528"/>
      <c r="C18" s="528"/>
      <c r="D18" s="440"/>
      <c r="E18" s="576" t="str">
        <f>VLOOKUP(F2,M:AJ,6)</f>
        <v>ТУ 1468-002-92906955-2012</v>
      </c>
      <c r="F18" s="576"/>
      <c r="G18" s="576"/>
      <c r="H18" s="576"/>
      <c r="I18" s="576"/>
      <c r="J18" s="576"/>
      <c r="K18" s="263" t="s">
        <v>212</v>
      </c>
      <c r="L18" s="479" t="str">
        <f t="shared" si="1"/>
        <v>Акт входного контроля №11</v>
      </c>
      <c r="M18" s="477">
        <f t="shared" si="3"/>
        <v>11</v>
      </c>
      <c r="N18" s="503"/>
      <c r="O18" s="504"/>
      <c r="P18" s="491"/>
      <c r="Q18" s="492"/>
      <c r="R18" s="492"/>
      <c r="S18" s="493"/>
      <c r="T18" s="494"/>
      <c r="U18" s="492"/>
      <c r="V18" s="492"/>
      <c r="W18" s="492"/>
      <c r="X18" s="492"/>
      <c r="Y18" s="492"/>
      <c r="Z18" s="492"/>
      <c r="AA18" s="492"/>
      <c r="AB18" s="492"/>
      <c r="AC18" s="505"/>
      <c r="AD18" s="501"/>
      <c r="AE18" s="493"/>
      <c r="AF18" s="492"/>
      <c r="AG18" s="492"/>
      <c r="AH18" s="492"/>
      <c r="AI18" s="492"/>
      <c r="AJ18" s="491"/>
      <c r="AK18" s="491"/>
      <c r="AL18" s="491"/>
      <c r="AM18" s="491"/>
    </row>
    <row r="19" spans="1:39" ht="15.75" customHeight="1" x14ac:dyDescent="0.25">
      <c r="A19" s="523" t="s">
        <v>318</v>
      </c>
      <c r="B19" s="523"/>
      <c r="C19" s="523"/>
      <c r="D19" s="523"/>
      <c r="E19" s="523"/>
      <c r="F19" s="523"/>
      <c r="G19" s="523"/>
      <c r="H19" s="523"/>
      <c r="I19" s="523"/>
      <c r="J19" s="523"/>
      <c r="K19" s="263" t="s">
        <v>212</v>
      </c>
      <c r="L19" s="479" t="str">
        <f t="shared" si="1"/>
        <v>Акт входного контроля №12</v>
      </c>
      <c r="M19" s="477">
        <f t="shared" si="3"/>
        <v>12</v>
      </c>
    </row>
    <row r="20" spans="1:39" ht="46.9" customHeight="1" x14ac:dyDescent="0.2">
      <c r="A20" s="524" t="s">
        <v>320</v>
      </c>
      <c r="B20" s="524"/>
      <c r="C20" s="524"/>
      <c r="D20" s="576" t="str">
        <f>VLOOKUP(F2,M:AJ,9)</f>
        <v>Паспорт №000040</v>
      </c>
      <c r="E20" s="576"/>
      <c r="F20" s="576"/>
      <c r="G20" s="576"/>
      <c r="H20" s="576"/>
      <c r="I20" s="576"/>
      <c r="J20" s="576"/>
      <c r="K20" s="263" t="s">
        <v>212</v>
      </c>
      <c r="L20" s="479" t="str">
        <f t="shared" si="1"/>
        <v>Акт входного контроля №13</v>
      </c>
      <c r="M20" s="477">
        <f t="shared" si="3"/>
        <v>13</v>
      </c>
      <c r="N20" s="497"/>
      <c r="O20" s="498"/>
      <c r="P20" s="491"/>
      <c r="Q20" s="492"/>
      <c r="R20" s="492"/>
      <c r="S20" s="493"/>
      <c r="T20" s="494"/>
      <c r="U20" s="495"/>
      <c r="V20" s="492"/>
      <c r="W20" s="492"/>
      <c r="X20" s="492"/>
      <c r="Y20" s="492"/>
      <c r="Z20" s="492"/>
      <c r="AA20" s="492"/>
      <c r="AB20" s="492"/>
      <c r="AC20" s="495"/>
      <c r="AD20" s="499"/>
      <c r="AE20" s="493"/>
      <c r="AF20" s="492"/>
      <c r="AG20" s="492"/>
      <c r="AH20" s="492"/>
      <c r="AI20" s="492"/>
      <c r="AJ20" s="496"/>
      <c r="AK20" s="491"/>
      <c r="AL20" s="491"/>
      <c r="AM20" s="491"/>
    </row>
    <row r="21" spans="1:39" ht="15.75" customHeight="1" x14ac:dyDescent="0.2">
      <c r="A21" s="523" t="s">
        <v>211</v>
      </c>
      <c r="B21" s="523"/>
      <c r="C21" s="523"/>
      <c r="D21" s="523"/>
      <c r="E21" s="523"/>
      <c r="F21" s="523"/>
      <c r="G21" s="523"/>
      <c r="H21" s="523"/>
      <c r="I21" s="523"/>
      <c r="J21" s="523"/>
      <c r="K21" s="263" t="s">
        <v>212</v>
      </c>
      <c r="L21" s="479" t="str">
        <f t="shared" si="1"/>
        <v>Акт входного контроля №14</v>
      </c>
      <c r="M21" s="477">
        <f t="shared" si="3"/>
        <v>14</v>
      </c>
      <c r="N21" s="497"/>
      <c r="O21" s="498"/>
      <c r="P21" s="491"/>
      <c r="Q21" s="492"/>
      <c r="R21" s="492"/>
      <c r="S21" s="493"/>
      <c r="T21" s="494"/>
      <c r="U21" s="495"/>
      <c r="V21" s="492"/>
      <c r="W21" s="492"/>
      <c r="X21" s="492"/>
      <c r="Y21" s="492"/>
      <c r="Z21" s="492"/>
      <c r="AA21" s="492"/>
      <c r="AB21" s="492"/>
      <c r="AC21" s="495"/>
      <c r="AD21" s="499"/>
      <c r="AE21" s="493"/>
      <c r="AF21" s="492"/>
      <c r="AG21" s="492"/>
      <c r="AH21" s="492"/>
      <c r="AI21" s="492"/>
      <c r="AJ21" s="496"/>
      <c r="AK21" s="491"/>
      <c r="AL21" s="491"/>
      <c r="AM21" s="491"/>
    </row>
    <row r="22" spans="1:39" ht="20.25" customHeight="1" x14ac:dyDescent="0.2">
      <c r="A22" s="471">
        <v>1</v>
      </c>
      <c r="B22" s="522" t="str">
        <f>VLOOKUP(F2,M:AL,25)</f>
        <v>отсутствуют</v>
      </c>
      <c r="C22" s="522"/>
      <c r="D22" s="522"/>
      <c r="E22" s="522"/>
      <c r="F22" s="522"/>
      <c r="G22" s="522"/>
      <c r="H22" s="522"/>
      <c r="I22" s="522"/>
      <c r="J22" s="522"/>
      <c r="K22" s="263" t="s">
        <v>212</v>
      </c>
      <c r="L22" s="479" t="str">
        <f t="shared" si="1"/>
        <v>Акт входного контроля №15</v>
      </c>
      <c r="M22" s="477">
        <f t="shared" si="3"/>
        <v>15</v>
      </c>
      <c r="N22" s="497"/>
      <c r="O22" s="498"/>
      <c r="P22" s="491"/>
      <c r="Q22" s="492"/>
      <c r="R22" s="492"/>
      <c r="S22" s="493"/>
      <c r="T22" s="494"/>
      <c r="U22" s="495"/>
      <c r="V22" s="492"/>
      <c r="W22" s="492"/>
      <c r="X22" s="492"/>
      <c r="Y22" s="492"/>
      <c r="Z22" s="492"/>
      <c r="AA22" s="492"/>
      <c r="AB22" s="492"/>
      <c r="AC22" s="495"/>
      <c r="AD22" s="499"/>
      <c r="AE22" s="493"/>
      <c r="AF22" s="492"/>
      <c r="AG22" s="492"/>
      <c r="AH22" s="492"/>
      <c r="AI22" s="492"/>
      <c r="AJ22" s="496"/>
      <c r="AK22" s="491"/>
      <c r="AL22" s="491"/>
      <c r="AM22" s="491"/>
    </row>
    <row r="23" spans="1:39" ht="20.25" customHeight="1" x14ac:dyDescent="0.2">
      <c r="A23" s="471">
        <v>2</v>
      </c>
      <c r="B23" s="526" t="str">
        <f>VLOOKUP(F2,M:AL,26)</f>
        <v>отсутствуют</v>
      </c>
      <c r="C23" s="526"/>
      <c r="D23" s="526"/>
      <c r="E23" s="526"/>
      <c r="F23" s="526"/>
      <c r="G23" s="526"/>
      <c r="H23" s="526"/>
      <c r="I23" s="526"/>
      <c r="J23" s="526"/>
      <c r="K23" s="263" t="s">
        <v>212</v>
      </c>
      <c r="L23" s="479" t="str">
        <f t="shared" si="1"/>
        <v>Акт входного контроля №16</v>
      </c>
      <c r="M23" s="477">
        <f t="shared" si="3"/>
        <v>16</v>
      </c>
      <c r="N23" s="497"/>
      <c r="O23" s="498"/>
      <c r="P23" s="491"/>
      <c r="Q23" s="492"/>
      <c r="R23" s="492"/>
      <c r="S23" s="493"/>
      <c r="T23" s="494"/>
      <c r="U23" s="495"/>
      <c r="V23" s="492"/>
      <c r="W23" s="492"/>
      <c r="X23" s="492"/>
      <c r="Y23" s="492"/>
      <c r="Z23" s="492"/>
      <c r="AA23" s="492"/>
      <c r="AB23" s="492"/>
      <c r="AC23" s="495"/>
      <c r="AD23" s="499"/>
      <c r="AE23" s="493"/>
      <c r="AF23" s="492"/>
      <c r="AG23" s="492"/>
      <c r="AH23" s="492"/>
      <c r="AI23" s="492"/>
      <c r="AJ23" s="496"/>
      <c r="AK23" s="491"/>
      <c r="AL23" s="491"/>
      <c r="AM23" s="491"/>
    </row>
    <row r="24" spans="1:39" x14ac:dyDescent="0.25">
      <c r="A24" s="471"/>
      <c r="B24" s="262" t="s">
        <v>92</v>
      </c>
      <c r="C24" s="6"/>
      <c r="D24" s="6"/>
      <c r="E24" s="6"/>
      <c r="F24" s="6"/>
      <c r="G24" s="6"/>
      <c r="H24" s="6"/>
      <c r="I24" s="6"/>
      <c r="J24" s="6"/>
      <c r="K24" s="263" t="s">
        <v>212</v>
      </c>
      <c r="L24" s="479" t="str">
        <f t="shared" si="1"/>
        <v>Акт входного контроля №17</v>
      </c>
      <c r="M24" s="477">
        <f t="shared" si="3"/>
        <v>17</v>
      </c>
      <c r="N24" s="497"/>
      <c r="O24" s="498"/>
      <c r="P24" s="491"/>
      <c r="Q24" s="492"/>
      <c r="R24" s="492"/>
      <c r="S24" s="493"/>
      <c r="T24" s="494"/>
      <c r="U24" s="495"/>
      <c r="V24" s="492"/>
      <c r="W24" s="492"/>
      <c r="X24" s="492"/>
      <c r="Y24" s="492"/>
      <c r="Z24" s="492"/>
      <c r="AA24" s="492"/>
      <c r="AB24" s="492"/>
      <c r="AC24" s="495"/>
      <c r="AD24" s="499"/>
      <c r="AE24" s="493"/>
      <c r="AF24" s="492"/>
      <c r="AG24" s="492"/>
      <c r="AH24" s="492"/>
      <c r="AI24" s="492"/>
      <c r="AJ24" s="496"/>
      <c r="AK24" s="491"/>
      <c r="AL24" s="491"/>
      <c r="AM24" s="491"/>
    </row>
    <row r="25" spans="1:39" ht="36" customHeight="1" x14ac:dyDescent="0.25">
      <c r="A25" s="474"/>
      <c r="B25" s="314" t="str">
        <f>D4</f>
        <v>03.04.2017</v>
      </c>
      <c r="C25" s="520" t="s">
        <v>854</v>
      </c>
      <c r="D25" s="520"/>
      <c r="E25" s="520"/>
      <c r="F25" s="521" t="str">
        <f>REPT(Y8,1)</f>
        <v>Метелев А.Н.</v>
      </c>
      <c r="G25" s="521"/>
      <c r="H25" s="521"/>
      <c r="I25" s="521"/>
      <c r="J25" s="475"/>
      <c r="K25" s="263" t="s">
        <v>212</v>
      </c>
      <c r="L25" s="479" t="str">
        <f t="shared" si="1"/>
        <v>Акт входного контроля №18</v>
      </c>
      <c r="M25" s="477">
        <f t="shared" si="3"/>
        <v>18</v>
      </c>
      <c r="N25" s="500"/>
      <c r="O25" s="495"/>
      <c r="P25" s="492"/>
      <c r="Q25" s="492"/>
      <c r="R25" s="492"/>
      <c r="S25" s="493"/>
      <c r="T25" s="494"/>
      <c r="U25" s="495"/>
      <c r="V25" s="492"/>
      <c r="W25" s="492"/>
      <c r="X25" s="492"/>
      <c r="Y25" s="492"/>
      <c r="Z25" s="492"/>
      <c r="AA25" s="492"/>
      <c r="AB25" s="492"/>
      <c r="AC25" s="495"/>
      <c r="AD25" s="499"/>
      <c r="AE25" s="493"/>
      <c r="AF25" s="492"/>
      <c r="AG25" s="492"/>
      <c r="AH25" s="492"/>
      <c r="AI25" s="492"/>
      <c r="AJ25" s="496"/>
      <c r="AK25" s="491"/>
      <c r="AL25" s="491"/>
      <c r="AM25" s="491"/>
    </row>
    <row r="26" spans="1:39" x14ac:dyDescent="0.25">
      <c r="A26" s="474"/>
      <c r="B26" s="270" t="s">
        <v>20</v>
      </c>
      <c r="C26" s="519" t="s">
        <v>313</v>
      </c>
      <c r="D26" s="519"/>
      <c r="E26" s="519"/>
      <c r="F26" s="519" t="s">
        <v>308</v>
      </c>
      <c r="G26" s="519"/>
      <c r="H26" s="519"/>
      <c r="I26" s="519"/>
      <c r="J26" s="476" t="s">
        <v>309</v>
      </c>
      <c r="K26" s="263" t="s">
        <v>212</v>
      </c>
      <c r="L26" s="263" t="str">
        <f t="shared" ref="L26:L34" si="6">CONCATENATE(K26,M26)</f>
        <v>Акт входного контроля №19</v>
      </c>
      <c r="M26" s="477">
        <f t="shared" si="3"/>
        <v>19</v>
      </c>
      <c r="N26" s="500"/>
      <c r="O26" s="495"/>
      <c r="P26" s="492"/>
      <c r="Q26" s="492"/>
      <c r="R26" s="492"/>
      <c r="S26" s="493"/>
      <c r="T26" s="494"/>
      <c r="U26" s="495"/>
      <c r="V26" s="492"/>
      <c r="W26" s="492"/>
      <c r="X26" s="492"/>
      <c r="Y26" s="492"/>
      <c r="Z26" s="492"/>
      <c r="AA26" s="492"/>
      <c r="AB26" s="492"/>
      <c r="AC26" s="495"/>
      <c r="AD26" s="499"/>
      <c r="AE26" s="493"/>
      <c r="AF26" s="492"/>
      <c r="AG26" s="492"/>
      <c r="AH26" s="492"/>
      <c r="AI26" s="492"/>
      <c r="AJ26" s="496"/>
      <c r="AK26" s="491"/>
      <c r="AL26" s="491"/>
      <c r="AM26" s="491"/>
    </row>
    <row r="27" spans="1:39" ht="50.25" customHeight="1" x14ac:dyDescent="0.25">
      <c r="A27" s="474"/>
      <c r="B27" s="314" t="str">
        <f>B25</f>
        <v>03.04.2017</v>
      </c>
      <c r="C27" s="520" t="s">
        <v>813</v>
      </c>
      <c r="D27" s="520"/>
      <c r="E27" s="520"/>
      <c r="F27" s="521" t="str">
        <f>REPT(Z8,1)</f>
        <v>Арбузов С.А.</v>
      </c>
      <c r="G27" s="521"/>
      <c r="H27" s="521"/>
      <c r="I27" s="521"/>
      <c r="J27" s="475"/>
      <c r="K27" s="263" t="s">
        <v>212</v>
      </c>
      <c r="L27" s="263" t="str">
        <f t="shared" si="6"/>
        <v>Акт входного контроля №20</v>
      </c>
      <c r="M27" s="477">
        <f t="shared" si="3"/>
        <v>20</v>
      </c>
      <c r="N27" s="500"/>
      <c r="O27" s="495"/>
      <c r="P27" s="492"/>
      <c r="Q27" s="492"/>
      <c r="R27" s="492"/>
      <c r="S27" s="493"/>
      <c r="T27" s="494"/>
      <c r="U27" s="495"/>
      <c r="V27" s="492"/>
      <c r="W27" s="492"/>
      <c r="X27" s="492"/>
      <c r="Y27" s="492"/>
      <c r="Z27" s="492"/>
      <c r="AA27" s="492"/>
      <c r="AB27" s="492"/>
      <c r="AC27" s="495"/>
      <c r="AD27" s="499"/>
      <c r="AE27" s="493"/>
      <c r="AF27" s="492"/>
      <c r="AG27" s="492"/>
      <c r="AH27" s="492"/>
      <c r="AI27" s="492"/>
      <c r="AJ27" s="496"/>
      <c r="AK27" s="491"/>
      <c r="AL27" s="491"/>
      <c r="AM27" s="491"/>
    </row>
    <row r="28" spans="1:39" x14ac:dyDescent="0.25">
      <c r="A28" s="474"/>
      <c r="B28" s="270" t="s">
        <v>20</v>
      </c>
      <c r="C28" s="519" t="s">
        <v>313</v>
      </c>
      <c r="D28" s="519"/>
      <c r="E28" s="519"/>
      <c r="F28" s="519" t="s">
        <v>308</v>
      </c>
      <c r="G28" s="519"/>
      <c r="H28" s="519"/>
      <c r="I28" s="519"/>
      <c r="J28" s="476" t="s">
        <v>309</v>
      </c>
      <c r="K28" s="263" t="s">
        <v>212</v>
      </c>
      <c r="L28" s="263" t="str">
        <f t="shared" si="6"/>
        <v>Акт входного контроля №21</v>
      </c>
      <c r="M28" s="477">
        <f t="shared" si="3"/>
        <v>21</v>
      </c>
      <c r="N28" s="500"/>
      <c r="O28" s="495"/>
      <c r="P28" s="492"/>
      <c r="Q28" s="492"/>
      <c r="R28" s="492"/>
      <c r="S28" s="493"/>
      <c r="T28" s="494"/>
      <c r="U28" s="495"/>
      <c r="V28" s="492"/>
      <c r="W28" s="492"/>
      <c r="X28" s="492"/>
      <c r="Y28" s="492"/>
      <c r="Z28" s="492"/>
      <c r="AA28" s="492"/>
      <c r="AB28" s="492"/>
      <c r="AC28" s="495"/>
      <c r="AD28" s="499"/>
      <c r="AE28" s="493"/>
      <c r="AF28" s="492"/>
      <c r="AG28" s="492"/>
      <c r="AH28" s="492"/>
      <c r="AI28" s="492"/>
      <c r="AJ28" s="496"/>
      <c r="AK28" s="491"/>
      <c r="AL28" s="491"/>
      <c r="AM28" s="491"/>
    </row>
    <row r="29" spans="1:39" ht="49.5" customHeight="1" x14ac:dyDescent="0.25">
      <c r="A29" s="474"/>
      <c r="B29" s="314" t="str">
        <f>B25</f>
        <v>03.04.2017</v>
      </c>
      <c r="C29" s="520" t="s">
        <v>855</v>
      </c>
      <c r="D29" s="520"/>
      <c r="E29" s="520"/>
      <c r="F29" s="521" t="str">
        <f>REPT(AA8,1)</f>
        <v>Романенко В.А.</v>
      </c>
      <c r="G29" s="521"/>
      <c r="H29" s="521"/>
      <c r="I29" s="521"/>
      <c r="J29" s="475"/>
      <c r="K29" s="263" t="s">
        <v>212</v>
      </c>
      <c r="L29" s="263" t="str">
        <f t="shared" si="6"/>
        <v>Акт входного контроля №22</v>
      </c>
      <c r="M29" s="477">
        <f t="shared" si="3"/>
        <v>22</v>
      </c>
      <c r="N29" s="500"/>
      <c r="O29" s="495"/>
      <c r="P29" s="492"/>
      <c r="Q29" s="492"/>
      <c r="R29" s="492"/>
      <c r="S29" s="493"/>
      <c r="T29" s="494"/>
      <c r="U29" s="495"/>
      <c r="V29" s="492"/>
      <c r="W29" s="492"/>
      <c r="X29" s="492"/>
      <c r="Y29" s="492"/>
      <c r="Z29" s="492"/>
      <c r="AA29" s="492"/>
      <c r="AB29" s="492"/>
      <c r="AC29" s="495"/>
      <c r="AD29" s="499"/>
      <c r="AE29" s="493"/>
      <c r="AF29" s="492"/>
      <c r="AG29" s="492"/>
      <c r="AH29" s="492"/>
      <c r="AI29" s="492"/>
      <c r="AJ29" s="496"/>
      <c r="AK29" s="491"/>
      <c r="AL29" s="491"/>
      <c r="AM29" s="491"/>
    </row>
    <row r="30" spans="1:39" x14ac:dyDescent="0.25">
      <c r="A30" s="474"/>
      <c r="B30" s="270" t="s">
        <v>20</v>
      </c>
      <c r="C30" s="519" t="s">
        <v>313</v>
      </c>
      <c r="D30" s="519"/>
      <c r="E30" s="519"/>
      <c r="F30" s="519" t="s">
        <v>308</v>
      </c>
      <c r="G30" s="519"/>
      <c r="H30" s="519"/>
      <c r="I30" s="519"/>
      <c r="J30" s="476" t="s">
        <v>309</v>
      </c>
      <c r="K30" s="263" t="s">
        <v>212</v>
      </c>
      <c r="L30" s="263" t="str">
        <f t="shared" si="6"/>
        <v>Акт входного контроля №23</v>
      </c>
      <c r="M30" s="477">
        <f t="shared" si="3"/>
        <v>23</v>
      </c>
      <c r="N30" s="500"/>
      <c r="O30" s="495"/>
      <c r="P30" s="492"/>
      <c r="Q30" s="492"/>
      <c r="R30" s="492"/>
      <c r="S30" s="493"/>
      <c r="T30" s="494"/>
      <c r="U30" s="495"/>
      <c r="V30" s="492"/>
      <c r="W30" s="492"/>
      <c r="X30" s="492"/>
      <c r="Y30" s="492"/>
      <c r="Z30" s="492"/>
      <c r="AA30" s="492"/>
      <c r="AB30" s="492"/>
      <c r="AC30" s="495"/>
      <c r="AD30" s="499"/>
      <c r="AE30" s="493"/>
      <c r="AF30" s="492"/>
      <c r="AG30" s="492"/>
      <c r="AH30" s="492"/>
      <c r="AI30" s="492"/>
      <c r="AJ30" s="496"/>
      <c r="AK30" s="491"/>
      <c r="AL30" s="491"/>
      <c r="AM30" s="491"/>
    </row>
    <row r="31" spans="1:39" x14ac:dyDescent="0.2">
      <c r="K31" s="263" t="s">
        <v>212</v>
      </c>
      <c r="L31" s="263" t="str">
        <f t="shared" si="6"/>
        <v>Акт входного контроля №24</v>
      </c>
      <c r="M31" s="477">
        <f t="shared" si="3"/>
        <v>24</v>
      </c>
      <c r="N31" s="261"/>
      <c r="O31" s="152"/>
      <c r="P31" s="261"/>
      <c r="Q31" s="261"/>
      <c r="R31" s="261"/>
      <c r="S31" s="269"/>
      <c r="T31" s="261"/>
      <c r="U31" s="261"/>
      <c r="V31" s="261"/>
      <c r="W31" s="261"/>
      <c r="X31" s="261"/>
      <c r="Y31" s="261"/>
      <c r="Z31" s="261"/>
      <c r="AA31" s="261"/>
      <c r="AB31" s="261"/>
      <c r="AC31" s="261"/>
      <c r="AD31" s="261"/>
      <c r="AE31" s="261"/>
      <c r="AF31" s="261"/>
      <c r="AG31" s="261"/>
      <c r="AH31" s="261"/>
      <c r="AI31" s="261"/>
      <c r="AJ31" s="261"/>
      <c r="AK31" s="435"/>
      <c r="AM31" s="478"/>
    </row>
    <row r="32" spans="1:39" x14ac:dyDescent="0.2">
      <c r="K32" s="263" t="s">
        <v>212</v>
      </c>
      <c r="L32" s="263" t="str">
        <f t="shared" si="6"/>
        <v>Акт входного контроля №25</v>
      </c>
      <c r="M32" s="477">
        <f t="shared" si="3"/>
        <v>25</v>
      </c>
      <c r="N32" s="261"/>
      <c r="O32" s="152"/>
      <c r="P32" s="261"/>
      <c r="Q32" s="261"/>
      <c r="R32" s="261"/>
      <c r="S32" s="269"/>
      <c r="T32" s="261"/>
      <c r="U32" s="261"/>
      <c r="V32" s="261"/>
      <c r="W32" s="261"/>
      <c r="X32" s="261"/>
      <c r="Y32" s="261"/>
      <c r="Z32" s="261"/>
      <c r="AA32" s="261"/>
      <c r="AB32" s="261"/>
      <c r="AC32" s="261"/>
      <c r="AD32" s="261"/>
      <c r="AE32" s="261"/>
      <c r="AF32" s="261"/>
      <c r="AG32" s="261"/>
      <c r="AH32" s="261"/>
      <c r="AI32" s="261"/>
      <c r="AJ32" s="261"/>
      <c r="AK32" s="435"/>
      <c r="AM32" s="478"/>
    </row>
    <row r="33" spans="2:39" x14ac:dyDescent="0.2">
      <c r="K33" s="263" t="s">
        <v>212</v>
      </c>
      <c r="L33" s="263" t="str">
        <f t="shared" si="6"/>
        <v>Акт входного контроля №26</v>
      </c>
      <c r="M33" s="477">
        <f t="shared" si="3"/>
        <v>26</v>
      </c>
      <c r="N33" s="261"/>
      <c r="O33" s="152"/>
      <c r="P33" s="261"/>
      <c r="Q33" s="261"/>
      <c r="R33" s="261"/>
      <c r="S33" s="269"/>
      <c r="T33" s="261"/>
      <c r="U33" s="261"/>
      <c r="V33" s="261"/>
      <c r="W33" s="261"/>
      <c r="X33" s="261"/>
      <c r="Y33" s="261"/>
      <c r="Z33" s="261"/>
      <c r="AA33" s="261"/>
      <c r="AB33" s="261"/>
      <c r="AC33" s="261"/>
      <c r="AD33" s="261"/>
      <c r="AE33" s="261"/>
      <c r="AF33" s="261"/>
      <c r="AG33" s="261"/>
      <c r="AH33" s="261"/>
      <c r="AI33" s="261"/>
      <c r="AJ33" s="261"/>
      <c r="AK33" s="435"/>
      <c r="AM33" s="478"/>
    </row>
    <row r="34" spans="2:39" ht="53.25" customHeight="1" x14ac:dyDescent="0.2">
      <c r="K34" s="263" t="s">
        <v>212</v>
      </c>
      <c r="L34" s="263" t="str">
        <f t="shared" si="6"/>
        <v>Акт входного контроля №27</v>
      </c>
      <c r="M34" s="477">
        <f t="shared" si="3"/>
        <v>27</v>
      </c>
      <c r="N34" s="261"/>
      <c r="O34" s="152"/>
      <c r="P34" s="261"/>
      <c r="Q34" s="261"/>
      <c r="R34" s="261"/>
      <c r="S34" s="269"/>
      <c r="T34" s="261"/>
      <c r="U34" s="261"/>
      <c r="V34" s="261"/>
      <c r="W34" s="261"/>
      <c r="X34" s="261"/>
      <c r="Y34" s="261"/>
      <c r="Z34" s="261"/>
      <c r="AA34" s="261"/>
      <c r="AB34" s="261"/>
      <c r="AC34" s="261"/>
      <c r="AD34" s="261"/>
      <c r="AE34" s="261"/>
      <c r="AF34" s="261"/>
      <c r="AG34" s="261"/>
      <c r="AH34" s="261"/>
      <c r="AI34" s="261"/>
      <c r="AJ34" s="261"/>
      <c r="AK34" s="435"/>
      <c r="AM34" s="478"/>
    </row>
    <row r="35" spans="2:39" x14ac:dyDescent="0.25">
      <c r="F35" s="518"/>
      <c r="G35" s="518"/>
      <c r="H35" s="518"/>
      <c r="I35" s="518"/>
      <c r="J35" s="518"/>
      <c r="K35" s="518"/>
      <c r="L35" s="518"/>
      <c r="M35" s="477"/>
      <c r="N35" s="261"/>
      <c r="O35" s="152"/>
      <c r="P35" s="261"/>
      <c r="Q35" s="261"/>
      <c r="R35" s="261"/>
      <c r="S35" s="269"/>
      <c r="T35" s="261"/>
      <c r="U35" s="261"/>
      <c r="V35" s="261"/>
      <c r="W35" s="261"/>
      <c r="X35" s="261"/>
      <c r="Y35" s="261"/>
      <c r="Z35" s="261"/>
      <c r="AA35" s="261"/>
      <c r="AB35" s="261"/>
      <c r="AC35" s="261"/>
      <c r="AD35" s="261"/>
      <c r="AE35" s="261"/>
      <c r="AF35" s="261"/>
      <c r="AG35" s="261"/>
      <c r="AH35" s="261"/>
      <c r="AI35" s="261"/>
      <c r="AJ35" s="261"/>
      <c r="AK35" s="435"/>
      <c r="AM35" s="478"/>
    </row>
    <row r="36" spans="2:39" x14ac:dyDescent="0.25">
      <c r="B36" s="512"/>
      <c r="C36" s="513"/>
      <c r="D36" s="513"/>
      <c r="E36" s="80"/>
      <c r="F36" s="516"/>
      <c r="G36" s="516"/>
      <c r="H36" s="516"/>
      <c r="I36" s="516"/>
      <c r="J36" s="516"/>
      <c r="K36" s="516"/>
      <c r="L36" s="516"/>
      <c r="M36" s="517"/>
      <c r="N36" s="261"/>
      <c r="O36" s="152"/>
      <c r="P36" s="261"/>
      <c r="Q36" s="261"/>
      <c r="R36" s="261"/>
      <c r="S36" s="269"/>
      <c r="T36" s="261"/>
      <c r="U36" s="261"/>
      <c r="V36" s="261"/>
      <c r="W36" s="261"/>
      <c r="X36" s="261"/>
      <c r="Y36" s="261"/>
      <c r="Z36" s="261"/>
      <c r="AA36" s="261"/>
      <c r="AB36" s="261"/>
      <c r="AC36" s="261"/>
      <c r="AD36" s="261"/>
      <c r="AE36" s="261"/>
      <c r="AF36" s="261"/>
      <c r="AG36" s="261"/>
      <c r="AH36" s="261"/>
      <c r="AI36" s="261"/>
      <c r="AJ36" s="261"/>
      <c r="AK36" s="435"/>
      <c r="AM36" s="478"/>
    </row>
    <row r="37" spans="2:39" x14ac:dyDescent="0.25">
      <c r="B37" s="80"/>
      <c r="C37" s="149"/>
      <c r="D37" s="80"/>
      <c r="E37" s="80"/>
      <c r="F37" s="518"/>
      <c r="G37" s="518"/>
      <c r="H37" s="518"/>
      <c r="I37" s="518"/>
      <c r="J37" s="518"/>
      <c r="K37" s="518"/>
      <c r="L37" s="518"/>
      <c r="M37" s="453"/>
      <c r="R37" s="29"/>
      <c r="S37" s="454"/>
      <c r="U37" s="29"/>
      <c r="AK37" s="435"/>
      <c r="AM37" s="478"/>
    </row>
    <row r="38" spans="2:39" x14ac:dyDescent="0.25">
      <c r="B38" s="512"/>
      <c r="C38" s="513"/>
      <c r="D38" s="513"/>
      <c r="E38" s="80"/>
      <c r="F38" s="516"/>
      <c r="G38" s="516"/>
      <c r="H38" s="516"/>
      <c r="I38" s="516"/>
      <c r="J38" s="516"/>
      <c r="K38" s="516"/>
      <c r="L38" s="516"/>
      <c r="M38" s="517"/>
      <c r="N38" s="513"/>
      <c r="O38" s="513"/>
      <c r="P38" s="513"/>
      <c r="Q38" s="221"/>
      <c r="R38" s="515"/>
      <c r="S38" s="515"/>
    </row>
    <row r="39" spans="2:39" x14ac:dyDescent="0.25">
      <c r="B39" s="80"/>
      <c r="C39" s="149"/>
      <c r="D39" s="80"/>
      <c r="E39" s="441"/>
      <c r="F39" s="514"/>
      <c r="G39" s="514"/>
      <c r="H39" s="514"/>
      <c r="I39" s="514"/>
      <c r="J39" s="514"/>
      <c r="K39" s="514"/>
      <c r="L39" s="514"/>
      <c r="M39" s="148"/>
      <c r="N39" s="516"/>
      <c r="O39" s="516"/>
      <c r="P39" s="516"/>
      <c r="Q39" s="80"/>
      <c r="R39" s="516" t="s">
        <v>309</v>
      </c>
      <c r="S39" s="516"/>
    </row>
    <row r="40" spans="2:39" x14ac:dyDescent="0.25">
      <c r="B40" s="512"/>
      <c r="C40" s="513"/>
      <c r="D40" s="513"/>
      <c r="E40" s="442"/>
      <c r="F40" s="516"/>
      <c r="G40" s="516"/>
      <c r="H40" s="516"/>
      <c r="I40" s="516"/>
      <c r="J40" s="516"/>
      <c r="K40" s="516"/>
      <c r="L40" s="516"/>
      <c r="M40" s="517"/>
      <c r="N40" s="513"/>
      <c r="O40" s="513"/>
      <c r="P40" s="513"/>
      <c r="Q40" s="221"/>
      <c r="R40" s="515"/>
      <c r="S40" s="515"/>
    </row>
    <row r="41" spans="2:39" x14ac:dyDescent="0.25">
      <c r="B41" s="80"/>
      <c r="C41" s="149"/>
      <c r="D41" s="80"/>
      <c r="E41" s="442"/>
      <c r="F41" s="514"/>
      <c r="G41" s="514"/>
      <c r="H41" s="514"/>
      <c r="I41" s="514"/>
      <c r="J41" s="514"/>
      <c r="K41" s="514"/>
      <c r="L41" s="514"/>
      <c r="M41" s="148"/>
      <c r="N41" s="516"/>
      <c r="O41" s="516"/>
      <c r="P41" s="516"/>
      <c r="Q41" s="80"/>
      <c r="R41" s="516" t="s">
        <v>309</v>
      </c>
      <c r="S41" s="516"/>
    </row>
    <row r="42" spans="2:39" x14ac:dyDescent="0.25">
      <c r="B42" s="512"/>
      <c r="C42" s="513"/>
      <c r="D42" s="513"/>
      <c r="E42" s="442"/>
      <c r="F42" s="516"/>
      <c r="G42" s="516"/>
      <c r="H42" s="516"/>
      <c r="I42" s="516"/>
      <c r="J42" s="516"/>
      <c r="K42" s="516"/>
      <c r="L42" s="516"/>
      <c r="M42" s="517"/>
      <c r="N42" s="513"/>
      <c r="O42" s="513"/>
      <c r="P42" s="513"/>
      <c r="Q42" s="221"/>
      <c r="R42" s="515"/>
      <c r="S42" s="515"/>
    </row>
    <row r="43" spans="2:39" x14ac:dyDescent="0.25">
      <c r="B43" s="80"/>
      <c r="C43" s="149"/>
      <c r="D43" s="80"/>
      <c r="E43" s="442"/>
      <c r="N43" s="516"/>
      <c r="O43" s="516"/>
      <c r="P43" s="516"/>
      <c r="Q43" s="80"/>
      <c r="R43" s="516" t="s">
        <v>309</v>
      </c>
      <c r="S43" s="516"/>
    </row>
    <row r="44" spans="2:39" x14ac:dyDescent="0.25">
      <c r="M44" s="80"/>
      <c r="N44" s="513"/>
      <c r="O44" s="513"/>
      <c r="P44" s="513"/>
      <c r="Q44" s="221"/>
      <c r="R44" s="515"/>
      <c r="S44" s="515"/>
      <c r="X44" s="17"/>
    </row>
    <row r="45" spans="2:39" x14ac:dyDescent="0.25">
      <c r="N45" s="516" t="s">
        <v>308</v>
      </c>
      <c r="O45" s="516"/>
      <c r="P45" s="516"/>
      <c r="Q45" s="80"/>
      <c r="R45" s="516" t="s">
        <v>309</v>
      </c>
      <c r="S45" s="516"/>
      <c r="X45" s="17"/>
    </row>
    <row r="46" spans="2:39" x14ac:dyDescent="0.25">
      <c r="S46" s="454"/>
      <c r="X46" s="17"/>
    </row>
    <row r="47" spans="2:39" x14ac:dyDescent="0.25">
      <c r="M47" s="453"/>
      <c r="S47" s="454"/>
      <c r="X47" s="17"/>
    </row>
    <row r="48" spans="2:39" x14ac:dyDescent="0.25">
      <c r="R48" s="17"/>
      <c r="S48" s="454"/>
      <c r="U48" s="17"/>
      <c r="V48" s="19"/>
      <c r="W48" s="17"/>
      <c r="X48" s="17"/>
    </row>
    <row r="49" spans="13:26" x14ac:dyDescent="0.25">
      <c r="M49" s="453"/>
      <c r="R49" s="17"/>
      <c r="S49" s="454"/>
      <c r="U49" s="17"/>
      <c r="V49" s="19"/>
      <c r="W49" s="17"/>
      <c r="X49" s="17"/>
    </row>
    <row r="50" spans="13:26" x14ac:dyDescent="0.25">
      <c r="R50" s="17"/>
      <c r="S50" s="454"/>
      <c r="U50" s="17"/>
      <c r="V50" s="19"/>
      <c r="W50" s="17"/>
      <c r="X50" s="17"/>
    </row>
    <row r="51" spans="13:26" x14ac:dyDescent="0.25">
      <c r="M51" s="453"/>
      <c r="R51" s="17"/>
      <c r="S51" s="454"/>
      <c r="U51" s="17"/>
      <c r="V51" s="19"/>
      <c r="W51" s="17"/>
      <c r="X51" s="17"/>
    </row>
    <row r="52" spans="13:26" x14ac:dyDescent="0.25">
      <c r="R52" s="17"/>
      <c r="S52" s="454"/>
      <c r="U52" s="17"/>
      <c r="V52" s="19"/>
      <c r="W52" s="17"/>
      <c r="X52" s="17"/>
    </row>
    <row r="53" spans="13:26" x14ac:dyDescent="0.25">
      <c r="M53" s="453"/>
      <c r="S53" s="454"/>
      <c r="W53" s="17"/>
      <c r="X53" s="17"/>
    </row>
    <row r="55" spans="13:26" x14ac:dyDescent="0.25">
      <c r="M55" s="35"/>
      <c r="X55" s="17"/>
      <c r="Y55" s="17"/>
      <c r="Z55" s="17"/>
    </row>
    <row r="56" spans="13:26" x14ac:dyDescent="0.25">
      <c r="X56" s="17"/>
      <c r="Y56" s="17"/>
      <c r="Z56" s="17"/>
    </row>
    <row r="57" spans="13:26" x14ac:dyDescent="0.25">
      <c r="X57" s="17"/>
      <c r="Y57" s="17"/>
      <c r="Z57" s="17"/>
    </row>
    <row r="58" spans="13:26" x14ac:dyDescent="0.25">
      <c r="X58" s="17"/>
      <c r="Y58" s="17"/>
      <c r="Z58" s="17"/>
    </row>
    <row r="59" spans="13:26" x14ac:dyDescent="0.25">
      <c r="M59" s="35"/>
      <c r="X59" s="17"/>
      <c r="Y59" s="17"/>
      <c r="Z59" s="17"/>
    </row>
    <row r="60" spans="13:26" x14ac:dyDescent="0.25">
      <c r="X60" s="17"/>
      <c r="Y60" s="17"/>
      <c r="Z60" s="17"/>
    </row>
    <row r="61" spans="13:26" x14ac:dyDescent="0.25">
      <c r="X61" s="17"/>
      <c r="Y61" s="17"/>
      <c r="Z61" s="17"/>
    </row>
    <row r="62" spans="13:26" x14ac:dyDescent="0.25">
      <c r="X62" s="17"/>
      <c r="Y62" s="17"/>
      <c r="Z62" s="17"/>
    </row>
    <row r="64" spans="13:26" x14ac:dyDescent="0.25">
      <c r="M64" s="35"/>
      <c r="W64" s="6"/>
      <c r="X64" s="17"/>
      <c r="Y64" s="17"/>
      <c r="Z64" s="17"/>
    </row>
    <row r="65" spans="13:26" x14ac:dyDescent="0.25">
      <c r="M65" s="35"/>
      <c r="W65" s="6"/>
      <c r="X65" s="17"/>
      <c r="Y65" s="17"/>
      <c r="Z65" s="17"/>
    </row>
    <row r="66" spans="13:26" x14ac:dyDescent="0.25">
      <c r="M66" s="35"/>
      <c r="X66" s="17"/>
      <c r="Y66" s="17"/>
      <c r="Z66" s="17"/>
    </row>
    <row r="67" spans="13:26" x14ac:dyDescent="0.25">
      <c r="M67" s="35"/>
      <c r="X67" s="17"/>
      <c r="Y67" s="17"/>
      <c r="Z67" s="17"/>
    </row>
    <row r="68" spans="13:26" x14ac:dyDescent="0.25">
      <c r="M68" s="35"/>
      <c r="X68" s="17"/>
      <c r="Y68" s="17"/>
      <c r="Z68" s="17"/>
    </row>
    <row r="69" spans="13:26" x14ac:dyDescent="0.25">
      <c r="Q69" s="17"/>
      <c r="R69" s="17"/>
      <c r="U69" s="17"/>
      <c r="V69" s="17"/>
      <c r="W69" s="17"/>
      <c r="X69" s="17"/>
      <c r="Y69" s="17"/>
      <c r="Z69" s="17"/>
    </row>
    <row r="70" spans="13:26" x14ac:dyDescent="0.25">
      <c r="Q70" s="17"/>
      <c r="R70" s="17"/>
      <c r="U70" s="17"/>
      <c r="V70" s="17"/>
      <c r="W70" s="17"/>
      <c r="X70" s="17"/>
      <c r="Y70" s="17"/>
      <c r="Z70" s="17"/>
    </row>
    <row r="71" spans="13:26" x14ac:dyDescent="0.25">
      <c r="Q71" s="17"/>
      <c r="R71" s="17"/>
      <c r="U71" s="17"/>
      <c r="V71" s="19"/>
      <c r="W71" s="17"/>
      <c r="X71" s="17"/>
      <c r="Y71" s="17"/>
      <c r="Z71" s="17"/>
    </row>
    <row r="72" spans="13:26" x14ac:dyDescent="0.25">
      <c r="Q72" s="17"/>
      <c r="R72" s="17"/>
      <c r="U72" s="17"/>
      <c r="V72" s="19"/>
      <c r="W72" s="17"/>
      <c r="X72" s="17"/>
      <c r="Y72" s="17"/>
      <c r="Z72" s="17"/>
    </row>
    <row r="73" spans="13:26" x14ac:dyDescent="0.25">
      <c r="Q73" s="17"/>
      <c r="R73" s="17"/>
      <c r="U73" s="17"/>
      <c r="V73" s="19"/>
      <c r="W73" s="17"/>
      <c r="X73" s="17"/>
      <c r="Y73" s="17"/>
      <c r="Z73" s="17"/>
    </row>
    <row r="74" spans="13:26" x14ac:dyDescent="0.25">
      <c r="Q74" s="17"/>
      <c r="R74" s="17"/>
      <c r="U74" s="17"/>
      <c r="V74" s="19"/>
      <c r="W74" s="17"/>
      <c r="X74" s="17"/>
      <c r="Y74" s="17"/>
      <c r="Z74" s="17"/>
    </row>
    <row r="75" spans="13:26" x14ac:dyDescent="0.25">
      <c r="Q75" s="17"/>
      <c r="R75" s="17"/>
      <c r="U75" s="17"/>
      <c r="V75" s="19"/>
      <c r="W75" s="17"/>
      <c r="X75" s="17"/>
      <c r="Y75" s="17"/>
      <c r="Z75" s="17"/>
    </row>
    <row r="76" spans="13:26" x14ac:dyDescent="0.25">
      <c r="Q76" s="17"/>
      <c r="R76" s="17"/>
      <c r="U76" s="17"/>
      <c r="V76" s="19"/>
      <c r="W76" s="17"/>
      <c r="X76" s="17"/>
      <c r="Y76" s="17"/>
      <c r="Z76" s="17"/>
    </row>
    <row r="77" spans="13:26" x14ac:dyDescent="0.25">
      <c r="Q77" s="17"/>
      <c r="R77" s="17"/>
      <c r="U77" s="17"/>
      <c r="V77" s="19"/>
      <c r="W77" s="17"/>
      <c r="X77" s="17"/>
      <c r="Y77" s="17"/>
      <c r="Z77" s="17"/>
    </row>
    <row r="78" spans="13:26" x14ac:dyDescent="0.25">
      <c r="Q78" s="17"/>
      <c r="R78" s="17"/>
      <c r="U78" s="17"/>
      <c r="V78" s="19"/>
      <c r="W78" s="17"/>
      <c r="X78" s="17"/>
      <c r="Y78" s="17"/>
      <c r="Z78" s="17"/>
    </row>
    <row r="79" spans="13:26" x14ac:dyDescent="0.25">
      <c r="Q79" s="17"/>
      <c r="R79" s="17"/>
      <c r="U79" s="17"/>
      <c r="V79" s="19"/>
      <c r="W79" s="17"/>
      <c r="X79" s="17"/>
      <c r="Y79" s="17"/>
      <c r="Z79" s="17"/>
    </row>
    <row r="80" spans="13:26" x14ac:dyDescent="0.25">
      <c r="Q80" s="17"/>
      <c r="R80" s="17"/>
      <c r="U80" s="17"/>
      <c r="V80" s="19"/>
      <c r="W80" s="17"/>
      <c r="X80" s="17"/>
      <c r="Y80" s="17"/>
      <c r="Z80" s="17"/>
    </row>
    <row r="81" spans="17:26" x14ac:dyDescent="0.25">
      <c r="Q81" s="17"/>
      <c r="R81" s="17"/>
      <c r="U81" s="17"/>
      <c r="V81" s="19"/>
      <c r="W81" s="17"/>
      <c r="X81" s="17"/>
      <c r="Y81" s="17"/>
      <c r="Z81" s="17"/>
    </row>
    <row r="82" spans="17:26" x14ac:dyDescent="0.25">
      <c r="Q82" s="17"/>
      <c r="R82" s="17"/>
      <c r="U82" s="17"/>
      <c r="V82" s="19"/>
      <c r="W82" s="17"/>
      <c r="X82" s="17"/>
      <c r="Y82" s="17"/>
      <c r="Z82" s="17"/>
    </row>
    <row r="83" spans="17:26" x14ac:dyDescent="0.25">
      <c r="Q83" s="17"/>
      <c r="R83" s="17"/>
      <c r="U83" s="17"/>
      <c r="V83" s="19"/>
      <c r="W83" s="17"/>
      <c r="X83" s="17"/>
      <c r="Y83" s="17"/>
      <c r="Z83" s="17"/>
    </row>
    <row r="84" spans="17:26" x14ac:dyDescent="0.25">
      <c r="Q84" s="17"/>
      <c r="R84" s="17"/>
      <c r="U84" s="17"/>
      <c r="V84" s="19"/>
      <c r="W84" s="17"/>
      <c r="X84" s="17"/>
      <c r="Y84" s="17"/>
      <c r="Z84" s="17"/>
    </row>
    <row r="85" spans="17:26" x14ac:dyDescent="0.25">
      <c r="Q85" s="17"/>
      <c r="R85" s="17"/>
      <c r="U85" s="17"/>
      <c r="V85" s="19"/>
      <c r="W85" s="17"/>
      <c r="X85" s="17"/>
      <c r="Y85" s="17"/>
      <c r="Z85" s="17"/>
    </row>
    <row r="86" spans="17:26" x14ac:dyDescent="0.25">
      <c r="Q86" s="17"/>
      <c r="R86" s="17"/>
      <c r="U86" s="17"/>
      <c r="V86" s="19"/>
      <c r="W86" s="17"/>
      <c r="X86" s="17"/>
      <c r="Y86" s="17"/>
      <c r="Z86" s="17"/>
    </row>
    <row r="87" spans="17:26" x14ac:dyDescent="0.25">
      <c r="Q87" s="17"/>
      <c r="R87" s="17"/>
      <c r="U87" s="17"/>
      <c r="V87" s="19"/>
      <c r="W87" s="17"/>
      <c r="X87" s="17"/>
      <c r="Y87" s="17"/>
      <c r="Z87" s="17"/>
    </row>
    <row r="88" spans="17:26" x14ac:dyDescent="0.25">
      <c r="Q88" s="17"/>
      <c r="R88" s="17"/>
      <c r="U88" s="17"/>
      <c r="V88" s="19"/>
      <c r="W88" s="17"/>
      <c r="X88" s="17"/>
      <c r="Y88" s="17"/>
      <c r="Z88" s="17"/>
    </row>
    <row r="89" spans="17:26" x14ac:dyDescent="0.25">
      <c r="Q89" s="17"/>
      <c r="R89" s="17"/>
      <c r="U89" s="17"/>
      <c r="V89" s="19"/>
      <c r="W89" s="17"/>
      <c r="X89" s="17"/>
      <c r="Y89" s="17"/>
      <c r="Z89" s="17"/>
    </row>
    <row r="90" spans="17:26" x14ac:dyDescent="0.25">
      <c r="Q90" s="17"/>
      <c r="R90" s="17"/>
      <c r="U90" s="17"/>
      <c r="V90" s="19"/>
      <c r="W90" s="17"/>
      <c r="X90" s="17"/>
      <c r="Y90" s="17"/>
      <c r="Z90" s="17"/>
    </row>
    <row r="91" spans="17:26" x14ac:dyDescent="0.25">
      <c r="Q91" s="17"/>
      <c r="R91" s="17"/>
      <c r="U91" s="17"/>
      <c r="V91" s="19"/>
      <c r="W91" s="17"/>
      <c r="X91" s="17"/>
      <c r="Y91" s="17"/>
      <c r="Z91" s="17"/>
    </row>
    <row r="92" spans="17:26" x14ac:dyDescent="0.25">
      <c r="Q92" s="17"/>
      <c r="R92" s="17"/>
      <c r="U92" s="17"/>
      <c r="V92" s="19"/>
      <c r="W92" s="17"/>
      <c r="X92" s="17"/>
      <c r="Y92" s="17"/>
      <c r="Z92" s="17"/>
    </row>
    <row r="93" spans="17:26" x14ac:dyDescent="0.25">
      <c r="Q93" s="17"/>
      <c r="R93" s="17"/>
      <c r="U93" s="17"/>
      <c r="V93" s="19"/>
      <c r="W93" s="17"/>
      <c r="X93" s="17"/>
      <c r="Y93" s="17"/>
      <c r="Z93" s="17"/>
    </row>
    <row r="94" spans="17:26" x14ac:dyDescent="0.25">
      <c r="Q94" s="17"/>
      <c r="R94" s="17"/>
      <c r="U94" s="17"/>
      <c r="V94" s="19"/>
      <c r="W94" s="17"/>
      <c r="X94" s="17"/>
      <c r="Y94" s="17"/>
      <c r="Z94" s="17"/>
    </row>
    <row r="95" spans="17:26" x14ac:dyDescent="0.25">
      <c r="Q95" s="17"/>
      <c r="R95" s="17"/>
      <c r="U95" s="17"/>
      <c r="V95" s="19"/>
      <c r="W95" s="17"/>
      <c r="X95" s="17"/>
      <c r="Y95" s="17"/>
      <c r="Z95" s="17"/>
    </row>
    <row r="96" spans="17:26" x14ac:dyDescent="0.25">
      <c r="Q96" s="17"/>
      <c r="R96" s="17"/>
      <c r="U96" s="17"/>
      <c r="V96" s="19"/>
      <c r="W96" s="17"/>
      <c r="X96" s="17"/>
      <c r="Y96" s="17"/>
      <c r="Z96" s="17"/>
    </row>
    <row r="97" spans="13:26" x14ac:dyDescent="0.25">
      <c r="Q97" s="17"/>
      <c r="R97" s="17"/>
      <c r="U97" s="17"/>
      <c r="V97" s="19"/>
      <c r="W97" s="17"/>
      <c r="X97" s="17"/>
      <c r="Y97" s="17"/>
      <c r="Z97" s="17"/>
    </row>
    <row r="98" spans="13:26" x14ac:dyDescent="0.25">
      <c r="Q98" s="17"/>
      <c r="R98" s="17"/>
      <c r="U98" s="17"/>
      <c r="V98" s="19"/>
      <c r="W98" s="17"/>
      <c r="X98" s="17"/>
      <c r="Y98" s="17"/>
      <c r="Z98" s="17"/>
    </row>
    <row r="99" spans="13:26" x14ac:dyDescent="0.25">
      <c r="Q99" s="17"/>
      <c r="R99" s="17"/>
      <c r="U99" s="17"/>
      <c r="V99" s="19"/>
      <c r="W99" s="17"/>
      <c r="X99" s="17"/>
      <c r="Y99" s="17"/>
      <c r="Z99" s="17"/>
    </row>
    <row r="100" spans="13:26" x14ac:dyDescent="0.25">
      <c r="Q100" s="17"/>
      <c r="R100" s="17"/>
      <c r="U100" s="17"/>
      <c r="V100" s="19"/>
      <c r="W100" s="17"/>
      <c r="X100" s="17"/>
      <c r="Y100" s="17"/>
      <c r="Z100" s="17"/>
    </row>
    <row r="101" spans="13:26" x14ac:dyDescent="0.25">
      <c r="Q101" s="17"/>
      <c r="R101" s="17"/>
      <c r="U101" s="17"/>
      <c r="V101" s="19"/>
      <c r="W101" s="17"/>
      <c r="X101" s="17"/>
      <c r="Y101" s="17"/>
      <c r="Z101" s="17"/>
    </row>
    <row r="102" spans="13:26" x14ac:dyDescent="0.25">
      <c r="Q102" s="17"/>
      <c r="R102" s="17"/>
      <c r="U102" s="17"/>
      <c r="V102" s="19"/>
      <c r="W102" s="17"/>
      <c r="X102" s="17"/>
      <c r="Y102" s="17"/>
      <c r="Z102" s="17"/>
    </row>
    <row r="103" spans="13:26" x14ac:dyDescent="0.25">
      <c r="Q103" s="17"/>
      <c r="R103" s="17"/>
      <c r="U103" s="17"/>
      <c r="V103" s="19"/>
      <c r="W103" s="17"/>
      <c r="X103" s="17"/>
      <c r="Y103" s="17"/>
      <c r="Z103" s="17"/>
    </row>
    <row r="104" spans="13:26" x14ac:dyDescent="0.25">
      <c r="Q104" s="17"/>
      <c r="R104" s="17"/>
      <c r="U104" s="17"/>
      <c r="V104" s="19"/>
      <c r="W104" s="17"/>
      <c r="X104" s="17"/>
      <c r="Y104" s="17"/>
      <c r="Z104" s="17"/>
    </row>
    <row r="105" spans="13:26" x14ac:dyDescent="0.25">
      <c r="Q105" s="17"/>
      <c r="R105" s="17"/>
      <c r="U105" s="17"/>
      <c r="V105" s="19"/>
      <c r="W105" s="17"/>
      <c r="X105" s="17"/>
      <c r="Y105" s="17"/>
      <c r="Z105" s="17"/>
    </row>
    <row r="106" spans="13:26" x14ac:dyDescent="0.25">
      <c r="Q106" s="17"/>
      <c r="R106" s="17"/>
      <c r="U106" s="17"/>
      <c r="V106" s="19"/>
      <c r="W106" s="17"/>
      <c r="X106" s="17"/>
      <c r="Y106" s="17"/>
      <c r="Z106" s="17"/>
    </row>
    <row r="107" spans="13:26" x14ac:dyDescent="0.25">
      <c r="Q107" s="17"/>
      <c r="R107" s="17"/>
      <c r="U107" s="17"/>
      <c r="V107" s="19"/>
      <c r="W107" s="17"/>
      <c r="X107" s="17"/>
      <c r="Y107" s="17"/>
      <c r="Z107" s="17"/>
    </row>
    <row r="108" spans="13:26" x14ac:dyDescent="0.25">
      <c r="Q108" s="17"/>
      <c r="R108" s="17"/>
      <c r="U108" s="17"/>
      <c r="V108" s="19"/>
      <c r="W108" s="17"/>
      <c r="X108" s="17"/>
      <c r="Y108" s="17"/>
      <c r="Z108" s="17"/>
    </row>
    <row r="109" spans="13:26" x14ac:dyDescent="0.25">
      <c r="Q109" s="17"/>
      <c r="R109" s="17"/>
      <c r="U109" s="17"/>
      <c r="V109" s="19"/>
      <c r="W109" s="17"/>
      <c r="X109" s="17"/>
      <c r="Y109" s="17"/>
      <c r="Z109" s="17"/>
    </row>
    <row r="110" spans="13:26" x14ac:dyDescent="0.25">
      <c r="Q110" s="17"/>
      <c r="R110" s="17"/>
      <c r="U110" s="17"/>
      <c r="V110" s="19"/>
      <c r="W110" s="17"/>
      <c r="X110" s="17"/>
      <c r="Y110" s="17"/>
      <c r="Z110" s="17"/>
    </row>
    <row r="111" spans="13:26" x14ac:dyDescent="0.25">
      <c r="M111" s="37"/>
      <c r="Q111" s="17"/>
      <c r="R111" s="17"/>
      <c r="U111" s="17"/>
      <c r="V111" s="19"/>
      <c r="W111" s="17"/>
      <c r="X111" s="17"/>
      <c r="Y111" s="17"/>
      <c r="Z111" s="17"/>
    </row>
    <row r="112" spans="13:26" x14ac:dyDescent="0.25">
      <c r="Q112" s="17"/>
      <c r="R112" s="17"/>
      <c r="U112" s="17"/>
      <c r="V112" s="19"/>
      <c r="W112" s="17"/>
      <c r="X112" s="17"/>
      <c r="Y112" s="17"/>
      <c r="Z112" s="17"/>
    </row>
    <row r="113" spans="13:26" x14ac:dyDescent="0.25">
      <c r="Q113" s="17"/>
      <c r="R113" s="17"/>
      <c r="U113" s="17"/>
      <c r="V113" s="19"/>
      <c r="W113" s="17"/>
      <c r="X113" s="17"/>
      <c r="Y113" s="17"/>
      <c r="Z113" s="17"/>
    </row>
    <row r="114" spans="13:26" x14ac:dyDescent="0.25">
      <c r="Q114" s="17"/>
      <c r="R114" s="17"/>
      <c r="U114" s="17"/>
      <c r="V114" s="19"/>
      <c r="W114" s="17"/>
      <c r="X114" s="17"/>
      <c r="Y114" s="17"/>
      <c r="Z114" s="17"/>
    </row>
    <row r="115" spans="13:26" x14ac:dyDescent="0.25">
      <c r="Q115" s="17"/>
      <c r="R115" s="17"/>
      <c r="U115" s="17"/>
      <c r="V115" s="19"/>
      <c r="W115" s="17"/>
      <c r="X115" s="17"/>
      <c r="Y115" s="17"/>
      <c r="Z115" s="17"/>
    </row>
    <row r="116" spans="13:26" x14ac:dyDescent="0.25">
      <c r="M116" s="37"/>
      <c r="Q116" s="17"/>
      <c r="R116" s="17"/>
      <c r="U116" s="17"/>
      <c r="V116" s="19"/>
      <c r="W116" s="17"/>
      <c r="X116" s="17"/>
      <c r="Y116" s="17"/>
      <c r="Z116" s="17"/>
    </row>
    <row r="117" spans="13:26" x14ac:dyDescent="0.25">
      <c r="Q117" s="17"/>
      <c r="R117" s="17"/>
      <c r="U117" s="17"/>
      <c r="V117" s="19"/>
      <c r="W117" s="17"/>
      <c r="X117" s="17"/>
      <c r="Y117" s="17"/>
      <c r="Z117" s="17"/>
    </row>
    <row r="118" spans="13:26" x14ac:dyDescent="0.25">
      <c r="Q118" s="17"/>
      <c r="R118" s="17"/>
      <c r="U118" s="17"/>
      <c r="V118" s="17"/>
      <c r="W118" s="17"/>
      <c r="X118" s="17"/>
      <c r="Y118" s="17"/>
      <c r="Z118" s="17"/>
    </row>
    <row r="119" spans="13:26" x14ac:dyDescent="0.25">
      <c r="N119" s="455"/>
      <c r="O119" s="456"/>
      <c r="Q119" s="17"/>
      <c r="R119" s="17"/>
      <c r="U119" s="17"/>
      <c r="V119" s="17"/>
      <c r="W119" s="17"/>
      <c r="X119" s="17"/>
      <c r="Y119" s="17"/>
      <c r="Z119" s="17"/>
    </row>
    <row r="120" spans="13:26" x14ac:dyDescent="0.25">
      <c r="W120" s="3"/>
      <c r="Y120" s="17"/>
      <c r="Z120" s="17"/>
    </row>
    <row r="121" spans="13:26" x14ac:dyDescent="0.25">
      <c r="W121" s="3"/>
      <c r="Y121" s="17"/>
      <c r="Z121" s="17"/>
    </row>
    <row r="122" spans="13:26" x14ac:dyDescent="0.25">
      <c r="W122" s="3"/>
      <c r="Y122" s="17"/>
      <c r="Z122" s="17"/>
    </row>
    <row r="123" spans="13:26" x14ac:dyDescent="0.25">
      <c r="M123" s="37"/>
      <c r="W123" s="6"/>
      <c r="X123" s="17"/>
      <c r="Y123" s="17"/>
      <c r="Z123" s="17"/>
    </row>
    <row r="124" spans="13:26" x14ac:dyDescent="0.25">
      <c r="W124" s="3"/>
      <c r="Y124" s="17"/>
      <c r="Z124" s="17"/>
    </row>
    <row r="125" spans="13:26" x14ac:dyDescent="0.25">
      <c r="W125" s="3"/>
      <c r="Y125" s="17"/>
      <c r="Z125" s="17"/>
    </row>
    <row r="126" spans="13:26" x14ac:dyDescent="0.25">
      <c r="W126" s="3"/>
      <c r="Y126" s="17"/>
      <c r="Z126" s="17"/>
    </row>
    <row r="127" spans="13:26" x14ac:dyDescent="0.25">
      <c r="W127" s="3"/>
      <c r="Y127" s="17"/>
      <c r="Z127" s="17"/>
    </row>
    <row r="128" spans="13:26" x14ac:dyDescent="0.25">
      <c r="W128" s="3"/>
      <c r="Y128" s="17"/>
      <c r="Z128" s="17"/>
    </row>
    <row r="129" spans="14:26" x14ac:dyDescent="0.25">
      <c r="W129" s="3"/>
      <c r="Y129" s="17"/>
      <c r="Z129" s="17"/>
    </row>
    <row r="130" spans="14:26" x14ac:dyDescent="0.25">
      <c r="W130" s="3"/>
      <c r="Y130" s="17"/>
      <c r="Z130" s="17"/>
    </row>
    <row r="131" spans="14:26" x14ac:dyDescent="0.25">
      <c r="W131" s="3"/>
      <c r="Y131" s="17"/>
      <c r="Z131" s="17"/>
    </row>
    <row r="132" spans="14:26" x14ac:dyDescent="0.25">
      <c r="W132" s="3"/>
      <c r="Y132" s="17"/>
      <c r="Z132" s="17"/>
    </row>
    <row r="133" spans="14:26" x14ac:dyDescent="0.25">
      <c r="W133" s="3"/>
      <c r="Y133" s="17"/>
      <c r="Z133" s="17"/>
    </row>
    <row r="134" spans="14:26" x14ac:dyDescent="0.25">
      <c r="W134" s="3"/>
      <c r="Y134" s="17"/>
      <c r="Z134" s="17"/>
    </row>
    <row r="135" spans="14:26" x14ac:dyDescent="0.25">
      <c r="W135" s="3"/>
      <c r="Y135" s="17"/>
      <c r="Z135" s="17"/>
    </row>
    <row r="136" spans="14:26" x14ac:dyDescent="0.25">
      <c r="Q136" s="17"/>
      <c r="R136" s="17"/>
      <c r="U136" s="17"/>
      <c r="V136" s="19"/>
      <c r="W136" s="17"/>
      <c r="X136" s="17"/>
      <c r="Y136" s="17"/>
      <c r="Z136" s="17"/>
    </row>
    <row r="137" spans="14:26" x14ac:dyDescent="0.25">
      <c r="N137" s="455"/>
      <c r="O137" s="456"/>
      <c r="Q137" s="17"/>
      <c r="R137" s="17"/>
      <c r="U137" s="17"/>
      <c r="V137" s="19"/>
      <c r="W137" s="17"/>
      <c r="X137" s="17"/>
      <c r="Y137" s="17"/>
      <c r="Z137" s="17"/>
    </row>
    <row r="147" spans="14:37" x14ac:dyDescent="0.25">
      <c r="N147" s="6"/>
      <c r="P147" s="6"/>
      <c r="Q147" s="3"/>
      <c r="R147" s="3"/>
      <c r="S147" s="3"/>
      <c r="T147" s="3"/>
      <c r="U147" s="3"/>
      <c r="V147" s="3"/>
      <c r="W147" s="3"/>
      <c r="X147" s="3"/>
      <c r="Y147" s="3"/>
      <c r="Z147" s="3"/>
      <c r="AA147" s="3"/>
      <c r="AB147" s="3"/>
      <c r="AC147" s="3"/>
      <c r="AD147" s="3"/>
      <c r="AE147" s="3"/>
      <c r="AF147" s="3"/>
      <c r="AG147" s="3"/>
      <c r="AH147" s="3"/>
      <c r="AI147" s="3"/>
      <c r="AJ147" s="3"/>
    </row>
    <row r="148" spans="14:37" x14ac:dyDescent="0.25">
      <c r="N148" s="6"/>
      <c r="P148" s="6"/>
      <c r="Q148" s="3"/>
      <c r="R148" s="3"/>
      <c r="S148" s="3"/>
      <c r="T148" s="3"/>
      <c r="U148" s="3"/>
      <c r="V148" s="3"/>
      <c r="W148" s="3"/>
      <c r="X148" s="3"/>
      <c r="Y148" s="3"/>
      <c r="Z148" s="3"/>
      <c r="AA148" s="3"/>
      <c r="AB148" s="3"/>
      <c r="AC148" s="3"/>
      <c r="AD148" s="3"/>
      <c r="AE148" s="3"/>
      <c r="AF148" s="3"/>
      <c r="AG148" s="3"/>
      <c r="AH148" s="3"/>
      <c r="AI148" s="3"/>
      <c r="AJ148" s="3"/>
      <c r="AK148" s="3"/>
    </row>
    <row r="149" spans="14:37" x14ac:dyDescent="0.25">
      <c r="N149" s="6"/>
      <c r="P149" s="6"/>
      <c r="Q149" s="3"/>
      <c r="R149" s="3"/>
      <c r="S149" s="3"/>
      <c r="T149" s="3"/>
      <c r="U149" s="3"/>
      <c r="V149" s="3"/>
      <c r="W149" s="3"/>
      <c r="X149" s="3"/>
      <c r="Y149" s="3"/>
      <c r="Z149" s="3"/>
      <c r="AA149" s="3"/>
      <c r="AB149" s="3"/>
      <c r="AC149" s="3"/>
      <c r="AD149" s="3"/>
      <c r="AE149" s="3"/>
      <c r="AF149" s="3"/>
      <c r="AG149" s="3"/>
      <c r="AH149" s="3"/>
      <c r="AI149" s="3"/>
      <c r="AJ149" s="3"/>
      <c r="AK149" s="3"/>
    </row>
    <row r="150" spans="14:37" x14ac:dyDescent="0.25">
      <c r="N150" s="6"/>
      <c r="P150" s="6"/>
      <c r="Q150" s="3"/>
      <c r="R150" s="3"/>
      <c r="S150" s="3"/>
      <c r="T150" s="3"/>
      <c r="U150" s="3"/>
      <c r="V150" s="3"/>
      <c r="W150" s="3"/>
      <c r="X150" s="3"/>
      <c r="Y150" s="3"/>
      <c r="Z150" s="3"/>
      <c r="AA150" s="3"/>
      <c r="AB150" s="3"/>
      <c r="AC150" s="3"/>
      <c r="AD150" s="3"/>
      <c r="AE150" s="3"/>
      <c r="AF150" s="3"/>
      <c r="AG150" s="3"/>
      <c r="AH150" s="3"/>
      <c r="AI150" s="3"/>
      <c r="AJ150" s="3"/>
      <c r="AK150" s="3"/>
    </row>
    <row r="151" spans="14:37" x14ac:dyDescent="0.25">
      <c r="N151" s="6"/>
      <c r="P151" s="6"/>
      <c r="Q151" s="3"/>
      <c r="R151" s="3"/>
      <c r="S151" s="3"/>
      <c r="T151" s="3"/>
      <c r="U151" s="3"/>
      <c r="V151" s="3"/>
      <c r="W151" s="3"/>
      <c r="X151" s="3"/>
      <c r="Y151" s="3"/>
      <c r="Z151" s="3"/>
      <c r="AA151" s="3"/>
      <c r="AB151" s="3"/>
      <c r="AC151" s="3"/>
      <c r="AD151" s="3"/>
      <c r="AE151" s="3"/>
      <c r="AF151" s="3"/>
      <c r="AG151" s="3"/>
      <c r="AH151" s="3"/>
      <c r="AI151" s="3"/>
      <c r="AJ151" s="3"/>
      <c r="AK151" s="3"/>
    </row>
    <row r="152" spans="14:37" x14ac:dyDescent="0.25">
      <c r="N152" s="6"/>
      <c r="P152" s="6"/>
      <c r="Q152" s="3"/>
      <c r="R152" s="3"/>
      <c r="S152" s="3"/>
      <c r="T152" s="3"/>
      <c r="U152" s="3"/>
      <c r="V152" s="3"/>
      <c r="W152" s="3"/>
      <c r="X152" s="3"/>
      <c r="Y152" s="3"/>
      <c r="Z152" s="3"/>
      <c r="AA152" s="3"/>
      <c r="AB152" s="3"/>
      <c r="AC152" s="3"/>
      <c r="AD152" s="3"/>
      <c r="AE152" s="3"/>
      <c r="AF152" s="3"/>
      <c r="AG152" s="3"/>
      <c r="AH152" s="3"/>
      <c r="AI152" s="3"/>
      <c r="AJ152" s="3"/>
      <c r="AK152" s="3"/>
    </row>
    <row r="153" spans="14:37" x14ac:dyDescent="0.25">
      <c r="N153" s="6"/>
      <c r="P153" s="6"/>
      <c r="Q153" s="3"/>
      <c r="R153" s="3"/>
      <c r="S153" s="3"/>
      <c r="T153" s="3"/>
      <c r="U153" s="3"/>
      <c r="V153" s="3"/>
      <c r="W153" s="3"/>
      <c r="X153" s="3"/>
      <c r="Y153" s="3"/>
      <c r="Z153" s="3"/>
      <c r="AA153" s="3"/>
      <c r="AB153" s="3"/>
      <c r="AC153" s="3"/>
      <c r="AD153" s="3"/>
      <c r="AE153" s="3"/>
      <c r="AF153" s="3"/>
      <c r="AG153" s="3"/>
      <c r="AH153" s="3"/>
      <c r="AI153" s="3"/>
      <c r="AJ153" s="3"/>
      <c r="AK153" s="3"/>
    </row>
    <row r="154" spans="14:37" x14ac:dyDescent="0.25">
      <c r="N154" s="6"/>
      <c r="P154" s="6"/>
      <c r="Q154" s="3"/>
      <c r="R154" s="3"/>
      <c r="S154" s="3"/>
      <c r="T154" s="3"/>
      <c r="U154" s="3"/>
      <c r="V154" s="3"/>
      <c r="W154" s="3"/>
      <c r="X154" s="3"/>
      <c r="Y154" s="3"/>
      <c r="Z154" s="3"/>
      <c r="AA154" s="3"/>
      <c r="AB154" s="3"/>
      <c r="AC154" s="3"/>
      <c r="AD154" s="3"/>
      <c r="AE154" s="3"/>
      <c r="AF154" s="3"/>
      <c r="AG154" s="3"/>
      <c r="AH154" s="3"/>
      <c r="AI154" s="3"/>
      <c r="AJ154" s="3"/>
      <c r="AK154" s="3"/>
    </row>
    <row r="155" spans="14:37" x14ac:dyDescent="0.25">
      <c r="AK155" s="3"/>
    </row>
    <row r="162" spans="13:25" x14ac:dyDescent="0.25">
      <c r="M162" s="37"/>
    </row>
    <row r="163" spans="13:25" x14ac:dyDescent="0.25">
      <c r="M163" s="37"/>
    </row>
    <row r="164" spans="13:25" x14ac:dyDescent="0.25">
      <c r="M164" s="37"/>
    </row>
    <row r="165" spans="13:25" x14ac:dyDescent="0.25">
      <c r="M165" s="37"/>
    </row>
    <row r="166" spans="13:25" x14ac:dyDescent="0.25">
      <c r="M166" s="37"/>
    </row>
    <row r="167" spans="13:25" x14ac:dyDescent="0.25">
      <c r="M167" s="37"/>
    </row>
    <row r="168" spans="13:25" x14ac:dyDescent="0.25">
      <c r="M168" s="37"/>
    </row>
    <row r="169" spans="13:25" x14ac:dyDescent="0.25">
      <c r="M169" s="37"/>
    </row>
    <row r="170" spans="13:25" x14ac:dyDescent="0.25">
      <c r="M170" s="37"/>
    </row>
    <row r="171" spans="13:25" x14ac:dyDescent="0.25">
      <c r="M171" s="37"/>
    </row>
    <row r="172" spans="13:25" x14ac:dyDescent="0.25">
      <c r="M172" s="37"/>
    </row>
    <row r="173" spans="13:25" x14ac:dyDescent="0.25">
      <c r="M173" s="37"/>
    </row>
    <row r="174" spans="13:25" x14ac:dyDescent="0.25">
      <c r="M174" s="37"/>
    </row>
    <row r="175" spans="13:25" x14ac:dyDescent="0.25">
      <c r="M175" s="37"/>
      <c r="Y175" s="29"/>
    </row>
    <row r="176" spans="13:25" x14ac:dyDescent="0.25">
      <c r="M176" s="37"/>
      <c r="Y176" s="29"/>
    </row>
    <row r="177" spans="13:25" x14ac:dyDescent="0.25">
      <c r="M177" s="37"/>
      <c r="Y177" s="29"/>
    </row>
    <row r="178" spans="13:25" x14ac:dyDescent="0.25">
      <c r="M178" s="37"/>
      <c r="V178" s="457"/>
      <c r="Y178" s="29"/>
    </row>
    <row r="179" spans="13:25" x14ac:dyDescent="0.25">
      <c r="M179" s="37"/>
      <c r="Y179" s="29"/>
    </row>
    <row r="180" spans="13:25" x14ac:dyDescent="0.25">
      <c r="M180" s="37"/>
      <c r="Y180" s="29"/>
    </row>
    <row r="181" spans="13:25" x14ac:dyDescent="0.25">
      <c r="M181" s="37"/>
      <c r="Y181" s="29"/>
    </row>
    <row r="182" spans="13:25" x14ac:dyDescent="0.25">
      <c r="M182" s="37"/>
      <c r="Y182" s="29"/>
    </row>
    <row r="183" spans="13:25" x14ac:dyDescent="0.25">
      <c r="M183" s="37"/>
      <c r="Y183" s="29"/>
    </row>
    <row r="184" spans="13:25" x14ac:dyDescent="0.25">
      <c r="M184" s="37"/>
      <c r="Y184" s="29"/>
    </row>
    <row r="185" spans="13:25" x14ac:dyDescent="0.25">
      <c r="M185" s="37"/>
      <c r="Y185" s="29"/>
    </row>
    <row r="186" spans="13:25" x14ac:dyDescent="0.25">
      <c r="M186" s="37"/>
      <c r="Y186" s="29"/>
    </row>
    <row r="187" spans="13:25" x14ac:dyDescent="0.25">
      <c r="M187" s="37"/>
      <c r="Y187" s="29"/>
    </row>
    <row r="188" spans="13:25" x14ac:dyDescent="0.25">
      <c r="M188" s="37"/>
      <c r="Y188" s="29"/>
    </row>
    <row r="189" spans="13:25" x14ac:dyDescent="0.25">
      <c r="M189" s="37"/>
      <c r="Y189" s="29"/>
    </row>
    <row r="190" spans="13:25" x14ac:dyDescent="0.25">
      <c r="M190" s="37"/>
      <c r="Y190" s="29"/>
    </row>
    <row r="191" spans="13:25" x14ac:dyDescent="0.25">
      <c r="M191" s="37"/>
      <c r="Y191" s="29"/>
    </row>
    <row r="192" spans="13:25" x14ac:dyDescent="0.25">
      <c r="M192" s="37"/>
      <c r="Y192" s="29"/>
    </row>
    <row r="193" spans="13:26" x14ac:dyDescent="0.25">
      <c r="M193" s="37"/>
      <c r="Y193" s="29"/>
    </row>
    <row r="194" spans="13:26" x14ac:dyDescent="0.25">
      <c r="M194" s="37"/>
      <c r="Y194" s="29"/>
    </row>
    <row r="195" spans="13:26" x14ac:dyDescent="0.25">
      <c r="M195" s="37"/>
      <c r="W195" s="17"/>
      <c r="X195" s="17"/>
      <c r="Y195" s="29"/>
      <c r="Z195" s="29"/>
    </row>
    <row r="196" spans="13:26" x14ac:dyDescent="0.25">
      <c r="Y196" s="29"/>
      <c r="Z196" s="29"/>
    </row>
    <row r="197" spans="13:26" x14ac:dyDescent="0.25">
      <c r="Y197" s="29"/>
      <c r="Z197" s="29"/>
    </row>
    <row r="198" spans="13:26" x14ac:dyDescent="0.25">
      <c r="M198" s="35"/>
      <c r="Y198" s="29"/>
      <c r="Z198" s="29"/>
    </row>
    <row r="199" spans="13:26" x14ac:dyDescent="0.25">
      <c r="Y199" s="29"/>
      <c r="Z199" s="29"/>
    </row>
    <row r="200" spans="13:26" x14ac:dyDescent="0.25">
      <c r="Y200" s="29"/>
      <c r="Z200" s="29"/>
    </row>
    <row r="201" spans="13:26" x14ac:dyDescent="0.25">
      <c r="Y201" s="29"/>
      <c r="Z201" s="29"/>
    </row>
    <row r="202" spans="13:26" x14ac:dyDescent="0.25">
      <c r="Y202" s="29"/>
      <c r="Z202" s="29"/>
    </row>
    <row r="203" spans="13:26" x14ac:dyDescent="0.25">
      <c r="Y203" s="29"/>
      <c r="Z203" s="29"/>
    </row>
    <row r="204" spans="13:26" x14ac:dyDescent="0.25">
      <c r="Y204" s="29"/>
      <c r="Z204" s="29"/>
    </row>
    <row r="205" spans="13:26" x14ac:dyDescent="0.25">
      <c r="R205" s="29"/>
      <c r="U205" s="29"/>
      <c r="V205" s="29"/>
      <c r="W205" s="29"/>
      <c r="Y205" s="29"/>
      <c r="Z205" s="29"/>
    </row>
    <row r="206" spans="13:26" x14ac:dyDescent="0.25">
      <c r="V206" s="29"/>
      <c r="W206" s="29"/>
      <c r="Y206" s="29"/>
      <c r="Z206" s="29"/>
    </row>
    <row r="207" spans="13:26" x14ac:dyDescent="0.25">
      <c r="R207" s="29"/>
      <c r="U207" s="29"/>
      <c r="V207" s="29"/>
      <c r="W207" s="29"/>
      <c r="Y207" s="29"/>
      <c r="Z207" s="29"/>
    </row>
    <row r="208" spans="13:26" x14ac:dyDescent="0.25">
      <c r="R208" s="29"/>
      <c r="U208" s="29"/>
      <c r="V208" s="29"/>
      <c r="W208" s="29"/>
      <c r="Y208" s="29"/>
      <c r="Z208" s="29"/>
    </row>
    <row r="209" spans="13:26" x14ac:dyDescent="0.25">
      <c r="M209" s="35"/>
      <c r="R209" s="29"/>
      <c r="U209" s="29"/>
      <c r="W209" s="29"/>
      <c r="Y209" s="29"/>
      <c r="Z209" s="29"/>
    </row>
    <row r="210" spans="13:26" x14ac:dyDescent="0.25">
      <c r="W210" s="29"/>
      <c r="Y210" s="29"/>
      <c r="Z210" s="29"/>
    </row>
    <row r="211" spans="13:26" x14ac:dyDescent="0.25">
      <c r="M211" s="37"/>
      <c r="Y211" s="29"/>
      <c r="Z211" s="29"/>
    </row>
    <row r="212" spans="13:26" x14ac:dyDescent="0.25">
      <c r="M212" s="458"/>
      <c r="Y212" s="29"/>
      <c r="Z212" s="29"/>
    </row>
    <row r="213" spans="13:26" x14ac:dyDescent="0.25">
      <c r="M213" s="458"/>
      <c r="Y213" s="29"/>
      <c r="Z213" s="29"/>
    </row>
    <row r="214" spans="13:26" x14ac:dyDescent="0.25">
      <c r="M214" s="458"/>
      <c r="Y214" s="29"/>
      <c r="Z214" s="29"/>
    </row>
    <row r="215" spans="13:26" x14ac:dyDescent="0.25">
      <c r="M215" s="37"/>
      <c r="Y215" s="29"/>
    </row>
    <row r="216" spans="13:26" x14ac:dyDescent="0.25">
      <c r="M216" s="37"/>
      <c r="Y216" s="29"/>
    </row>
    <row r="217" spans="13:26" x14ac:dyDescent="0.25">
      <c r="M217" s="37"/>
      <c r="Y217" s="29"/>
    </row>
    <row r="218" spans="13:26" x14ac:dyDescent="0.25">
      <c r="M218" s="37"/>
      <c r="Y218" s="29"/>
    </row>
    <row r="219" spans="13:26" x14ac:dyDescent="0.25">
      <c r="M219" s="37"/>
      <c r="Y219" s="29"/>
    </row>
    <row r="220" spans="13:26" x14ac:dyDescent="0.25">
      <c r="M220" s="37"/>
      <c r="Y220" s="29"/>
    </row>
    <row r="221" spans="13:26" x14ac:dyDescent="0.25">
      <c r="M221" s="37"/>
      <c r="Y221" s="29"/>
    </row>
    <row r="222" spans="13:26" x14ac:dyDescent="0.25">
      <c r="M222" s="37"/>
      <c r="Y222" s="29"/>
    </row>
    <row r="223" spans="13:26" x14ac:dyDescent="0.25">
      <c r="M223" s="37"/>
      <c r="Y223" s="29"/>
    </row>
    <row r="224" spans="13:26" x14ac:dyDescent="0.25">
      <c r="M224" s="37"/>
      <c r="Y224" s="29"/>
    </row>
    <row r="225" spans="13:37" x14ac:dyDescent="0.25">
      <c r="M225" s="37"/>
      <c r="Y225" s="29"/>
    </row>
    <row r="226" spans="13:37" x14ac:dyDescent="0.25">
      <c r="M226" s="37"/>
      <c r="Y226" s="29"/>
    </row>
    <row r="227" spans="13:37" x14ac:dyDescent="0.25">
      <c r="M227" s="37"/>
      <c r="Y227" s="29"/>
    </row>
    <row r="228" spans="13:37" x14ac:dyDescent="0.25">
      <c r="M228" s="37"/>
      <c r="Y228" s="29"/>
    </row>
    <row r="229" spans="13:37" x14ac:dyDescent="0.25">
      <c r="M229" s="37"/>
      <c r="Y229" s="29"/>
    </row>
    <row r="230" spans="13:37" x14ac:dyDescent="0.25">
      <c r="M230" s="37"/>
      <c r="Y230" s="29"/>
    </row>
    <row r="231" spans="13:37" x14ac:dyDescent="0.25">
      <c r="M231" s="37"/>
      <c r="Y231" s="29"/>
    </row>
    <row r="232" spans="13:37" x14ac:dyDescent="0.25">
      <c r="M232" s="37"/>
      <c r="U232" s="29"/>
      <c r="Y232" s="29"/>
    </row>
    <row r="233" spans="13:37" x14ac:dyDescent="0.25">
      <c r="M233" s="459"/>
      <c r="Y233" s="29"/>
    </row>
    <row r="234" spans="13:37" x14ac:dyDescent="0.25">
      <c r="M234" s="37"/>
      <c r="Q234" s="17"/>
      <c r="R234" s="17"/>
      <c r="T234" s="17"/>
      <c r="U234" s="17"/>
      <c r="V234" s="17"/>
      <c r="W234" s="17"/>
      <c r="X234" s="17"/>
      <c r="Y234" s="17"/>
      <c r="Z234" s="17"/>
      <c r="AA234" s="17"/>
      <c r="AB234" s="17"/>
      <c r="AC234" s="17"/>
      <c r="AD234" s="17"/>
      <c r="AE234" s="17"/>
      <c r="AF234" s="17"/>
      <c r="AG234" s="17"/>
      <c r="AH234" s="17"/>
      <c r="AI234" s="17"/>
      <c r="AJ234" s="17"/>
    </row>
    <row r="235" spans="13:37" x14ac:dyDescent="0.25">
      <c r="M235" s="37"/>
      <c r="Q235" s="17"/>
      <c r="R235" s="17"/>
      <c r="T235" s="17"/>
      <c r="U235" s="17"/>
      <c r="V235" s="17"/>
      <c r="W235" s="17"/>
      <c r="X235" s="17"/>
      <c r="Y235" s="17"/>
      <c r="Z235" s="17"/>
      <c r="AA235" s="17"/>
      <c r="AB235" s="17"/>
      <c r="AC235" s="17"/>
      <c r="AD235" s="17"/>
      <c r="AE235" s="17"/>
      <c r="AF235" s="17"/>
      <c r="AG235" s="17"/>
      <c r="AH235" s="17"/>
      <c r="AI235" s="17"/>
      <c r="AJ235" s="17"/>
      <c r="AK235" s="17"/>
    </row>
    <row r="236" spans="13:37" x14ac:dyDescent="0.25">
      <c r="M236" s="37"/>
      <c r="Q236" s="17"/>
      <c r="R236" s="17"/>
      <c r="T236" s="17"/>
      <c r="U236" s="17"/>
      <c r="V236" s="17"/>
      <c r="W236" s="17"/>
      <c r="X236" s="17"/>
      <c r="Y236" s="17"/>
      <c r="Z236" s="17"/>
      <c r="AA236" s="17"/>
      <c r="AB236" s="17"/>
      <c r="AC236" s="17"/>
      <c r="AD236" s="17"/>
      <c r="AE236" s="17"/>
      <c r="AF236" s="17"/>
      <c r="AG236" s="17"/>
      <c r="AH236" s="17"/>
      <c r="AI236" s="17"/>
      <c r="AJ236" s="17"/>
      <c r="AK236" s="17"/>
    </row>
    <row r="237" spans="13:37" x14ac:dyDescent="0.25">
      <c r="M237" s="37"/>
      <c r="Q237" s="436"/>
      <c r="R237" s="436"/>
      <c r="T237" s="436"/>
      <c r="U237" s="436"/>
      <c r="V237" s="436"/>
      <c r="W237" s="436"/>
      <c r="X237" s="436"/>
      <c r="Y237" s="436"/>
      <c r="Z237" s="436"/>
      <c r="AA237" s="436"/>
      <c r="AB237" s="436"/>
      <c r="AC237" s="436"/>
      <c r="AD237" s="436"/>
      <c r="AE237" s="436"/>
      <c r="AF237" s="436"/>
      <c r="AG237" s="436"/>
      <c r="AH237" s="436"/>
      <c r="AI237" s="436"/>
      <c r="AJ237" s="436"/>
      <c r="AK237" s="17"/>
    </row>
    <row r="238" spans="13:37" x14ac:dyDescent="0.25">
      <c r="M238" s="37"/>
      <c r="Q238" s="436"/>
      <c r="R238" s="436"/>
      <c r="T238" s="436"/>
      <c r="U238" s="436"/>
      <c r="V238" s="436"/>
      <c r="W238" s="436"/>
      <c r="X238" s="436"/>
      <c r="Y238" s="436"/>
      <c r="Z238" s="436"/>
      <c r="AA238" s="436"/>
      <c r="AB238" s="436"/>
      <c r="AC238" s="436"/>
      <c r="AD238" s="436"/>
      <c r="AE238" s="436"/>
      <c r="AF238" s="436"/>
      <c r="AG238" s="436"/>
      <c r="AH238" s="436"/>
      <c r="AI238" s="436"/>
      <c r="AJ238" s="436"/>
      <c r="AK238" s="436"/>
    </row>
    <row r="239" spans="13:37" x14ac:dyDescent="0.25">
      <c r="M239" s="37"/>
      <c r="Q239" s="437"/>
      <c r="R239" s="437"/>
      <c r="S239" s="460"/>
      <c r="T239" s="437"/>
      <c r="U239" s="437"/>
      <c r="V239" s="437"/>
      <c r="W239" s="437"/>
      <c r="X239" s="437"/>
      <c r="Y239" s="437"/>
      <c r="Z239" s="437"/>
      <c r="AA239" s="437"/>
      <c r="AB239" s="437"/>
      <c r="AC239" s="437"/>
      <c r="AD239" s="437"/>
      <c r="AE239" s="437"/>
      <c r="AF239" s="437"/>
      <c r="AG239" s="437"/>
      <c r="AH239" s="437"/>
      <c r="AI239" s="437"/>
      <c r="AJ239" s="437"/>
      <c r="AK239" s="436"/>
    </row>
    <row r="240" spans="13:37" x14ac:dyDescent="0.25">
      <c r="M240" s="37"/>
      <c r="Q240" s="438"/>
      <c r="R240" s="438"/>
      <c r="S240" s="460"/>
      <c r="T240" s="438"/>
      <c r="U240" s="438"/>
      <c r="V240" s="438"/>
      <c r="W240" s="438"/>
      <c r="X240" s="438"/>
      <c r="Y240" s="438"/>
      <c r="Z240" s="438"/>
      <c r="AA240" s="438"/>
      <c r="AB240" s="438"/>
      <c r="AC240" s="438"/>
      <c r="AD240" s="438"/>
      <c r="AE240" s="438"/>
      <c r="AF240" s="438"/>
      <c r="AG240" s="438"/>
      <c r="AH240" s="438"/>
      <c r="AI240" s="438"/>
      <c r="AJ240" s="438"/>
      <c r="AK240" s="437"/>
    </row>
    <row r="241" spans="13:37" x14ac:dyDescent="0.25">
      <c r="M241" s="37"/>
      <c r="Q241" s="438"/>
      <c r="R241" s="438"/>
      <c r="S241" s="460"/>
      <c r="T241" s="438"/>
      <c r="U241" s="438"/>
      <c r="V241" s="438"/>
      <c r="W241" s="438"/>
      <c r="X241" s="438"/>
      <c r="Y241" s="438"/>
      <c r="Z241" s="438"/>
      <c r="AA241" s="438"/>
      <c r="AB241" s="438"/>
      <c r="AC241" s="438"/>
      <c r="AD241" s="438"/>
      <c r="AE241" s="438"/>
      <c r="AF241" s="438"/>
      <c r="AG241" s="438"/>
      <c r="AH241" s="438"/>
      <c r="AI241" s="438"/>
      <c r="AJ241" s="438"/>
      <c r="AK241" s="438"/>
    </row>
    <row r="242" spans="13:37" x14ac:dyDescent="0.25">
      <c r="M242" s="37"/>
      <c r="Q242" s="438"/>
      <c r="R242" s="438"/>
      <c r="S242" s="461"/>
      <c r="T242" s="438"/>
      <c r="U242" s="438"/>
      <c r="V242" s="438"/>
      <c r="W242" s="438"/>
      <c r="X242" s="438"/>
      <c r="Y242" s="438"/>
      <c r="Z242" s="438"/>
      <c r="AA242" s="438"/>
      <c r="AB242" s="438"/>
      <c r="AC242" s="438"/>
      <c r="AD242" s="438"/>
      <c r="AE242" s="438"/>
      <c r="AF242" s="438"/>
      <c r="AG242" s="438"/>
      <c r="AH242" s="438"/>
      <c r="AI242" s="438"/>
      <c r="AJ242" s="438"/>
      <c r="AK242" s="438"/>
    </row>
    <row r="243" spans="13:37" x14ac:dyDescent="0.25">
      <c r="M243" s="37"/>
      <c r="S243" s="461"/>
      <c r="Y243" s="29"/>
      <c r="AK243" s="438"/>
    </row>
    <row r="244" spans="13:37" x14ac:dyDescent="0.25">
      <c r="M244" s="37"/>
      <c r="S244" s="462"/>
      <c r="Y244" s="29"/>
    </row>
    <row r="245" spans="13:37" x14ac:dyDescent="0.25">
      <c r="M245" s="37"/>
      <c r="R245" s="29"/>
      <c r="S245" s="463"/>
      <c r="U245" s="29"/>
      <c r="Y245" s="29"/>
    </row>
    <row r="246" spans="13:37" x14ac:dyDescent="0.25">
      <c r="M246" s="37"/>
      <c r="R246" s="29"/>
      <c r="S246" s="463"/>
      <c r="Y246" s="29"/>
    </row>
    <row r="247" spans="13:37" x14ac:dyDescent="0.25">
      <c r="M247" s="37"/>
      <c r="R247" s="29"/>
      <c r="S247" s="463"/>
      <c r="Y247" s="29"/>
    </row>
    <row r="248" spans="13:37" x14ac:dyDescent="0.25">
      <c r="M248" s="37"/>
      <c r="R248" s="29"/>
      <c r="Y248" s="29"/>
    </row>
    <row r="249" spans="13:37" x14ac:dyDescent="0.25">
      <c r="M249" s="37"/>
      <c r="R249" s="29"/>
      <c r="Y249" s="29"/>
    </row>
    <row r="250" spans="13:37" x14ac:dyDescent="0.25">
      <c r="M250" s="37"/>
      <c r="R250" s="29"/>
      <c r="Y250" s="29"/>
    </row>
    <row r="251" spans="13:37" x14ac:dyDescent="0.25">
      <c r="M251" s="37"/>
      <c r="R251" s="29"/>
      <c r="Y251" s="29"/>
    </row>
    <row r="252" spans="13:37" x14ac:dyDescent="0.25">
      <c r="M252" s="37"/>
      <c r="Y252" s="29"/>
    </row>
    <row r="253" spans="13:37" x14ac:dyDescent="0.25">
      <c r="M253" s="37"/>
      <c r="Y253" s="29"/>
    </row>
    <row r="254" spans="13:37" x14ac:dyDescent="0.25">
      <c r="M254" s="37"/>
      <c r="Y254" s="29"/>
    </row>
    <row r="255" spans="13:37" x14ac:dyDescent="0.25">
      <c r="M255" s="37"/>
      <c r="Y255" s="29"/>
    </row>
    <row r="256" spans="13:37" x14ac:dyDescent="0.25">
      <c r="M256" s="37"/>
      <c r="R256" s="29"/>
      <c r="U256" s="29"/>
      <c r="Y256" s="29"/>
    </row>
    <row r="257" spans="13:26" x14ac:dyDescent="0.25">
      <c r="M257" s="37"/>
      <c r="R257" s="29"/>
      <c r="Y257" s="29"/>
    </row>
    <row r="258" spans="13:26" x14ac:dyDescent="0.25">
      <c r="M258" s="37"/>
      <c r="R258" s="29"/>
      <c r="Y258" s="29"/>
    </row>
    <row r="259" spans="13:26" x14ac:dyDescent="0.25">
      <c r="M259" s="37"/>
      <c r="R259" s="29"/>
      <c r="Y259" s="29"/>
    </row>
    <row r="260" spans="13:26" x14ac:dyDescent="0.25">
      <c r="M260" s="37"/>
      <c r="R260" s="29"/>
      <c r="Y260" s="29"/>
      <c r="Z260" s="29"/>
    </row>
    <row r="261" spans="13:26" x14ac:dyDescent="0.25">
      <c r="M261" s="37"/>
      <c r="Q261" s="436"/>
      <c r="R261" s="436"/>
      <c r="T261" s="436"/>
      <c r="U261" s="436"/>
      <c r="V261" s="436"/>
      <c r="W261" s="436"/>
      <c r="X261" s="436"/>
      <c r="Y261" s="29"/>
      <c r="Z261" s="29"/>
    </row>
    <row r="262" spans="13:26" x14ac:dyDescent="0.25">
      <c r="M262" s="37"/>
      <c r="R262" s="29"/>
      <c r="Y262" s="29"/>
      <c r="Z262" s="29"/>
    </row>
    <row r="263" spans="13:26" x14ac:dyDescent="0.25">
      <c r="M263" s="37"/>
      <c r="R263" s="29"/>
      <c r="Y263" s="29"/>
      <c r="Z263" s="29"/>
    </row>
    <row r="264" spans="13:26" x14ac:dyDescent="0.25">
      <c r="M264" s="37"/>
      <c r="R264" s="29"/>
      <c r="U264" s="436"/>
      <c r="Y264" s="29"/>
      <c r="Z264" s="29"/>
    </row>
    <row r="265" spans="13:26" x14ac:dyDescent="0.25">
      <c r="M265" s="37"/>
      <c r="R265" s="29"/>
      <c r="U265" s="29"/>
      <c r="Y265" s="29"/>
    </row>
    <row r="266" spans="13:26" x14ac:dyDescent="0.25">
      <c r="M266" s="37"/>
      <c r="S266" s="461"/>
      <c r="Y266" s="29"/>
    </row>
    <row r="267" spans="13:26" x14ac:dyDescent="0.25">
      <c r="M267" s="37"/>
      <c r="Q267" s="29"/>
      <c r="R267" s="29"/>
      <c r="U267" s="29"/>
      <c r="V267" s="29"/>
      <c r="Y267" s="29"/>
    </row>
    <row r="268" spans="13:26" x14ac:dyDescent="0.25">
      <c r="M268" s="37"/>
      <c r="Y268" s="29"/>
      <c r="Z268" s="29"/>
    </row>
    <row r="269" spans="13:26" x14ac:dyDescent="0.25">
      <c r="M269" s="37"/>
      <c r="Q269" s="436"/>
      <c r="R269" s="436"/>
      <c r="T269" s="436"/>
      <c r="U269" s="436"/>
      <c r="V269" s="436"/>
      <c r="W269" s="436"/>
      <c r="X269" s="436"/>
      <c r="Y269" s="29"/>
      <c r="Z269" s="29"/>
    </row>
    <row r="270" spans="13:26" x14ac:dyDescent="0.25">
      <c r="M270" s="37"/>
      <c r="R270" s="29"/>
      <c r="U270" s="436"/>
      <c r="Y270" s="29"/>
      <c r="Z270" s="29"/>
    </row>
    <row r="271" spans="13:26" x14ac:dyDescent="0.25">
      <c r="M271" s="37"/>
      <c r="R271" s="29"/>
      <c r="U271" s="436"/>
      <c r="Y271" s="29"/>
      <c r="Z271" s="29"/>
    </row>
    <row r="272" spans="13:26" x14ac:dyDescent="0.25">
      <c r="M272" s="37"/>
      <c r="Y272" s="29"/>
      <c r="Z272" s="29"/>
    </row>
    <row r="273" spans="13:26" x14ac:dyDescent="0.25">
      <c r="M273" s="35"/>
      <c r="Y273" s="29"/>
      <c r="Z273" s="29"/>
    </row>
    <row r="274" spans="13:26" x14ac:dyDescent="0.25">
      <c r="M274" s="35"/>
      <c r="Y274" s="29"/>
      <c r="Z274" s="29"/>
    </row>
    <row r="275" spans="13:26" x14ac:dyDescent="0.25">
      <c r="M275" s="458"/>
      <c r="Y275" s="29"/>
      <c r="Z275" s="29"/>
    </row>
    <row r="276" spans="13:26" x14ac:dyDescent="0.25">
      <c r="M276" s="458"/>
      <c r="Y276" s="29"/>
      <c r="Z276" s="29"/>
    </row>
    <row r="277" spans="13:26" x14ac:dyDescent="0.25">
      <c r="M277" s="458"/>
      <c r="Y277" s="29"/>
      <c r="Z277" s="29"/>
    </row>
    <row r="278" spans="13:26" x14ac:dyDescent="0.25">
      <c r="M278" s="458"/>
      <c r="Y278" s="29"/>
      <c r="Z278" s="29"/>
    </row>
    <row r="279" spans="13:26" x14ac:dyDescent="0.25">
      <c r="M279" s="458"/>
      <c r="Y279" s="29"/>
      <c r="Z279" s="29"/>
    </row>
    <row r="280" spans="13:26" x14ac:dyDescent="0.25">
      <c r="M280" s="458"/>
      <c r="Y280" s="29"/>
      <c r="Z280" s="29"/>
    </row>
    <row r="281" spans="13:26" x14ac:dyDescent="0.25">
      <c r="M281" s="458"/>
      <c r="Y281" s="29"/>
      <c r="Z281" s="29"/>
    </row>
    <row r="282" spans="13:26" x14ac:dyDescent="0.25">
      <c r="M282" s="458"/>
      <c r="Y282" s="29"/>
      <c r="Z282" s="29"/>
    </row>
    <row r="283" spans="13:26" x14ac:dyDescent="0.25">
      <c r="M283" s="458"/>
      <c r="Y283" s="29"/>
      <c r="Z283" s="29"/>
    </row>
    <row r="284" spans="13:26" x14ac:dyDescent="0.25">
      <c r="M284" s="458"/>
      <c r="Y284" s="29"/>
      <c r="Z284" s="29"/>
    </row>
    <row r="285" spans="13:26" x14ac:dyDescent="0.25">
      <c r="M285" s="458"/>
      <c r="Y285" s="29"/>
      <c r="Z285" s="29"/>
    </row>
    <row r="286" spans="13:26" x14ac:dyDescent="0.25">
      <c r="M286" s="458"/>
      <c r="Y286" s="29"/>
      <c r="Z286" s="29"/>
    </row>
    <row r="287" spans="13:26" x14ac:dyDescent="0.25">
      <c r="M287" s="458"/>
      <c r="Y287" s="29"/>
      <c r="Z287" s="29"/>
    </row>
    <row r="288" spans="13:26" x14ac:dyDescent="0.25">
      <c r="M288" s="35"/>
      <c r="Y288" s="29"/>
      <c r="Z288" s="29"/>
    </row>
    <row r="289" spans="13:26" x14ac:dyDescent="0.25">
      <c r="M289" s="458"/>
      <c r="Y289" s="29"/>
      <c r="Z289" s="29"/>
    </row>
    <row r="290" spans="13:26" x14ac:dyDescent="0.25">
      <c r="M290" s="458"/>
      <c r="Y290" s="29"/>
      <c r="Z290" s="29"/>
    </row>
    <row r="291" spans="13:26" x14ac:dyDescent="0.25">
      <c r="M291" s="35"/>
      <c r="Y291" s="29"/>
      <c r="Z291" s="29"/>
    </row>
    <row r="292" spans="13:26" x14ac:dyDescent="0.25">
      <c r="M292" s="458"/>
      <c r="Y292" s="29"/>
      <c r="Z292" s="29"/>
    </row>
    <row r="293" spans="13:26" x14ac:dyDescent="0.25">
      <c r="N293" s="455"/>
      <c r="O293" s="456"/>
      <c r="S293" s="33"/>
      <c r="Y293" s="29"/>
      <c r="Z293" s="29"/>
    </row>
    <row r="294" spans="13:26" x14ac:dyDescent="0.25">
      <c r="Y294" s="29"/>
      <c r="Z294" s="29"/>
    </row>
    <row r="295" spans="13:26" x14ac:dyDescent="0.25">
      <c r="S295" s="461"/>
      <c r="Y295" s="29"/>
      <c r="Z295" s="29"/>
    </row>
    <row r="296" spans="13:26" x14ac:dyDescent="0.25">
      <c r="Y296" s="29"/>
      <c r="Z296" s="29"/>
    </row>
    <row r="297" spans="13:26" x14ac:dyDescent="0.25">
      <c r="Y297" s="29"/>
      <c r="Z297" s="29"/>
    </row>
    <row r="298" spans="13:26" x14ac:dyDescent="0.25">
      <c r="Y298" s="29"/>
      <c r="Z298" s="29"/>
    </row>
    <row r="299" spans="13:26" x14ac:dyDescent="0.25">
      <c r="Y299" s="29"/>
      <c r="Z299" s="29"/>
    </row>
    <row r="300" spans="13:26" x14ac:dyDescent="0.25">
      <c r="Y300" s="29"/>
      <c r="Z300" s="29"/>
    </row>
    <row r="301" spans="13:26" x14ac:dyDescent="0.25">
      <c r="Y301" s="29"/>
      <c r="Z301" s="29"/>
    </row>
    <row r="302" spans="13:26" x14ac:dyDescent="0.25">
      <c r="Y302" s="29"/>
      <c r="Z302" s="29"/>
    </row>
    <row r="303" spans="13:26" x14ac:dyDescent="0.25">
      <c r="Y303" s="29"/>
      <c r="Z303" s="29"/>
    </row>
    <row r="304" spans="13:26" x14ac:dyDescent="0.25">
      <c r="Y304" s="29"/>
      <c r="Z304" s="29"/>
    </row>
    <row r="305" spans="17:26" x14ac:dyDescent="0.25">
      <c r="Y305" s="29"/>
      <c r="Z305" s="29"/>
    </row>
    <row r="306" spans="17:26" x14ac:dyDescent="0.25">
      <c r="Y306" s="29"/>
      <c r="Z306" s="29"/>
    </row>
    <row r="307" spans="17:26" x14ac:dyDescent="0.25">
      <c r="Y307" s="29"/>
      <c r="Z307" s="29"/>
    </row>
    <row r="308" spans="17:26" x14ac:dyDescent="0.25">
      <c r="R308" s="29"/>
      <c r="Y308" s="29"/>
      <c r="Z308" s="29"/>
    </row>
    <row r="309" spans="17:26" x14ac:dyDescent="0.25">
      <c r="R309" s="29"/>
      <c r="Y309" s="29"/>
      <c r="Z309" s="29"/>
    </row>
    <row r="310" spans="17:26" x14ac:dyDescent="0.25">
      <c r="R310" s="29"/>
      <c r="U310" s="436"/>
      <c r="Y310" s="29"/>
      <c r="Z310" s="29"/>
    </row>
    <row r="311" spans="17:26" x14ac:dyDescent="0.25">
      <c r="R311" s="29"/>
      <c r="U311" s="436"/>
      <c r="Y311" s="29"/>
      <c r="Z311" s="29"/>
    </row>
    <row r="312" spans="17:26" x14ac:dyDescent="0.25">
      <c r="Y312" s="29"/>
      <c r="Z312" s="29"/>
    </row>
    <row r="313" spans="17:26" x14ac:dyDescent="0.25">
      <c r="Y313" s="29"/>
      <c r="Z313" s="29"/>
    </row>
    <row r="314" spans="17:26" x14ac:dyDescent="0.25">
      <c r="Y314" s="29"/>
      <c r="Z314" s="29"/>
    </row>
    <row r="315" spans="17:26" x14ac:dyDescent="0.25">
      <c r="Y315" s="29"/>
      <c r="Z315" s="29"/>
    </row>
    <row r="316" spans="17:26" x14ac:dyDescent="0.25">
      <c r="Q316" s="29"/>
      <c r="R316" s="29"/>
      <c r="U316" s="29"/>
      <c r="V316" s="29"/>
      <c r="W316" s="29"/>
      <c r="Y316" s="29"/>
      <c r="Z316" s="29"/>
    </row>
    <row r="317" spans="17:26" x14ac:dyDescent="0.25">
      <c r="Q317" s="29"/>
      <c r="R317" s="29"/>
      <c r="U317" s="29"/>
      <c r="V317" s="29"/>
      <c r="W317" s="29"/>
      <c r="Y317" s="29"/>
      <c r="Z317" s="29"/>
    </row>
    <row r="318" spans="17:26" x14ac:dyDescent="0.25">
      <c r="Q318" s="29"/>
      <c r="Y318" s="29"/>
      <c r="Z318" s="29"/>
    </row>
    <row r="319" spans="17:26" x14ac:dyDescent="0.25">
      <c r="Q319" s="29"/>
    </row>
    <row r="321" spans="19:19" x14ac:dyDescent="0.25">
      <c r="S321" s="33"/>
    </row>
    <row r="322" spans="19:19" x14ac:dyDescent="0.25">
      <c r="S322" s="33"/>
    </row>
    <row r="355" spans="17:37" x14ac:dyDescent="0.25">
      <c r="Q355" s="29"/>
      <c r="R355" s="29"/>
      <c r="T355" s="29"/>
      <c r="U355" s="29"/>
      <c r="V355" s="29"/>
      <c r="W355" s="29"/>
      <c r="X355" s="29"/>
      <c r="Y355" s="29"/>
      <c r="Z355" s="29"/>
      <c r="AA355" s="29"/>
      <c r="AB355" s="29"/>
      <c r="AC355" s="29"/>
      <c r="AD355" s="29"/>
      <c r="AE355" s="29"/>
      <c r="AF355" s="29"/>
      <c r="AG355" s="29"/>
      <c r="AH355" s="29"/>
      <c r="AI355" s="29"/>
      <c r="AJ355" s="29"/>
    </row>
    <row r="356" spans="17:37" x14ac:dyDescent="0.25">
      <c r="Q356" s="29"/>
      <c r="R356" s="29"/>
      <c r="T356" s="29"/>
      <c r="U356" s="29"/>
      <c r="V356" s="29"/>
      <c r="W356" s="29"/>
      <c r="X356" s="29"/>
      <c r="Y356" s="29"/>
      <c r="Z356" s="29"/>
      <c r="AA356" s="29"/>
      <c r="AB356" s="29"/>
      <c r="AC356" s="29"/>
      <c r="AD356" s="29"/>
      <c r="AE356" s="29"/>
      <c r="AF356" s="29"/>
      <c r="AG356" s="29"/>
      <c r="AH356" s="29"/>
      <c r="AI356" s="29"/>
      <c r="AJ356" s="29"/>
      <c r="AK356" s="29"/>
    </row>
    <row r="357" spans="17:37" x14ac:dyDescent="0.25">
      <c r="AK357" s="29"/>
    </row>
    <row r="360" spans="17:37" x14ac:dyDescent="0.25">
      <c r="S360" s="33"/>
    </row>
    <row r="361" spans="17:37" x14ac:dyDescent="0.25">
      <c r="S361" s="33"/>
    </row>
  </sheetData>
  <mergeCells count="102">
    <mergeCell ref="F35:L35"/>
    <mergeCell ref="F36:M36"/>
    <mergeCell ref="F41:L41"/>
    <mergeCell ref="A18:C18"/>
    <mergeCell ref="R39:S39"/>
    <mergeCell ref="F40:M40"/>
    <mergeCell ref="N40:P40"/>
    <mergeCell ref="R40:S40"/>
    <mergeCell ref="A20:C20"/>
    <mergeCell ref="C29:E29"/>
    <mergeCell ref="F29:I29"/>
    <mergeCell ref="C30:E30"/>
    <mergeCell ref="F30:I30"/>
    <mergeCell ref="D20:J20"/>
    <mergeCell ref="A21:J21"/>
    <mergeCell ref="B22:J22"/>
    <mergeCell ref="B23:J23"/>
    <mergeCell ref="C26:E26"/>
    <mergeCell ref="F26:I26"/>
    <mergeCell ref="C27:E27"/>
    <mergeCell ref="F27:I27"/>
    <mergeCell ref="C28:E28"/>
    <mergeCell ref="F28:I28"/>
    <mergeCell ref="E18:J18"/>
    <mergeCell ref="A19:J19"/>
    <mergeCell ref="C25:E25"/>
    <mergeCell ref="F25:I25"/>
    <mergeCell ref="C14:E14"/>
    <mergeCell ref="A10:C10"/>
    <mergeCell ref="E10:J10"/>
    <mergeCell ref="A17:C17"/>
    <mergeCell ref="A13:B13"/>
    <mergeCell ref="E13:J13"/>
    <mergeCell ref="A14:B14"/>
    <mergeCell ref="A15:B15"/>
    <mergeCell ref="C15:E15"/>
    <mergeCell ref="A16:B16"/>
    <mergeCell ref="E16:J16"/>
    <mergeCell ref="E17:J17"/>
    <mergeCell ref="N45:P45"/>
    <mergeCell ref="R45:S45"/>
    <mergeCell ref="B36:D36"/>
    <mergeCell ref="B38:D38"/>
    <mergeCell ref="B40:D40"/>
    <mergeCell ref="B42:D42"/>
    <mergeCell ref="F37:L37"/>
    <mergeCell ref="F38:M38"/>
    <mergeCell ref="N38:P38"/>
    <mergeCell ref="R38:S38"/>
    <mergeCell ref="F42:M42"/>
    <mergeCell ref="N42:P42"/>
    <mergeCell ref="R42:S42"/>
    <mergeCell ref="N44:P44"/>
    <mergeCell ref="R44:S44"/>
    <mergeCell ref="N39:P39"/>
    <mergeCell ref="N43:P43"/>
    <mergeCell ref="R43:S43"/>
    <mergeCell ref="N41:P41"/>
    <mergeCell ref="R41:S41"/>
    <mergeCell ref="F39:L39"/>
    <mergeCell ref="A8:D8"/>
    <mergeCell ref="E8:J8"/>
    <mergeCell ref="A12:B12"/>
    <mergeCell ref="C12:D12"/>
    <mergeCell ref="F12:J12"/>
    <mergeCell ref="A9:D9"/>
    <mergeCell ref="A11:B11"/>
    <mergeCell ref="E11:J11"/>
    <mergeCell ref="N1:Q1"/>
    <mergeCell ref="A2:E2"/>
    <mergeCell ref="A6:D6"/>
    <mergeCell ref="E6:J6"/>
    <mergeCell ref="M6:M7"/>
    <mergeCell ref="N6:P6"/>
    <mergeCell ref="Q6:Q7"/>
    <mergeCell ref="A3:J3"/>
    <mergeCell ref="A7:D7"/>
    <mergeCell ref="E7:J7"/>
    <mergeCell ref="D4:E4"/>
    <mergeCell ref="E9:J9"/>
    <mergeCell ref="AL6:AL7"/>
    <mergeCell ref="AM6:AM7"/>
    <mergeCell ref="AJ6:AJ7"/>
    <mergeCell ref="AD6:AD7"/>
    <mergeCell ref="AE6:AE7"/>
    <mergeCell ref="AF6:AF7"/>
    <mergeCell ref="AG6:AG7"/>
    <mergeCell ref="AH6:AH7"/>
    <mergeCell ref="AI6:AI7"/>
    <mergeCell ref="AK6:AK7"/>
    <mergeCell ref="R6:R7"/>
    <mergeCell ref="AC6:AC7"/>
    <mergeCell ref="S6:S7"/>
    <mergeCell ref="T6:T7"/>
    <mergeCell ref="U6:U7"/>
    <mergeCell ref="V6:V7"/>
    <mergeCell ref="W6:W7"/>
    <mergeCell ref="X6:X7"/>
    <mergeCell ref="Y6:Y7"/>
    <mergeCell ref="Z6:Z7"/>
    <mergeCell ref="AA6:AA7"/>
    <mergeCell ref="AB6:AB7"/>
  </mergeCells>
  <phoneticPr fontId="94" type="noConversion"/>
  <pageMargins left="0.59055118110236227" right="0.39370078740157483" top="0.27559055118110237" bottom="0.55118110236220474" header="0.31496062992125984" footer="0.31496062992125984"/>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405"/>
  <sheetViews>
    <sheetView view="pageBreakPreview" zoomScale="115" zoomScaleNormal="100" zoomScaleSheetLayoutView="115" workbookViewId="0">
      <selection activeCell="B3" sqref="B3:O3"/>
    </sheetView>
  </sheetViews>
  <sheetFormatPr defaultColWidth="9.140625" defaultRowHeight="15.75" x14ac:dyDescent="0.25"/>
  <cols>
    <col min="1" max="1" width="6.85546875" style="221" customWidth="1"/>
    <col min="2" max="2" width="17.42578125" style="221" customWidth="1"/>
    <col min="3" max="3" width="14.7109375" style="221" customWidth="1"/>
    <col min="4" max="4" width="9.7109375" style="221" customWidth="1"/>
    <col min="5" max="5" width="13.28515625" style="221" customWidth="1"/>
    <col min="6" max="6" width="3.85546875" style="221" customWidth="1"/>
    <col min="7" max="7" width="6.140625" style="221" customWidth="1"/>
    <col min="8" max="9" width="9.140625" style="221"/>
    <col min="10" max="10" width="16" style="221" customWidth="1"/>
    <col min="11" max="12" width="9.140625" style="221"/>
    <col min="13" max="13" width="13.140625" style="34" customWidth="1"/>
    <col min="14" max="14" width="53.7109375" style="4" customWidth="1"/>
    <col min="15" max="15" width="11.28515625" style="42" customWidth="1"/>
    <col min="16" max="16" width="15.28515625" style="4" customWidth="1"/>
    <col min="17" max="17" width="24.42578125" style="4" customWidth="1"/>
    <col min="18" max="18" width="13.5703125" style="4" customWidth="1"/>
    <col min="19" max="19" width="23.42578125" style="5" customWidth="1"/>
    <col min="20" max="20" width="17.85546875" style="4" customWidth="1"/>
    <col min="21" max="21" width="29.7109375" style="4" customWidth="1"/>
    <col min="22" max="22" width="20.7109375" style="4" customWidth="1"/>
    <col min="23" max="23" width="26" style="4" customWidth="1"/>
    <col min="24" max="24" width="17.5703125" style="4" customWidth="1"/>
    <col min="25" max="25" width="21.7109375" style="4" customWidth="1"/>
    <col min="26" max="26" width="22.140625" style="4" customWidth="1"/>
    <col min="27" max="27" width="16.42578125" style="4" customWidth="1"/>
    <col min="28" max="28" width="23.28515625" style="4" customWidth="1"/>
    <col min="29" max="29" width="22.28515625" style="4" customWidth="1"/>
    <col min="30" max="33" width="23.7109375" style="4" customWidth="1"/>
    <col min="34" max="34" width="25" style="4" customWidth="1"/>
    <col min="35" max="35" width="23.7109375" style="4" customWidth="1"/>
    <col min="36" max="36" width="32.28515625" style="4" customWidth="1"/>
    <col min="37" max="16384" width="9.140625" style="221"/>
  </cols>
  <sheetData>
    <row r="1" spans="1:47" ht="15.75" customHeight="1" x14ac:dyDescent="0.3">
      <c r="A1" s="6"/>
      <c r="B1" s="6"/>
      <c r="C1" s="6"/>
      <c r="D1" s="6"/>
      <c r="E1" s="6"/>
      <c r="F1" s="6"/>
      <c r="G1" s="6"/>
      <c r="H1" s="6"/>
      <c r="I1" s="6"/>
      <c r="J1" s="6"/>
      <c r="N1" s="549" t="s">
        <v>21</v>
      </c>
      <c r="O1" s="549"/>
      <c r="P1" s="549"/>
      <c r="Q1" s="549"/>
    </row>
    <row r="2" spans="1:47" ht="15.75" customHeight="1" x14ac:dyDescent="0.25">
      <c r="A2" s="550" t="s">
        <v>212</v>
      </c>
      <c r="B2" s="550"/>
      <c r="C2" s="550"/>
      <c r="D2" s="550"/>
      <c r="E2" s="550"/>
      <c r="F2" s="153">
        <v>12</v>
      </c>
      <c r="G2" s="189" t="s">
        <v>745</v>
      </c>
      <c r="H2" s="349"/>
      <c r="I2" s="48"/>
      <c r="J2" s="70"/>
    </row>
    <row r="3" spans="1:47" ht="15.75" customHeight="1" x14ac:dyDescent="0.25">
      <c r="A3" s="6"/>
      <c r="B3" s="6"/>
      <c r="C3" s="6"/>
      <c r="D3" s="6"/>
      <c r="E3" s="6"/>
      <c r="F3" s="6"/>
      <c r="G3" s="6"/>
      <c r="H3" s="6"/>
      <c r="I3" s="6"/>
      <c r="J3" s="6"/>
    </row>
    <row r="4" spans="1:47" ht="15.75" customHeight="1" x14ac:dyDescent="0.25">
      <c r="A4" s="6"/>
      <c r="B4" s="6"/>
      <c r="C4" s="71" t="s">
        <v>37</v>
      </c>
      <c r="D4" s="551" t="str">
        <f>VLOOKUP(F2,M:AJ,7)</f>
        <v>05 декабря 2020 г.</v>
      </c>
      <c r="E4" s="551"/>
      <c r="F4" s="551"/>
      <c r="G4" s="6"/>
      <c r="H4" s="6"/>
      <c r="I4" s="6"/>
      <c r="J4" s="6"/>
      <c r="M4" s="47"/>
      <c r="N4" s="41">
        <v>2</v>
      </c>
      <c r="O4" s="47">
        <v>3</v>
      </c>
      <c r="P4" s="41">
        <v>4</v>
      </c>
      <c r="Q4" s="47">
        <v>5</v>
      </c>
      <c r="R4" s="41">
        <v>6</v>
      </c>
      <c r="S4" s="47">
        <v>7</v>
      </c>
      <c r="T4" s="41">
        <v>8</v>
      </c>
      <c r="U4" s="47">
        <v>9</v>
      </c>
      <c r="V4" s="41">
        <v>10</v>
      </c>
      <c r="W4" s="47">
        <v>11</v>
      </c>
      <c r="X4" s="41">
        <v>12</v>
      </c>
      <c r="Y4" s="47">
        <v>13</v>
      </c>
      <c r="Z4" s="41">
        <v>14</v>
      </c>
      <c r="AA4" s="47">
        <v>15</v>
      </c>
      <c r="AB4" s="47">
        <v>16</v>
      </c>
      <c r="AC4" s="47">
        <v>17</v>
      </c>
      <c r="AD4" s="47">
        <v>18</v>
      </c>
      <c r="AE4" s="47">
        <v>19</v>
      </c>
      <c r="AF4" s="47">
        <v>20</v>
      </c>
      <c r="AG4" s="47">
        <v>21</v>
      </c>
      <c r="AH4" s="47">
        <v>22</v>
      </c>
      <c r="AI4" s="47">
        <v>23</v>
      </c>
      <c r="AJ4" s="47">
        <v>24</v>
      </c>
    </row>
    <row r="5" spans="1:47" ht="15.75" customHeight="1" x14ac:dyDescent="0.25">
      <c r="A5" s="6"/>
      <c r="B5" s="6"/>
      <c r="C5" s="6"/>
      <c r="D5" s="6"/>
      <c r="E5" s="6"/>
      <c r="F5" s="6"/>
      <c r="G5" s="6"/>
      <c r="H5" s="6"/>
      <c r="I5" s="6"/>
      <c r="J5" s="6"/>
      <c r="M5" s="7" t="s">
        <v>22</v>
      </c>
    </row>
    <row r="6" spans="1:47" ht="15.75" customHeight="1" x14ac:dyDescent="0.25">
      <c r="A6" s="552" t="s">
        <v>213</v>
      </c>
      <c r="B6" s="552"/>
      <c r="C6" s="552"/>
      <c r="D6" s="552"/>
      <c r="E6" s="553" t="str">
        <f>Исх!B32</f>
        <v>ООО «Соровскнефть»</v>
      </c>
      <c r="F6" s="553"/>
      <c r="G6" s="553"/>
      <c r="H6" s="553"/>
      <c r="I6" s="553"/>
      <c r="J6" s="553"/>
      <c r="M6" s="554" t="s">
        <v>23</v>
      </c>
      <c r="N6" s="545" t="s">
        <v>24</v>
      </c>
      <c r="O6" s="545"/>
      <c r="P6" s="545"/>
      <c r="Q6" s="545" t="s">
        <v>25</v>
      </c>
      <c r="R6" s="545" t="s">
        <v>26</v>
      </c>
      <c r="S6" s="546" t="s">
        <v>27</v>
      </c>
      <c r="T6" s="547" t="s">
        <v>28</v>
      </c>
      <c r="U6" s="547" t="s">
        <v>29</v>
      </c>
      <c r="V6" s="548" t="s">
        <v>40</v>
      </c>
      <c r="W6" s="543" t="s">
        <v>221</v>
      </c>
      <c r="X6" s="543" t="s">
        <v>30</v>
      </c>
      <c r="Y6" s="543" t="s">
        <v>31</v>
      </c>
      <c r="Z6" s="543" t="s">
        <v>32</v>
      </c>
      <c r="AA6" s="544" t="s">
        <v>7</v>
      </c>
      <c r="AB6" s="544" t="s">
        <v>216</v>
      </c>
      <c r="AC6" s="541" t="s">
        <v>214</v>
      </c>
      <c r="AD6" s="541" t="s">
        <v>215</v>
      </c>
      <c r="AE6" s="541" t="s">
        <v>206</v>
      </c>
      <c r="AF6" s="541" t="s">
        <v>207</v>
      </c>
      <c r="AG6" s="541" t="s">
        <v>219</v>
      </c>
      <c r="AH6" s="541" t="s">
        <v>208</v>
      </c>
      <c r="AI6" s="541" t="s">
        <v>218</v>
      </c>
      <c r="AJ6" s="555" t="s">
        <v>203</v>
      </c>
    </row>
    <row r="7" spans="1:47" ht="49.5" customHeight="1" x14ac:dyDescent="0.2">
      <c r="A7" s="533" t="s">
        <v>202</v>
      </c>
      <c r="B7" s="533"/>
      <c r="C7" s="533"/>
      <c r="D7" s="533"/>
      <c r="E7" s="557" t="str">
        <f>VLOOKUP(F2,M:AC, 2)</f>
        <v xml:space="preserve">Кран шаровой ручной фланцевый (в к-те с ответными фланцами и крепежом), DN 15, PN 1,6 МПа </v>
      </c>
      <c r="F7" s="557"/>
      <c r="G7" s="557"/>
      <c r="H7" s="557"/>
      <c r="I7" s="557"/>
      <c r="J7" s="557"/>
      <c r="M7" s="554"/>
      <c r="N7" s="423" t="s">
        <v>33</v>
      </c>
      <c r="O7" s="422" t="s">
        <v>34</v>
      </c>
      <c r="P7" s="423" t="s">
        <v>35</v>
      </c>
      <c r="Q7" s="545"/>
      <c r="R7" s="545"/>
      <c r="S7" s="546"/>
      <c r="T7" s="547"/>
      <c r="U7" s="547"/>
      <c r="V7" s="548"/>
      <c r="W7" s="543"/>
      <c r="X7" s="543"/>
      <c r="Y7" s="543"/>
      <c r="Z7" s="543"/>
      <c r="AA7" s="544"/>
      <c r="AB7" s="544"/>
      <c r="AC7" s="542"/>
      <c r="AD7" s="542"/>
      <c r="AE7" s="542"/>
      <c r="AF7" s="542"/>
      <c r="AG7" s="542"/>
      <c r="AH7" s="542"/>
      <c r="AI7" s="542"/>
      <c r="AJ7" s="556"/>
    </row>
    <row r="8" spans="1:47" ht="15.75" customHeight="1" x14ac:dyDescent="0.25">
      <c r="A8" s="523" t="s">
        <v>316</v>
      </c>
      <c r="B8" s="523"/>
      <c r="C8" s="523"/>
      <c r="D8" s="523"/>
      <c r="E8" s="537" t="str">
        <f>VLOOKUP(F2,M:AJ,24)</f>
        <v>№115163, 115162;</v>
      </c>
      <c r="F8" s="537"/>
      <c r="G8" s="537"/>
      <c r="H8" s="537"/>
      <c r="I8" s="537"/>
      <c r="J8" s="537"/>
      <c r="K8" s="263" t="s">
        <v>212</v>
      </c>
      <c r="L8" s="263" t="str">
        <f>CONCATENATE(K8,M8)</f>
        <v>Акт входного контроля №1</v>
      </c>
      <c r="M8" s="47">
        <v>1</v>
      </c>
      <c r="N8" s="261" t="s">
        <v>751</v>
      </c>
      <c r="O8" s="152" t="s">
        <v>747</v>
      </c>
      <c r="P8" s="261" t="str">
        <f t="shared" ref="P8" si="0">CONCATENATE(N8,R8)</f>
        <v xml:space="preserve">Трубы стальные бесшовные грячедеформированные общего назначения Ø57х5 мм 09Г2С; МУК №П2-01 М-0034, РД 03-606-03, ГОСТ 8732-78, ГОСТ 8731-74; </v>
      </c>
      <c r="Q8" s="261" t="s">
        <v>746</v>
      </c>
      <c r="R8" s="261" t="s">
        <v>713</v>
      </c>
      <c r="S8" s="418" t="s">
        <v>716</v>
      </c>
      <c r="T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8" s="261" t="s">
        <v>714</v>
      </c>
      <c r="V8" s="261" t="s">
        <v>423</v>
      </c>
      <c r="W8" s="261" t="s">
        <v>199</v>
      </c>
      <c r="X8" s="261" t="s">
        <v>197</v>
      </c>
      <c r="Y8" s="261" t="str">
        <f>Исх!E$8</f>
        <v xml:space="preserve">Романенко В.А. </v>
      </c>
      <c r="Z8" s="261" t="str">
        <f>Исх!E$12</f>
        <v xml:space="preserve">Гебеков Н.Г. </v>
      </c>
      <c r="AA8" s="261" t="str">
        <f>Исх!E$24</f>
        <v xml:space="preserve">Дегтярев Г.В. </v>
      </c>
      <c r="AB8" s="261" t="str">
        <f>Исх!E$25</f>
        <v>Меньков А.И.</v>
      </c>
      <c r="AC8" s="261" t="s">
        <v>691</v>
      </c>
      <c r="AD8" s="265" t="s">
        <v>715</v>
      </c>
      <c r="AE8" s="418" t="s">
        <v>716</v>
      </c>
      <c r="AF8" s="261"/>
      <c r="AG8" s="260"/>
      <c r="AH8" s="261"/>
      <c r="AI8" s="261" t="str">
        <f>Исх!B$31</f>
        <v>ООО «Нефтьмонтаж»,</v>
      </c>
      <c r="AJ8" s="260" t="s">
        <v>717</v>
      </c>
      <c r="AM8" s="538" t="s">
        <v>19</v>
      </c>
      <c r="AN8" s="539"/>
      <c r="AO8" s="539"/>
      <c r="AP8" s="539"/>
    </row>
    <row r="9" spans="1:47" ht="35.25" customHeight="1" x14ac:dyDescent="0.25">
      <c r="A9" s="533" t="s">
        <v>315</v>
      </c>
      <c r="B9" s="533"/>
      <c r="C9" s="533"/>
      <c r="D9" s="533"/>
      <c r="E9" s="537">
        <f>VLOOKUP(F2,M:AJ,17)</f>
        <v>0</v>
      </c>
      <c r="F9" s="537"/>
      <c r="G9" s="537"/>
      <c r="H9" s="537"/>
      <c r="I9" s="537"/>
      <c r="J9" s="537"/>
      <c r="K9" s="263" t="s">
        <v>212</v>
      </c>
      <c r="L9" s="263" t="str">
        <f t="shared" ref="L9:L58" si="1">CONCATENATE(K9,M9)</f>
        <v>Акт входного контроля №2</v>
      </c>
      <c r="M9" s="47">
        <v>2</v>
      </c>
      <c r="N9" s="348" t="s">
        <v>718</v>
      </c>
      <c r="O9" s="419" t="s">
        <v>678</v>
      </c>
      <c r="P9" s="366" t="s">
        <v>719</v>
      </c>
      <c r="Q9" s="261" t="s">
        <v>746</v>
      </c>
      <c r="R9" s="366" t="s">
        <v>595</v>
      </c>
      <c r="S9" s="418" t="s">
        <v>716</v>
      </c>
      <c r="T9" s="366" t="s">
        <v>720</v>
      </c>
      <c r="U9" s="366" t="s">
        <v>721</v>
      </c>
      <c r="V9" s="366" t="s">
        <v>226</v>
      </c>
      <c r="W9" s="366" t="s">
        <v>225</v>
      </c>
      <c r="X9" s="366" t="s">
        <v>197</v>
      </c>
      <c r="Y9" s="366" t="s">
        <v>594</v>
      </c>
      <c r="Z9" s="366" t="s">
        <v>402</v>
      </c>
      <c r="AA9" s="366" t="s">
        <v>305</v>
      </c>
      <c r="AB9" s="261" t="s">
        <v>407</v>
      </c>
      <c r="AC9" s="366" t="s">
        <v>722</v>
      </c>
      <c r="AD9" s="367" t="s">
        <v>723</v>
      </c>
      <c r="AE9" s="418" t="s">
        <v>716</v>
      </c>
      <c r="AF9" s="366"/>
      <c r="AG9" s="368"/>
      <c r="AH9" s="366"/>
      <c r="AI9" s="366" t="s">
        <v>348</v>
      </c>
      <c r="AJ9" s="368" t="s">
        <v>724</v>
      </c>
      <c r="AM9" s="425"/>
      <c r="AN9" s="426"/>
      <c r="AO9" s="426"/>
      <c r="AP9" s="426"/>
    </row>
    <row r="10" spans="1:47" ht="15.75" customHeight="1" x14ac:dyDescent="0.25">
      <c r="A10" s="523" t="s">
        <v>204</v>
      </c>
      <c r="B10" s="523"/>
      <c r="C10" s="523"/>
      <c r="D10" s="6"/>
      <c r="E10" s="536" t="str">
        <f>VLOOKUP(F2,M:AJ,18)</f>
        <v>05.2020 г.</v>
      </c>
      <c r="F10" s="536"/>
      <c r="G10" s="536"/>
      <c r="H10" s="536"/>
      <c r="I10" s="536"/>
      <c r="J10" s="536"/>
      <c r="K10" s="263" t="s">
        <v>212</v>
      </c>
      <c r="L10" s="263" t="str">
        <f t="shared" si="1"/>
        <v>Акт входного контроля №3</v>
      </c>
      <c r="M10" s="47">
        <v>3</v>
      </c>
      <c r="N10" s="348" t="s">
        <v>725</v>
      </c>
      <c r="O10" s="420" t="s">
        <v>710</v>
      </c>
      <c r="P10" s="366" t="s">
        <v>719</v>
      </c>
      <c r="Q10" s="261" t="s">
        <v>746</v>
      </c>
      <c r="R10" s="366" t="s">
        <v>595</v>
      </c>
      <c r="S10" s="418" t="s">
        <v>716</v>
      </c>
      <c r="T10" s="366" t="s">
        <v>720</v>
      </c>
      <c r="U10" s="366" t="s">
        <v>727</v>
      </c>
      <c r="V10" s="366" t="s">
        <v>226</v>
      </c>
      <c r="W10" s="366" t="s">
        <v>225</v>
      </c>
      <c r="X10" s="366" t="s">
        <v>197</v>
      </c>
      <c r="Y10" s="366" t="s">
        <v>594</v>
      </c>
      <c r="Z10" s="366" t="s">
        <v>402</v>
      </c>
      <c r="AA10" s="366" t="s">
        <v>305</v>
      </c>
      <c r="AB10" s="261" t="s">
        <v>407</v>
      </c>
      <c r="AC10" s="366" t="s">
        <v>722</v>
      </c>
      <c r="AD10" s="367" t="s">
        <v>728</v>
      </c>
      <c r="AE10" s="418" t="s">
        <v>716</v>
      </c>
      <c r="AF10" s="366"/>
      <c r="AG10" s="368"/>
      <c r="AH10" s="366"/>
      <c r="AI10" s="366" t="s">
        <v>348</v>
      </c>
      <c r="AJ10" s="368" t="s">
        <v>726</v>
      </c>
      <c r="AM10" s="538" t="s">
        <v>91</v>
      </c>
      <c r="AN10" s="539"/>
      <c r="AO10" s="539"/>
    </row>
    <row r="11" spans="1:47" ht="15.75" customHeight="1" x14ac:dyDescent="0.25">
      <c r="A11" s="523" t="s">
        <v>205</v>
      </c>
      <c r="B11" s="523"/>
      <c r="C11" s="6"/>
      <c r="D11" s="6"/>
      <c r="E11" s="540" t="str">
        <f>VLOOKUP(F2,M:AJ,23)</f>
        <v xml:space="preserve"> Ведущий специалист ООО «РН-СтройКонтроль» БабшановА.М.приказ № 203-од от 01.04.2021 г. </v>
      </c>
      <c r="F11" s="540"/>
      <c r="G11" s="540"/>
      <c r="H11" s="540"/>
      <c r="I11" s="540"/>
      <c r="J11" s="540"/>
      <c r="K11" s="263" t="s">
        <v>212</v>
      </c>
      <c r="L11" s="263" t="str">
        <f t="shared" si="1"/>
        <v>Акт входного контроля №4</v>
      </c>
      <c r="M11" s="47">
        <v>4</v>
      </c>
      <c r="N11" s="348" t="s">
        <v>729</v>
      </c>
      <c r="O11" s="152" t="s">
        <v>730</v>
      </c>
      <c r="P11" s="261" t="str">
        <f>CONCATENATE(N11,R11)</f>
        <v xml:space="preserve">Отвод 90-57х5 09Г2С;МУК №П2-01 М-0034, РД 03-606-03, ГОСТ 17375-2001; </v>
      </c>
      <c r="Q11" s="261" t="s">
        <v>746</v>
      </c>
      <c r="R11" s="261" t="s">
        <v>731</v>
      </c>
      <c r="S11" s="418" t="s">
        <v>716</v>
      </c>
      <c r="T11"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11" s="348" t="s">
        <v>732</v>
      </c>
      <c r="V11" s="261" t="s">
        <v>423</v>
      </c>
      <c r="W11" s="348" t="s">
        <v>199</v>
      </c>
      <c r="X11" s="261" t="s">
        <v>197</v>
      </c>
      <c r="Y11" s="403" t="s">
        <v>352</v>
      </c>
      <c r="Z11" s="261" t="str">
        <f>Исх!E$12</f>
        <v xml:space="preserve">Гебеков Н.Г. </v>
      </c>
      <c r="AA11" s="261" t="str">
        <f>Исх!E$24</f>
        <v xml:space="preserve">Дегтярев Г.В. </v>
      </c>
      <c r="AB11" s="366" t="s">
        <v>407</v>
      </c>
      <c r="AC11" s="348" t="s">
        <v>733</v>
      </c>
      <c r="AD11" s="404" t="s">
        <v>734</v>
      </c>
      <c r="AE11" s="418" t="s">
        <v>716</v>
      </c>
      <c r="AF11" s="261"/>
      <c r="AG11" s="261"/>
      <c r="AH11" s="261"/>
      <c r="AI11" s="261" t="str">
        <f>Исх!B$31</f>
        <v>ООО «Нефтьмонтаж»,</v>
      </c>
      <c r="AJ11" s="260" t="s">
        <v>735</v>
      </c>
    </row>
    <row r="12" spans="1:47" ht="15.75" customHeight="1" x14ac:dyDescent="0.25">
      <c r="A12" s="534" t="s">
        <v>224</v>
      </c>
      <c r="B12" s="534"/>
      <c r="C12" s="529"/>
      <c r="D12" s="529"/>
      <c r="E12" s="424" t="s">
        <v>319</v>
      </c>
      <c r="F12" s="535" t="str">
        <f>VLOOKUP(F2,M:AC, 3)</f>
        <v>2 шт.</v>
      </c>
      <c r="G12" s="535"/>
      <c r="H12" s="535"/>
      <c r="I12" s="535"/>
      <c r="J12" s="535"/>
      <c r="K12" s="263" t="s">
        <v>212</v>
      </c>
      <c r="L12" s="263" t="str">
        <f t="shared" si="1"/>
        <v>Акт входного контроля №5</v>
      </c>
      <c r="M12" s="47">
        <v>5</v>
      </c>
      <c r="N12" s="348" t="s">
        <v>749</v>
      </c>
      <c r="O12" s="152" t="s">
        <v>596</v>
      </c>
      <c r="P12" s="261" t="str">
        <f t="shared" ref="P12:P13" si="2">CONCATENATE(N12,R12)</f>
        <v>Тройник 57х4 09Г2С;МУК №П2-01 М-0034, РД 03-606-03, ГОСТ 17376-2001;</v>
      </c>
      <c r="Q12" s="261" t="s">
        <v>746</v>
      </c>
      <c r="R12" s="348" t="s">
        <v>736</v>
      </c>
      <c r="S12" s="418" t="s">
        <v>716</v>
      </c>
      <c r="T12"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12" s="348" t="s">
        <v>737</v>
      </c>
      <c r="V12" s="366" t="s">
        <v>423</v>
      </c>
      <c r="W12" s="366" t="s">
        <v>199</v>
      </c>
      <c r="X12" s="366" t="s">
        <v>197</v>
      </c>
      <c r="Y12" s="403" t="s">
        <v>352</v>
      </c>
      <c r="Z12" s="366" t="s">
        <v>402</v>
      </c>
      <c r="AA12" s="366" t="s">
        <v>305</v>
      </c>
      <c r="AB12" s="366" t="s">
        <v>407</v>
      </c>
      <c r="AC12" s="348" t="s">
        <v>733</v>
      </c>
      <c r="AD12" s="367" t="s">
        <v>738</v>
      </c>
      <c r="AE12" s="418" t="s">
        <v>716</v>
      </c>
      <c r="AF12" s="261"/>
      <c r="AG12" s="261"/>
      <c r="AH12" s="261"/>
      <c r="AI12" s="261" t="str">
        <f>Исх!B$31</f>
        <v>ООО «Нефтьмонтаж»,</v>
      </c>
      <c r="AJ12" s="260" t="s">
        <v>739</v>
      </c>
      <c r="AM12" s="522" t="s">
        <v>711</v>
      </c>
      <c r="AN12" s="522"/>
      <c r="AO12" s="522"/>
      <c r="AP12" s="522"/>
      <c r="AQ12" s="522"/>
      <c r="AR12" s="522"/>
      <c r="AS12" s="522"/>
      <c r="AT12" s="522"/>
      <c r="AU12" s="522"/>
    </row>
    <row r="13" spans="1:47" ht="15.75" customHeight="1" x14ac:dyDescent="0.25">
      <c r="A13" s="523" t="s">
        <v>206</v>
      </c>
      <c r="B13" s="523"/>
      <c r="C13" s="536" t="str">
        <f>VLOOKUP(F2,M:AJ,19)</f>
        <v>05 декабря 2020 г.</v>
      </c>
      <c r="D13" s="536"/>
      <c r="E13" s="536"/>
      <c r="F13" s="6"/>
      <c r="G13" s="6"/>
      <c r="H13" s="6"/>
      <c r="I13" s="6"/>
      <c r="J13" s="6"/>
      <c r="K13" s="263" t="s">
        <v>212</v>
      </c>
      <c r="L13" s="263" t="str">
        <f t="shared" si="1"/>
        <v>Акт входного контроля №6</v>
      </c>
      <c r="M13" s="47">
        <v>6</v>
      </c>
      <c r="N13" s="428" t="s">
        <v>758</v>
      </c>
      <c r="O13" s="152" t="s">
        <v>677</v>
      </c>
      <c r="P13" s="431" t="str">
        <f t="shared" si="2"/>
        <v>Задвижка клиновая с ручным приводом (в к-те с ответными фланцами и крепежом) ЗК50*16-Ф-Х-К0/4-К48/РМ/Н/С0 DN 50, PN 1,6 МПаМУК №П1-01.05 М-0080, РД 03-606-03;</v>
      </c>
      <c r="Q13" s="431" t="s">
        <v>746</v>
      </c>
      <c r="R13" s="431" t="s">
        <v>766</v>
      </c>
      <c r="S13" s="418" t="s">
        <v>716</v>
      </c>
      <c r="T13" s="431" t="s">
        <v>805</v>
      </c>
      <c r="U13" s="348" t="s">
        <v>767</v>
      </c>
      <c r="V13" s="261" t="s">
        <v>423</v>
      </c>
      <c r="W13" s="348" t="s">
        <v>199</v>
      </c>
      <c r="X13" s="261" t="s">
        <v>197</v>
      </c>
      <c r="Y13" s="403" t="s">
        <v>352</v>
      </c>
      <c r="Z13" s="261" t="s">
        <v>402</v>
      </c>
      <c r="AA13" s="261" t="s">
        <v>305</v>
      </c>
      <c r="AB13" s="366" t="s">
        <v>407</v>
      </c>
      <c r="AC13" s="348" t="s">
        <v>768</v>
      </c>
      <c r="AD13" s="404" t="s">
        <v>769</v>
      </c>
      <c r="AE13" s="418" t="s">
        <v>770</v>
      </c>
      <c r="AF13" s="261"/>
      <c r="AG13" s="261"/>
      <c r="AH13" s="261"/>
      <c r="AI13" s="261" t="s">
        <v>298</v>
      </c>
      <c r="AJ13" s="351" t="s">
        <v>785</v>
      </c>
      <c r="AM13" s="526" t="s">
        <v>712</v>
      </c>
      <c r="AN13" s="526"/>
      <c r="AO13" s="526"/>
      <c r="AP13" s="526"/>
      <c r="AQ13" s="526"/>
      <c r="AR13" s="526"/>
      <c r="AS13" s="526"/>
      <c r="AT13" s="526"/>
      <c r="AU13" s="526"/>
    </row>
    <row r="14" spans="1:47" ht="15.75" customHeight="1" x14ac:dyDescent="0.25">
      <c r="A14" s="530" t="s">
        <v>207</v>
      </c>
      <c r="B14" s="530"/>
      <c r="C14" s="531"/>
      <c r="D14" s="531"/>
      <c r="E14" s="531"/>
      <c r="F14" s="6"/>
      <c r="G14" s="6"/>
      <c r="H14" s="6"/>
      <c r="I14" s="6"/>
      <c r="J14" s="6"/>
      <c r="K14" s="263" t="s">
        <v>212</v>
      </c>
      <c r="L14" s="263" t="str">
        <f t="shared" si="1"/>
        <v>Акт входного контроля №7</v>
      </c>
      <c r="M14" s="47">
        <v>7</v>
      </c>
      <c r="N14" s="348" t="s">
        <v>752</v>
      </c>
      <c r="O14" s="152" t="s">
        <v>740</v>
      </c>
      <c r="P14" s="261" t="str">
        <f>CONCATENATE(N14,R14)</f>
        <v xml:space="preserve">Опора 57х5-09Г2С ТС-623.000-03 9.РНПО.3.20.057.00.000 СБ;МУК №П2-01 М-0034, РД 03-606-03, серия 5.903-13 в. 8-95; </v>
      </c>
      <c r="Q14" s="261" t="s">
        <v>746</v>
      </c>
      <c r="R14" s="261" t="s">
        <v>741</v>
      </c>
      <c r="S14" s="418" t="s">
        <v>716</v>
      </c>
      <c r="T14" s="261" t="s">
        <v>805</v>
      </c>
      <c r="U14" s="261" t="s">
        <v>753</v>
      </c>
      <c r="V14" s="261" t="s">
        <v>423</v>
      </c>
      <c r="W14" s="348" t="s">
        <v>199</v>
      </c>
      <c r="X14" s="261" t="s">
        <v>197</v>
      </c>
      <c r="Y14" s="403" t="s">
        <v>352</v>
      </c>
      <c r="Z14" s="261" t="s">
        <v>402</v>
      </c>
      <c r="AA14" s="261" t="s">
        <v>305</v>
      </c>
      <c r="AB14" s="366" t="s">
        <v>407</v>
      </c>
      <c r="AC14" s="348" t="s">
        <v>754</v>
      </c>
      <c r="AD14" s="350" t="s">
        <v>755</v>
      </c>
      <c r="AE14" s="418" t="s">
        <v>716</v>
      </c>
      <c r="AF14" s="261"/>
      <c r="AG14" s="261"/>
      <c r="AH14" s="261"/>
      <c r="AI14" s="261" t="s">
        <v>298</v>
      </c>
      <c r="AJ14" s="351" t="s">
        <v>609</v>
      </c>
    </row>
    <row r="15" spans="1:47" ht="15.75" customHeight="1" x14ac:dyDescent="0.25">
      <c r="A15" s="530" t="s">
        <v>208</v>
      </c>
      <c r="B15" s="530"/>
      <c r="C15" s="532"/>
      <c r="D15" s="532"/>
      <c r="E15" s="532"/>
      <c r="F15" s="6"/>
      <c r="G15" s="6"/>
      <c r="H15" s="6"/>
      <c r="I15" s="6"/>
      <c r="J15" s="6"/>
      <c r="K15" s="263" t="s">
        <v>212</v>
      </c>
      <c r="L15" s="263" t="str">
        <f t="shared" si="1"/>
        <v>Акт входного контроля №8</v>
      </c>
      <c r="M15" s="47">
        <v>8</v>
      </c>
      <c r="N15" s="348" t="s">
        <v>756</v>
      </c>
      <c r="O15" s="347" t="s">
        <v>600</v>
      </c>
      <c r="P15" s="261" t="str">
        <f>CONCATENATE(N15,R15)</f>
        <v>Опора 57х4-09Г2С ТС-670.000 9.РНПО.3.20.060.00.000;МУК №П2-01 М-0034, РД 03-606-03, серия 5.903-13 в. 7-95;</v>
      </c>
      <c r="Q15" s="261" t="s">
        <v>746</v>
      </c>
      <c r="R15" s="348" t="s">
        <v>742</v>
      </c>
      <c r="S15" s="418" t="s">
        <v>716</v>
      </c>
      <c r="T15" s="261" t="s">
        <v>805</v>
      </c>
      <c r="U15" s="261" t="s">
        <v>753</v>
      </c>
      <c r="V15" s="261" t="s">
        <v>423</v>
      </c>
      <c r="W15" s="348" t="s">
        <v>199</v>
      </c>
      <c r="X15" s="261" t="s">
        <v>197</v>
      </c>
      <c r="Y15" s="403" t="s">
        <v>352</v>
      </c>
      <c r="Z15" s="261" t="s">
        <v>402</v>
      </c>
      <c r="AA15" s="261" t="s">
        <v>305</v>
      </c>
      <c r="AB15" s="366" t="s">
        <v>407</v>
      </c>
      <c r="AC15" s="348" t="s">
        <v>754</v>
      </c>
      <c r="AD15" s="427" t="s">
        <v>755</v>
      </c>
      <c r="AE15" s="418" t="s">
        <v>716</v>
      </c>
      <c r="AF15" s="261"/>
      <c r="AG15" s="261"/>
      <c r="AH15" s="261"/>
      <c r="AI15" s="261" t="s">
        <v>298</v>
      </c>
      <c r="AJ15" s="351" t="s">
        <v>609</v>
      </c>
    </row>
    <row r="16" spans="1:47" ht="46.5" customHeight="1" x14ac:dyDescent="0.2">
      <c r="A16" s="533" t="s">
        <v>209</v>
      </c>
      <c r="B16" s="533"/>
      <c r="C16" s="527" t="s">
        <v>789</v>
      </c>
      <c r="D16" s="527"/>
      <c r="E16" s="527"/>
      <c r="F16" s="527"/>
      <c r="G16" s="527"/>
      <c r="H16" s="527"/>
      <c r="I16" s="527"/>
      <c r="J16" s="527"/>
      <c r="K16" s="263" t="s">
        <v>212</v>
      </c>
      <c r="L16" s="263" t="str">
        <f t="shared" si="1"/>
        <v>Акт входного контроля №9</v>
      </c>
      <c r="M16" s="47">
        <v>9</v>
      </c>
      <c r="N16" s="261" t="s">
        <v>759</v>
      </c>
      <c r="O16" s="347" t="s">
        <v>677</v>
      </c>
      <c r="P16" s="261" t="str">
        <f t="shared" ref="P16:P39" si="3">CONCATENATE(N16,R16)</f>
        <v>Фланец 50-16-11-1-Е-Ст20АМУК №П2-01 М-0034, РД 03-606-03, ГОСТ 33259-2015;</v>
      </c>
      <c r="Q16" s="261" t="s">
        <v>746</v>
      </c>
      <c r="R16" s="261" t="s">
        <v>771</v>
      </c>
      <c r="S16" s="418" t="s">
        <v>716</v>
      </c>
      <c r="T16" s="261" t="s">
        <v>805</v>
      </c>
      <c r="U16" s="261" t="s">
        <v>772</v>
      </c>
      <c r="V16" s="261" t="s">
        <v>423</v>
      </c>
      <c r="W16" s="261" t="s">
        <v>199</v>
      </c>
      <c r="X16" s="261" t="s">
        <v>197</v>
      </c>
      <c r="Y16" s="403" t="s">
        <v>352</v>
      </c>
      <c r="Z16" s="261" t="s">
        <v>402</v>
      </c>
      <c r="AA16" s="261" t="s">
        <v>305</v>
      </c>
      <c r="AB16" s="366" t="s">
        <v>407</v>
      </c>
      <c r="AC16" s="261" t="s">
        <v>598</v>
      </c>
      <c r="AD16" s="265"/>
      <c r="AE16" s="418" t="s">
        <v>716</v>
      </c>
      <c r="AF16" s="261"/>
      <c r="AG16" s="260"/>
      <c r="AH16" s="261"/>
      <c r="AI16" s="261" t="s">
        <v>298</v>
      </c>
      <c r="AJ16" s="260"/>
    </row>
    <row r="17" spans="1:36" ht="15.75" customHeight="1" x14ac:dyDescent="0.2">
      <c r="A17" s="523" t="s">
        <v>210</v>
      </c>
      <c r="B17" s="523"/>
      <c r="C17" s="523"/>
      <c r="D17" s="527" t="s">
        <v>797</v>
      </c>
      <c r="E17" s="527"/>
      <c r="F17" s="527"/>
      <c r="G17" s="527"/>
      <c r="H17" s="527"/>
      <c r="I17" s="527"/>
      <c r="J17" s="527"/>
      <c r="K17" s="263" t="s">
        <v>212</v>
      </c>
      <c r="L17" s="263" t="str">
        <f t="shared" si="1"/>
        <v>Акт входного контроля №10</v>
      </c>
      <c r="M17" s="47">
        <v>10</v>
      </c>
      <c r="N17" s="261" t="s">
        <v>760</v>
      </c>
      <c r="O17" s="152" t="s">
        <v>677</v>
      </c>
      <c r="P17" s="261" t="str">
        <f t="shared" si="3"/>
        <v>Прокладка 50-16 исп. Е-FМУК №П2-01 М-0034,РД 03-606-03, ТУ 33.114406-92;</v>
      </c>
      <c r="Q17" s="261" t="s">
        <v>746</v>
      </c>
      <c r="R17" s="348" t="s">
        <v>773</v>
      </c>
      <c r="S17" s="418" t="s">
        <v>716</v>
      </c>
      <c r="T17" s="261" t="s">
        <v>805</v>
      </c>
      <c r="U17" s="261" t="s">
        <v>772</v>
      </c>
      <c r="V17" s="261" t="s">
        <v>423</v>
      </c>
      <c r="W17" s="261" t="s">
        <v>199</v>
      </c>
      <c r="X17" s="261" t="s">
        <v>197</v>
      </c>
      <c r="Y17" s="403" t="s">
        <v>352</v>
      </c>
      <c r="Z17" s="261" t="s">
        <v>402</v>
      </c>
      <c r="AA17" s="261" t="s">
        <v>305</v>
      </c>
      <c r="AB17" s="366" t="s">
        <v>407</v>
      </c>
      <c r="AC17" s="348"/>
      <c r="AD17" s="355"/>
      <c r="AE17" s="418" t="s">
        <v>716</v>
      </c>
      <c r="AF17" s="268"/>
      <c r="AG17" s="260"/>
      <c r="AH17" s="261"/>
      <c r="AI17" s="261" t="s">
        <v>348</v>
      </c>
      <c r="AJ17" s="260"/>
    </row>
    <row r="18" spans="1:36" ht="36" customHeight="1" x14ac:dyDescent="0.25">
      <c r="A18" s="528" t="s">
        <v>317</v>
      </c>
      <c r="B18" s="528"/>
      <c r="C18" s="528"/>
      <c r="D18" s="529" t="str">
        <f>VLOOKUP(F2,M:AJ,6)</f>
        <v>МУК №П2-01 М-0034, РД 03-606-03, ТУ 3742-002-52838824-2006;</v>
      </c>
      <c r="E18" s="529"/>
      <c r="F18" s="529"/>
      <c r="G18" s="529"/>
      <c r="H18" s="529"/>
      <c r="I18" s="529"/>
      <c r="J18" s="529"/>
      <c r="K18" s="263" t="s">
        <v>212</v>
      </c>
      <c r="L18" s="263" t="str">
        <f t="shared" si="1"/>
        <v>Акт входного контроля №11</v>
      </c>
      <c r="M18" s="47">
        <v>11</v>
      </c>
      <c r="N18" s="429" t="s">
        <v>761</v>
      </c>
      <c r="O18" s="430">
        <v>0.2</v>
      </c>
      <c r="P18" s="261" t="str">
        <f t="shared" si="3"/>
        <v>Труба Ø18х1,5 мм В20МУК №П2-01 М-0034,РД 03-606-03, ГОСТ 8734-75/ ГОСТ 8733-74;</v>
      </c>
      <c r="Q18" s="261" t="s">
        <v>746</v>
      </c>
      <c r="R18" s="348" t="s">
        <v>774</v>
      </c>
      <c r="S18" s="418" t="s">
        <v>716</v>
      </c>
      <c r="T18" s="261" t="s">
        <v>805</v>
      </c>
      <c r="U18" s="261" t="s">
        <v>772</v>
      </c>
      <c r="V18" s="261" t="s">
        <v>423</v>
      </c>
      <c r="W18" s="261" t="s">
        <v>199</v>
      </c>
      <c r="X18" s="261" t="s">
        <v>197</v>
      </c>
      <c r="Y18" s="403" t="s">
        <v>352</v>
      </c>
      <c r="Z18" s="261" t="s">
        <v>402</v>
      </c>
      <c r="AA18" s="261" t="s">
        <v>305</v>
      </c>
      <c r="AB18" s="366" t="s">
        <v>407</v>
      </c>
      <c r="AC18" s="348"/>
      <c r="AD18" s="355"/>
      <c r="AE18" s="418" t="s">
        <v>716</v>
      </c>
      <c r="AF18" s="268"/>
      <c r="AG18" s="260"/>
      <c r="AH18" s="261"/>
      <c r="AI18" s="261" t="s">
        <v>348</v>
      </c>
      <c r="AJ18" s="260"/>
    </row>
    <row r="19" spans="1:36" ht="30" customHeight="1" x14ac:dyDescent="0.25">
      <c r="A19" s="523" t="s">
        <v>321</v>
      </c>
      <c r="B19" s="523"/>
      <c r="C19" s="523"/>
      <c r="D19" s="529" t="s">
        <v>798</v>
      </c>
      <c r="E19" s="529"/>
      <c r="F19" s="529"/>
      <c r="G19" s="529"/>
      <c r="H19" s="529"/>
      <c r="I19" s="529"/>
      <c r="J19" s="529"/>
      <c r="K19" s="263" t="s">
        <v>212</v>
      </c>
      <c r="L19" s="263" t="str">
        <f t="shared" si="1"/>
        <v>Акт входного контроля №12</v>
      </c>
      <c r="M19" s="47">
        <v>12</v>
      </c>
      <c r="N19" s="260" t="s">
        <v>788</v>
      </c>
      <c r="O19" s="152" t="s">
        <v>677</v>
      </c>
      <c r="P19" s="261" t="str">
        <f t="shared" si="3"/>
        <v>Кран шаровой ручной фланцевый (в к-те с ответными фланцами и крепежом), DN 15, PN 1,6 МПа МУК №П2-01 М-0034, РД 03-606-03, ТУ 3742-002-52838824-2006;</v>
      </c>
      <c r="Q19" s="261" t="s">
        <v>746</v>
      </c>
      <c r="R19" s="261" t="s">
        <v>775</v>
      </c>
      <c r="S19" s="418" t="s">
        <v>716</v>
      </c>
      <c r="T19" s="261" t="s">
        <v>686</v>
      </c>
      <c r="U19" s="348" t="s">
        <v>776</v>
      </c>
      <c r="V19" s="261" t="s">
        <v>423</v>
      </c>
      <c r="W19" s="261" t="s">
        <v>199</v>
      </c>
      <c r="X19" s="261" t="s">
        <v>197</v>
      </c>
      <c r="Y19" s="261" t="s">
        <v>352</v>
      </c>
      <c r="Z19" s="261" t="s">
        <v>402</v>
      </c>
      <c r="AA19" s="261" t="s">
        <v>305</v>
      </c>
      <c r="AB19" s="366" t="s">
        <v>407</v>
      </c>
      <c r="AC19" s="261"/>
      <c r="AD19" s="265" t="s">
        <v>778</v>
      </c>
      <c r="AE19" s="418" t="s">
        <v>716</v>
      </c>
      <c r="AF19" s="268"/>
      <c r="AG19" s="260"/>
      <c r="AH19" s="261"/>
      <c r="AI19" s="261" t="s">
        <v>804</v>
      </c>
      <c r="AJ19" s="260" t="s">
        <v>786</v>
      </c>
    </row>
    <row r="20" spans="1:36" ht="15.75" customHeight="1" x14ac:dyDescent="0.2">
      <c r="A20" s="523" t="s">
        <v>318</v>
      </c>
      <c r="B20" s="523"/>
      <c r="C20" s="523"/>
      <c r="D20" s="523"/>
      <c r="E20" s="523"/>
      <c r="F20" s="523"/>
      <c r="G20" s="523"/>
      <c r="H20" s="523"/>
      <c r="I20" s="523"/>
      <c r="J20" s="523"/>
      <c r="K20" s="263" t="s">
        <v>212</v>
      </c>
      <c r="L20" s="263" t="str">
        <f t="shared" si="1"/>
        <v>Акт входного контроля №13</v>
      </c>
      <c r="M20" s="47">
        <v>13</v>
      </c>
      <c r="N20" s="261" t="s">
        <v>763</v>
      </c>
      <c r="O20" s="347" t="s">
        <v>764</v>
      </c>
      <c r="P20" s="261" t="str">
        <f t="shared" si="3"/>
        <v>Труба холоднодеформированная Ø32х3 мм В20МУК №П2-01 М-0034, РД 03-606-03, ГОСТ 8734-75/В8733-74;</v>
      </c>
      <c r="Q20" s="261" t="s">
        <v>746</v>
      </c>
      <c r="R20" s="261" t="s">
        <v>779</v>
      </c>
      <c r="S20" s="418" t="s">
        <v>716</v>
      </c>
      <c r="T20" s="261" t="s">
        <v>806</v>
      </c>
      <c r="U20" s="261" t="s">
        <v>780</v>
      </c>
      <c r="V20" s="261" t="s">
        <v>423</v>
      </c>
      <c r="W20" s="261" t="s">
        <v>199</v>
      </c>
      <c r="X20" s="261" t="s">
        <v>197</v>
      </c>
      <c r="Y20" s="403" t="s">
        <v>352</v>
      </c>
      <c r="Z20" s="261" t="s">
        <v>402</v>
      </c>
      <c r="AA20" s="261" t="s">
        <v>305</v>
      </c>
      <c r="AB20" s="366" t="s">
        <v>407</v>
      </c>
      <c r="AC20" s="261" t="s">
        <v>781</v>
      </c>
      <c r="AD20" s="265">
        <v>44032</v>
      </c>
      <c r="AE20" s="418" t="s">
        <v>770</v>
      </c>
      <c r="AF20" s="261"/>
      <c r="AG20" s="260"/>
      <c r="AH20" s="261"/>
      <c r="AI20" s="261" t="s">
        <v>298</v>
      </c>
      <c r="AJ20" s="260"/>
    </row>
    <row r="21" spans="1:36" ht="15.75" customHeight="1" x14ac:dyDescent="0.2">
      <c r="A21" s="524" t="s">
        <v>320</v>
      </c>
      <c r="B21" s="524"/>
      <c r="C21" s="524"/>
      <c r="D21" s="525" t="str">
        <f>VLOOKUP(F2,M:AJ,9)</f>
        <v>паспорт качества №7.27181; №7.27167</v>
      </c>
      <c r="E21" s="525"/>
      <c r="F21" s="525"/>
      <c r="G21" s="525"/>
      <c r="H21" s="525"/>
      <c r="I21" s="525"/>
      <c r="J21" s="525"/>
      <c r="K21" s="263" t="s">
        <v>212</v>
      </c>
      <c r="L21" s="263" t="str">
        <f t="shared" si="1"/>
        <v>Акт входного контроля №14</v>
      </c>
      <c r="M21" s="47">
        <v>14</v>
      </c>
      <c r="N21" s="261" t="s">
        <v>765</v>
      </c>
      <c r="O21" s="152" t="s">
        <v>596</v>
      </c>
      <c r="P21" s="261" t="str">
        <f t="shared" si="3"/>
        <v>Кран шаровой с ручным приводом фланцевый (в к-те с ответными фланцами и крепежом) КШ.Ц.Ф.025.016 ХЛ1 DN 25, PN 1,6 МПаМУК №П2-01 М-0034,РД 03-606-03, ТУ 3742-001-45630744-2003;</v>
      </c>
      <c r="Q21" s="261" t="s">
        <v>746</v>
      </c>
      <c r="R21" s="348" t="s">
        <v>782</v>
      </c>
      <c r="S21" s="418" t="s">
        <v>716</v>
      </c>
      <c r="T21" s="261" t="s">
        <v>806</v>
      </c>
      <c r="U21" s="348" t="s">
        <v>783</v>
      </c>
      <c r="V21" s="261" t="s">
        <v>423</v>
      </c>
      <c r="W21" s="261" t="s">
        <v>199</v>
      </c>
      <c r="X21" s="261" t="s">
        <v>197</v>
      </c>
      <c r="Y21" s="403" t="s">
        <v>352</v>
      </c>
      <c r="Z21" s="261" t="s">
        <v>402</v>
      </c>
      <c r="AA21" s="261" t="s">
        <v>305</v>
      </c>
      <c r="AB21" s="366" t="s">
        <v>407</v>
      </c>
      <c r="AC21" s="348" t="s">
        <v>784</v>
      </c>
      <c r="AD21" s="432">
        <v>43771</v>
      </c>
      <c r="AE21" s="418" t="s">
        <v>770</v>
      </c>
      <c r="AF21" s="268"/>
      <c r="AG21" s="260"/>
      <c r="AH21" s="261"/>
      <c r="AI21" s="261" t="s">
        <v>348</v>
      </c>
      <c r="AJ21" s="260" t="s">
        <v>787</v>
      </c>
    </row>
    <row r="22" spans="1:36" ht="15.75" customHeight="1" x14ac:dyDescent="0.2">
      <c r="A22" s="523" t="s">
        <v>211</v>
      </c>
      <c r="B22" s="523"/>
      <c r="C22" s="523"/>
      <c r="D22" s="523"/>
      <c r="E22" s="523"/>
      <c r="F22" s="523"/>
      <c r="G22" s="523"/>
      <c r="H22" s="523"/>
      <c r="I22" s="523"/>
      <c r="J22" s="523"/>
      <c r="K22" s="263" t="s">
        <v>212</v>
      </c>
      <c r="L22" s="263" t="str">
        <f t="shared" si="1"/>
        <v>Акт входного контроля №</v>
      </c>
      <c r="M22" s="47"/>
      <c r="N22" s="260" t="s">
        <v>679</v>
      </c>
      <c r="O22" s="369" t="s">
        <v>681</v>
      </c>
      <c r="P22" s="261" t="str">
        <f t="shared" si="3"/>
        <v>Герметизирующие манжеты на переходах трубопроводов в защитном кожухе через автомобильные и железные дороги 273/530;МУК №П2-01 М-0034, РД 03-606-03, ТУ 2531-007-01297858-02, ТУ 2531-015-12019810-2015;</v>
      </c>
      <c r="Q22" s="261" t="s">
        <v>746</v>
      </c>
      <c r="R22" s="261" t="s">
        <v>612</v>
      </c>
      <c r="S22" s="405" t="s">
        <v>608</v>
      </c>
      <c r="T22" s="261" t="s">
        <v>686</v>
      </c>
      <c r="U22" s="261" t="s">
        <v>610</v>
      </c>
      <c r="V22" s="348" t="s">
        <v>226</v>
      </c>
      <c r="W22" s="366" t="s">
        <v>225</v>
      </c>
      <c r="X22" s="261" t="s">
        <v>197</v>
      </c>
      <c r="Y22" s="261" t="s">
        <v>352</v>
      </c>
      <c r="Z22" s="261" t="s">
        <v>402</v>
      </c>
      <c r="AA22" s="261" t="s">
        <v>305</v>
      </c>
      <c r="AB22" s="366" t="s">
        <v>407</v>
      </c>
      <c r="AC22" s="348" t="s">
        <v>611</v>
      </c>
      <c r="AD22" s="354" t="s">
        <v>682</v>
      </c>
      <c r="AE22" s="409" t="s">
        <v>608</v>
      </c>
      <c r="AF22" s="261"/>
      <c r="AG22" s="261"/>
      <c r="AH22" s="261"/>
      <c r="AI22" s="261" t="s">
        <v>804</v>
      </c>
      <c r="AJ22" s="260" t="s">
        <v>609</v>
      </c>
    </row>
    <row r="23" spans="1:36" ht="15.75" customHeight="1" x14ac:dyDescent="0.2">
      <c r="A23" s="421">
        <v>1</v>
      </c>
      <c r="B23" s="522" t="s">
        <v>711</v>
      </c>
      <c r="C23" s="522"/>
      <c r="D23" s="522"/>
      <c r="E23" s="522"/>
      <c r="F23" s="522"/>
      <c r="G23" s="522"/>
      <c r="H23" s="522"/>
      <c r="I23" s="522"/>
      <c r="J23" s="522"/>
      <c r="K23" s="263" t="s">
        <v>212</v>
      </c>
      <c r="L23" s="263" t="str">
        <f t="shared" si="1"/>
        <v>Акт входного контроля №</v>
      </c>
      <c r="M23" s="47"/>
      <c r="N23" s="260" t="s">
        <v>680</v>
      </c>
      <c r="O23" s="369" t="s">
        <v>681</v>
      </c>
      <c r="P23" s="261" t="str">
        <f t="shared" si="3"/>
        <v>Укрытия защитные манжеты герметизирующей перехода трубопровода. УЗМГ 273/530;МУК №П2-01 М-0034, РД 03-606-03, ТУ 2296-009-01297858-2005, ТУ 2296-003-12019810-2015;</v>
      </c>
      <c r="Q23" s="261" t="s">
        <v>746</v>
      </c>
      <c r="R23" s="261" t="s">
        <v>613</v>
      </c>
      <c r="S23" s="405" t="s">
        <v>608</v>
      </c>
      <c r="T23" s="261" t="s">
        <v>686</v>
      </c>
      <c r="U23" s="261" t="s">
        <v>610</v>
      </c>
      <c r="V23" s="348" t="s">
        <v>226</v>
      </c>
      <c r="W23" s="366" t="s">
        <v>225</v>
      </c>
      <c r="X23" s="261" t="s">
        <v>197</v>
      </c>
      <c r="Y23" s="261" t="s">
        <v>352</v>
      </c>
      <c r="Z23" s="261" t="s">
        <v>402</v>
      </c>
      <c r="AA23" s="261" t="s">
        <v>305</v>
      </c>
      <c r="AB23" s="366" t="s">
        <v>407</v>
      </c>
      <c r="AC23" s="348" t="s">
        <v>611</v>
      </c>
      <c r="AD23" s="354" t="s">
        <v>682</v>
      </c>
      <c r="AE23" s="409" t="s">
        <v>608</v>
      </c>
      <c r="AF23" s="261"/>
      <c r="AG23" s="261"/>
      <c r="AH23" s="261"/>
      <c r="AI23" s="261" t="s">
        <v>804</v>
      </c>
      <c r="AJ23" s="260" t="s">
        <v>609</v>
      </c>
    </row>
    <row r="24" spans="1:36" ht="15.75" customHeight="1" x14ac:dyDescent="0.2">
      <c r="A24" s="421">
        <v>2</v>
      </c>
      <c r="B24" s="526" t="s">
        <v>750</v>
      </c>
      <c r="C24" s="526"/>
      <c r="D24" s="526"/>
      <c r="E24" s="526"/>
      <c r="F24" s="526"/>
      <c r="G24" s="526"/>
      <c r="H24" s="526"/>
      <c r="I24" s="526"/>
      <c r="J24" s="526"/>
      <c r="K24" s="263" t="s">
        <v>212</v>
      </c>
      <c r="L24" s="263" t="str">
        <f t="shared" si="1"/>
        <v>Акт входного контроля №</v>
      </c>
      <c r="M24" s="47"/>
      <c r="N24" s="406" t="s">
        <v>684</v>
      </c>
      <c r="O24" s="407" t="s">
        <v>683</v>
      </c>
      <c r="P24" s="403" t="s">
        <v>685</v>
      </c>
      <c r="Q24" s="261" t="s">
        <v>746</v>
      </c>
      <c r="R24" s="403" t="s">
        <v>614</v>
      </c>
      <c r="S24" s="408" t="s">
        <v>615</v>
      </c>
      <c r="T24" s="403" t="s">
        <v>686</v>
      </c>
      <c r="U24" s="403" t="s">
        <v>687</v>
      </c>
      <c r="V24" s="403" t="s">
        <v>423</v>
      </c>
      <c r="W24" s="403" t="s">
        <v>199</v>
      </c>
      <c r="X24" s="403" t="s">
        <v>197</v>
      </c>
      <c r="Y24" s="366" t="s">
        <v>352</v>
      </c>
      <c r="Z24" s="403" t="s">
        <v>402</v>
      </c>
      <c r="AA24" s="403" t="s">
        <v>305</v>
      </c>
      <c r="AB24" s="403" t="s">
        <v>407</v>
      </c>
      <c r="AC24" s="403" t="s">
        <v>688</v>
      </c>
      <c r="AD24" s="404" t="s">
        <v>689</v>
      </c>
      <c r="AE24" s="409" t="s">
        <v>615</v>
      </c>
      <c r="AF24" s="403"/>
      <c r="AG24" s="403"/>
      <c r="AH24" s="403"/>
      <c r="AI24" s="403" t="s">
        <v>298</v>
      </c>
      <c r="AJ24" s="403" t="s">
        <v>690</v>
      </c>
    </row>
    <row r="25" spans="1:36" ht="15.75" customHeight="1" x14ac:dyDescent="0.2">
      <c r="A25" s="421">
        <v>3</v>
      </c>
      <c r="B25" s="522" t="s">
        <v>220</v>
      </c>
      <c r="C25" s="522"/>
      <c r="D25" s="522"/>
      <c r="E25" s="522"/>
      <c r="F25" s="522"/>
      <c r="G25" s="522"/>
      <c r="H25" s="522"/>
      <c r="I25" s="522"/>
      <c r="J25" s="522"/>
      <c r="K25" s="263" t="s">
        <v>212</v>
      </c>
      <c r="L25" s="263" t="str">
        <f t="shared" si="1"/>
        <v>Акт входного контроля №</v>
      </c>
      <c r="M25" s="47"/>
      <c r="N25" s="260" t="s">
        <v>616</v>
      </c>
      <c r="O25" s="369" t="s">
        <v>628</v>
      </c>
      <c r="P25" s="261" t="str">
        <f t="shared" si="3"/>
        <v>Мастика битумно-резиновая МБР-Х-65; МУК №П2-01 М-0034, РД 03-606-03, ГОСТ 30693-2000;</v>
      </c>
      <c r="Q25" s="261" t="s">
        <v>746</v>
      </c>
      <c r="R25" s="261" t="s">
        <v>617</v>
      </c>
      <c r="S25" s="405" t="s">
        <v>615</v>
      </c>
      <c r="T25" s="261" t="s">
        <v>686</v>
      </c>
      <c r="U25" s="261" t="s">
        <v>618</v>
      </c>
      <c r="V25" s="348" t="s">
        <v>226</v>
      </c>
      <c r="W25" s="366" t="s">
        <v>225</v>
      </c>
      <c r="X25" s="261" t="s">
        <v>197</v>
      </c>
      <c r="Y25" s="261" t="s">
        <v>352</v>
      </c>
      <c r="Z25" s="261" t="s">
        <v>402</v>
      </c>
      <c r="AA25" s="261" t="s">
        <v>305</v>
      </c>
      <c r="AB25" s="366" t="s">
        <v>407</v>
      </c>
      <c r="AC25" s="348" t="s">
        <v>619</v>
      </c>
      <c r="AD25" s="367" t="s">
        <v>620</v>
      </c>
      <c r="AE25" s="409" t="s">
        <v>615</v>
      </c>
      <c r="AF25" s="366"/>
      <c r="AG25" s="366"/>
      <c r="AH25" s="366"/>
      <c r="AI25" s="366" t="s">
        <v>348</v>
      </c>
      <c r="AJ25" s="368" t="s">
        <v>621</v>
      </c>
    </row>
    <row r="26" spans="1:36" ht="15.75" customHeight="1" x14ac:dyDescent="0.2">
      <c r="A26" s="421">
        <v>4</v>
      </c>
      <c r="B26" s="522" t="s">
        <v>220</v>
      </c>
      <c r="C26" s="522"/>
      <c r="D26" s="522"/>
      <c r="E26" s="522"/>
      <c r="F26" s="522"/>
      <c r="G26" s="522"/>
      <c r="H26" s="522"/>
      <c r="I26" s="522"/>
      <c r="J26" s="522"/>
      <c r="K26" s="263" t="s">
        <v>212</v>
      </c>
      <c r="L26" s="263" t="str">
        <f t="shared" si="1"/>
        <v>Акт входного контроля №</v>
      </c>
      <c r="M26" s="47"/>
      <c r="N26" s="260" t="s">
        <v>622</v>
      </c>
      <c r="O26" s="369" t="s">
        <v>623</v>
      </c>
      <c r="P26" s="261" t="str">
        <f t="shared" si="3"/>
        <v>Растворитель марки Р-4МУК №П2-01 М-0034, РД 03-606-03, ГОСТ 7827-74 с изм. №1-5;</v>
      </c>
      <c r="Q26" s="261" t="s">
        <v>746</v>
      </c>
      <c r="R26" s="261" t="s">
        <v>676</v>
      </c>
      <c r="S26" s="405" t="s">
        <v>615</v>
      </c>
      <c r="T26" s="261" t="s">
        <v>686</v>
      </c>
      <c r="U26" s="261" t="s">
        <v>624</v>
      </c>
      <c r="V26" s="348" t="s">
        <v>226</v>
      </c>
      <c r="W26" s="366" t="s">
        <v>225</v>
      </c>
      <c r="X26" s="261" t="s">
        <v>197</v>
      </c>
      <c r="Y26" s="261" t="s">
        <v>352</v>
      </c>
      <c r="Z26" s="261" t="s">
        <v>402</v>
      </c>
      <c r="AA26" s="261" t="s">
        <v>305</v>
      </c>
      <c r="AB26" s="366" t="s">
        <v>407</v>
      </c>
      <c r="AC26" s="261" t="s">
        <v>625</v>
      </c>
      <c r="AD26" s="265" t="s">
        <v>626</v>
      </c>
      <c r="AE26" s="409" t="s">
        <v>615</v>
      </c>
      <c r="AF26" s="261"/>
      <c r="AG26" s="261"/>
      <c r="AH26" s="261"/>
      <c r="AI26" s="261" t="s">
        <v>804</v>
      </c>
      <c r="AJ26" s="260" t="s">
        <v>627</v>
      </c>
    </row>
    <row r="27" spans="1:36" ht="15.75" customHeight="1" x14ac:dyDescent="0.25">
      <c r="A27" s="421"/>
      <c r="B27" s="262" t="s">
        <v>92</v>
      </c>
      <c r="C27" s="6"/>
      <c r="D27" s="2"/>
      <c r="E27" s="2"/>
      <c r="F27" s="2"/>
      <c r="G27" s="2"/>
      <c r="H27" s="2"/>
      <c r="I27" s="6"/>
      <c r="J27" s="6"/>
      <c r="K27" s="263" t="s">
        <v>212</v>
      </c>
      <c r="L27" s="263" t="str">
        <f t="shared" si="1"/>
        <v>Акт входного контроля №</v>
      </c>
      <c r="M27" s="47"/>
      <c r="N27" s="260"/>
      <c r="O27" s="152"/>
      <c r="P27" s="261" t="str">
        <f t="shared" si="3"/>
        <v>МУК №П2-01 М-0034, РД 03-606-03,ГОСТ30245-2003;</v>
      </c>
      <c r="Q27" s="261" t="s">
        <v>746</v>
      </c>
      <c r="R27" s="261" t="s">
        <v>562</v>
      </c>
      <c r="S27" s="405" t="s">
        <v>490</v>
      </c>
      <c r="T27"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7" s="261" t="s">
        <v>553</v>
      </c>
      <c r="V27" s="261" t="s">
        <v>423</v>
      </c>
      <c r="W27" s="261" t="s">
        <v>199</v>
      </c>
      <c r="X27" s="261" t="s">
        <v>197</v>
      </c>
      <c r="Y27" s="261" t="s">
        <v>352</v>
      </c>
      <c r="Z27" s="261" t="str">
        <f>Исх!E$12</f>
        <v xml:space="preserve">Гебеков Н.Г. </v>
      </c>
      <c r="AA27" s="261" t="str">
        <f>Исх!E$24</f>
        <v xml:space="preserve">Дегтярев Г.В. </v>
      </c>
      <c r="AB27" s="366" t="s">
        <v>407</v>
      </c>
      <c r="AC27" s="261" t="s">
        <v>436</v>
      </c>
      <c r="AD27" s="265">
        <v>43903</v>
      </c>
      <c r="AE27" s="409" t="s">
        <v>490</v>
      </c>
      <c r="AF27" s="268"/>
      <c r="AG27" s="260"/>
      <c r="AH27" s="261"/>
      <c r="AI27" s="261" t="str">
        <f>Исх!B$31</f>
        <v>ООО «Нефтьмонтаж»,</v>
      </c>
      <c r="AJ27" s="260" t="s">
        <v>437</v>
      </c>
    </row>
    <row r="28" spans="1:36" ht="36" customHeight="1" x14ac:dyDescent="0.25">
      <c r="A28" s="11"/>
      <c r="B28" s="314" t="str">
        <f>D4</f>
        <v>05 декабря 2020 г.</v>
      </c>
      <c r="C28" s="520" t="str">
        <f>Исх!D20</f>
        <v xml:space="preserve"> Производитель работ ООО «Нефтьмонтаж» </v>
      </c>
      <c r="D28" s="520"/>
      <c r="E28" s="520"/>
      <c r="F28" s="521" t="str">
        <f>Исх!E8</f>
        <v xml:space="preserve">Романенко В.А. </v>
      </c>
      <c r="G28" s="521"/>
      <c r="H28" s="521"/>
      <c r="I28" s="521"/>
      <c r="J28" s="272"/>
      <c r="K28" s="263" t="s">
        <v>212</v>
      </c>
      <c r="L28" s="263" t="str">
        <f t="shared" si="1"/>
        <v>Акт входного контроля №</v>
      </c>
      <c r="M28" s="47"/>
      <c r="N28" s="260"/>
      <c r="O28" s="152" t="s">
        <v>427</v>
      </c>
      <c r="P28" s="261" t="str">
        <f t="shared" si="3"/>
        <v>МУК №П2-01 М-0034, РД 03-606-03, ГОСТ30245-2003;</v>
      </c>
      <c r="Q28" s="261" t="s">
        <v>746</v>
      </c>
      <c r="R28" s="261" t="s">
        <v>547</v>
      </c>
      <c r="S28" s="264" t="s">
        <v>490</v>
      </c>
      <c r="T2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8" s="261" t="s">
        <v>554</v>
      </c>
      <c r="V28" s="261" t="s">
        <v>423</v>
      </c>
      <c r="W28" s="261" t="s">
        <v>199</v>
      </c>
      <c r="X28" s="261" t="s">
        <v>197</v>
      </c>
      <c r="Y28" s="261" t="s">
        <v>352</v>
      </c>
      <c r="Z28" s="261" t="str">
        <f>Исх!E$12</f>
        <v xml:space="preserve">Гебеков Н.Г. </v>
      </c>
      <c r="AA28" s="261" t="str">
        <f>Исх!E$24</f>
        <v xml:space="preserve">Дегтярев Г.В. </v>
      </c>
      <c r="AB28" s="366" t="s">
        <v>407</v>
      </c>
      <c r="AC28" s="261" t="s">
        <v>436</v>
      </c>
      <c r="AD28" s="265">
        <v>43846</v>
      </c>
      <c r="AE28" s="266">
        <v>44053</v>
      </c>
      <c r="AF28" s="261"/>
      <c r="AG28" s="261"/>
      <c r="AH28" s="261"/>
      <c r="AI28" s="261" t="str">
        <f>Исх!B$31</f>
        <v>ООО «Нефтьмонтаж»,</v>
      </c>
      <c r="AJ28" s="260" t="s">
        <v>438</v>
      </c>
    </row>
    <row r="29" spans="1:36" ht="15.75" customHeight="1" x14ac:dyDescent="0.25">
      <c r="A29" s="11"/>
      <c r="B29" s="270" t="s">
        <v>20</v>
      </c>
      <c r="C29" s="519" t="s">
        <v>313</v>
      </c>
      <c r="D29" s="519"/>
      <c r="E29" s="519"/>
      <c r="F29" s="519" t="s">
        <v>308</v>
      </c>
      <c r="G29" s="519"/>
      <c r="H29" s="519"/>
      <c r="I29" s="519"/>
      <c r="J29" s="271" t="s">
        <v>309</v>
      </c>
      <c r="K29" s="263" t="s">
        <v>212</v>
      </c>
      <c r="L29" s="263" t="str">
        <f t="shared" si="1"/>
        <v>Акт входного контроля №</v>
      </c>
      <c r="M29" s="47"/>
      <c r="N29" s="260" t="s">
        <v>500</v>
      </c>
      <c r="O29" s="152" t="s">
        <v>494</v>
      </c>
      <c r="P29" s="261" t="str">
        <f t="shared" si="3"/>
        <v>Труба стальная профильная 80х80х4х12000 09Г2С-15;МУК №П2-01 М-0034, РД 03-606-03, ГОСТ30245-2003;</v>
      </c>
      <c r="Q29" s="261" t="s">
        <v>746</v>
      </c>
      <c r="R29" s="261" t="s">
        <v>547</v>
      </c>
      <c r="S29" s="264" t="s">
        <v>490</v>
      </c>
      <c r="T29"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9" s="261" t="s">
        <v>561</v>
      </c>
      <c r="V29" s="261" t="s">
        <v>423</v>
      </c>
      <c r="W29" s="261" t="s">
        <v>199</v>
      </c>
      <c r="X29" s="261" t="s">
        <v>197</v>
      </c>
      <c r="Y29" s="261" t="s">
        <v>352</v>
      </c>
      <c r="Z29" s="261" t="str">
        <f>Исх!E$12</f>
        <v xml:space="preserve">Гебеков Н.Г. </v>
      </c>
      <c r="AA29" s="261" t="str">
        <f>Исх!E$24</f>
        <v xml:space="preserve">Дегтярев Г.В. </v>
      </c>
      <c r="AB29" s="366" t="s">
        <v>407</v>
      </c>
      <c r="AC29" s="261" t="s">
        <v>499</v>
      </c>
      <c r="AD29" s="265">
        <v>43875</v>
      </c>
      <c r="AE29" s="266">
        <v>44053</v>
      </c>
      <c r="AF29" s="261"/>
      <c r="AG29" s="261"/>
      <c r="AH29" s="261"/>
      <c r="AI29" s="261" t="str">
        <f>Исх!B$31</f>
        <v>ООО «Нефтьмонтаж»,</v>
      </c>
      <c r="AJ29" s="260" t="s">
        <v>440</v>
      </c>
    </row>
    <row r="30" spans="1:36" ht="36" customHeight="1" x14ac:dyDescent="0.25">
      <c r="A30" s="11"/>
      <c r="B30" s="314" t="str">
        <f>B28</f>
        <v>05 декабря 2020 г.</v>
      </c>
      <c r="C30" s="520" t="str">
        <f>Исх!D12</f>
        <v xml:space="preserve"> Заместитель генерального директора ООО «Нефтьмонтаж» </v>
      </c>
      <c r="D30" s="520"/>
      <c r="E30" s="520"/>
      <c r="F30" s="521" t="str">
        <f>Исх!E12</f>
        <v xml:space="preserve">Гебеков Н.Г. </v>
      </c>
      <c r="G30" s="521"/>
      <c r="H30" s="521"/>
      <c r="I30" s="521"/>
      <c r="J30" s="272"/>
      <c r="K30" s="263" t="s">
        <v>212</v>
      </c>
      <c r="L30" s="263" t="str">
        <f t="shared" si="1"/>
        <v>Акт входного контроля №</v>
      </c>
      <c r="M30" s="47"/>
      <c r="N30" s="260" t="s">
        <v>424</v>
      </c>
      <c r="O30" s="152" t="s">
        <v>428</v>
      </c>
      <c r="P30" s="261" t="str">
        <f t="shared" si="3"/>
        <v>Уголок горячекатаный 50х50х5х12000 09Г2С-15;МУК №П2-01 М-0034, РД 03-606-03, ГОСТ19281-2014;ГОСТ8509-93;</v>
      </c>
      <c r="Q30" s="261" t="s">
        <v>746</v>
      </c>
      <c r="R30" s="261" t="s">
        <v>433</v>
      </c>
      <c r="S30" s="264" t="s">
        <v>490</v>
      </c>
      <c r="T30"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0" s="261" t="s">
        <v>560</v>
      </c>
      <c r="V30" s="261" t="s">
        <v>423</v>
      </c>
      <c r="W30" s="261" t="s">
        <v>199</v>
      </c>
      <c r="X30" s="261" t="s">
        <v>197</v>
      </c>
      <c r="Y30" s="261" t="s">
        <v>352</v>
      </c>
      <c r="Z30" s="261" t="str">
        <f>Исх!E$12</f>
        <v xml:space="preserve">Гебеков Н.Г. </v>
      </c>
      <c r="AA30" s="261" t="str">
        <f>Исх!E$24</f>
        <v xml:space="preserve">Дегтярев Г.В. </v>
      </c>
      <c r="AB30" s="366" t="s">
        <v>407</v>
      </c>
      <c r="AC30" s="261" t="s">
        <v>378</v>
      </c>
      <c r="AD30" s="265">
        <v>43802</v>
      </c>
      <c r="AE30" s="266">
        <v>44053</v>
      </c>
      <c r="AF30" s="261"/>
      <c r="AG30" s="261"/>
      <c r="AH30" s="261"/>
      <c r="AI30" s="261" t="str">
        <f>Исх!B$31</f>
        <v>ООО «Нефтьмонтаж»,</v>
      </c>
      <c r="AJ30" s="260" t="s">
        <v>439</v>
      </c>
    </row>
    <row r="31" spans="1:36" ht="15.75" customHeight="1" x14ac:dyDescent="0.25">
      <c r="A31" s="11"/>
      <c r="B31" s="270" t="s">
        <v>20</v>
      </c>
      <c r="C31" s="519" t="s">
        <v>313</v>
      </c>
      <c r="D31" s="519"/>
      <c r="E31" s="519"/>
      <c r="F31" s="519" t="s">
        <v>308</v>
      </c>
      <c r="G31" s="519"/>
      <c r="H31" s="519"/>
      <c r="I31" s="519"/>
      <c r="J31" s="271" t="s">
        <v>309</v>
      </c>
      <c r="K31" s="263" t="s">
        <v>212</v>
      </c>
      <c r="L31" s="263" t="str">
        <f t="shared" si="1"/>
        <v>Акт входного контроля №</v>
      </c>
      <c r="M31" s="47"/>
      <c r="N31" s="260" t="s">
        <v>432</v>
      </c>
      <c r="O31" s="152" t="s">
        <v>429</v>
      </c>
      <c r="P31" s="261" t="str">
        <f t="shared" si="3"/>
        <v>Уголок горячекатаный 100х100х8х12000 09Г2С-15;МУК №П2-01 М-0034, РД 03-606-03, ГОСТ19281-2014;ГОСТ8509-93;</v>
      </c>
      <c r="Q31" s="261" t="s">
        <v>746</v>
      </c>
      <c r="R31" s="261" t="s">
        <v>433</v>
      </c>
      <c r="S31" s="264" t="s">
        <v>490</v>
      </c>
      <c r="T31"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1" s="261" t="s">
        <v>559</v>
      </c>
      <c r="V31" s="261" t="s">
        <v>423</v>
      </c>
      <c r="W31" s="261" t="s">
        <v>199</v>
      </c>
      <c r="X31" s="261" t="s">
        <v>197</v>
      </c>
      <c r="Y31" s="261" t="s">
        <v>352</v>
      </c>
      <c r="Z31" s="261" t="str">
        <f>Исх!E$12</f>
        <v xml:space="preserve">Гебеков Н.Г. </v>
      </c>
      <c r="AA31" s="261" t="str">
        <f>Исх!E$24</f>
        <v xml:space="preserve">Дегтярев Г.В. </v>
      </c>
      <c r="AB31" s="366" t="s">
        <v>407</v>
      </c>
      <c r="AC31" s="261" t="s">
        <v>378</v>
      </c>
      <c r="AD31" s="265">
        <v>43145</v>
      </c>
      <c r="AE31" s="266">
        <v>44053</v>
      </c>
      <c r="AF31" s="261"/>
      <c r="AG31" s="261"/>
      <c r="AH31" s="261"/>
      <c r="AI31" s="261" t="str">
        <f>Исх!B$31</f>
        <v>ООО «Нефтьмонтаж»,</v>
      </c>
      <c r="AJ31" s="260" t="s">
        <v>441</v>
      </c>
    </row>
    <row r="32" spans="1:36" ht="44.25" customHeight="1" x14ac:dyDescent="0.25">
      <c r="A32" s="11"/>
      <c r="B32" s="314" t="str">
        <f>B28</f>
        <v>05 декабря 2020 г.</v>
      </c>
      <c r="C32" s="520" t="str">
        <f>Исх!D24</f>
        <v xml:space="preserve">Ведущий специалист по организации строительства и ремонту объектов ООО "Соровскнефть" </v>
      </c>
      <c r="D32" s="520"/>
      <c r="E32" s="520"/>
      <c r="F32" s="521" t="str">
        <f>Исх!E24</f>
        <v xml:space="preserve">Дегтярев Г.В. </v>
      </c>
      <c r="G32" s="521"/>
      <c r="H32" s="521"/>
      <c r="I32" s="521"/>
      <c r="J32" s="272"/>
      <c r="K32" s="263" t="s">
        <v>212</v>
      </c>
      <c r="L32" s="263" t="str">
        <f t="shared" si="1"/>
        <v>Акт входного контроля №</v>
      </c>
      <c r="M32" s="47"/>
      <c r="N32" s="260" t="s">
        <v>445</v>
      </c>
      <c r="O32" s="152" t="s">
        <v>495</v>
      </c>
      <c r="P32" s="261" t="str">
        <f t="shared" si="3"/>
        <v>Лист г/к 10.000х1500х6000 09Г2С-15;МУК №П2-01 М-0034, РД 03-606-03, ГОСТ 19903-2015, ГОСТ 19281-2014;</v>
      </c>
      <c r="Q32" s="261" t="s">
        <v>746</v>
      </c>
      <c r="R32" s="261" t="s">
        <v>548</v>
      </c>
      <c r="S32" s="264" t="s">
        <v>490</v>
      </c>
      <c r="T32"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2" s="261" t="s">
        <v>552</v>
      </c>
      <c r="V32" s="261" t="s">
        <v>423</v>
      </c>
      <c r="W32" s="261" t="s">
        <v>199</v>
      </c>
      <c r="X32" s="261" t="s">
        <v>197</v>
      </c>
      <c r="Y32" s="261" t="s">
        <v>352</v>
      </c>
      <c r="Z32" s="261" t="str">
        <f>Исх!E$12</f>
        <v xml:space="preserve">Гебеков Н.Г. </v>
      </c>
      <c r="AA32" s="261" t="str">
        <f>Исх!E$24</f>
        <v xml:space="preserve">Дегтярев Г.В. </v>
      </c>
      <c r="AB32" s="366" t="s">
        <v>407</v>
      </c>
      <c r="AC32" s="261" t="s">
        <v>378</v>
      </c>
      <c r="AD32" s="265">
        <v>43893</v>
      </c>
      <c r="AE32" s="266">
        <v>44053</v>
      </c>
      <c r="AF32" s="261"/>
      <c r="AG32" s="261"/>
      <c r="AH32" s="261"/>
      <c r="AI32" s="261" t="str">
        <f>Исх!B$31</f>
        <v>ООО «Нефтьмонтаж»,</v>
      </c>
      <c r="AJ32" s="260" t="s">
        <v>443</v>
      </c>
    </row>
    <row r="33" spans="1:36" ht="15.75" customHeight="1" x14ac:dyDescent="0.25">
      <c r="A33" s="11"/>
      <c r="B33" s="270" t="s">
        <v>20</v>
      </c>
      <c r="C33" s="519" t="s">
        <v>313</v>
      </c>
      <c r="D33" s="519"/>
      <c r="E33" s="519"/>
      <c r="F33" s="519" t="s">
        <v>308</v>
      </c>
      <c r="G33" s="519"/>
      <c r="H33" s="519"/>
      <c r="I33" s="519"/>
      <c r="J33" s="271" t="s">
        <v>309</v>
      </c>
      <c r="K33" s="263" t="s">
        <v>212</v>
      </c>
      <c r="L33" s="263" t="str">
        <f t="shared" si="1"/>
        <v>Акт входного контроля №</v>
      </c>
      <c r="M33" s="47"/>
      <c r="N33" s="260" t="s">
        <v>444</v>
      </c>
      <c r="O33" s="152" t="s">
        <v>496</v>
      </c>
      <c r="P33" s="261" t="str">
        <f t="shared" si="3"/>
        <v>Лист г/к 8.000х1500*6000 09Г2С-15;МУК №П2-01 М-0034, РД 03-606-03, ГОСТ 19903-2015, ГОСТ 19281-2014;</v>
      </c>
      <c r="Q33" s="261" t="s">
        <v>746</v>
      </c>
      <c r="R33" s="261" t="s">
        <v>548</v>
      </c>
      <c r="S33" s="264" t="s">
        <v>490</v>
      </c>
      <c r="T33"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3" s="261" t="s">
        <v>552</v>
      </c>
      <c r="V33" s="261" t="s">
        <v>423</v>
      </c>
      <c r="W33" s="261" t="s">
        <v>199</v>
      </c>
      <c r="X33" s="261" t="s">
        <v>197</v>
      </c>
      <c r="Y33" s="261" t="s">
        <v>352</v>
      </c>
      <c r="Z33" s="261" t="str">
        <f>Исх!E$12</f>
        <v xml:space="preserve">Гебеков Н.Г. </v>
      </c>
      <c r="AA33" s="261" t="str">
        <f>Исх!E$24</f>
        <v xml:space="preserve">Дегтярев Г.В. </v>
      </c>
      <c r="AB33" s="366" t="s">
        <v>407</v>
      </c>
      <c r="AC33" s="261" t="s">
        <v>378</v>
      </c>
      <c r="AD33" s="265">
        <v>43893</v>
      </c>
      <c r="AE33" s="266">
        <v>44053</v>
      </c>
      <c r="AF33" s="261"/>
      <c r="AG33" s="261"/>
      <c r="AH33" s="261"/>
      <c r="AI33" s="261" t="str">
        <f>Исх!B$31</f>
        <v>ООО «Нефтьмонтаж»,</v>
      </c>
      <c r="AJ33" s="260" t="s">
        <v>442</v>
      </c>
    </row>
    <row r="34" spans="1:36" ht="36" customHeight="1" x14ac:dyDescent="0.25">
      <c r="A34" s="11"/>
      <c r="B34" s="314" t="str">
        <f>B28</f>
        <v>05 декабря 2020 г.</v>
      </c>
      <c r="C34" s="520" t="str">
        <f>Исх!D26</f>
        <v xml:space="preserve"> Ведущий специалист ООО «РН-СтройКонтроль» </v>
      </c>
      <c r="D34" s="520"/>
      <c r="E34" s="520"/>
      <c r="F34" s="521" t="str">
        <f>Исх!E25</f>
        <v>Меньков А.И.</v>
      </c>
      <c r="G34" s="521"/>
      <c r="H34" s="521"/>
      <c r="I34" s="521"/>
      <c r="J34" s="272"/>
      <c r="K34" s="263" t="s">
        <v>212</v>
      </c>
      <c r="L34" s="263" t="str">
        <f t="shared" si="1"/>
        <v>Акт входного контроля №</v>
      </c>
      <c r="M34" s="47"/>
      <c r="N34" s="260" t="s">
        <v>425</v>
      </c>
      <c r="O34" s="152" t="s">
        <v>497</v>
      </c>
      <c r="P34" s="261" t="str">
        <f t="shared" si="3"/>
        <v>Лист г/к 6.000х1500х6000 09Г2С-15МУК №П2-01 М-0034, РД 03-606-03,ГОСТ 19903-2015, ГОСТ 19281-2014;</v>
      </c>
      <c r="Q34" s="261" t="s">
        <v>746</v>
      </c>
      <c r="R34" s="261" t="s">
        <v>550</v>
      </c>
      <c r="S34" s="264" t="s">
        <v>490</v>
      </c>
      <c r="T34"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4" s="261" t="s">
        <v>558</v>
      </c>
      <c r="V34" s="261" t="s">
        <v>423</v>
      </c>
      <c r="W34" s="261" t="s">
        <v>199</v>
      </c>
      <c r="X34" s="261" t="s">
        <v>197</v>
      </c>
      <c r="Y34" s="261" t="s">
        <v>352</v>
      </c>
      <c r="Z34" s="261" t="str">
        <f>Исх!E$12</f>
        <v xml:space="preserve">Гебеков Н.Г. </v>
      </c>
      <c r="AA34" s="261" t="str">
        <f>Исх!E$24</f>
        <v xml:space="preserve">Дегтярев Г.В. </v>
      </c>
      <c r="AB34" s="366" t="s">
        <v>407</v>
      </c>
      <c r="AC34" s="261" t="s">
        <v>378</v>
      </c>
      <c r="AD34" s="265">
        <v>43780</v>
      </c>
      <c r="AE34" s="266">
        <v>44053</v>
      </c>
      <c r="AF34" s="261"/>
      <c r="AG34" s="261"/>
      <c r="AH34" s="261"/>
      <c r="AI34" s="261" t="str">
        <f>Исх!B$31</f>
        <v>ООО «Нефтьмонтаж»,</v>
      </c>
      <c r="AJ34" s="260" t="s">
        <v>446</v>
      </c>
    </row>
    <row r="35" spans="1:36" ht="15.75" customHeight="1" x14ac:dyDescent="0.25">
      <c r="A35" s="11"/>
      <c r="B35" s="270" t="s">
        <v>20</v>
      </c>
      <c r="C35" s="519" t="s">
        <v>313</v>
      </c>
      <c r="D35" s="519"/>
      <c r="E35" s="519"/>
      <c r="F35" s="519" t="s">
        <v>308</v>
      </c>
      <c r="G35" s="519"/>
      <c r="H35" s="519"/>
      <c r="I35" s="519"/>
      <c r="J35" s="271" t="s">
        <v>309</v>
      </c>
      <c r="K35" s="263" t="s">
        <v>212</v>
      </c>
      <c r="L35" s="263" t="str">
        <f t="shared" si="1"/>
        <v>Акт входного контроля №</v>
      </c>
      <c r="M35" s="47"/>
      <c r="N35" s="260" t="s">
        <v>426</v>
      </c>
      <c r="O35" s="152" t="s">
        <v>431</v>
      </c>
      <c r="P35" s="261" t="str">
        <f t="shared" si="3"/>
        <v>Лист г/к 4.000х1500х6000 Ст3сп-5;МУК №П2-01 М-0034, РД 03-606-03, ГОСТ19903-2015;</v>
      </c>
      <c r="Q35" s="261" t="s">
        <v>746</v>
      </c>
      <c r="R35" s="261" t="s">
        <v>434</v>
      </c>
      <c r="S35" s="264" t="s">
        <v>490</v>
      </c>
      <c r="T35"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5" s="261" t="s">
        <v>557</v>
      </c>
      <c r="V35" s="261" t="s">
        <v>423</v>
      </c>
      <c r="W35" s="261" t="s">
        <v>199</v>
      </c>
      <c r="X35" s="261" t="s">
        <v>197</v>
      </c>
      <c r="Y35" s="261" t="s">
        <v>352</v>
      </c>
      <c r="Z35" s="261" t="str">
        <f>Исх!E$12</f>
        <v xml:space="preserve">Гебеков Н.Г. </v>
      </c>
      <c r="AA35" s="261" t="str">
        <f>Исх!E$24</f>
        <v xml:space="preserve">Дегтярев Г.В. </v>
      </c>
      <c r="AB35" s="366" t="s">
        <v>407</v>
      </c>
      <c r="AC35" s="261" t="s">
        <v>378</v>
      </c>
      <c r="AD35" s="265">
        <v>43886</v>
      </c>
      <c r="AE35" s="266">
        <v>44053</v>
      </c>
      <c r="AF35" s="261"/>
      <c r="AG35" s="261"/>
      <c r="AH35" s="261"/>
      <c r="AI35" s="261" t="str">
        <f>Исх!B$31</f>
        <v>ООО «Нефтьмонтаж»,</v>
      </c>
      <c r="AJ35" s="260" t="s">
        <v>447</v>
      </c>
    </row>
    <row r="36" spans="1:36" ht="15.75" customHeight="1" x14ac:dyDescent="0.25">
      <c r="A36" s="2"/>
      <c r="B36" s="2"/>
      <c r="C36" s="2"/>
      <c r="D36" s="2"/>
      <c r="E36" s="2"/>
      <c r="F36" s="2"/>
      <c r="G36" s="2"/>
      <c r="H36" s="2"/>
      <c r="I36" s="2"/>
      <c r="J36" s="2"/>
      <c r="K36" s="263" t="s">
        <v>212</v>
      </c>
      <c r="L36" s="263" t="str">
        <f t="shared" si="1"/>
        <v>Акт входного контроля №</v>
      </c>
      <c r="M36" s="47"/>
      <c r="N36" s="261" t="s">
        <v>435</v>
      </c>
      <c r="O36" s="152" t="s">
        <v>430</v>
      </c>
      <c r="P36" s="261" t="str">
        <f t="shared" si="3"/>
        <v>Швеллер 12У*12000; 09Г2С-15;МУК №П2-01 М-0034, РД 03-606-03,ГОСТ 8240-97;</v>
      </c>
      <c r="Q36" s="261" t="s">
        <v>746</v>
      </c>
      <c r="R36" s="261" t="s">
        <v>549</v>
      </c>
      <c r="S36" s="264" t="s">
        <v>490</v>
      </c>
      <c r="T36"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6" s="261" t="s">
        <v>556</v>
      </c>
      <c r="V36" s="261" t="s">
        <v>423</v>
      </c>
      <c r="W36" s="261" t="s">
        <v>199</v>
      </c>
      <c r="X36" s="261" t="s">
        <v>197</v>
      </c>
      <c r="Y36" s="261" t="s">
        <v>352</v>
      </c>
      <c r="Z36" s="261" t="str">
        <f>Исх!E$12</f>
        <v xml:space="preserve">Гебеков Н.Г. </v>
      </c>
      <c r="AA36" s="261" t="str">
        <f>Исх!E$24</f>
        <v xml:space="preserve">Дегтярев Г.В. </v>
      </c>
      <c r="AB36" s="366" t="s">
        <v>407</v>
      </c>
      <c r="AC36" s="261" t="s">
        <v>378</v>
      </c>
      <c r="AD36" s="265">
        <v>43758</v>
      </c>
      <c r="AE36" s="266">
        <v>44053</v>
      </c>
      <c r="AF36" s="261"/>
      <c r="AG36" s="261"/>
      <c r="AH36" s="261"/>
      <c r="AI36" s="261" t="str">
        <f>Исх!B$31</f>
        <v>ООО «Нефтьмонтаж»,</v>
      </c>
      <c r="AJ36" s="261" t="s">
        <v>505</v>
      </c>
    </row>
    <row r="37" spans="1:36" x14ac:dyDescent="0.25">
      <c r="A37" s="6"/>
      <c r="B37" s="6"/>
      <c r="C37" s="6"/>
      <c r="D37" s="6"/>
      <c r="E37" s="6"/>
      <c r="F37" s="6"/>
      <c r="G37" s="6"/>
      <c r="H37" s="6"/>
      <c r="I37" s="6"/>
      <c r="J37" s="6"/>
      <c r="K37" s="263" t="s">
        <v>212</v>
      </c>
      <c r="L37" s="263" t="str">
        <f t="shared" si="1"/>
        <v>Акт входного контроля №</v>
      </c>
      <c r="M37" s="47"/>
      <c r="N37" s="261" t="s">
        <v>501</v>
      </c>
      <c r="O37" s="152" t="s">
        <v>498</v>
      </c>
      <c r="P37" s="261" t="str">
        <f t="shared" si="3"/>
        <v>Круг 18*6000 Ст3сп;МУК №П2-01 М-0034, РД 03-606-03,ГОСТ 2590-2006; ГОСТ 535-2005;</v>
      </c>
      <c r="Q37" s="261" t="s">
        <v>746</v>
      </c>
      <c r="R37" s="261" t="s">
        <v>502</v>
      </c>
      <c r="S37" s="264" t="s">
        <v>490</v>
      </c>
      <c r="T37"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7" s="261" t="s">
        <v>555</v>
      </c>
      <c r="V37" s="261" t="s">
        <v>423</v>
      </c>
      <c r="W37" s="261" t="s">
        <v>199</v>
      </c>
      <c r="X37" s="261" t="s">
        <v>197</v>
      </c>
      <c r="Y37" s="261" t="s">
        <v>352</v>
      </c>
      <c r="Z37" s="261" t="str">
        <f>Исх!E$12</f>
        <v xml:space="preserve">Гебеков Н.Г. </v>
      </c>
      <c r="AA37" s="261" t="str">
        <f>Исх!E$24</f>
        <v xml:space="preserve">Дегтярев Г.В. </v>
      </c>
      <c r="AB37" s="366" t="s">
        <v>407</v>
      </c>
      <c r="AC37" s="261" t="s">
        <v>503</v>
      </c>
      <c r="AD37" s="265">
        <v>43785</v>
      </c>
      <c r="AE37" s="266">
        <v>44053</v>
      </c>
      <c r="AF37" s="261"/>
      <c r="AG37" s="261"/>
      <c r="AH37" s="261"/>
      <c r="AI37" s="261" t="str">
        <f>Исх!B$31</f>
        <v>ООО «Нефтьмонтаж»,</v>
      </c>
      <c r="AJ37" s="261" t="s">
        <v>504</v>
      </c>
    </row>
    <row r="38" spans="1:36" x14ac:dyDescent="0.25">
      <c r="A38" s="6"/>
      <c r="B38" s="6"/>
      <c r="C38" s="6"/>
      <c r="D38" s="6"/>
      <c r="E38" s="6"/>
      <c r="F38" s="6"/>
      <c r="G38" s="6"/>
      <c r="H38" s="6"/>
      <c r="I38" s="6"/>
      <c r="J38" s="6"/>
      <c r="K38" s="263" t="s">
        <v>212</v>
      </c>
      <c r="L38" s="263" t="str">
        <f t="shared" si="1"/>
        <v>Акт входного контроля №</v>
      </c>
      <c r="M38" s="47"/>
      <c r="N38" s="319" t="s">
        <v>564</v>
      </c>
      <c r="O38" s="152" t="s">
        <v>382</v>
      </c>
      <c r="P38" s="261" t="str">
        <f t="shared" si="3"/>
        <v>Портландцемент общестроительный ЦЕМ I 42,5 Н ГОСТ 31108-2003;МУК №П2-01 М-0034,РД 03-606-03, ГОСТ 31108-2003;</v>
      </c>
      <c r="Q38" s="261" t="s">
        <v>746</v>
      </c>
      <c r="R38" s="261" t="s">
        <v>571</v>
      </c>
      <c r="S38" s="264" t="s">
        <v>565</v>
      </c>
      <c r="T3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8" s="261" t="s">
        <v>572</v>
      </c>
      <c r="V38" s="261" t="s">
        <v>423</v>
      </c>
      <c r="W38" s="261" t="s">
        <v>322</v>
      </c>
      <c r="X38" s="261" t="s">
        <v>197</v>
      </c>
      <c r="Y38" s="261" t="s">
        <v>352</v>
      </c>
      <c r="Z38" s="261" t="str">
        <f>Исх!E$12</f>
        <v xml:space="preserve">Гебеков Н.Г. </v>
      </c>
      <c r="AA38" s="261" t="str">
        <f>Исх!E$24</f>
        <v xml:space="preserve">Дегтярев Г.В. </v>
      </c>
      <c r="AB38" s="366" t="s">
        <v>407</v>
      </c>
      <c r="AC38" s="261" t="s">
        <v>568</v>
      </c>
      <c r="AD38" s="265">
        <v>43957</v>
      </c>
      <c r="AE38" s="266">
        <v>43977</v>
      </c>
      <c r="AF38" s="261"/>
      <c r="AG38" s="260"/>
      <c r="AH38" s="261"/>
      <c r="AI38" s="261" t="str">
        <f>Исх!B$31</f>
        <v>ООО «Нефтьмонтаж»,</v>
      </c>
      <c r="AJ38" s="260" t="s">
        <v>569</v>
      </c>
    </row>
    <row r="39" spans="1:36" x14ac:dyDescent="0.25">
      <c r="A39" s="6"/>
      <c r="B39" s="6"/>
      <c r="C39" s="6"/>
      <c r="D39" s="6"/>
      <c r="E39" s="6"/>
      <c r="F39" s="6"/>
      <c r="G39" s="6"/>
      <c r="H39" s="6"/>
      <c r="I39" s="6"/>
      <c r="J39" s="6"/>
      <c r="K39" s="263" t="s">
        <v>212</v>
      </c>
      <c r="L39" s="263" t="str">
        <f t="shared" si="1"/>
        <v>Акт входного контроля №</v>
      </c>
      <c r="M39" s="47"/>
      <c r="N39" s="319" t="s">
        <v>570</v>
      </c>
      <c r="O39" s="152" t="s">
        <v>563</v>
      </c>
      <c r="P39" s="261" t="str">
        <f t="shared" si="3"/>
        <v>Песок с карьера №2, Соровское м/р;МУК №П2-01 М-0034,ГОСТ 25100-2011;</v>
      </c>
      <c r="Q39" s="261" t="s">
        <v>746</v>
      </c>
      <c r="R39" s="261" t="s">
        <v>551</v>
      </c>
      <c r="S39" s="264" t="s">
        <v>565</v>
      </c>
      <c r="T39"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9" s="261" t="s">
        <v>566</v>
      </c>
      <c r="V39" s="261" t="s">
        <v>423</v>
      </c>
      <c r="W39" s="261" t="s">
        <v>17</v>
      </c>
      <c r="X39" s="261" t="s">
        <v>197</v>
      </c>
      <c r="Y39" s="261" t="s">
        <v>352</v>
      </c>
      <c r="Z39" s="261" t="str">
        <f>Исх!E$12</f>
        <v xml:space="preserve">Гебеков Н.Г. </v>
      </c>
      <c r="AA39" s="261" t="str">
        <f>Исх!E$24</f>
        <v xml:space="preserve">Дегтярев Г.В. </v>
      </c>
      <c r="AB39" s="366" t="s">
        <v>407</v>
      </c>
      <c r="AC39" s="267" t="s">
        <v>567</v>
      </c>
      <c r="AD39" s="265">
        <v>43878</v>
      </c>
      <c r="AE39" s="266">
        <v>43977</v>
      </c>
      <c r="AF39" s="268"/>
      <c r="AG39" s="260"/>
      <c r="AH39" s="261"/>
      <c r="AI39" s="261" t="str">
        <f>Исх!B$32</f>
        <v>ООО «Соровскнефть»</v>
      </c>
      <c r="AJ39" s="260" t="s">
        <v>440</v>
      </c>
    </row>
    <row r="40" spans="1:36" x14ac:dyDescent="0.25">
      <c r="A40" s="6"/>
      <c r="B40" s="6"/>
      <c r="C40" s="6"/>
      <c r="D40" s="6"/>
      <c r="E40" s="6"/>
      <c r="F40" s="6"/>
      <c r="G40" s="6"/>
      <c r="H40" s="6"/>
      <c r="I40" s="6"/>
      <c r="J40" s="6"/>
      <c r="K40" s="263" t="s">
        <v>212</v>
      </c>
      <c r="L40" s="263" t="str">
        <f t="shared" si="1"/>
        <v>Акт входного контроля №</v>
      </c>
      <c r="M40" s="47"/>
      <c r="N40" s="319"/>
      <c r="O40" s="152"/>
      <c r="P40" s="261"/>
      <c r="Q40" s="261"/>
      <c r="R40" s="261"/>
      <c r="S40" s="264"/>
      <c r="T40" s="261"/>
      <c r="U40" s="261"/>
      <c r="V40" s="261"/>
      <c r="W40" s="261"/>
      <c r="X40" s="261"/>
      <c r="Y40" s="261"/>
      <c r="Z40" s="261"/>
      <c r="AA40" s="261"/>
      <c r="AB40" s="261"/>
      <c r="AC40" s="261"/>
      <c r="AD40" s="265"/>
      <c r="AE40" s="266"/>
      <c r="AF40" s="261"/>
      <c r="AG40" s="260"/>
      <c r="AH40" s="261"/>
      <c r="AI40" s="261"/>
      <c r="AJ40" s="260"/>
    </row>
    <row r="41" spans="1:36" x14ac:dyDescent="0.25">
      <c r="A41" s="6"/>
      <c r="B41" s="6"/>
      <c r="C41" s="6"/>
      <c r="D41" s="6"/>
      <c r="E41" s="6"/>
      <c r="F41" s="6"/>
      <c r="G41" s="6"/>
      <c r="H41" s="6"/>
      <c r="I41" s="6"/>
      <c r="J41" s="6"/>
      <c r="K41" s="263" t="s">
        <v>212</v>
      </c>
      <c r="L41" s="263" t="str">
        <f t="shared" si="1"/>
        <v>Акт входного контроля №</v>
      </c>
      <c r="M41" s="47"/>
      <c r="N41" s="319"/>
      <c r="O41" s="152"/>
      <c r="P41" s="261"/>
      <c r="Q41" s="261"/>
      <c r="R41" s="261"/>
      <c r="S41" s="264"/>
      <c r="T41" s="261"/>
      <c r="U41" s="261"/>
      <c r="V41" s="261"/>
      <c r="W41" s="261"/>
      <c r="X41" s="261"/>
      <c r="Y41" s="261"/>
      <c r="Z41" s="261"/>
      <c r="AA41" s="261"/>
      <c r="AB41" s="261"/>
      <c r="AC41" s="267"/>
      <c r="AD41" s="265"/>
      <c r="AE41" s="266"/>
      <c r="AF41" s="268"/>
      <c r="AG41" s="260"/>
      <c r="AH41" s="261"/>
      <c r="AI41" s="261"/>
      <c r="AJ41" s="260"/>
    </row>
    <row r="42" spans="1:36" x14ac:dyDescent="0.25">
      <c r="A42" s="6"/>
      <c r="B42" s="6"/>
      <c r="C42" s="6"/>
      <c r="D42" s="6"/>
      <c r="E42" s="6"/>
      <c r="F42" s="6"/>
      <c r="G42" s="6"/>
      <c r="H42" s="6"/>
      <c r="I42" s="6"/>
      <c r="J42" s="6"/>
      <c r="K42" s="263" t="s">
        <v>212</v>
      </c>
      <c r="L42" s="263" t="str">
        <f t="shared" si="1"/>
        <v>Акт входного контроля №</v>
      </c>
      <c r="M42" s="47"/>
      <c r="N42" s="261"/>
      <c r="O42" s="152"/>
      <c r="P42" s="261"/>
      <c r="Q42" s="261"/>
      <c r="R42" s="261"/>
      <c r="S42" s="269"/>
      <c r="T42" s="261"/>
      <c r="U42" s="261"/>
      <c r="V42" s="261"/>
      <c r="W42" s="261"/>
      <c r="X42" s="261"/>
      <c r="Y42" s="261"/>
      <c r="Z42" s="261"/>
      <c r="AA42" s="261"/>
      <c r="AB42" s="261"/>
      <c r="AC42" s="261"/>
      <c r="AD42" s="261"/>
      <c r="AE42" s="261"/>
      <c r="AF42" s="261"/>
      <c r="AG42" s="261"/>
      <c r="AH42" s="261"/>
      <c r="AI42" s="261"/>
      <c r="AJ42" s="261"/>
    </row>
    <row r="43" spans="1:36" x14ac:dyDescent="0.25">
      <c r="A43" s="6"/>
      <c r="B43" s="6"/>
      <c r="C43" s="6"/>
      <c r="D43" s="6"/>
      <c r="E43" s="6"/>
      <c r="F43" s="6"/>
      <c r="G43" s="6"/>
      <c r="H43" s="6"/>
      <c r="I43" s="6"/>
      <c r="J43" s="6"/>
      <c r="K43" s="263" t="s">
        <v>212</v>
      </c>
      <c r="L43" s="263" t="str">
        <f t="shared" si="1"/>
        <v>Акт входного контроля №</v>
      </c>
      <c r="M43" s="47"/>
      <c r="N43" s="261"/>
      <c r="O43" s="152"/>
      <c r="P43" s="261"/>
      <c r="Q43" s="261"/>
      <c r="R43" s="261"/>
      <c r="S43" s="269"/>
      <c r="T43" s="261"/>
      <c r="U43" s="261"/>
      <c r="V43" s="261"/>
      <c r="W43" s="261"/>
      <c r="X43" s="261"/>
      <c r="Y43" s="261"/>
      <c r="Z43" s="261"/>
      <c r="AA43" s="261"/>
      <c r="AB43" s="261"/>
      <c r="AC43" s="261"/>
      <c r="AD43" s="261"/>
      <c r="AE43" s="261"/>
      <c r="AF43" s="261"/>
      <c r="AG43" s="261"/>
      <c r="AH43" s="261"/>
      <c r="AI43" s="261"/>
      <c r="AJ43" s="261"/>
    </row>
    <row r="44" spans="1:36" x14ac:dyDescent="0.25">
      <c r="A44" s="6"/>
      <c r="B44" s="6"/>
      <c r="C44" s="6"/>
      <c r="D44" s="6"/>
      <c r="E44" s="6"/>
      <c r="F44" s="6"/>
      <c r="G44" s="6"/>
      <c r="H44" s="6"/>
      <c r="I44" s="6"/>
      <c r="J44" s="6"/>
      <c r="K44" s="263" t="s">
        <v>212</v>
      </c>
      <c r="L44" s="263" t="str">
        <f t="shared" si="1"/>
        <v>Акт входного контроля №58</v>
      </c>
      <c r="M44" s="47">
        <v>58</v>
      </c>
      <c r="N44" s="261"/>
      <c r="O44" s="152"/>
      <c r="P44" s="261"/>
      <c r="Q44" s="261"/>
      <c r="R44" s="261"/>
      <c r="S44" s="269"/>
      <c r="T44" s="261"/>
      <c r="U44" s="261"/>
      <c r="V44" s="261"/>
      <c r="W44" s="261"/>
      <c r="X44" s="261"/>
      <c r="Y44" s="261"/>
      <c r="Z44" s="261"/>
      <c r="AA44" s="261"/>
      <c r="AB44" s="261"/>
      <c r="AC44" s="261"/>
      <c r="AD44" s="261"/>
      <c r="AE44" s="261"/>
      <c r="AF44" s="261"/>
      <c r="AG44" s="261"/>
      <c r="AH44" s="261"/>
      <c r="AI44" s="261"/>
      <c r="AJ44" s="261"/>
    </row>
    <row r="45" spans="1:36" x14ac:dyDescent="0.25">
      <c r="A45" s="6"/>
      <c r="B45" s="6"/>
      <c r="C45" s="6"/>
      <c r="D45" s="6"/>
      <c r="E45" s="6"/>
      <c r="F45" s="6"/>
      <c r="G45" s="6"/>
      <c r="H45" s="6"/>
      <c r="I45" s="6"/>
      <c r="J45" s="6"/>
      <c r="K45" s="263" t="s">
        <v>212</v>
      </c>
      <c r="L45" s="263" t="str">
        <f t="shared" si="1"/>
        <v>Акт входного контроля №59</v>
      </c>
      <c r="M45" s="47">
        <v>59</v>
      </c>
      <c r="N45" s="261"/>
      <c r="O45" s="152"/>
      <c r="P45" s="261"/>
      <c r="Q45" s="261"/>
      <c r="R45" s="261"/>
      <c r="S45" s="269"/>
      <c r="T45" s="261"/>
      <c r="U45" s="261"/>
      <c r="V45" s="261"/>
      <c r="W45" s="261"/>
      <c r="X45" s="261"/>
      <c r="Y45" s="261"/>
      <c r="Z45" s="261"/>
      <c r="AA45" s="261"/>
      <c r="AB45" s="261"/>
      <c r="AC45" s="261"/>
      <c r="AD45" s="261"/>
      <c r="AE45" s="261"/>
      <c r="AF45" s="261"/>
      <c r="AG45" s="261"/>
      <c r="AH45" s="261"/>
      <c r="AI45" s="261"/>
      <c r="AJ45" s="261"/>
    </row>
    <row r="46" spans="1:36" x14ac:dyDescent="0.25">
      <c r="A46" s="6"/>
      <c r="B46" s="6"/>
      <c r="C46" s="6"/>
      <c r="D46" s="6"/>
      <c r="E46" s="6"/>
      <c r="F46" s="6"/>
      <c r="G46" s="6"/>
      <c r="H46" s="6"/>
      <c r="I46" s="6"/>
      <c r="J46" s="6"/>
      <c r="K46" s="263" t="s">
        <v>212</v>
      </c>
      <c r="L46" s="263" t="str">
        <f t="shared" si="1"/>
        <v>Акт входного контроля №60</v>
      </c>
      <c r="M46" s="47">
        <v>60</v>
      </c>
      <c r="N46" s="261"/>
      <c r="O46" s="152"/>
      <c r="P46" s="261"/>
      <c r="Q46" s="261"/>
      <c r="R46" s="261"/>
      <c r="S46" s="269"/>
      <c r="T46" s="261"/>
      <c r="U46" s="261"/>
      <c r="V46" s="261"/>
      <c r="W46" s="261"/>
      <c r="X46" s="261"/>
      <c r="Y46" s="261"/>
      <c r="Z46" s="261"/>
      <c r="AA46" s="261"/>
      <c r="AB46" s="261"/>
      <c r="AC46" s="261"/>
      <c r="AD46" s="261"/>
      <c r="AE46" s="261"/>
      <c r="AF46" s="261"/>
      <c r="AG46" s="261"/>
      <c r="AH46" s="261"/>
      <c r="AI46" s="261"/>
      <c r="AJ46" s="261"/>
    </row>
    <row r="47" spans="1:36" x14ac:dyDescent="0.25">
      <c r="A47" s="6"/>
      <c r="B47" s="6"/>
      <c r="C47" s="6"/>
      <c r="D47" s="6"/>
      <c r="E47" s="6"/>
      <c r="F47" s="6"/>
      <c r="G47" s="6"/>
      <c r="H47" s="6"/>
      <c r="I47" s="6"/>
      <c r="J47" s="6"/>
      <c r="K47" s="263" t="s">
        <v>212</v>
      </c>
      <c r="L47" s="263" t="str">
        <f t="shared" si="1"/>
        <v>Акт входного контроля №61</v>
      </c>
      <c r="M47" s="47">
        <v>61</v>
      </c>
      <c r="N47" s="261"/>
      <c r="O47" s="152"/>
      <c r="P47" s="261"/>
      <c r="Q47" s="261"/>
      <c r="R47" s="261"/>
      <c r="S47" s="269"/>
      <c r="T47" s="261"/>
      <c r="U47" s="261"/>
      <c r="V47" s="261"/>
      <c r="W47" s="261"/>
      <c r="X47" s="261"/>
      <c r="Y47" s="261"/>
      <c r="Z47" s="261"/>
      <c r="AA47" s="261"/>
      <c r="AB47" s="261"/>
      <c r="AC47" s="261"/>
      <c r="AD47" s="261"/>
      <c r="AE47" s="261"/>
      <c r="AF47" s="261"/>
      <c r="AG47" s="261"/>
      <c r="AH47" s="261"/>
      <c r="AI47" s="261"/>
      <c r="AJ47" s="261"/>
    </row>
    <row r="48" spans="1:36" x14ac:dyDescent="0.25">
      <c r="A48" s="6"/>
      <c r="B48" s="6"/>
      <c r="C48" s="6"/>
      <c r="D48" s="6"/>
      <c r="E48" s="6"/>
      <c r="F48" s="6"/>
      <c r="G48" s="6"/>
      <c r="H48" s="6"/>
      <c r="I48" s="6"/>
      <c r="J48" s="6"/>
      <c r="K48" s="263" t="s">
        <v>212</v>
      </c>
      <c r="L48" s="263" t="str">
        <f t="shared" si="1"/>
        <v>Акт входного контроля №62</v>
      </c>
      <c r="M48" s="47">
        <v>62</v>
      </c>
      <c r="N48" s="261"/>
      <c r="O48" s="152"/>
      <c r="P48" s="261"/>
      <c r="Q48" s="261"/>
      <c r="R48" s="261"/>
      <c r="S48" s="269"/>
      <c r="T48" s="261"/>
      <c r="U48" s="261"/>
      <c r="V48" s="261"/>
      <c r="W48" s="261"/>
      <c r="X48" s="261"/>
      <c r="Y48" s="261"/>
      <c r="Z48" s="261"/>
      <c r="AA48" s="261"/>
      <c r="AB48" s="261"/>
      <c r="AC48" s="261"/>
      <c r="AD48" s="261"/>
      <c r="AE48" s="261"/>
      <c r="AF48" s="261"/>
      <c r="AG48" s="261"/>
      <c r="AH48" s="261"/>
      <c r="AI48" s="261"/>
      <c r="AJ48" s="261"/>
    </row>
    <row r="49" spans="2:36" x14ac:dyDescent="0.2">
      <c r="K49" s="263" t="s">
        <v>212</v>
      </c>
      <c r="L49" s="263" t="str">
        <f t="shared" si="1"/>
        <v>Акт входного контроля №63</v>
      </c>
      <c r="M49" s="47">
        <v>63</v>
      </c>
      <c r="N49" s="261"/>
      <c r="O49" s="152"/>
      <c r="P49" s="261"/>
      <c r="Q49" s="261"/>
      <c r="R49" s="261"/>
      <c r="S49" s="269"/>
      <c r="T49" s="261"/>
      <c r="U49" s="261"/>
      <c r="V49" s="261"/>
      <c r="W49" s="261"/>
      <c r="X49" s="261"/>
      <c r="Y49" s="261"/>
      <c r="Z49" s="261"/>
      <c r="AA49" s="261"/>
      <c r="AB49" s="261"/>
      <c r="AC49" s="261"/>
      <c r="AD49" s="261"/>
      <c r="AE49" s="261"/>
      <c r="AF49" s="261"/>
      <c r="AG49" s="261"/>
      <c r="AH49" s="261"/>
      <c r="AI49" s="261"/>
      <c r="AJ49" s="261"/>
    </row>
    <row r="50" spans="2:36" x14ac:dyDescent="0.2">
      <c r="K50" s="263" t="s">
        <v>212</v>
      </c>
      <c r="L50" s="263" t="str">
        <f t="shared" si="1"/>
        <v>Акт входного контроля №64</v>
      </c>
      <c r="M50" s="47">
        <v>64</v>
      </c>
      <c r="N50" s="261"/>
      <c r="O50" s="152"/>
      <c r="P50" s="261"/>
      <c r="Q50" s="261"/>
      <c r="R50" s="261"/>
      <c r="S50" s="269"/>
      <c r="T50" s="261"/>
      <c r="U50" s="261"/>
      <c r="V50" s="261"/>
      <c r="W50" s="261"/>
      <c r="X50" s="261"/>
      <c r="Y50" s="261"/>
      <c r="Z50" s="261"/>
      <c r="AA50" s="261"/>
      <c r="AB50" s="261"/>
      <c r="AC50" s="261"/>
      <c r="AD50" s="261"/>
      <c r="AE50" s="261"/>
      <c r="AF50" s="261"/>
      <c r="AG50" s="261"/>
      <c r="AH50" s="261"/>
      <c r="AI50" s="261"/>
      <c r="AJ50" s="261"/>
    </row>
    <row r="51" spans="2:36" x14ac:dyDescent="0.2">
      <c r="K51" s="263" t="s">
        <v>212</v>
      </c>
      <c r="L51" s="263" t="str">
        <f t="shared" si="1"/>
        <v>Акт входного контроля №65</v>
      </c>
      <c r="M51" s="47">
        <v>65</v>
      </c>
      <c r="N51" s="261"/>
      <c r="O51" s="152"/>
      <c r="P51" s="261"/>
      <c r="Q51" s="261"/>
      <c r="R51" s="261"/>
      <c r="S51" s="269"/>
      <c r="T51" s="261"/>
      <c r="U51" s="261"/>
      <c r="V51" s="261"/>
      <c r="W51" s="261"/>
      <c r="X51" s="261"/>
      <c r="Y51" s="261"/>
      <c r="Z51" s="261"/>
      <c r="AA51" s="261"/>
      <c r="AB51" s="261"/>
      <c r="AC51" s="261"/>
      <c r="AD51" s="261"/>
      <c r="AE51" s="261"/>
      <c r="AF51" s="261"/>
      <c r="AG51" s="261"/>
      <c r="AH51" s="261"/>
      <c r="AI51" s="261"/>
      <c r="AJ51" s="261"/>
    </row>
    <row r="52" spans="2:36" x14ac:dyDescent="0.2">
      <c r="K52" s="263" t="s">
        <v>212</v>
      </c>
      <c r="L52" s="263" t="str">
        <f t="shared" si="1"/>
        <v>Акт входного контроля №66</v>
      </c>
      <c r="M52" s="47">
        <v>66</v>
      </c>
      <c r="N52" s="261"/>
      <c r="O52" s="152"/>
      <c r="P52" s="261"/>
      <c r="Q52" s="261"/>
      <c r="R52" s="261"/>
      <c r="S52" s="269"/>
      <c r="T52" s="261"/>
      <c r="U52" s="261"/>
      <c r="V52" s="261"/>
      <c r="W52" s="261"/>
      <c r="X52" s="261"/>
      <c r="Y52" s="261"/>
      <c r="Z52" s="261"/>
      <c r="AA52" s="261"/>
      <c r="AB52" s="261"/>
      <c r="AC52" s="261"/>
      <c r="AD52" s="261"/>
      <c r="AE52" s="261"/>
      <c r="AF52" s="261"/>
      <c r="AG52" s="261"/>
      <c r="AH52" s="261"/>
      <c r="AI52" s="261"/>
      <c r="AJ52" s="261"/>
    </row>
    <row r="53" spans="2:36" x14ac:dyDescent="0.2">
      <c r="K53" s="263" t="s">
        <v>212</v>
      </c>
      <c r="L53" s="263" t="str">
        <f t="shared" si="1"/>
        <v>Акт входного контроля №67</v>
      </c>
      <c r="M53" s="47">
        <v>67</v>
      </c>
      <c r="N53" s="261"/>
      <c r="O53" s="152"/>
      <c r="P53" s="261"/>
      <c r="Q53" s="261"/>
      <c r="R53" s="261"/>
      <c r="S53" s="269"/>
      <c r="T53" s="261"/>
      <c r="U53" s="261"/>
      <c r="V53" s="261"/>
      <c r="W53" s="261"/>
      <c r="X53" s="261"/>
      <c r="Y53" s="261"/>
      <c r="Z53" s="261"/>
      <c r="AA53" s="261"/>
      <c r="AB53" s="261"/>
      <c r="AC53" s="261"/>
      <c r="AD53" s="261"/>
      <c r="AE53" s="261"/>
      <c r="AF53" s="261"/>
      <c r="AG53" s="261"/>
      <c r="AH53" s="261"/>
      <c r="AI53" s="261"/>
      <c r="AJ53" s="261"/>
    </row>
    <row r="54" spans="2:36" x14ac:dyDescent="0.2">
      <c r="K54" s="263" t="s">
        <v>212</v>
      </c>
      <c r="L54" s="263" t="str">
        <f t="shared" si="1"/>
        <v>Акт входного контроля №68</v>
      </c>
      <c r="M54" s="47">
        <v>68</v>
      </c>
      <c r="N54" s="261"/>
      <c r="O54" s="152"/>
      <c r="P54" s="261"/>
      <c r="Q54" s="261"/>
      <c r="R54" s="261"/>
      <c r="S54" s="269"/>
      <c r="T54" s="261"/>
      <c r="U54" s="261"/>
      <c r="V54" s="261"/>
      <c r="W54" s="261"/>
      <c r="X54" s="261"/>
      <c r="Y54" s="261"/>
      <c r="Z54" s="261"/>
      <c r="AA54" s="261"/>
      <c r="AB54" s="261"/>
      <c r="AC54" s="261"/>
      <c r="AD54" s="261"/>
      <c r="AE54" s="261"/>
      <c r="AF54" s="261"/>
      <c r="AG54" s="261"/>
      <c r="AH54" s="261"/>
      <c r="AI54" s="261"/>
      <c r="AJ54" s="261"/>
    </row>
    <row r="55" spans="2:36" x14ac:dyDescent="0.2">
      <c r="K55" s="263" t="s">
        <v>212</v>
      </c>
      <c r="L55" s="263" t="str">
        <f t="shared" si="1"/>
        <v>Акт входного контроля №69</v>
      </c>
      <c r="M55" s="47">
        <v>69</v>
      </c>
      <c r="N55" s="261"/>
      <c r="O55" s="152"/>
      <c r="P55" s="261"/>
      <c r="Q55" s="261"/>
      <c r="R55" s="261"/>
      <c r="S55" s="269"/>
      <c r="T55" s="261"/>
      <c r="U55" s="261"/>
      <c r="V55" s="261"/>
      <c r="W55" s="261"/>
      <c r="X55" s="261"/>
      <c r="Y55" s="261"/>
      <c r="Z55" s="261"/>
      <c r="AA55" s="261"/>
      <c r="AB55" s="261"/>
      <c r="AC55" s="261"/>
      <c r="AD55" s="261"/>
      <c r="AE55" s="261"/>
      <c r="AF55" s="261"/>
      <c r="AG55" s="261"/>
      <c r="AH55" s="261"/>
      <c r="AI55" s="261"/>
      <c r="AJ55" s="261"/>
    </row>
    <row r="56" spans="2:36" x14ac:dyDescent="0.2">
      <c r="K56" s="263" t="s">
        <v>212</v>
      </c>
      <c r="L56" s="263" t="str">
        <f t="shared" si="1"/>
        <v>Акт входного контроля №70</v>
      </c>
      <c r="M56" s="47">
        <v>70</v>
      </c>
      <c r="N56" s="261"/>
      <c r="O56" s="152"/>
      <c r="P56" s="261"/>
      <c r="Q56" s="261"/>
      <c r="R56" s="261"/>
      <c r="S56" s="269"/>
      <c r="T56" s="261"/>
      <c r="U56" s="261"/>
      <c r="V56" s="261"/>
      <c r="W56" s="261"/>
      <c r="X56" s="261"/>
      <c r="Y56" s="261"/>
      <c r="Z56" s="261"/>
      <c r="AA56" s="261"/>
      <c r="AB56" s="261"/>
      <c r="AC56" s="261"/>
      <c r="AD56" s="261"/>
      <c r="AE56" s="261"/>
      <c r="AF56" s="261"/>
      <c r="AG56" s="261"/>
      <c r="AH56" s="261"/>
      <c r="AI56" s="261"/>
      <c r="AJ56" s="261"/>
    </row>
    <row r="57" spans="2:36" x14ac:dyDescent="0.2">
      <c r="K57" s="263" t="s">
        <v>212</v>
      </c>
      <c r="L57" s="263" t="str">
        <f t="shared" si="1"/>
        <v>Акт входного контроля №71</v>
      </c>
      <c r="M57" s="47">
        <v>71</v>
      </c>
      <c r="N57" s="261"/>
      <c r="O57" s="152"/>
      <c r="P57" s="261"/>
      <c r="Q57" s="261"/>
      <c r="R57" s="261"/>
      <c r="S57" s="269"/>
      <c r="T57" s="261"/>
      <c r="U57" s="261"/>
      <c r="V57" s="261"/>
      <c r="W57" s="261"/>
      <c r="X57" s="261"/>
      <c r="Y57" s="261"/>
      <c r="Z57" s="261"/>
      <c r="AA57" s="261"/>
      <c r="AB57" s="261"/>
      <c r="AC57" s="261"/>
      <c r="AD57" s="261"/>
      <c r="AE57" s="261"/>
      <c r="AF57" s="261"/>
      <c r="AG57" s="261"/>
      <c r="AH57" s="261"/>
      <c r="AI57" s="261"/>
      <c r="AJ57" s="261"/>
    </row>
    <row r="58" spans="2:36" x14ac:dyDescent="0.2">
      <c r="K58" s="263" t="s">
        <v>212</v>
      </c>
      <c r="L58" s="263" t="str">
        <f t="shared" si="1"/>
        <v>Акт входного контроля №72</v>
      </c>
      <c r="M58" s="47">
        <v>72</v>
      </c>
      <c r="N58" s="261"/>
      <c r="O58" s="152"/>
      <c r="P58" s="261"/>
      <c r="Q58" s="261"/>
      <c r="R58" s="261"/>
      <c r="S58" s="269"/>
      <c r="T58" s="261"/>
      <c r="U58" s="261"/>
      <c r="V58" s="261"/>
      <c r="W58" s="261"/>
      <c r="X58" s="261"/>
      <c r="Y58" s="261"/>
      <c r="Z58" s="261"/>
      <c r="AA58" s="261"/>
      <c r="AB58" s="261"/>
      <c r="AC58" s="261"/>
      <c r="AD58" s="261"/>
      <c r="AE58" s="261"/>
      <c r="AF58" s="261"/>
      <c r="AG58" s="261"/>
      <c r="AH58" s="261"/>
      <c r="AI58" s="261"/>
      <c r="AJ58" s="261"/>
    </row>
    <row r="59" spans="2:36" ht="53.25" customHeight="1" x14ac:dyDescent="0.25">
      <c r="M59" s="13"/>
      <c r="N59" s="9"/>
      <c r="O59" s="44"/>
      <c r="P59" s="9"/>
      <c r="R59" s="15"/>
      <c r="S59" s="8"/>
      <c r="U59" s="15"/>
      <c r="Y59" s="9"/>
      <c r="Z59" s="9"/>
      <c r="AA59" s="9"/>
      <c r="AB59" s="9"/>
      <c r="AC59" s="9"/>
      <c r="AD59" s="9"/>
      <c r="AE59" s="9"/>
      <c r="AF59" s="9"/>
      <c r="AG59" s="9"/>
      <c r="AH59" s="9"/>
      <c r="AI59" s="9"/>
      <c r="AJ59" s="9"/>
    </row>
    <row r="60" spans="2:36" x14ac:dyDescent="0.25">
      <c r="B60" s="512">
        <f>I32</f>
        <v>0</v>
      </c>
      <c r="C60" s="513"/>
      <c r="D60" s="513"/>
      <c r="E60" s="147"/>
      <c r="F60" s="518" t="s">
        <v>306</v>
      </c>
      <c r="G60" s="518"/>
      <c r="H60" s="518"/>
      <c r="I60" s="518"/>
      <c r="J60" s="518"/>
      <c r="K60" s="518"/>
      <c r="L60" s="518"/>
      <c r="M60" s="148"/>
      <c r="N60" s="513" t="s">
        <v>184</v>
      </c>
      <c r="O60" s="513"/>
      <c r="P60" s="513"/>
      <c r="Q60" s="1"/>
      <c r="R60" s="515"/>
      <c r="S60" s="515"/>
      <c r="Y60" s="9"/>
      <c r="Z60" s="9"/>
      <c r="AA60" s="9"/>
      <c r="AB60" s="9"/>
      <c r="AC60" s="9"/>
      <c r="AD60" s="9"/>
      <c r="AE60" s="9"/>
      <c r="AF60" s="9"/>
      <c r="AG60" s="9"/>
      <c r="AH60" s="9"/>
      <c r="AI60" s="9"/>
      <c r="AJ60" s="9"/>
    </row>
    <row r="61" spans="2:36" x14ac:dyDescent="0.25">
      <c r="B61" s="80"/>
      <c r="C61" s="149" t="s">
        <v>20</v>
      </c>
      <c r="D61" s="80"/>
      <c r="E61" s="147"/>
      <c r="F61" s="516" t="s">
        <v>307</v>
      </c>
      <c r="G61" s="516"/>
      <c r="H61" s="516"/>
      <c r="I61" s="516"/>
      <c r="J61" s="516"/>
      <c r="K61" s="516"/>
      <c r="L61" s="516"/>
      <c r="M61" s="517"/>
      <c r="N61" s="516" t="s">
        <v>308</v>
      </c>
      <c r="O61" s="516"/>
      <c r="P61" s="516"/>
      <c r="Q61" s="147"/>
      <c r="R61" s="516" t="s">
        <v>309</v>
      </c>
      <c r="S61" s="516"/>
      <c r="Y61" s="9"/>
      <c r="Z61" s="9"/>
      <c r="AA61" s="9"/>
      <c r="AB61" s="9"/>
      <c r="AC61" s="9"/>
      <c r="AD61" s="9"/>
      <c r="AE61" s="9"/>
      <c r="AF61" s="9"/>
      <c r="AG61" s="9"/>
      <c r="AH61" s="9"/>
      <c r="AI61" s="9"/>
      <c r="AJ61" s="9"/>
    </row>
    <row r="62" spans="2:36" x14ac:dyDescent="0.25">
      <c r="B62" s="512">
        <f>B60</f>
        <v>0</v>
      </c>
      <c r="C62" s="513"/>
      <c r="D62" s="513"/>
      <c r="E62" s="147"/>
      <c r="F62" s="518" t="s">
        <v>310</v>
      </c>
      <c r="G62" s="518"/>
      <c r="H62" s="518"/>
      <c r="I62" s="518"/>
      <c r="J62" s="518"/>
      <c r="K62" s="518"/>
      <c r="L62" s="518"/>
      <c r="M62" s="148"/>
      <c r="N62" s="513" t="s">
        <v>36</v>
      </c>
      <c r="O62" s="513"/>
      <c r="P62" s="513"/>
      <c r="Q62" s="1"/>
      <c r="R62" s="515"/>
      <c r="S62" s="515"/>
      <c r="Y62" s="9"/>
      <c r="Z62" s="9"/>
      <c r="AA62" s="9"/>
      <c r="AB62" s="9"/>
      <c r="AC62" s="9"/>
      <c r="AD62" s="9"/>
      <c r="AE62" s="9"/>
      <c r="AF62" s="9"/>
      <c r="AG62" s="9"/>
      <c r="AH62" s="9"/>
      <c r="AI62" s="9"/>
      <c r="AJ62" s="9"/>
    </row>
    <row r="63" spans="2:36" x14ac:dyDescent="0.25">
      <c r="B63" s="80"/>
      <c r="C63" s="149" t="s">
        <v>20</v>
      </c>
      <c r="D63" s="80"/>
      <c r="E63" s="150"/>
      <c r="F63" s="516" t="s">
        <v>307</v>
      </c>
      <c r="G63" s="516"/>
      <c r="H63" s="516"/>
      <c r="I63" s="516"/>
      <c r="J63" s="516"/>
      <c r="K63" s="516"/>
      <c r="L63" s="516"/>
      <c r="M63" s="517"/>
      <c r="N63" s="516" t="s">
        <v>308</v>
      </c>
      <c r="O63" s="516"/>
      <c r="P63" s="516"/>
      <c r="Q63" s="147"/>
      <c r="R63" s="516" t="s">
        <v>309</v>
      </c>
      <c r="S63" s="516"/>
      <c r="Y63" s="9"/>
      <c r="Z63" s="9"/>
      <c r="AA63" s="9"/>
      <c r="AB63" s="9"/>
      <c r="AC63" s="9"/>
      <c r="AD63" s="9"/>
      <c r="AE63" s="9"/>
      <c r="AF63" s="9"/>
      <c r="AG63" s="9"/>
      <c r="AH63" s="9"/>
      <c r="AI63" s="9"/>
      <c r="AJ63" s="9"/>
    </row>
    <row r="64" spans="2:36" x14ac:dyDescent="0.25">
      <c r="B64" s="512">
        <f>B62</f>
        <v>0</v>
      </c>
      <c r="C64" s="513"/>
      <c r="D64" s="513"/>
      <c r="E64" s="151"/>
      <c r="F64" s="514" t="s">
        <v>311</v>
      </c>
      <c r="G64" s="514"/>
      <c r="H64" s="514"/>
      <c r="I64" s="514"/>
      <c r="J64" s="514"/>
      <c r="K64" s="514"/>
      <c r="L64" s="514"/>
      <c r="M64" s="148"/>
      <c r="N64" s="513" t="s">
        <v>148</v>
      </c>
      <c r="O64" s="513"/>
      <c r="P64" s="513"/>
      <c r="Q64" s="1"/>
      <c r="R64" s="515"/>
      <c r="S64" s="515"/>
      <c r="Y64" s="9"/>
      <c r="Z64" s="9"/>
      <c r="AA64" s="9"/>
      <c r="AB64" s="9"/>
      <c r="AC64" s="9"/>
      <c r="AD64" s="9"/>
      <c r="AE64" s="9"/>
      <c r="AF64" s="9"/>
      <c r="AG64" s="9"/>
      <c r="AH64" s="9"/>
      <c r="AI64" s="9"/>
      <c r="AJ64" s="9"/>
    </row>
    <row r="65" spans="2:36" x14ac:dyDescent="0.25">
      <c r="B65" s="80"/>
      <c r="C65" s="149" t="s">
        <v>20</v>
      </c>
      <c r="D65" s="80"/>
      <c r="E65" s="151"/>
      <c r="F65" s="516" t="s">
        <v>307</v>
      </c>
      <c r="G65" s="516"/>
      <c r="H65" s="516"/>
      <c r="I65" s="516"/>
      <c r="J65" s="516"/>
      <c r="K65" s="516"/>
      <c r="L65" s="516"/>
      <c r="M65" s="517"/>
      <c r="N65" s="516" t="s">
        <v>308</v>
      </c>
      <c r="O65" s="516"/>
      <c r="P65" s="516"/>
      <c r="Q65" s="147"/>
      <c r="R65" s="516" t="s">
        <v>309</v>
      </c>
      <c r="S65" s="516"/>
      <c r="Y65" s="9"/>
      <c r="Z65" s="9"/>
      <c r="AA65" s="9"/>
      <c r="AB65" s="9"/>
      <c r="AC65" s="9"/>
      <c r="AD65" s="9"/>
      <c r="AE65" s="9"/>
      <c r="AF65" s="9"/>
      <c r="AG65" s="9"/>
      <c r="AH65" s="9"/>
      <c r="AI65" s="9"/>
      <c r="AJ65" s="9"/>
    </row>
    <row r="66" spans="2:36" x14ac:dyDescent="0.25">
      <c r="B66" s="512">
        <f>B64</f>
        <v>0</v>
      </c>
      <c r="C66" s="513"/>
      <c r="D66" s="513"/>
      <c r="E66" s="151"/>
      <c r="F66" s="514" t="s">
        <v>312</v>
      </c>
      <c r="G66" s="514"/>
      <c r="H66" s="514"/>
      <c r="I66" s="514"/>
      <c r="J66" s="514"/>
      <c r="K66" s="514"/>
      <c r="L66" s="514"/>
      <c r="M66" s="148"/>
      <c r="N66" s="513" t="s">
        <v>217</v>
      </c>
      <c r="O66" s="513"/>
      <c r="P66" s="513"/>
      <c r="Q66" s="1"/>
      <c r="R66" s="515"/>
      <c r="S66" s="515"/>
      <c r="X66" s="16"/>
      <c r="Y66" s="9"/>
      <c r="Z66" s="9"/>
      <c r="AA66" s="9"/>
      <c r="AB66" s="9"/>
      <c r="AC66" s="9"/>
      <c r="AD66" s="9"/>
      <c r="AE66" s="9"/>
      <c r="AF66" s="9"/>
      <c r="AG66" s="9"/>
      <c r="AH66" s="9"/>
      <c r="AI66" s="9"/>
      <c r="AJ66" s="9"/>
    </row>
    <row r="67" spans="2:36" x14ac:dyDescent="0.25">
      <c r="B67" s="80"/>
      <c r="C67" s="149" t="s">
        <v>20</v>
      </c>
      <c r="D67" s="80"/>
      <c r="E67" s="151"/>
      <c r="F67" s="516" t="s">
        <v>307</v>
      </c>
      <c r="G67" s="516"/>
      <c r="H67" s="516"/>
      <c r="I67" s="516"/>
      <c r="J67" s="516"/>
      <c r="K67" s="516"/>
      <c r="L67" s="516"/>
      <c r="M67" s="517"/>
      <c r="N67" s="516" t="s">
        <v>308</v>
      </c>
      <c r="O67" s="516"/>
      <c r="P67" s="516"/>
      <c r="Q67" s="147"/>
      <c r="R67" s="516" t="s">
        <v>309</v>
      </c>
      <c r="S67" s="516"/>
      <c r="X67" s="16"/>
      <c r="Y67" s="9"/>
      <c r="Z67" s="9"/>
      <c r="AA67" s="9"/>
      <c r="AB67" s="9"/>
      <c r="AC67" s="9"/>
      <c r="AD67" s="9"/>
      <c r="AE67" s="9"/>
      <c r="AF67" s="9"/>
      <c r="AG67" s="9"/>
      <c r="AH67" s="9"/>
      <c r="AI67" s="9"/>
      <c r="AJ67" s="9"/>
    </row>
    <row r="68" spans="2:36" x14ac:dyDescent="0.25">
      <c r="S68" s="8"/>
      <c r="X68" s="16"/>
      <c r="Y68" s="9"/>
      <c r="Z68" s="9"/>
      <c r="AA68" s="9"/>
      <c r="AB68" s="9"/>
      <c r="AC68" s="9"/>
      <c r="AD68" s="9"/>
      <c r="AE68" s="9"/>
      <c r="AF68" s="9"/>
      <c r="AG68" s="9"/>
      <c r="AH68" s="9"/>
      <c r="AI68" s="9"/>
      <c r="AJ68" s="9"/>
    </row>
    <row r="69" spans="2:36" x14ac:dyDescent="0.25">
      <c r="M69" s="13"/>
      <c r="S69" s="8"/>
      <c r="X69" s="16"/>
      <c r="Y69" s="9"/>
      <c r="Z69" s="9"/>
      <c r="AA69" s="9"/>
      <c r="AB69" s="9"/>
      <c r="AC69" s="9"/>
      <c r="AD69" s="9"/>
      <c r="AE69" s="9"/>
      <c r="AF69" s="9"/>
      <c r="AG69" s="9"/>
      <c r="AH69" s="9"/>
      <c r="AI69" s="9"/>
      <c r="AJ69" s="9"/>
    </row>
    <row r="70" spans="2:36" x14ac:dyDescent="0.25">
      <c r="N70" s="9"/>
      <c r="O70" s="44"/>
      <c r="P70" s="9"/>
      <c r="R70" s="17"/>
      <c r="S70" s="8"/>
      <c r="U70" s="18"/>
      <c r="V70" s="19"/>
      <c r="W70" s="17"/>
      <c r="X70" s="16"/>
      <c r="Y70" s="9"/>
      <c r="Z70" s="9"/>
      <c r="AA70" s="9"/>
      <c r="AB70" s="9"/>
      <c r="AC70" s="9"/>
      <c r="AD70" s="9"/>
      <c r="AE70" s="9"/>
      <c r="AF70" s="9"/>
      <c r="AG70" s="9"/>
      <c r="AH70" s="9"/>
      <c r="AI70" s="9"/>
      <c r="AJ70" s="9"/>
    </row>
    <row r="71" spans="2:36" x14ac:dyDescent="0.25">
      <c r="M71" s="13"/>
      <c r="N71" s="9"/>
      <c r="O71" s="44"/>
      <c r="P71" s="9"/>
      <c r="R71" s="18"/>
      <c r="S71" s="8"/>
      <c r="U71" s="18"/>
      <c r="V71" s="19"/>
      <c r="W71" s="17"/>
      <c r="X71" s="16"/>
      <c r="Y71" s="9"/>
      <c r="Z71" s="9"/>
      <c r="AA71" s="9"/>
      <c r="AB71" s="9"/>
      <c r="AC71" s="9"/>
      <c r="AD71" s="9"/>
      <c r="AE71" s="9"/>
      <c r="AF71" s="9"/>
      <c r="AG71" s="9"/>
      <c r="AH71" s="9"/>
      <c r="AI71" s="9"/>
      <c r="AJ71" s="9"/>
    </row>
    <row r="72" spans="2:36" x14ac:dyDescent="0.25">
      <c r="N72" s="9"/>
      <c r="O72" s="44"/>
      <c r="P72" s="9"/>
      <c r="R72" s="18"/>
      <c r="S72" s="8"/>
      <c r="U72" s="18"/>
      <c r="V72" s="19"/>
      <c r="W72" s="17"/>
      <c r="X72" s="16"/>
      <c r="Y72" s="9"/>
      <c r="Z72" s="9"/>
      <c r="AA72" s="9"/>
      <c r="AB72" s="9"/>
      <c r="AC72" s="9"/>
      <c r="AD72" s="9"/>
      <c r="AE72" s="9"/>
      <c r="AF72" s="9"/>
      <c r="AG72" s="9"/>
      <c r="AH72" s="9"/>
      <c r="AI72" s="9"/>
      <c r="AJ72" s="9"/>
    </row>
    <row r="73" spans="2:36" x14ac:dyDescent="0.25">
      <c r="M73" s="13"/>
      <c r="N73" s="9"/>
      <c r="O73" s="44"/>
      <c r="P73" s="9"/>
      <c r="R73" s="17"/>
      <c r="S73" s="8"/>
      <c r="U73" s="18"/>
      <c r="V73" s="19"/>
      <c r="W73" s="17"/>
      <c r="X73" s="16"/>
      <c r="Y73" s="9"/>
      <c r="Z73" s="9"/>
      <c r="AA73" s="9"/>
      <c r="AB73" s="9"/>
      <c r="AC73" s="9"/>
      <c r="AD73" s="9"/>
      <c r="AE73" s="9"/>
      <c r="AF73" s="9"/>
      <c r="AG73" s="9"/>
      <c r="AH73" s="9"/>
      <c r="AI73" s="9"/>
      <c r="AJ73" s="9"/>
    </row>
    <row r="74" spans="2:36" x14ac:dyDescent="0.25">
      <c r="N74" s="9"/>
      <c r="O74" s="44"/>
      <c r="P74" s="9"/>
      <c r="R74" s="17"/>
      <c r="S74" s="8"/>
      <c r="U74" s="18"/>
      <c r="V74" s="19"/>
      <c r="W74" s="17"/>
      <c r="X74" s="16"/>
      <c r="Y74" s="9"/>
      <c r="Z74" s="9"/>
      <c r="AA74" s="9"/>
      <c r="AB74" s="9"/>
      <c r="AC74" s="9"/>
      <c r="AD74" s="9"/>
      <c r="AE74" s="9"/>
      <c r="AF74" s="9"/>
      <c r="AG74" s="9"/>
      <c r="AH74" s="9"/>
      <c r="AI74" s="9"/>
      <c r="AJ74" s="9"/>
    </row>
    <row r="75" spans="2:36" x14ac:dyDescent="0.25">
      <c r="M75" s="13"/>
      <c r="S75" s="8"/>
      <c r="W75" s="17"/>
      <c r="X75" s="16"/>
      <c r="Y75" s="9"/>
      <c r="Z75" s="9"/>
      <c r="AA75" s="9"/>
      <c r="AB75" s="9"/>
      <c r="AC75" s="9"/>
      <c r="AD75" s="9"/>
      <c r="AE75" s="9"/>
      <c r="AF75" s="9"/>
      <c r="AG75" s="9"/>
      <c r="AH75" s="9"/>
      <c r="AI75" s="9"/>
      <c r="AJ75" s="9"/>
    </row>
    <row r="77" spans="2:36" x14ac:dyDescent="0.25">
      <c r="M77" s="35"/>
      <c r="S77" s="20"/>
      <c r="X77" s="16"/>
      <c r="Y77" s="18"/>
      <c r="Z77" s="18"/>
      <c r="AA77" s="9"/>
      <c r="AB77" s="9"/>
      <c r="AC77" s="9"/>
      <c r="AD77" s="9"/>
      <c r="AE77" s="9"/>
      <c r="AF77" s="9"/>
      <c r="AG77" s="9"/>
      <c r="AH77" s="9"/>
      <c r="AI77" s="9"/>
      <c r="AJ77" s="9"/>
    </row>
    <row r="78" spans="2:36" x14ac:dyDescent="0.25">
      <c r="S78" s="20"/>
      <c r="X78" s="16"/>
      <c r="Y78" s="18"/>
      <c r="Z78" s="18"/>
      <c r="AA78" s="9"/>
      <c r="AB78" s="9"/>
      <c r="AC78" s="9"/>
      <c r="AD78" s="9"/>
      <c r="AE78" s="9"/>
      <c r="AF78" s="9"/>
      <c r="AG78" s="9"/>
      <c r="AH78" s="9"/>
      <c r="AI78" s="9"/>
      <c r="AJ78" s="9"/>
    </row>
    <row r="79" spans="2:36" x14ac:dyDescent="0.25">
      <c r="S79" s="20"/>
      <c r="X79" s="16"/>
      <c r="Y79" s="18"/>
      <c r="Z79" s="18"/>
      <c r="AA79" s="9"/>
      <c r="AB79" s="9"/>
      <c r="AC79" s="9"/>
      <c r="AD79" s="9"/>
      <c r="AE79" s="9"/>
      <c r="AF79" s="9"/>
      <c r="AG79" s="9"/>
      <c r="AH79" s="9"/>
      <c r="AI79" s="9"/>
      <c r="AJ79" s="9"/>
    </row>
    <row r="80" spans="2:36" x14ac:dyDescent="0.25">
      <c r="S80" s="20"/>
      <c r="X80" s="16"/>
      <c r="Y80" s="18"/>
      <c r="Z80" s="18"/>
      <c r="AA80" s="9"/>
      <c r="AB80" s="9"/>
      <c r="AC80" s="9"/>
      <c r="AD80" s="9"/>
      <c r="AE80" s="9"/>
      <c r="AF80" s="9"/>
      <c r="AG80" s="9"/>
      <c r="AH80" s="9"/>
      <c r="AI80" s="9"/>
      <c r="AJ80" s="9"/>
    </row>
    <row r="81" spans="13:36" x14ac:dyDescent="0.25">
      <c r="M81" s="36"/>
      <c r="S81" s="20"/>
      <c r="X81" s="16"/>
      <c r="Y81" s="18"/>
      <c r="Z81" s="18"/>
      <c r="AA81" s="9"/>
      <c r="AB81" s="9"/>
      <c r="AC81" s="9"/>
      <c r="AD81" s="9"/>
      <c r="AE81" s="9"/>
      <c r="AF81" s="9"/>
      <c r="AG81" s="9"/>
      <c r="AH81" s="9"/>
      <c r="AI81" s="9"/>
      <c r="AJ81" s="9"/>
    </row>
    <row r="82" spans="13:36" x14ac:dyDescent="0.25">
      <c r="S82" s="20"/>
      <c r="X82" s="16"/>
      <c r="Y82" s="18"/>
      <c r="Z82" s="18"/>
      <c r="AA82" s="9"/>
      <c r="AB82" s="9"/>
      <c r="AC82" s="9"/>
      <c r="AD82" s="9"/>
      <c r="AE82" s="9"/>
      <c r="AF82" s="9"/>
      <c r="AG82" s="9"/>
      <c r="AH82" s="9"/>
      <c r="AI82" s="9"/>
      <c r="AJ82" s="9"/>
    </row>
    <row r="83" spans="13:36" x14ac:dyDescent="0.25">
      <c r="S83" s="20"/>
      <c r="X83" s="16"/>
      <c r="Y83" s="18"/>
      <c r="Z83" s="18"/>
      <c r="AA83" s="9"/>
      <c r="AB83" s="9"/>
      <c r="AC83" s="9"/>
      <c r="AD83" s="9"/>
      <c r="AE83" s="9"/>
      <c r="AF83" s="9"/>
      <c r="AG83" s="9"/>
      <c r="AH83" s="9"/>
      <c r="AI83" s="9"/>
      <c r="AJ83" s="9"/>
    </row>
    <row r="84" spans="13:36" x14ac:dyDescent="0.25">
      <c r="S84" s="20"/>
      <c r="X84" s="16"/>
      <c r="Y84" s="18"/>
      <c r="Z84" s="18"/>
      <c r="AA84" s="9"/>
      <c r="AB84" s="9"/>
      <c r="AC84" s="9"/>
      <c r="AD84" s="9"/>
      <c r="AE84" s="9"/>
      <c r="AF84" s="9"/>
      <c r="AG84" s="9"/>
      <c r="AH84" s="9"/>
      <c r="AI84" s="9"/>
      <c r="AJ84" s="9"/>
    </row>
    <row r="86" spans="13:36" x14ac:dyDescent="0.25">
      <c r="M86" s="35"/>
      <c r="S86" s="20"/>
      <c r="W86" s="6"/>
      <c r="X86" s="16"/>
      <c r="Y86" s="18"/>
      <c r="Z86" s="18"/>
      <c r="AA86" s="9"/>
      <c r="AB86" s="9"/>
      <c r="AC86" s="9"/>
      <c r="AD86" s="9"/>
      <c r="AE86" s="9"/>
      <c r="AF86" s="9"/>
      <c r="AG86" s="9"/>
      <c r="AH86" s="9"/>
      <c r="AI86" s="9"/>
      <c r="AJ86" s="9"/>
    </row>
    <row r="87" spans="13:36" x14ac:dyDescent="0.25">
      <c r="M87" s="36"/>
      <c r="S87" s="20"/>
      <c r="W87" s="6"/>
      <c r="X87" s="16"/>
      <c r="Y87" s="18"/>
      <c r="Z87" s="18"/>
      <c r="AA87" s="9"/>
      <c r="AB87" s="9"/>
      <c r="AC87" s="9"/>
      <c r="AD87" s="9"/>
      <c r="AE87" s="9"/>
      <c r="AF87" s="9"/>
      <c r="AG87" s="9"/>
      <c r="AH87" s="9"/>
      <c r="AI87" s="9"/>
      <c r="AJ87" s="9"/>
    </row>
    <row r="88" spans="13:36" x14ac:dyDescent="0.25">
      <c r="M88" s="35"/>
      <c r="S88" s="20"/>
      <c r="X88" s="16"/>
      <c r="Y88" s="18"/>
      <c r="Z88" s="18"/>
      <c r="AA88" s="9"/>
      <c r="AB88" s="9"/>
      <c r="AC88" s="9"/>
      <c r="AD88" s="9"/>
      <c r="AE88" s="9"/>
      <c r="AF88" s="9"/>
      <c r="AG88" s="9"/>
      <c r="AH88" s="9"/>
      <c r="AI88" s="9"/>
      <c r="AJ88" s="9"/>
    </row>
    <row r="89" spans="13:36" x14ac:dyDescent="0.25">
      <c r="M89" s="36"/>
      <c r="S89" s="20"/>
      <c r="X89" s="16"/>
      <c r="Y89" s="18"/>
      <c r="Z89" s="18"/>
      <c r="AA89" s="9"/>
      <c r="AB89" s="9"/>
      <c r="AC89" s="9"/>
      <c r="AD89" s="9"/>
      <c r="AE89" s="9"/>
      <c r="AF89" s="9"/>
      <c r="AG89" s="9"/>
      <c r="AH89" s="9"/>
      <c r="AI89" s="9"/>
      <c r="AJ89" s="9"/>
    </row>
    <row r="90" spans="13:36" x14ac:dyDescent="0.25">
      <c r="M90" s="35"/>
      <c r="S90" s="20"/>
      <c r="X90" s="16"/>
      <c r="Y90" s="18"/>
      <c r="Z90" s="18"/>
      <c r="AA90" s="9"/>
      <c r="AB90" s="9"/>
      <c r="AC90" s="9"/>
      <c r="AD90" s="9"/>
      <c r="AE90" s="9"/>
      <c r="AF90" s="9"/>
      <c r="AG90" s="9"/>
      <c r="AH90" s="9"/>
      <c r="AI90" s="9"/>
      <c r="AJ90" s="9"/>
    </row>
    <row r="91" spans="13:36" x14ac:dyDescent="0.25">
      <c r="M91" s="14"/>
      <c r="N91" s="9"/>
      <c r="O91" s="44"/>
      <c r="P91" s="9"/>
      <c r="Q91" s="16"/>
      <c r="R91" s="18"/>
      <c r="S91" s="20"/>
      <c r="U91" s="18"/>
      <c r="V91" s="18"/>
      <c r="W91" s="17"/>
      <c r="X91" s="16"/>
      <c r="Y91" s="18"/>
      <c r="Z91" s="18"/>
      <c r="AA91" s="9"/>
      <c r="AB91" s="9"/>
      <c r="AC91" s="9"/>
      <c r="AD91" s="9"/>
      <c r="AE91" s="9"/>
      <c r="AF91" s="9"/>
      <c r="AG91" s="9"/>
      <c r="AH91" s="9"/>
      <c r="AI91" s="9"/>
      <c r="AJ91" s="9"/>
    </row>
    <row r="92" spans="13:36" x14ac:dyDescent="0.25">
      <c r="N92" s="9"/>
      <c r="O92" s="44"/>
      <c r="P92" s="9"/>
      <c r="Q92" s="16"/>
      <c r="R92" s="18"/>
      <c r="S92" s="20"/>
      <c r="U92" s="18"/>
      <c r="V92" s="18"/>
      <c r="W92" s="17"/>
      <c r="X92" s="16"/>
      <c r="Y92" s="18"/>
      <c r="Z92" s="18"/>
      <c r="AA92" s="9"/>
      <c r="AB92" s="9"/>
      <c r="AC92" s="9"/>
      <c r="AD92" s="9"/>
      <c r="AE92" s="9"/>
      <c r="AF92" s="9"/>
      <c r="AG92" s="9"/>
      <c r="AH92" s="9"/>
      <c r="AI92" s="9"/>
      <c r="AJ92" s="9"/>
    </row>
    <row r="93" spans="13:36" x14ac:dyDescent="0.25">
      <c r="M93" s="14"/>
      <c r="N93" s="9"/>
      <c r="O93" s="44"/>
      <c r="P93" s="9"/>
      <c r="Q93" s="16"/>
      <c r="R93" s="18"/>
      <c r="S93" s="20"/>
      <c r="U93" s="18"/>
      <c r="V93" s="19"/>
      <c r="W93" s="18"/>
      <c r="X93" s="16"/>
      <c r="Y93" s="18"/>
      <c r="Z93" s="18"/>
      <c r="AA93" s="9"/>
      <c r="AB93" s="9"/>
      <c r="AC93" s="9"/>
      <c r="AD93" s="9"/>
      <c r="AE93" s="9"/>
      <c r="AF93" s="9"/>
      <c r="AG93" s="9"/>
      <c r="AH93" s="9"/>
      <c r="AI93" s="9"/>
      <c r="AJ93" s="9"/>
    </row>
    <row r="94" spans="13:36" x14ac:dyDescent="0.25">
      <c r="N94" s="9"/>
      <c r="O94" s="44"/>
      <c r="P94" s="9"/>
      <c r="Q94" s="16"/>
      <c r="R94" s="18"/>
      <c r="S94" s="20"/>
      <c r="U94" s="18"/>
      <c r="V94" s="19"/>
      <c r="W94" s="18"/>
      <c r="X94" s="16"/>
      <c r="Y94" s="18"/>
      <c r="Z94" s="18"/>
      <c r="AA94" s="9"/>
      <c r="AB94" s="9"/>
      <c r="AC94" s="9"/>
      <c r="AD94" s="9"/>
      <c r="AE94" s="9"/>
      <c r="AF94" s="9"/>
      <c r="AG94" s="9"/>
      <c r="AH94" s="9"/>
      <c r="AI94" s="9"/>
      <c r="AJ94" s="9"/>
    </row>
    <row r="95" spans="13:36" x14ac:dyDescent="0.25">
      <c r="M95" s="14"/>
      <c r="N95" s="9"/>
      <c r="O95" s="44"/>
      <c r="P95" s="9"/>
      <c r="Q95" s="16"/>
      <c r="R95" s="18"/>
      <c r="S95" s="20"/>
      <c r="U95" s="18"/>
      <c r="V95" s="19"/>
      <c r="W95" s="18"/>
      <c r="X95" s="16"/>
      <c r="Y95" s="18"/>
      <c r="Z95" s="18"/>
      <c r="AA95" s="9"/>
      <c r="AB95" s="9"/>
      <c r="AC95" s="9"/>
      <c r="AD95" s="9"/>
      <c r="AE95" s="9"/>
      <c r="AF95" s="9"/>
      <c r="AG95" s="9"/>
      <c r="AH95" s="9"/>
      <c r="AI95" s="9"/>
      <c r="AJ95" s="9"/>
    </row>
    <row r="96" spans="13:36" x14ac:dyDescent="0.25">
      <c r="N96" s="9"/>
      <c r="O96" s="44"/>
      <c r="P96" s="9"/>
      <c r="Q96" s="16"/>
      <c r="R96" s="18"/>
      <c r="S96" s="20"/>
      <c r="U96" s="18"/>
      <c r="V96" s="19"/>
      <c r="W96" s="18"/>
      <c r="X96" s="16"/>
      <c r="Y96" s="18"/>
      <c r="Z96" s="18"/>
      <c r="AA96" s="9"/>
      <c r="AB96" s="9"/>
      <c r="AC96" s="9"/>
      <c r="AD96" s="9"/>
      <c r="AE96" s="9"/>
      <c r="AF96" s="9"/>
      <c r="AG96" s="9"/>
      <c r="AH96" s="9"/>
      <c r="AI96" s="9"/>
      <c r="AJ96" s="9"/>
    </row>
    <row r="97" spans="13:36" x14ac:dyDescent="0.25">
      <c r="M97" s="14"/>
      <c r="N97" s="9"/>
      <c r="O97" s="44"/>
      <c r="P97" s="9"/>
      <c r="Q97" s="16"/>
      <c r="R97" s="18"/>
      <c r="S97" s="20"/>
      <c r="U97" s="18"/>
      <c r="V97" s="19"/>
      <c r="W97" s="18"/>
      <c r="X97" s="16"/>
      <c r="Y97" s="18"/>
      <c r="Z97" s="18"/>
      <c r="AA97" s="9"/>
      <c r="AB97" s="9"/>
      <c r="AC97" s="9"/>
      <c r="AD97" s="9"/>
      <c r="AE97" s="9"/>
      <c r="AF97" s="9"/>
      <c r="AG97" s="9"/>
      <c r="AH97" s="9"/>
      <c r="AI97" s="9"/>
      <c r="AJ97" s="9"/>
    </row>
    <row r="98" spans="13:36" x14ac:dyDescent="0.25">
      <c r="N98" s="9"/>
      <c r="O98" s="44"/>
      <c r="P98" s="9"/>
      <c r="Q98" s="16"/>
      <c r="R98" s="18"/>
      <c r="S98" s="20"/>
      <c r="U98" s="18"/>
      <c r="V98" s="19"/>
      <c r="W98" s="18"/>
      <c r="X98" s="16"/>
      <c r="Y98" s="18"/>
      <c r="Z98" s="18"/>
      <c r="AA98" s="9"/>
      <c r="AB98" s="9"/>
      <c r="AC98" s="9"/>
      <c r="AD98" s="9"/>
      <c r="AE98" s="9"/>
      <c r="AF98" s="9"/>
      <c r="AG98" s="9"/>
      <c r="AH98" s="9"/>
      <c r="AI98" s="9"/>
      <c r="AJ98" s="9"/>
    </row>
    <row r="99" spans="13:36" x14ac:dyDescent="0.25">
      <c r="M99" s="14"/>
      <c r="N99" s="9"/>
      <c r="O99" s="44"/>
      <c r="P99" s="9"/>
      <c r="Q99" s="16"/>
      <c r="R99" s="18"/>
      <c r="S99" s="20"/>
      <c r="U99" s="18"/>
      <c r="V99" s="19"/>
      <c r="W99" s="18"/>
      <c r="X99" s="16"/>
      <c r="Y99" s="18"/>
      <c r="Z99" s="18"/>
      <c r="AA99" s="9"/>
      <c r="AB99" s="9"/>
      <c r="AC99" s="9"/>
      <c r="AD99" s="9"/>
      <c r="AE99" s="9"/>
      <c r="AF99" s="9"/>
      <c r="AG99" s="9"/>
      <c r="AH99" s="9"/>
      <c r="AI99" s="9"/>
      <c r="AJ99" s="9"/>
    </row>
    <row r="100" spans="13:36" x14ac:dyDescent="0.25">
      <c r="N100" s="9"/>
      <c r="O100" s="44"/>
      <c r="P100" s="9"/>
      <c r="Q100" s="16"/>
      <c r="R100" s="18"/>
      <c r="S100" s="20"/>
      <c r="U100" s="18"/>
      <c r="V100" s="19"/>
      <c r="W100" s="18"/>
      <c r="X100" s="16"/>
      <c r="Y100" s="18"/>
      <c r="Z100" s="18"/>
      <c r="AA100" s="9"/>
      <c r="AB100" s="9"/>
      <c r="AC100" s="9"/>
      <c r="AD100" s="9"/>
      <c r="AE100" s="9"/>
      <c r="AF100" s="9"/>
      <c r="AG100" s="9"/>
      <c r="AH100" s="9"/>
      <c r="AI100" s="9"/>
      <c r="AJ100" s="9"/>
    </row>
    <row r="101" spans="13:36" x14ac:dyDescent="0.25">
      <c r="M101" s="14"/>
      <c r="N101" s="9"/>
      <c r="O101" s="44"/>
      <c r="P101" s="9"/>
      <c r="Q101" s="16"/>
      <c r="R101" s="18"/>
      <c r="S101" s="20"/>
      <c r="U101" s="18"/>
      <c r="V101" s="19"/>
      <c r="W101" s="18"/>
      <c r="X101" s="16"/>
      <c r="Y101" s="18"/>
      <c r="Z101" s="18"/>
      <c r="AA101" s="9"/>
      <c r="AB101" s="9"/>
      <c r="AC101" s="9"/>
      <c r="AD101" s="9"/>
      <c r="AE101" s="9"/>
      <c r="AF101" s="9"/>
      <c r="AG101" s="9"/>
      <c r="AH101" s="9"/>
      <c r="AI101" s="9"/>
      <c r="AJ101" s="9"/>
    </row>
    <row r="102" spans="13:36" x14ac:dyDescent="0.25">
      <c r="N102" s="9"/>
      <c r="O102" s="44"/>
      <c r="P102" s="9"/>
      <c r="Q102" s="16"/>
      <c r="R102" s="18"/>
      <c r="S102" s="20"/>
      <c r="U102" s="18"/>
      <c r="V102" s="19"/>
      <c r="W102" s="18"/>
      <c r="X102" s="16"/>
      <c r="Y102" s="18"/>
      <c r="Z102" s="18"/>
      <c r="AA102" s="9"/>
      <c r="AB102" s="9"/>
      <c r="AC102" s="9"/>
      <c r="AD102" s="9"/>
      <c r="AE102" s="9"/>
      <c r="AF102" s="9"/>
      <c r="AG102" s="9"/>
      <c r="AH102" s="9"/>
      <c r="AI102" s="9"/>
      <c r="AJ102" s="9"/>
    </row>
    <row r="103" spans="13:36" x14ac:dyDescent="0.25">
      <c r="M103" s="14"/>
      <c r="N103" s="9"/>
      <c r="O103" s="44"/>
      <c r="P103" s="9"/>
      <c r="Q103" s="16"/>
      <c r="R103" s="18"/>
      <c r="S103" s="20"/>
      <c r="U103" s="18"/>
      <c r="V103" s="19"/>
      <c r="W103" s="18"/>
      <c r="X103" s="16"/>
      <c r="Y103" s="18"/>
      <c r="Z103" s="18"/>
      <c r="AA103" s="9"/>
      <c r="AB103" s="9"/>
      <c r="AC103" s="9"/>
      <c r="AD103" s="9"/>
      <c r="AE103" s="9"/>
      <c r="AF103" s="9"/>
      <c r="AG103" s="9"/>
      <c r="AH103" s="9"/>
      <c r="AI103" s="9"/>
      <c r="AJ103" s="9"/>
    </row>
    <row r="104" spans="13:36" x14ac:dyDescent="0.25">
      <c r="N104" s="9"/>
      <c r="O104" s="44"/>
      <c r="P104" s="9"/>
      <c r="Q104" s="16"/>
      <c r="R104" s="18"/>
      <c r="S104" s="20"/>
      <c r="U104" s="18"/>
      <c r="V104" s="19"/>
      <c r="W104" s="18"/>
      <c r="X104" s="16"/>
      <c r="Y104" s="18"/>
      <c r="Z104" s="18"/>
      <c r="AA104" s="9"/>
      <c r="AB104" s="9"/>
      <c r="AC104" s="9"/>
      <c r="AD104" s="9"/>
      <c r="AE104" s="9"/>
      <c r="AF104" s="9"/>
      <c r="AG104" s="9"/>
      <c r="AH104" s="9"/>
      <c r="AI104" s="9"/>
      <c r="AJ104" s="9"/>
    </row>
    <row r="105" spans="13:36" x14ac:dyDescent="0.25">
      <c r="M105" s="14"/>
      <c r="N105" s="9"/>
      <c r="O105" s="44"/>
      <c r="P105" s="9"/>
      <c r="Q105" s="18"/>
      <c r="R105" s="18"/>
      <c r="S105" s="20"/>
      <c r="U105" s="18"/>
      <c r="V105" s="21"/>
      <c r="W105" s="18"/>
      <c r="X105" s="18"/>
      <c r="Y105" s="18"/>
      <c r="Z105" s="18"/>
      <c r="AA105" s="9"/>
      <c r="AB105" s="9"/>
      <c r="AC105" s="9"/>
      <c r="AD105" s="9"/>
      <c r="AE105" s="9"/>
      <c r="AF105" s="9"/>
      <c r="AG105" s="9"/>
      <c r="AH105" s="9"/>
      <c r="AI105" s="9"/>
      <c r="AJ105" s="9"/>
    </row>
    <row r="106" spans="13:36" x14ac:dyDescent="0.25">
      <c r="N106" s="9"/>
      <c r="O106" s="44"/>
      <c r="P106" s="9"/>
      <c r="Q106" s="16"/>
      <c r="R106" s="18"/>
      <c r="S106" s="20"/>
      <c r="U106" s="18"/>
      <c r="V106" s="19"/>
      <c r="W106" s="18"/>
      <c r="X106" s="16"/>
      <c r="Y106" s="18"/>
      <c r="Z106" s="18"/>
      <c r="AA106" s="9"/>
      <c r="AB106" s="9"/>
      <c r="AC106" s="9"/>
      <c r="AD106" s="9"/>
      <c r="AE106" s="9"/>
      <c r="AF106" s="9"/>
      <c r="AG106" s="9"/>
      <c r="AH106" s="9"/>
      <c r="AI106" s="9"/>
      <c r="AJ106" s="9"/>
    </row>
    <row r="107" spans="13:36" x14ac:dyDescent="0.25">
      <c r="M107" s="14"/>
      <c r="N107" s="9"/>
      <c r="O107" s="44"/>
      <c r="P107" s="9"/>
      <c r="Q107" s="16"/>
      <c r="R107" s="18"/>
      <c r="S107" s="20"/>
      <c r="U107" s="18"/>
      <c r="V107" s="19"/>
      <c r="W107" s="18"/>
      <c r="X107" s="16"/>
      <c r="Y107" s="18"/>
      <c r="Z107" s="18"/>
      <c r="AA107" s="9"/>
      <c r="AB107" s="9"/>
      <c r="AC107" s="9"/>
      <c r="AD107" s="9"/>
      <c r="AE107" s="9"/>
      <c r="AF107" s="9"/>
      <c r="AG107" s="9"/>
      <c r="AH107" s="9"/>
      <c r="AI107" s="9"/>
      <c r="AJ107" s="9"/>
    </row>
    <row r="108" spans="13:36" x14ac:dyDescent="0.25">
      <c r="N108" s="9"/>
      <c r="O108" s="44"/>
      <c r="P108" s="9"/>
      <c r="Q108" s="16"/>
      <c r="R108" s="18"/>
      <c r="S108" s="20"/>
      <c r="U108" s="18"/>
      <c r="V108" s="19"/>
      <c r="W108" s="18"/>
      <c r="X108" s="16"/>
      <c r="Y108" s="18"/>
      <c r="Z108" s="18"/>
      <c r="AA108" s="9"/>
      <c r="AB108" s="9"/>
      <c r="AC108" s="9"/>
      <c r="AD108" s="9"/>
      <c r="AE108" s="9"/>
      <c r="AF108" s="9"/>
      <c r="AG108" s="9"/>
      <c r="AH108" s="9"/>
      <c r="AI108" s="9"/>
      <c r="AJ108" s="9"/>
    </row>
    <row r="109" spans="13:36" x14ac:dyDescent="0.25">
      <c r="M109" s="14"/>
      <c r="N109" s="9"/>
      <c r="O109" s="44"/>
      <c r="P109" s="9"/>
      <c r="Q109" s="16"/>
      <c r="R109" s="18"/>
      <c r="S109" s="20"/>
      <c r="U109" s="18"/>
      <c r="V109" s="19"/>
      <c r="W109" s="18"/>
      <c r="X109" s="16"/>
      <c r="Y109" s="18"/>
      <c r="Z109" s="18"/>
      <c r="AA109" s="9"/>
      <c r="AB109" s="9"/>
      <c r="AC109" s="9"/>
      <c r="AD109" s="9"/>
      <c r="AE109" s="9"/>
      <c r="AF109" s="9"/>
      <c r="AG109" s="9"/>
      <c r="AH109" s="9"/>
      <c r="AI109" s="9"/>
      <c r="AJ109" s="9"/>
    </row>
    <row r="110" spans="13:36" x14ac:dyDescent="0.25">
      <c r="N110" s="9"/>
      <c r="O110" s="44"/>
      <c r="P110" s="9"/>
      <c r="Q110" s="16"/>
      <c r="R110" s="18"/>
      <c r="S110" s="20"/>
      <c r="U110" s="18"/>
      <c r="V110" s="19"/>
      <c r="W110" s="18"/>
      <c r="X110" s="16"/>
      <c r="Y110" s="18"/>
      <c r="Z110" s="18"/>
      <c r="AA110" s="9"/>
      <c r="AB110" s="9"/>
      <c r="AC110" s="9"/>
      <c r="AD110" s="9"/>
      <c r="AE110" s="9"/>
      <c r="AF110" s="9"/>
      <c r="AG110" s="9"/>
      <c r="AH110" s="9"/>
      <c r="AI110" s="9"/>
      <c r="AJ110" s="9"/>
    </row>
    <row r="111" spans="13:36" x14ac:dyDescent="0.25">
      <c r="M111" s="14"/>
      <c r="N111" s="9"/>
      <c r="O111" s="44"/>
      <c r="P111" s="9"/>
      <c r="Q111" s="16"/>
      <c r="R111" s="18"/>
      <c r="S111" s="20"/>
      <c r="U111" s="18"/>
      <c r="V111" s="19"/>
      <c r="W111" s="18"/>
      <c r="X111" s="16"/>
      <c r="Y111" s="18"/>
      <c r="Z111" s="18"/>
      <c r="AA111" s="9"/>
      <c r="AB111" s="9"/>
      <c r="AC111" s="9"/>
      <c r="AD111" s="9"/>
      <c r="AE111" s="9"/>
      <c r="AF111" s="9"/>
      <c r="AG111" s="9"/>
      <c r="AH111" s="9"/>
      <c r="AI111" s="9"/>
      <c r="AJ111" s="9"/>
    </row>
    <row r="112" spans="13:36" x14ac:dyDescent="0.25">
      <c r="N112" s="9"/>
      <c r="O112" s="44"/>
      <c r="P112" s="9"/>
      <c r="Q112" s="16"/>
      <c r="R112" s="18"/>
      <c r="S112" s="20"/>
      <c r="U112" s="18"/>
      <c r="V112" s="19"/>
      <c r="W112" s="18"/>
      <c r="X112" s="16"/>
      <c r="Y112" s="18"/>
      <c r="Z112" s="18"/>
      <c r="AA112" s="9"/>
      <c r="AB112" s="9"/>
      <c r="AC112" s="9"/>
      <c r="AD112" s="9"/>
      <c r="AE112" s="9"/>
      <c r="AF112" s="9"/>
      <c r="AG112" s="9"/>
      <c r="AH112" s="9"/>
      <c r="AI112" s="9"/>
      <c r="AJ112" s="9"/>
    </row>
    <row r="113" spans="13:36" x14ac:dyDescent="0.25">
      <c r="M113" s="14"/>
      <c r="N113" s="9"/>
      <c r="O113" s="44"/>
      <c r="P113" s="9"/>
      <c r="Q113" s="16"/>
      <c r="R113" s="18"/>
      <c r="S113" s="20"/>
      <c r="U113" s="18"/>
      <c r="V113" s="19"/>
      <c r="W113" s="18"/>
      <c r="X113" s="16"/>
      <c r="Y113" s="18"/>
      <c r="Z113" s="18"/>
      <c r="AA113" s="9"/>
      <c r="AB113" s="9"/>
      <c r="AC113" s="9"/>
      <c r="AD113" s="9"/>
      <c r="AE113" s="9"/>
      <c r="AF113" s="9"/>
      <c r="AG113" s="9"/>
      <c r="AH113" s="9"/>
      <c r="AI113" s="9"/>
      <c r="AJ113" s="9"/>
    </row>
    <row r="114" spans="13:36" x14ac:dyDescent="0.25">
      <c r="N114" s="9"/>
      <c r="O114" s="44"/>
      <c r="P114" s="9"/>
      <c r="Q114" s="16"/>
      <c r="R114" s="18"/>
      <c r="S114" s="20"/>
      <c r="U114" s="18"/>
      <c r="V114" s="19"/>
      <c r="W114" s="18"/>
      <c r="X114" s="16"/>
      <c r="Y114" s="18"/>
      <c r="Z114" s="18"/>
      <c r="AA114" s="9"/>
      <c r="AB114" s="9"/>
      <c r="AC114" s="9"/>
      <c r="AD114" s="9"/>
      <c r="AE114" s="9"/>
      <c r="AF114" s="9"/>
      <c r="AG114" s="9"/>
      <c r="AH114" s="9"/>
      <c r="AI114" s="9"/>
      <c r="AJ114" s="9"/>
    </row>
    <row r="115" spans="13:36" x14ac:dyDescent="0.25">
      <c r="M115" s="14"/>
      <c r="N115" s="9"/>
      <c r="O115" s="44"/>
      <c r="P115" s="9"/>
      <c r="Q115" s="16"/>
      <c r="R115" s="18"/>
      <c r="S115" s="20"/>
      <c r="U115" s="18"/>
      <c r="V115" s="19"/>
      <c r="W115" s="18"/>
      <c r="X115" s="16"/>
      <c r="Y115" s="18"/>
      <c r="Z115" s="18"/>
      <c r="AA115" s="9"/>
      <c r="AB115" s="9"/>
      <c r="AC115" s="9"/>
      <c r="AD115" s="9"/>
      <c r="AE115" s="9"/>
      <c r="AF115" s="9"/>
      <c r="AG115" s="9"/>
      <c r="AH115" s="9"/>
      <c r="AI115" s="9"/>
      <c r="AJ115" s="9"/>
    </row>
    <row r="116" spans="13:36" x14ac:dyDescent="0.25">
      <c r="N116" s="9"/>
      <c r="O116" s="44"/>
      <c r="P116" s="9"/>
      <c r="Q116" s="16"/>
      <c r="R116" s="18"/>
      <c r="S116" s="20"/>
      <c r="U116" s="18"/>
      <c r="V116" s="19"/>
      <c r="W116" s="18"/>
      <c r="X116" s="16"/>
      <c r="Y116" s="18"/>
      <c r="Z116" s="18"/>
      <c r="AA116" s="9"/>
      <c r="AB116" s="9"/>
      <c r="AC116" s="9"/>
      <c r="AD116" s="9"/>
      <c r="AE116" s="9"/>
      <c r="AF116" s="9"/>
      <c r="AG116" s="9"/>
      <c r="AH116" s="9"/>
      <c r="AI116" s="9"/>
      <c r="AJ116" s="9"/>
    </row>
    <row r="117" spans="13:36" x14ac:dyDescent="0.25">
      <c r="M117" s="14"/>
      <c r="N117" s="9"/>
      <c r="O117" s="44"/>
      <c r="P117" s="9"/>
      <c r="Q117" s="16"/>
      <c r="R117" s="18"/>
      <c r="S117" s="20"/>
      <c r="U117" s="18"/>
      <c r="V117" s="19"/>
      <c r="W117" s="18"/>
      <c r="X117" s="16"/>
      <c r="Y117" s="18"/>
      <c r="Z117" s="18"/>
      <c r="AA117" s="9"/>
      <c r="AB117" s="9"/>
      <c r="AC117" s="9"/>
      <c r="AD117" s="9"/>
      <c r="AE117" s="9"/>
      <c r="AF117" s="9"/>
      <c r="AG117" s="9"/>
      <c r="AH117" s="9"/>
      <c r="AI117" s="9"/>
      <c r="AJ117" s="9"/>
    </row>
    <row r="118" spans="13:36" x14ac:dyDescent="0.25">
      <c r="N118" s="9"/>
      <c r="O118" s="44"/>
      <c r="P118" s="9"/>
      <c r="Q118" s="16"/>
      <c r="R118" s="18"/>
      <c r="S118" s="20"/>
      <c r="U118" s="18"/>
      <c r="V118" s="19"/>
      <c r="W118" s="18"/>
      <c r="X118" s="16"/>
      <c r="Y118" s="18"/>
      <c r="Z118" s="18"/>
      <c r="AA118" s="9"/>
      <c r="AB118" s="9"/>
      <c r="AC118" s="9"/>
      <c r="AD118" s="9"/>
      <c r="AE118" s="9"/>
      <c r="AF118" s="9"/>
      <c r="AG118" s="9"/>
      <c r="AH118" s="9"/>
      <c r="AI118" s="9"/>
      <c r="AJ118" s="9"/>
    </row>
    <row r="119" spans="13:36" x14ac:dyDescent="0.25">
      <c r="M119" s="14"/>
      <c r="N119" s="9"/>
      <c r="O119" s="44"/>
      <c r="P119" s="9"/>
      <c r="Q119" s="16"/>
      <c r="R119" s="18"/>
      <c r="S119" s="20"/>
      <c r="U119" s="18"/>
      <c r="V119" s="19"/>
      <c r="W119" s="18"/>
      <c r="X119" s="16"/>
      <c r="Y119" s="18"/>
      <c r="Z119" s="18"/>
      <c r="AA119" s="9"/>
      <c r="AB119" s="9"/>
      <c r="AC119" s="9"/>
      <c r="AD119" s="9"/>
      <c r="AE119" s="9"/>
      <c r="AF119" s="9"/>
      <c r="AG119" s="9"/>
      <c r="AH119" s="9"/>
      <c r="AI119" s="9"/>
      <c r="AJ119" s="9"/>
    </row>
    <row r="120" spans="13:36" x14ac:dyDescent="0.25">
      <c r="N120" s="9"/>
      <c r="O120" s="44"/>
      <c r="P120" s="9"/>
      <c r="Q120" s="16"/>
      <c r="R120" s="18"/>
      <c r="S120" s="20"/>
      <c r="U120" s="18"/>
      <c r="V120" s="19"/>
      <c r="W120" s="18"/>
      <c r="X120" s="16"/>
      <c r="Y120" s="18"/>
      <c r="Z120" s="18"/>
      <c r="AA120" s="9"/>
      <c r="AB120" s="9"/>
      <c r="AC120" s="9"/>
      <c r="AD120" s="9"/>
      <c r="AE120" s="9"/>
      <c r="AF120" s="9"/>
      <c r="AG120" s="9"/>
      <c r="AH120" s="9"/>
      <c r="AI120" s="9"/>
      <c r="AJ120" s="9"/>
    </row>
    <row r="121" spans="13:36" x14ac:dyDescent="0.25">
      <c r="M121" s="14"/>
      <c r="N121" s="9"/>
      <c r="O121" s="44"/>
      <c r="P121" s="9"/>
      <c r="Q121" s="16"/>
      <c r="R121" s="18"/>
      <c r="S121" s="20"/>
      <c r="U121" s="18"/>
      <c r="V121" s="19"/>
      <c r="W121" s="18"/>
      <c r="X121" s="16"/>
      <c r="Y121" s="18"/>
      <c r="Z121" s="18"/>
      <c r="AA121" s="9"/>
      <c r="AB121" s="9"/>
      <c r="AC121" s="9"/>
      <c r="AD121" s="9"/>
      <c r="AE121" s="9"/>
      <c r="AF121" s="9"/>
      <c r="AG121" s="9"/>
      <c r="AH121" s="9"/>
      <c r="AI121" s="9"/>
      <c r="AJ121" s="9"/>
    </row>
    <row r="122" spans="13:36" x14ac:dyDescent="0.25">
      <c r="N122" s="9"/>
      <c r="O122" s="44"/>
      <c r="P122" s="9"/>
      <c r="Q122" s="16"/>
      <c r="R122" s="18"/>
      <c r="S122" s="20"/>
      <c r="U122" s="18"/>
      <c r="V122" s="19"/>
      <c r="W122" s="18"/>
      <c r="X122" s="16"/>
      <c r="Y122" s="18"/>
      <c r="Z122" s="18"/>
      <c r="AA122" s="9"/>
      <c r="AB122" s="9"/>
      <c r="AC122" s="9"/>
      <c r="AD122" s="9"/>
      <c r="AE122" s="9"/>
      <c r="AF122" s="9"/>
      <c r="AG122" s="9"/>
      <c r="AH122" s="9"/>
      <c r="AI122" s="9"/>
      <c r="AJ122" s="9"/>
    </row>
    <row r="123" spans="13:36" x14ac:dyDescent="0.25">
      <c r="M123" s="14"/>
      <c r="N123" s="9"/>
      <c r="O123" s="44"/>
      <c r="P123" s="9"/>
      <c r="Q123" s="16"/>
      <c r="R123" s="18"/>
      <c r="S123" s="20"/>
      <c r="U123" s="18"/>
      <c r="V123" s="19"/>
      <c r="W123" s="18"/>
      <c r="X123" s="16"/>
      <c r="Y123" s="18"/>
      <c r="Z123" s="18"/>
      <c r="AA123" s="9"/>
      <c r="AB123" s="9"/>
      <c r="AC123" s="9"/>
      <c r="AD123" s="9"/>
      <c r="AE123" s="9"/>
      <c r="AF123" s="9"/>
      <c r="AG123" s="9"/>
      <c r="AH123" s="9"/>
      <c r="AI123" s="9"/>
      <c r="AJ123" s="9"/>
    </row>
    <row r="124" spans="13:36" x14ac:dyDescent="0.25">
      <c r="N124" s="9"/>
      <c r="O124" s="44"/>
      <c r="P124" s="9"/>
      <c r="Q124" s="16"/>
      <c r="R124" s="18"/>
      <c r="S124" s="20"/>
      <c r="U124" s="18"/>
      <c r="V124" s="19"/>
      <c r="W124" s="18"/>
      <c r="X124" s="16"/>
      <c r="Y124" s="18"/>
      <c r="Z124" s="18"/>
      <c r="AA124" s="9"/>
      <c r="AB124" s="9"/>
      <c r="AC124" s="9"/>
      <c r="AD124" s="9"/>
      <c r="AE124" s="9"/>
      <c r="AF124" s="9"/>
      <c r="AG124" s="9"/>
      <c r="AH124" s="9"/>
      <c r="AI124" s="9"/>
      <c r="AJ124" s="9"/>
    </row>
    <row r="125" spans="13:36" x14ac:dyDescent="0.25">
      <c r="M125" s="14"/>
      <c r="N125" s="9"/>
      <c r="O125" s="44"/>
      <c r="P125" s="9"/>
      <c r="Q125" s="16"/>
      <c r="R125" s="18"/>
      <c r="S125" s="20"/>
      <c r="U125" s="18"/>
      <c r="V125" s="19"/>
      <c r="W125" s="18"/>
      <c r="X125" s="16"/>
      <c r="Y125" s="18"/>
      <c r="Z125" s="18"/>
      <c r="AA125" s="9"/>
      <c r="AB125" s="9"/>
      <c r="AC125" s="9"/>
      <c r="AD125" s="9"/>
      <c r="AE125" s="9"/>
      <c r="AF125" s="9"/>
      <c r="AG125" s="9"/>
      <c r="AH125" s="9"/>
      <c r="AI125" s="9"/>
      <c r="AJ125" s="9"/>
    </row>
    <row r="126" spans="13:36" x14ac:dyDescent="0.25">
      <c r="N126" s="9"/>
      <c r="O126" s="44"/>
      <c r="P126" s="9"/>
      <c r="Q126" s="16"/>
      <c r="R126" s="18"/>
      <c r="S126" s="20"/>
      <c r="U126" s="18"/>
      <c r="V126" s="19"/>
      <c r="W126" s="18"/>
      <c r="X126" s="16"/>
      <c r="Y126" s="18"/>
      <c r="Z126" s="18"/>
      <c r="AA126" s="9"/>
      <c r="AB126" s="9"/>
      <c r="AC126" s="9"/>
      <c r="AD126" s="9"/>
      <c r="AE126" s="9"/>
      <c r="AF126" s="9"/>
      <c r="AG126" s="9"/>
      <c r="AH126" s="9"/>
      <c r="AI126" s="9"/>
      <c r="AJ126" s="9"/>
    </row>
    <row r="127" spans="13:36" x14ac:dyDescent="0.25">
      <c r="M127" s="14"/>
      <c r="N127" s="9"/>
      <c r="O127" s="44"/>
      <c r="P127" s="9"/>
      <c r="Q127" s="16"/>
      <c r="R127" s="18"/>
      <c r="S127" s="20"/>
      <c r="U127" s="18"/>
      <c r="V127" s="19"/>
      <c r="W127" s="18"/>
      <c r="X127" s="16"/>
      <c r="Y127" s="18"/>
      <c r="Z127" s="18"/>
      <c r="AA127" s="9"/>
      <c r="AB127" s="9"/>
      <c r="AC127" s="9"/>
      <c r="AD127" s="9"/>
      <c r="AE127" s="9"/>
      <c r="AF127" s="9"/>
      <c r="AG127" s="9"/>
      <c r="AH127" s="9"/>
      <c r="AI127" s="9"/>
      <c r="AJ127" s="9"/>
    </row>
    <row r="128" spans="13:36" x14ac:dyDescent="0.25">
      <c r="N128" s="9"/>
      <c r="O128" s="44"/>
      <c r="P128" s="9"/>
      <c r="Q128" s="16"/>
      <c r="R128" s="18"/>
      <c r="S128" s="20"/>
      <c r="U128" s="18"/>
      <c r="V128" s="19"/>
      <c r="W128" s="17"/>
      <c r="X128" s="16"/>
      <c r="Y128" s="18"/>
      <c r="Z128" s="18"/>
      <c r="AA128" s="9"/>
      <c r="AB128" s="9"/>
      <c r="AC128" s="9"/>
      <c r="AD128" s="9"/>
      <c r="AE128" s="9"/>
      <c r="AF128" s="9"/>
      <c r="AG128" s="9"/>
      <c r="AH128" s="9"/>
      <c r="AI128" s="9"/>
      <c r="AJ128" s="9"/>
    </row>
    <row r="129" spans="13:36" x14ac:dyDescent="0.25">
      <c r="M129" s="14"/>
      <c r="N129" s="9"/>
      <c r="O129" s="44"/>
      <c r="P129" s="9"/>
      <c r="Q129" s="16"/>
      <c r="R129" s="18"/>
      <c r="S129" s="20"/>
      <c r="U129" s="18"/>
      <c r="V129" s="19"/>
      <c r="W129" s="17"/>
      <c r="X129" s="16"/>
      <c r="Y129" s="18"/>
      <c r="Z129" s="18"/>
      <c r="AA129" s="9"/>
      <c r="AB129" s="9"/>
      <c r="AC129" s="9"/>
      <c r="AD129" s="9"/>
      <c r="AE129" s="9"/>
      <c r="AF129" s="9"/>
      <c r="AG129" s="9"/>
      <c r="AH129" s="9"/>
      <c r="AI129" s="9"/>
      <c r="AJ129" s="9"/>
    </row>
    <row r="130" spans="13:36" x14ac:dyDescent="0.25">
      <c r="N130" s="9"/>
      <c r="O130" s="44"/>
      <c r="P130" s="9"/>
      <c r="Q130" s="16"/>
      <c r="R130" s="18"/>
      <c r="S130" s="20"/>
      <c r="U130" s="18"/>
      <c r="V130" s="19"/>
      <c r="W130" s="17"/>
      <c r="X130" s="16"/>
      <c r="Y130" s="18"/>
      <c r="Z130" s="18"/>
      <c r="AA130" s="9"/>
      <c r="AB130" s="9"/>
      <c r="AC130" s="9"/>
      <c r="AD130" s="9"/>
      <c r="AE130" s="9"/>
      <c r="AF130" s="9"/>
      <c r="AG130" s="9"/>
      <c r="AH130" s="9"/>
      <c r="AI130" s="9"/>
      <c r="AJ130" s="9"/>
    </row>
    <row r="131" spans="13:36" x14ac:dyDescent="0.25">
      <c r="M131" s="14"/>
      <c r="N131" s="9"/>
      <c r="O131" s="44"/>
      <c r="P131" s="9"/>
      <c r="Q131" s="16"/>
      <c r="R131" s="18"/>
      <c r="S131" s="20"/>
      <c r="U131" s="18"/>
      <c r="V131" s="19"/>
      <c r="W131" s="17"/>
      <c r="X131" s="16"/>
      <c r="Y131" s="18"/>
      <c r="Z131" s="18"/>
      <c r="AA131" s="9"/>
      <c r="AB131" s="9"/>
      <c r="AC131" s="9"/>
      <c r="AD131" s="9"/>
      <c r="AE131" s="9"/>
      <c r="AF131" s="9"/>
      <c r="AG131" s="9"/>
      <c r="AH131" s="9"/>
      <c r="AI131" s="9"/>
      <c r="AJ131" s="9"/>
    </row>
    <row r="132" spans="13:36" x14ac:dyDescent="0.25">
      <c r="N132" s="9"/>
      <c r="O132" s="44"/>
      <c r="P132" s="9"/>
      <c r="Q132" s="16"/>
      <c r="R132" s="18"/>
      <c r="S132" s="20"/>
      <c r="U132" s="18"/>
      <c r="V132" s="19"/>
      <c r="W132" s="17"/>
      <c r="X132" s="16"/>
      <c r="Y132" s="18"/>
      <c r="Z132" s="18"/>
      <c r="AA132" s="9"/>
      <c r="AB132" s="9"/>
      <c r="AC132" s="9"/>
      <c r="AD132" s="9"/>
      <c r="AE132" s="9"/>
      <c r="AF132" s="9"/>
      <c r="AG132" s="9"/>
      <c r="AH132" s="9"/>
      <c r="AI132" s="9"/>
      <c r="AJ132" s="9"/>
    </row>
    <row r="133" spans="13:36" x14ac:dyDescent="0.25">
      <c r="M133" s="37"/>
      <c r="N133" s="9"/>
      <c r="O133" s="44"/>
      <c r="P133" s="9"/>
      <c r="Q133" s="16"/>
      <c r="R133" s="18"/>
      <c r="S133" s="20"/>
      <c r="U133" s="18"/>
      <c r="V133" s="19"/>
      <c r="W133" s="17"/>
      <c r="X133" s="16"/>
      <c r="Y133" s="18"/>
      <c r="Z133" s="18"/>
      <c r="AA133" s="9"/>
      <c r="AB133" s="9"/>
      <c r="AC133" s="9"/>
      <c r="AD133" s="9"/>
      <c r="AE133" s="9"/>
      <c r="AF133" s="9"/>
      <c r="AG133" s="9"/>
      <c r="AH133" s="9"/>
      <c r="AI133" s="9"/>
      <c r="AJ133" s="9"/>
    </row>
    <row r="134" spans="13:36" x14ac:dyDescent="0.25">
      <c r="M134" s="14"/>
      <c r="N134" s="9"/>
      <c r="O134" s="44"/>
      <c r="P134" s="9"/>
      <c r="Q134" s="16"/>
      <c r="R134" s="18"/>
      <c r="S134" s="20"/>
      <c r="U134" s="18"/>
      <c r="V134" s="19"/>
      <c r="W134" s="17"/>
      <c r="X134" s="16"/>
      <c r="Y134" s="18"/>
      <c r="Z134" s="18"/>
      <c r="AA134" s="9"/>
      <c r="AB134" s="9"/>
      <c r="AC134" s="9"/>
      <c r="AD134" s="9"/>
      <c r="AE134" s="9"/>
      <c r="AF134" s="9"/>
      <c r="AG134" s="9"/>
      <c r="AH134" s="9"/>
      <c r="AI134" s="9"/>
      <c r="AJ134" s="9"/>
    </row>
    <row r="135" spans="13:36" x14ac:dyDescent="0.25">
      <c r="N135" s="9"/>
      <c r="O135" s="44"/>
      <c r="P135" s="9"/>
      <c r="Q135" s="16"/>
      <c r="R135" s="18"/>
      <c r="S135" s="20"/>
      <c r="U135" s="18"/>
      <c r="V135" s="19"/>
      <c r="W135" s="17"/>
      <c r="X135" s="16"/>
      <c r="Y135" s="18"/>
      <c r="Z135" s="18"/>
      <c r="AA135" s="9"/>
      <c r="AB135" s="9"/>
      <c r="AC135" s="9"/>
      <c r="AD135" s="9"/>
      <c r="AE135" s="9"/>
      <c r="AF135" s="9"/>
      <c r="AG135" s="9"/>
      <c r="AH135" s="9"/>
      <c r="AI135" s="9"/>
      <c r="AJ135" s="9"/>
    </row>
    <row r="136" spans="13:36" x14ac:dyDescent="0.25">
      <c r="M136" s="14"/>
      <c r="N136" s="9"/>
      <c r="O136" s="44"/>
      <c r="P136" s="9"/>
      <c r="Q136" s="16"/>
      <c r="R136" s="18"/>
      <c r="S136" s="20"/>
      <c r="U136" s="18"/>
      <c r="V136" s="19"/>
      <c r="W136" s="17"/>
      <c r="X136" s="16"/>
      <c r="Y136" s="18"/>
      <c r="Z136" s="18"/>
      <c r="AA136" s="9"/>
      <c r="AB136" s="9"/>
      <c r="AC136" s="9"/>
      <c r="AD136" s="9"/>
      <c r="AE136" s="9"/>
      <c r="AF136" s="9"/>
      <c r="AG136" s="9"/>
      <c r="AH136" s="9"/>
      <c r="AI136" s="9"/>
      <c r="AJ136" s="9"/>
    </row>
    <row r="137" spans="13:36" x14ac:dyDescent="0.25">
      <c r="N137" s="9"/>
      <c r="O137" s="44"/>
      <c r="P137" s="9"/>
      <c r="Q137" s="16"/>
      <c r="R137" s="18"/>
      <c r="S137" s="20"/>
      <c r="U137" s="18"/>
      <c r="V137" s="19"/>
      <c r="W137" s="17"/>
      <c r="X137" s="16"/>
      <c r="Y137" s="18"/>
      <c r="Z137" s="18"/>
      <c r="AA137" s="9"/>
      <c r="AB137" s="9"/>
      <c r="AC137" s="9"/>
      <c r="AD137" s="9"/>
      <c r="AE137" s="9"/>
      <c r="AF137" s="9"/>
      <c r="AG137" s="9"/>
      <c r="AH137" s="9"/>
      <c r="AI137" s="9"/>
      <c r="AJ137" s="9"/>
    </row>
    <row r="138" spans="13:36" x14ac:dyDescent="0.25">
      <c r="M138" s="37"/>
      <c r="N138" s="9"/>
      <c r="O138" s="44"/>
      <c r="P138" s="9"/>
      <c r="Q138" s="16"/>
      <c r="R138" s="18"/>
      <c r="S138" s="20"/>
      <c r="U138" s="18"/>
      <c r="V138" s="19"/>
      <c r="W138" s="17"/>
      <c r="X138" s="16"/>
      <c r="Y138" s="18"/>
      <c r="Z138" s="18"/>
      <c r="AA138" s="9"/>
      <c r="AB138" s="9"/>
      <c r="AC138" s="9"/>
      <c r="AD138" s="9"/>
      <c r="AE138" s="9"/>
      <c r="AF138" s="9"/>
      <c r="AG138" s="9"/>
      <c r="AH138" s="9"/>
      <c r="AI138" s="9"/>
      <c r="AJ138" s="9"/>
    </row>
    <row r="139" spans="13:36" x14ac:dyDescent="0.25">
      <c r="M139" s="14"/>
      <c r="N139" s="9"/>
      <c r="O139" s="44"/>
      <c r="P139" s="9"/>
      <c r="Q139" s="16"/>
      <c r="R139" s="18"/>
      <c r="S139" s="20"/>
      <c r="U139" s="18"/>
      <c r="V139" s="19"/>
      <c r="W139" s="17"/>
      <c r="X139" s="16"/>
      <c r="Y139" s="18"/>
      <c r="Z139" s="18"/>
      <c r="AA139" s="9"/>
      <c r="AB139" s="9"/>
      <c r="AC139" s="9"/>
      <c r="AD139" s="9"/>
      <c r="AE139" s="9"/>
      <c r="AF139" s="9"/>
      <c r="AG139" s="9"/>
      <c r="AH139" s="9"/>
      <c r="AI139" s="9"/>
      <c r="AJ139" s="9"/>
    </row>
    <row r="140" spans="13:36" x14ac:dyDescent="0.25">
      <c r="N140" s="9"/>
      <c r="O140" s="44"/>
      <c r="P140" s="9"/>
      <c r="Q140" s="16"/>
      <c r="R140" s="18"/>
      <c r="S140" s="20"/>
      <c r="U140" s="18"/>
      <c r="V140" s="18"/>
      <c r="W140" s="17"/>
      <c r="X140" s="16"/>
      <c r="Y140" s="18"/>
      <c r="Z140" s="18"/>
      <c r="AA140" s="9"/>
      <c r="AB140" s="9"/>
      <c r="AC140" s="9"/>
      <c r="AD140" s="9"/>
      <c r="AE140" s="9"/>
      <c r="AF140" s="9"/>
      <c r="AG140" s="9"/>
      <c r="AH140" s="9"/>
      <c r="AI140" s="9"/>
      <c r="AJ140" s="9"/>
    </row>
    <row r="141" spans="13:36" x14ac:dyDescent="0.25">
      <c r="M141" s="14"/>
      <c r="N141" s="12"/>
      <c r="O141" s="45"/>
      <c r="P141" s="9"/>
      <c r="Q141" s="16"/>
      <c r="R141" s="18"/>
      <c r="S141" s="20"/>
      <c r="U141" s="18"/>
      <c r="V141" s="18"/>
      <c r="W141" s="17"/>
      <c r="X141" s="16"/>
      <c r="Y141" s="18"/>
      <c r="Z141" s="18"/>
      <c r="AA141" s="9"/>
      <c r="AB141" s="9"/>
      <c r="AC141" s="9"/>
      <c r="AD141" s="9"/>
      <c r="AE141" s="9"/>
      <c r="AF141" s="9"/>
      <c r="AG141" s="9"/>
      <c r="AH141" s="9"/>
      <c r="AI141" s="9"/>
      <c r="AJ141" s="9"/>
    </row>
    <row r="142" spans="13:36" x14ac:dyDescent="0.25">
      <c r="N142" s="9"/>
      <c r="O142" s="44"/>
      <c r="P142" s="9"/>
      <c r="S142" s="20"/>
      <c r="W142" s="3"/>
      <c r="Y142" s="18"/>
      <c r="Z142" s="18"/>
      <c r="AA142" s="9"/>
      <c r="AB142" s="9"/>
      <c r="AC142" s="9"/>
      <c r="AD142" s="9"/>
      <c r="AE142" s="9"/>
      <c r="AF142" s="9"/>
      <c r="AG142" s="9"/>
      <c r="AH142" s="9"/>
      <c r="AI142" s="9"/>
      <c r="AJ142" s="9"/>
    </row>
    <row r="143" spans="13:36" x14ac:dyDescent="0.25">
      <c r="M143" s="14"/>
      <c r="N143" s="9"/>
      <c r="O143" s="44"/>
      <c r="P143" s="9"/>
      <c r="S143" s="20"/>
      <c r="W143" s="3"/>
      <c r="Y143" s="18"/>
      <c r="Z143" s="18"/>
      <c r="AA143" s="9"/>
      <c r="AB143" s="9"/>
      <c r="AC143" s="9"/>
      <c r="AD143" s="9"/>
      <c r="AE143" s="9"/>
      <c r="AF143" s="9"/>
      <c r="AG143" s="9"/>
      <c r="AH143" s="9"/>
      <c r="AI143" s="9"/>
      <c r="AJ143" s="9"/>
    </row>
    <row r="144" spans="13:36" x14ac:dyDescent="0.25">
      <c r="S144" s="20"/>
      <c r="W144" s="3"/>
      <c r="Y144" s="18"/>
      <c r="Z144" s="18"/>
      <c r="AA144" s="9"/>
      <c r="AB144" s="9"/>
      <c r="AC144" s="9"/>
      <c r="AD144" s="9"/>
      <c r="AE144" s="9"/>
      <c r="AF144" s="9"/>
      <c r="AG144" s="9"/>
      <c r="AH144" s="9"/>
      <c r="AI144" s="9"/>
      <c r="AJ144" s="9"/>
    </row>
    <row r="145" spans="13:36" x14ac:dyDescent="0.25">
      <c r="M145" s="37"/>
      <c r="S145" s="20"/>
      <c r="W145" s="6"/>
      <c r="X145" s="16"/>
      <c r="Y145" s="18"/>
      <c r="Z145" s="18"/>
      <c r="AA145" s="9"/>
      <c r="AB145" s="9"/>
      <c r="AC145" s="9"/>
      <c r="AD145" s="9"/>
      <c r="AE145" s="9"/>
      <c r="AF145" s="9"/>
      <c r="AG145" s="9"/>
      <c r="AH145" s="9"/>
      <c r="AI145" s="9"/>
      <c r="AJ145" s="9"/>
    </row>
    <row r="146" spans="13:36" x14ac:dyDescent="0.25">
      <c r="M146" s="14"/>
      <c r="S146" s="20"/>
      <c r="W146" s="3"/>
      <c r="Y146" s="18"/>
      <c r="Z146" s="18"/>
      <c r="AA146" s="9"/>
      <c r="AB146" s="9"/>
      <c r="AC146" s="9"/>
      <c r="AD146" s="9"/>
      <c r="AE146" s="9"/>
      <c r="AF146" s="9"/>
      <c r="AG146" s="9"/>
      <c r="AH146" s="9"/>
      <c r="AI146" s="9"/>
      <c r="AJ146" s="9"/>
    </row>
    <row r="147" spans="13:36" x14ac:dyDescent="0.25">
      <c r="S147" s="20"/>
      <c r="W147" s="3"/>
      <c r="Y147" s="18"/>
      <c r="Z147" s="18"/>
      <c r="AA147" s="9"/>
      <c r="AB147" s="9"/>
      <c r="AC147" s="9"/>
      <c r="AD147" s="9"/>
      <c r="AE147" s="9"/>
      <c r="AF147" s="9"/>
      <c r="AG147" s="9"/>
      <c r="AH147" s="9"/>
      <c r="AI147" s="9"/>
      <c r="AJ147" s="9"/>
    </row>
    <row r="148" spans="13:36" x14ac:dyDescent="0.25">
      <c r="M148" s="14"/>
      <c r="S148" s="20"/>
      <c r="W148" s="3"/>
      <c r="Y148" s="18"/>
      <c r="Z148" s="18"/>
      <c r="AA148" s="9"/>
      <c r="AB148" s="9"/>
      <c r="AC148" s="9"/>
      <c r="AD148" s="9"/>
      <c r="AE148" s="9"/>
      <c r="AF148" s="9"/>
      <c r="AG148" s="9"/>
      <c r="AH148" s="9"/>
      <c r="AI148" s="9"/>
      <c r="AJ148" s="9"/>
    </row>
    <row r="149" spans="13:36" x14ac:dyDescent="0.25">
      <c r="S149" s="20"/>
      <c r="W149" s="3"/>
      <c r="Y149" s="18"/>
      <c r="Z149" s="18"/>
      <c r="AA149" s="9"/>
      <c r="AB149" s="9"/>
      <c r="AC149" s="9"/>
      <c r="AD149" s="9"/>
      <c r="AE149" s="9"/>
      <c r="AF149" s="9"/>
      <c r="AG149" s="9"/>
      <c r="AH149" s="9"/>
      <c r="AI149" s="9"/>
      <c r="AJ149" s="9"/>
    </row>
    <row r="150" spans="13:36" x14ac:dyDescent="0.25">
      <c r="M150" s="14"/>
      <c r="S150" s="20"/>
      <c r="W150" s="3"/>
      <c r="Y150" s="18"/>
      <c r="Z150" s="18"/>
      <c r="AA150" s="9"/>
      <c r="AB150" s="9"/>
      <c r="AC150" s="9"/>
      <c r="AD150" s="9"/>
      <c r="AE150" s="9"/>
      <c r="AF150" s="9"/>
      <c r="AG150" s="9"/>
      <c r="AH150" s="9"/>
      <c r="AI150" s="9"/>
      <c r="AJ150" s="9"/>
    </row>
    <row r="151" spans="13:36" x14ac:dyDescent="0.25">
      <c r="S151" s="20"/>
      <c r="W151" s="3"/>
      <c r="Y151" s="18"/>
      <c r="Z151" s="18"/>
      <c r="AA151" s="9"/>
      <c r="AB151" s="9"/>
      <c r="AC151" s="9"/>
      <c r="AD151" s="9"/>
      <c r="AE151" s="9"/>
      <c r="AF151" s="9"/>
      <c r="AG151" s="9"/>
      <c r="AH151" s="9"/>
      <c r="AI151" s="9"/>
      <c r="AJ151" s="9"/>
    </row>
    <row r="152" spans="13:36" x14ac:dyDescent="0.25">
      <c r="M152" s="14"/>
      <c r="S152" s="20"/>
      <c r="W152" s="3"/>
      <c r="Y152" s="18"/>
      <c r="Z152" s="18"/>
      <c r="AA152" s="9"/>
      <c r="AB152" s="9"/>
      <c r="AC152" s="9"/>
      <c r="AD152" s="9"/>
      <c r="AE152" s="9"/>
      <c r="AF152" s="9"/>
      <c r="AG152" s="9"/>
      <c r="AH152" s="9"/>
      <c r="AI152" s="9"/>
      <c r="AJ152" s="9"/>
    </row>
    <row r="153" spans="13:36" x14ac:dyDescent="0.25">
      <c r="S153" s="20"/>
      <c r="W153" s="3"/>
      <c r="Y153" s="18"/>
      <c r="Z153" s="18"/>
      <c r="AA153" s="9"/>
      <c r="AB153" s="9"/>
      <c r="AC153" s="9"/>
      <c r="AD153" s="9"/>
      <c r="AE153" s="9"/>
      <c r="AF153" s="9"/>
      <c r="AG153" s="9"/>
      <c r="AH153" s="9"/>
      <c r="AI153" s="9"/>
      <c r="AJ153" s="9"/>
    </row>
    <row r="154" spans="13:36" x14ac:dyDescent="0.25">
      <c r="M154" s="14"/>
      <c r="S154" s="20"/>
      <c r="W154" s="3"/>
      <c r="Y154" s="18"/>
      <c r="Z154" s="18"/>
      <c r="AA154" s="9"/>
      <c r="AB154" s="9"/>
      <c r="AC154" s="9"/>
      <c r="AD154" s="9"/>
      <c r="AE154" s="9"/>
      <c r="AF154" s="9"/>
      <c r="AG154" s="9"/>
      <c r="AH154" s="9"/>
      <c r="AI154" s="9"/>
      <c r="AJ154" s="9"/>
    </row>
    <row r="155" spans="13:36" x14ac:dyDescent="0.25">
      <c r="S155" s="20"/>
      <c r="W155" s="3"/>
      <c r="Y155" s="18"/>
      <c r="Z155" s="18"/>
      <c r="AA155" s="9"/>
      <c r="AB155" s="9"/>
      <c r="AC155" s="9"/>
      <c r="AD155" s="9"/>
      <c r="AE155" s="9"/>
      <c r="AF155" s="9"/>
      <c r="AG155" s="9"/>
      <c r="AH155" s="9"/>
      <c r="AI155" s="9"/>
      <c r="AJ155" s="9"/>
    </row>
    <row r="156" spans="13:36" x14ac:dyDescent="0.25">
      <c r="M156" s="14"/>
      <c r="S156" s="20"/>
      <c r="W156" s="3"/>
      <c r="Y156" s="18"/>
      <c r="Z156" s="18"/>
      <c r="AA156" s="9"/>
      <c r="AB156" s="9"/>
      <c r="AC156" s="9"/>
      <c r="AD156" s="9"/>
      <c r="AE156" s="9"/>
      <c r="AF156" s="9"/>
      <c r="AG156" s="9"/>
      <c r="AH156" s="9"/>
      <c r="AI156" s="9"/>
      <c r="AJ156" s="9"/>
    </row>
    <row r="157" spans="13:36" x14ac:dyDescent="0.25">
      <c r="S157" s="20"/>
      <c r="W157" s="3"/>
      <c r="Y157" s="18"/>
      <c r="Z157" s="18"/>
      <c r="AA157" s="9"/>
      <c r="AB157" s="9"/>
      <c r="AC157" s="9"/>
      <c r="AD157" s="9"/>
      <c r="AE157" s="9"/>
      <c r="AF157" s="9"/>
      <c r="AG157" s="9"/>
      <c r="AH157" s="9"/>
      <c r="AI157" s="9"/>
      <c r="AJ157" s="9"/>
    </row>
    <row r="158" spans="13:36" x14ac:dyDescent="0.25">
      <c r="M158" s="14"/>
      <c r="N158" s="9"/>
      <c r="O158" s="44"/>
      <c r="P158" s="9"/>
      <c r="Q158" s="16"/>
      <c r="R158" s="18"/>
      <c r="S158" s="20"/>
      <c r="U158" s="18"/>
      <c r="V158" s="19"/>
      <c r="W158" s="17"/>
      <c r="X158" s="16"/>
      <c r="Y158" s="18"/>
      <c r="Z158" s="18"/>
      <c r="AA158" s="9"/>
      <c r="AB158" s="9"/>
      <c r="AC158" s="9"/>
      <c r="AD158" s="9"/>
      <c r="AE158" s="9"/>
      <c r="AF158" s="9"/>
      <c r="AG158" s="9"/>
      <c r="AH158" s="9"/>
      <c r="AI158" s="9"/>
      <c r="AJ158" s="9"/>
    </row>
    <row r="159" spans="13:36" x14ac:dyDescent="0.25">
      <c r="M159" s="14"/>
      <c r="N159" s="12"/>
      <c r="O159" s="45"/>
      <c r="P159" s="9"/>
      <c r="Q159" s="16"/>
      <c r="R159" s="18"/>
      <c r="S159" s="20"/>
      <c r="U159" s="18"/>
      <c r="V159" s="19"/>
      <c r="W159" s="17"/>
      <c r="X159" s="16"/>
      <c r="Y159" s="18"/>
      <c r="Z159" s="18"/>
      <c r="AA159" s="9"/>
      <c r="AB159" s="9"/>
      <c r="AC159" s="9"/>
      <c r="AD159" s="9"/>
      <c r="AE159" s="9"/>
      <c r="AF159" s="9"/>
      <c r="AG159" s="9"/>
      <c r="AH159" s="9"/>
      <c r="AI159" s="9"/>
      <c r="AJ159" s="9"/>
    </row>
    <row r="160" spans="13:36" x14ac:dyDescent="0.25">
      <c r="M160" s="14"/>
    </row>
    <row r="161" spans="13:36" x14ac:dyDescent="0.25">
      <c r="M161" s="14"/>
    </row>
    <row r="162" spans="13:36" x14ac:dyDescent="0.25">
      <c r="M162" s="14"/>
    </row>
    <row r="163" spans="13:36" x14ac:dyDescent="0.25">
      <c r="M163" s="14"/>
    </row>
    <row r="164" spans="13:36" x14ac:dyDescent="0.25">
      <c r="M164" s="14"/>
    </row>
    <row r="165" spans="13:36" x14ac:dyDescent="0.25">
      <c r="M165" s="14"/>
    </row>
    <row r="166" spans="13:36" x14ac:dyDescent="0.25">
      <c r="M166" s="14"/>
    </row>
    <row r="167" spans="13:36" x14ac:dyDescent="0.25">
      <c r="M167" s="14"/>
    </row>
    <row r="168" spans="13:36" x14ac:dyDescent="0.25">
      <c r="M168" s="14"/>
    </row>
    <row r="169" spans="13:36" x14ac:dyDescent="0.25">
      <c r="M169" s="14"/>
      <c r="N169" s="6"/>
      <c r="O169" s="43"/>
      <c r="P169" s="6"/>
      <c r="Q169" s="3"/>
      <c r="R169" s="3"/>
      <c r="S169" s="3"/>
      <c r="T169" s="3"/>
      <c r="U169" s="3"/>
      <c r="V169" s="3"/>
      <c r="W169" s="3"/>
      <c r="X169" s="3"/>
      <c r="Y169" s="3"/>
      <c r="Z169" s="3"/>
      <c r="AA169" s="3"/>
      <c r="AB169" s="3"/>
      <c r="AC169" s="3"/>
      <c r="AD169" s="3"/>
      <c r="AE169" s="3"/>
      <c r="AF169" s="3"/>
      <c r="AG169" s="3"/>
      <c r="AH169" s="3"/>
      <c r="AI169" s="3"/>
      <c r="AJ169" s="3"/>
    </row>
    <row r="170" spans="13:36" x14ac:dyDescent="0.25">
      <c r="M170" s="14"/>
      <c r="N170" s="6"/>
      <c r="O170" s="43"/>
      <c r="P170" s="6"/>
      <c r="Q170" s="3"/>
      <c r="R170" s="3"/>
      <c r="S170" s="3"/>
      <c r="T170" s="3"/>
      <c r="U170" s="3"/>
      <c r="V170" s="3"/>
      <c r="W170" s="3"/>
      <c r="X170" s="3"/>
      <c r="Y170" s="3"/>
      <c r="Z170" s="3"/>
      <c r="AA170" s="3"/>
      <c r="AB170" s="3"/>
      <c r="AC170" s="3"/>
      <c r="AD170" s="3"/>
      <c r="AE170" s="3"/>
      <c r="AF170" s="3"/>
      <c r="AG170" s="3"/>
      <c r="AH170" s="3"/>
      <c r="AI170" s="3"/>
      <c r="AJ170" s="3"/>
    </row>
    <row r="171" spans="13:36" x14ac:dyDescent="0.25">
      <c r="M171" s="14"/>
      <c r="N171" s="6"/>
      <c r="O171" s="43"/>
      <c r="P171" s="6"/>
      <c r="Q171" s="3"/>
      <c r="R171" s="3"/>
      <c r="S171" s="3"/>
      <c r="T171" s="3"/>
      <c r="U171" s="3"/>
      <c r="V171" s="3"/>
      <c r="W171" s="3"/>
      <c r="X171" s="3"/>
      <c r="Y171" s="3"/>
      <c r="Z171" s="3"/>
      <c r="AA171" s="3"/>
      <c r="AB171" s="3"/>
      <c r="AC171" s="3"/>
      <c r="AD171" s="3"/>
      <c r="AE171" s="3"/>
      <c r="AF171" s="3"/>
      <c r="AG171" s="3"/>
      <c r="AH171" s="3"/>
      <c r="AI171" s="3"/>
      <c r="AJ171" s="3"/>
    </row>
    <row r="172" spans="13:36" x14ac:dyDescent="0.25">
      <c r="M172" s="14"/>
      <c r="N172" s="6"/>
      <c r="O172" s="43"/>
      <c r="P172" s="6"/>
      <c r="Q172" s="3"/>
      <c r="R172" s="3"/>
      <c r="S172" s="3"/>
      <c r="T172" s="3"/>
      <c r="U172" s="3"/>
      <c r="V172" s="3"/>
      <c r="W172" s="3"/>
      <c r="X172" s="3"/>
      <c r="Y172" s="3"/>
      <c r="Z172" s="3"/>
      <c r="AA172" s="3"/>
      <c r="AB172" s="3"/>
      <c r="AC172" s="3"/>
      <c r="AD172" s="3"/>
      <c r="AE172" s="3"/>
      <c r="AF172" s="3"/>
      <c r="AG172" s="3"/>
      <c r="AH172" s="3"/>
      <c r="AI172" s="3"/>
      <c r="AJ172" s="3"/>
    </row>
    <row r="173" spans="13:36" x14ac:dyDescent="0.25">
      <c r="M173" s="14"/>
      <c r="N173" s="6"/>
      <c r="O173" s="43"/>
      <c r="P173" s="6"/>
      <c r="Q173" s="3"/>
      <c r="R173" s="3"/>
      <c r="S173" s="3"/>
      <c r="T173" s="3"/>
      <c r="U173" s="3"/>
      <c r="V173" s="3"/>
      <c r="W173" s="3"/>
      <c r="X173" s="3"/>
      <c r="Y173" s="3"/>
      <c r="Z173" s="3"/>
      <c r="AA173" s="3"/>
      <c r="AB173" s="3"/>
      <c r="AC173" s="3"/>
      <c r="AD173" s="3"/>
      <c r="AE173" s="3"/>
      <c r="AF173" s="3"/>
      <c r="AG173" s="3"/>
      <c r="AH173" s="3"/>
      <c r="AI173" s="3"/>
      <c r="AJ173" s="3"/>
    </row>
    <row r="174" spans="13:36" x14ac:dyDescent="0.25">
      <c r="M174" s="14"/>
      <c r="N174" s="6"/>
      <c r="O174" s="43"/>
      <c r="P174" s="6"/>
      <c r="Q174" s="3"/>
      <c r="R174" s="3"/>
      <c r="S174" s="3"/>
      <c r="T174" s="3"/>
      <c r="U174" s="3"/>
      <c r="V174" s="3"/>
      <c r="W174" s="3"/>
      <c r="X174" s="3"/>
      <c r="Y174" s="3"/>
      <c r="Z174" s="3"/>
      <c r="AA174" s="3"/>
      <c r="AB174" s="3"/>
      <c r="AC174" s="3"/>
      <c r="AD174" s="3"/>
      <c r="AE174" s="3"/>
      <c r="AF174" s="3"/>
      <c r="AG174" s="3"/>
      <c r="AH174" s="3"/>
      <c r="AI174" s="3"/>
      <c r="AJ174" s="3"/>
    </row>
    <row r="175" spans="13:36" x14ac:dyDescent="0.25">
      <c r="M175" s="14"/>
      <c r="N175" s="6"/>
      <c r="O175" s="43"/>
      <c r="P175" s="6"/>
      <c r="Q175" s="3"/>
      <c r="R175" s="3"/>
      <c r="S175" s="3"/>
      <c r="T175" s="3"/>
      <c r="U175" s="3"/>
      <c r="V175" s="3"/>
      <c r="W175" s="3"/>
      <c r="X175" s="3"/>
      <c r="Y175" s="3"/>
      <c r="Z175" s="3"/>
      <c r="AA175" s="3"/>
      <c r="AB175" s="3"/>
      <c r="AC175" s="3"/>
      <c r="AD175" s="3"/>
      <c r="AE175" s="3"/>
      <c r="AF175" s="3"/>
      <c r="AG175" s="3"/>
      <c r="AH175" s="3"/>
      <c r="AI175" s="3"/>
      <c r="AJ175" s="3"/>
    </row>
    <row r="176" spans="13:36" x14ac:dyDescent="0.25">
      <c r="M176" s="14"/>
      <c r="N176" s="6"/>
      <c r="O176" s="43"/>
      <c r="P176" s="6"/>
      <c r="Q176" s="3"/>
      <c r="R176" s="3"/>
      <c r="S176" s="3"/>
      <c r="T176" s="3"/>
      <c r="U176" s="3"/>
      <c r="V176" s="3"/>
      <c r="W176" s="3"/>
      <c r="X176" s="3"/>
      <c r="Y176" s="3"/>
      <c r="Z176" s="3"/>
      <c r="AA176" s="3"/>
      <c r="AB176" s="3"/>
      <c r="AC176" s="3"/>
      <c r="AD176" s="3"/>
      <c r="AE176" s="3"/>
      <c r="AF176" s="3"/>
      <c r="AG176" s="3"/>
      <c r="AH176" s="3"/>
      <c r="AI176" s="3"/>
      <c r="AJ176" s="3"/>
    </row>
    <row r="177" spans="13:13" x14ac:dyDescent="0.25">
      <c r="M177" s="14"/>
    </row>
    <row r="178" spans="13:13" x14ac:dyDescent="0.25">
      <c r="M178" s="14"/>
    </row>
    <row r="179" spans="13:13" x14ac:dyDescent="0.25">
      <c r="M179" s="14"/>
    </row>
    <row r="180" spans="13:13" x14ac:dyDescent="0.25">
      <c r="M180" s="14"/>
    </row>
    <row r="181" spans="13:13" x14ac:dyDescent="0.25">
      <c r="M181" s="14"/>
    </row>
    <row r="182" spans="13:13" x14ac:dyDescent="0.25">
      <c r="M182" s="14"/>
    </row>
    <row r="183" spans="13:13" x14ac:dyDescent="0.25">
      <c r="M183" s="14"/>
    </row>
    <row r="184" spans="13:13" x14ac:dyDescent="0.25">
      <c r="M184" s="38"/>
    </row>
    <row r="185" spans="13:13" x14ac:dyDescent="0.25">
      <c r="M185" s="38"/>
    </row>
    <row r="186" spans="13:13" x14ac:dyDescent="0.25">
      <c r="M186" s="38"/>
    </row>
    <row r="187" spans="13:13" x14ac:dyDescent="0.25">
      <c r="M187" s="38"/>
    </row>
    <row r="188" spans="13:13" x14ac:dyDescent="0.25">
      <c r="M188" s="38"/>
    </row>
    <row r="189" spans="13:13" x14ac:dyDescent="0.25">
      <c r="M189" s="38"/>
    </row>
    <row r="190" spans="13:13" x14ac:dyDescent="0.25">
      <c r="M190" s="38"/>
    </row>
    <row r="191" spans="13:13" x14ac:dyDescent="0.25">
      <c r="M191" s="38"/>
    </row>
    <row r="192" spans="13:13" x14ac:dyDescent="0.25">
      <c r="M192" s="38"/>
    </row>
    <row r="193" spans="13:36" x14ac:dyDescent="0.25">
      <c r="M193" s="38"/>
    </row>
    <row r="194" spans="13:36" x14ac:dyDescent="0.25">
      <c r="M194" s="38"/>
    </row>
    <row r="195" spans="13:36" x14ac:dyDescent="0.25">
      <c r="M195" s="38"/>
    </row>
    <row r="196" spans="13:36" x14ac:dyDescent="0.25">
      <c r="M196" s="38"/>
    </row>
    <row r="197" spans="13:36" x14ac:dyDescent="0.25">
      <c r="M197" s="38"/>
      <c r="N197" s="9"/>
      <c r="O197" s="44"/>
      <c r="P197" s="9"/>
      <c r="Q197" s="9"/>
      <c r="R197" s="9"/>
      <c r="S197" s="20"/>
      <c r="T197" s="9"/>
      <c r="U197" s="9"/>
      <c r="V197" s="9"/>
      <c r="W197" s="9"/>
      <c r="X197" s="9"/>
      <c r="Y197" s="15"/>
      <c r="Z197" s="9"/>
      <c r="AA197" s="9"/>
      <c r="AB197" s="9"/>
      <c r="AC197" s="9"/>
      <c r="AD197" s="9"/>
      <c r="AE197" s="9"/>
      <c r="AF197" s="9"/>
      <c r="AG197" s="9"/>
      <c r="AH197" s="9"/>
      <c r="AI197" s="9"/>
      <c r="AJ197" s="9"/>
    </row>
    <row r="198" spans="13:36" x14ac:dyDescent="0.25">
      <c r="M198" s="38"/>
      <c r="N198" s="9"/>
      <c r="O198" s="44"/>
      <c r="P198" s="9"/>
      <c r="Q198" s="9"/>
      <c r="R198" s="9"/>
      <c r="S198" s="20"/>
      <c r="T198" s="9"/>
      <c r="U198" s="9"/>
      <c r="V198" s="9"/>
      <c r="W198" s="9"/>
      <c r="X198" s="9"/>
      <c r="Y198" s="15"/>
      <c r="Z198" s="9"/>
      <c r="AA198" s="9"/>
      <c r="AB198" s="9"/>
      <c r="AC198" s="9"/>
      <c r="AD198" s="9"/>
      <c r="AE198" s="9"/>
      <c r="AF198" s="9"/>
      <c r="AG198" s="9"/>
      <c r="AH198" s="9"/>
      <c r="AI198" s="9"/>
      <c r="AJ198" s="9"/>
    </row>
    <row r="199" spans="13:36" x14ac:dyDescent="0.25">
      <c r="M199" s="38"/>
      <c r="N199" s="9"/>
      <c r="O199" s="44"/>
      <c r="P199" s="9"/>
      <c r="Q199" s="9"/>
      <c r="R199" s="9"/>
      <c r="S199" s="20"/>
      <c r="T199" s="9"/>
      <c r="U199" s="9"/>
      <c r="V199" s="9"/>
      <c r="W199" s="9"/>
      <c r="X199" s="9"/>
      <c r="Y199" s="15"/>
      <c r="Z199" s="9"/>
      <c r="AA199" s="9"/>
      <c r="AB199" s="9"/>
      <c r="AC199" s="9"/>
      <c r="AD199" s="9"/>
      <c r="AE199" s="9"/>
      <c r="AF199" s="9"/>
      <c r="AG199" s="9"/>
      <c r="AH199" s="9"/>
      <c r="AI199" s="9"/>
      <c r="AJ199" s="9"/>
    </row>
    <row r="200" spans="13:36" x14ac:dyDescent="0.25">
      <c r="M200" s="38"/>
      <c r="N200" s="9"/>
      <c r="O200" s="44"/>
      <c r="P200" s="9"/>
      <c r="Q200" s="9"/>
      <c r="R200" s="9"/>
      <c r="S200" s="20"/>
      <c r="T200" s="9"/>
      <c r="U200" s="9"/>
      <c r="V200" s="22"/>
      <c r="W200" s="9"/>
      <c r="X200" s="9"/>
      <c r="Y200" s="15"/>
      <c r="Z200" s="9"/>
      <c r="AA200" s="9"/>
      <c r="AB200" s="9"/>
      <c r="AC200" s="9"/>
      <c r="AD200" s="9"/>
      <c r="AE200" s="9"/>
      <c r="AF200" s="9"/>
      <c r="AG200" s="9"/>
      <c r="AH200" s="9"/>
      <c r="AI200" s="9"/>
      <c r="AJ200" s="9"/>
    </row>
    <row r="201" spans="13:36" x14ac:dyDescent="0.25">
      <c r="M201" s="38"/>
      <c r="N201" s="9"/>
      <c r="O201" s="44"/>
      <c r="P201" s="9"/>
      <c r="Q201" s="9"/>
      <c r="R201" s="9"/>
      <c r="S201" s="20"/>
      <c r="T201" s="9"/>
      <c r="U201" s="9"/>
      <c r="V201" s="9"/>
      <c r="W201" s="9"/>
      <c r="X201" s="9"/>
      <c r="Y201" s="15"/>
      <c r="Z201" s="9"/>
      <c r="AA201" s="9"/>
      <c r="AB201" s="9"/>
      <c r="AC201" s="9"/>
      <c r="AD201" s="9"/>
      <c r="AE201" s="9"/>
      <c r="AF201" s="9"/>
      <c r="AG201" s="9"/>
      <c r="AH201" s="9"/>
      <c r="AI201" s="9"/>
      <c r="AJ201" s="9"/>
    </row>
    <row r="202" spans="13:36" x14ac:dyDescent="0.25">
      <c r="M202" s="38"/>
      <c r="N202" s="9"/>
      <c r="O202" s="44"/>
      <c r="P202" s="9"/>
      <c r="Q202" s="9"/>
      <c r="R202" s="9"/>
      <c r="S202" s="20"/>
      <c r="T202" s="9"/>
      <c r="U202" s="9"/>
      <c r="V202" s="9"/>
      <c r="W202" s="9"/>
      <c r="X202" s="9"/>
      <c r="Y202" s="15"/>
      <c r="Z202" s="9"/>
      <c r="AA202" s="9"/>
      <c r="AB202" s="9"/>
      <c r="AC202" s="9"/>
      <c r="AD202" s="9"/>
      <c r="AE202" s="9"/>
      <c r="AF202" s="9"/>
      <c r="AG202" s="9"/>
      <c r="AH202" s="9"/>
      <c r="AI202" s="9"/>
      <c r="AJ202" s="9"/>
    </row>
    <row r="203" spans="13:36" x14ac:dyDescent="0.25">
      <c r="M203" s="38"/>
      <c r="N203" s="9"/>
      <c r="O203" s="44"/>
      <c r="P203" s="9"/>
      <c r="Q203" s="9"/>
      <c r="R203" s="9"/>
      <c r="S203" s="20"/>
      <c r="T203" s="9"/>
      <c r="U203" s="9"/>
      <c r="V203" s="9"/>
      <c r="W203" s="9"/>
      <c r="X203" s="9"/>
      <c r="Y203" s="15"/>
      <c r="Z203" s="9"/>
      <c r="AA203" s="9"/>
      <c r="AB203" s="9"/>
      <c r="AC203" s="9"/>
      <c r="AD203" s="9"/>
      <c r="AE203" s="9"/>
      <c r="AF203" s="9"/>
      <c r="AG203" s="9"/>
      <c r="AH203" s="9"/>
      <c r="AI203" s="9"/>
      <c r="AJ203" s="9"/>
    </row>
    <row r="204" spans="13:36" x14ac:dyDescent="0.25">
      <c r="M204" s="38"/>
      <c r="N204" s="9"/>
      <c r="O204" s="44"/>
      <c r="P204" s="9"/>
      <c r="Q204" s="9"/>
      <c r="R204" s="9"/>
      <c r="S204" s="20"/>
      <c r="T204" s="9"/>
      <c r="U204" s="9"/>
      <c r="V204" s="9"/>
      <c r="W204" s="9"/>
      <c r="X204" s="9"/>
      <c r="Y204" s="15"/>
      <c r="Z204" s="9"/>
      <c r="AA204" s="9"/>
      <c r="AB204" s="9"/>
      <c r="AC204" s="9"/>
      <c r="AD204" s="9"/>
      <c r="AE204" s="9"/>
      <c r="AF204" s="9"/>
      <c r="AG204" s="9"/>
      <c r="AH204" s="9"/>
      <c r="AI204" s="9"/>
      <c r="AJ204" s="9"/>
    </row>
    <row r="205" spans="13:36" x14ac:dyDescent="0.25">
      <c r="M205" s="38"/>
      <c r="N205" s="9"/>
      <c r="O205" s="44"/>
      <c r="P205" s="9"/>
      <c r="Q205" s="9"/>
      <c r="R205" s="9"/>
      <c r="S205" s="20"/>
      <c r="T205" s="9"/>
      <c r="U205" s="9"/>
      <c r="V205" s="9"/>
      <c r="W205" s="9"/>
      <c r="X205" s="9"/>
      <c r="Y205" s="15"/>
      <c r="Z205" s="9"/>
      <c r="AA205" s="9"/>
      <c r="AB205" s="9"/>
      <c r="AC205" s="9"/>
      <c r="AD205" s="9"/>
      <c r="AE205" s="9"/>
      <c r="AF205" s="9"/>
      <c r="AG205" s="9"/>
      <c r="AH205" s="9"/>
      <c r="AI205" s="9"/>
      <c r="AJ205" s="9"/>
    </row>
    <row r="206" spans="13:36" x14ac:dyDescent="0.25">
      <c r="M206" s="38"/>
      <c r="N206" s="9"/>
      <c r="O206" s="44"/>
      <c r="P206" s="9"/>
      <c r="Q206" s="9"/>
      <c r="R206" s="9"/>
      <c r="S206" s="20"/>
      <c r="T206" s="9"/>
      <c r="U206" s="9"/>
      <c r="V206" s="9"/>
      <c r="W206" s="9"/>
      <c r="X206" s="9"/>
      <c r="Y206" s="15"/>
      <c r="Z206" s="9"/>
      <c r="AA206" s="9"/>
      <c r="AB206" s="9"/>
      <c r="AC206" s="9"/>
      <c r="AD206" s="9"/>
      <c r="AE206" s="9"/>
      <c r="AF206" s="9"/>
      <c r="AG206" s="9"/>
      <c r="AH206" s="9"/>
      <c r="AI206" s="9"/>
      <c r="AJ206" s="9"/>
    </row>
    <row r="207" spans="13:36" x14ac:dyDescent="0.25">
      <c r="M207" s="38"/>
      <c r="N207" s="9"/>
      <c r="O207" s="44"/>
      <c r="P207" s="9"/>
      <c r="Q207" s="9"/>
      <c r="R207" s="9"/>
      <c r="S207" s="20"/>
      <c r="T207" s="9"/>
      <c r="U207" s="9"/>
      <c r="V207" s="9"/>
      <c r="W207" s="9"/>
      <c r="X207" s="9"/>
      <c r="Y207" s="15"/>
      <c r="Z207" s="9"/>
      <c r="AA207" s="9"/>
      <c r="AB207" s="9"/>
      <c r="AC207" s="9"/>
      <c r="AD207" s="9"/>
      <c r="AE207" s="9"/>
      <c r="AF207" s="9"/>
      <c r="AG207" s="9"/>
      <c r="AH207" s="9"/>
      <c r="AI207" s="9"/>
      <c r="AJ207" s="9"/>
    </row>
    <row r="208" spans="13:36" x14ac:dyDescent="0.25">
      <c r="M208" s="38"/>
      <c r="N208" s="9"/>
      <c r="O208" s="44"/>
      <c r="P208" s="9"/>
      <c r="Q208" s="9"/>
      <c r="R208" s="9"/>
      <c r="S208" s="20"/>
      <c r="T208" s="9"/>
      <c r="U208" s="9"/>
      <c r="V208" s="9"/>
      <c r="W208" s="9"/>
      <c r="X208" s="9"/>
      <c r="Y208" s="15"/>
      <c r="Z208" s="9"/>
      <c r="AA208" s="9"/>
      <c r="AB208" s="9"/>
      <c r="AC208" s="9"/>
      <c r="AD208" s="9"/>
      <c r="AE208" s="9"/>
      <c r="AF208" s="9"/>
      <c r="AG208" s="9"/>
      <c r="AH208" s="9"/>
      <c r="AI208" s="9"/>
      <c r="AJ208" s="9"/>
    </row>
    <row r="209" spans="13:36" x14ac:dyDescent="0.25">
      <c r="M209" s="38"/>
      <c r="N209" s="9"/>
      <c r="O209" s="44"/>
      <c r="P209" s="9"/>
      <c r="Q209" s="9"/>
      <c r="R209" s="9"/>
      <c r="S209" s="20"/>
      <c r="T209" s="9"/>
      <c r="U209" s="9"/>
      <c r="V209" s="9"/>
      <c r="W209" s="9"/>
      <c r="X209" s="9"/>
      <c r="Y209" s="15"/>
      <c r="Z209" s="9"/>
      <c r="AA209" s="9"/>
      <c r="AB209" s="9"/>
      <c r="AC209" s="9"/>
      <c r="AD209" s="9"/>
      <c r="AE209" s="9"/>
      <c r="AF209" s="9"/>
      <c r="AG209" s="9"/>
      <c r="AH209" s="9"/>
      <c r="AI209" s="9"/>
      <c r="AJ209" s="9"/>
    </row>
    <row r="210" spans="13:36" x14ac:dyDescent="0.25">
      <c r="M210" s="38"/>
      <c r="N210" s="9"/>
      <c r="O210" s="44"/>
      <c r="P210" s="9"/>
      <c r="Q210" s="9"/>
      <c r="R210" s="9"/>
      <c r="S210" s="20"/>
      <c r="T210" s="9"/>
      <c r="U210" s="9"/>
      <c r="V210" s="9"/>
      <c r="W210" s="9"/>
      <c r="X210" s="9"/>
      <c r="Y210" s="15"/>
      <c r="Z210" s="9"/>
      <c r="AA210" s="9"/>
      <c r="AB210" s="9"/>
      <c r="AC210" s="9"/>
      <c r="AD210" s="9"/>
      <c r="AE210" s="9"/>
      <c r="AF210" s="9"/>
      <c r="AG210" s="9"/>
      <c r="AH210" s="9"/>
      <c r="AI210" s="9"/>
      <c r="AJ210" s="9"/>
    </row>
    <row r="211" spans="13:36" x14ac:dyDescent="0.25">
      <c r="M211" s="38"/>
      <c r="N211" s="9"/>
      <c r="O211" s="44"/>
      <c r="P211" s="9"/>
      <c r="Q211" s="9"/>
      <c r="R211" s="9"/>
      <c r="S211" s="20"/>
      <c r="T211" s="9"/>
      <c r="U211" s="9"/>
      <c r="V211" s="9"/>
      <c r="W211" s="9"/>
      <c r="X211" s="9"/>
      <c r="Y211" s="15"/>
      <c r="Z211" s="9"/>
      <c r="AA211" s="9"/>
      <c r="AB211" s="9"/>
      <c r="AC211" s="9"/>
      <c r="AD211" s="9"/>
      <c r="AE211" s="9"/>
      <c r="AF211" s="9"/>
      <c r="AG211" s="9"/>
      <c r="AH211" s="9"/>
      <c r="AI211" s="9"/>
      <c r="AJ211" s="9"/>
    </row>
    <row r="212" spans="13:36" x14ac:dyDescent="0.25">
      <c r="M212" s="38"/>
      <c r="N212" s="9"/>
      <c r="O212" s="44"/>
      <c r="P212" s="9"/>
      <c r="Q212" s="9"/>
      <c r="R212" s="9"/>
      <c r="S212" s="20"/>
      <c r="T212" s="9"/>
      <c r="U212" s="9"/>
      <c r="V212" s="9"/>
      <c r="W212" s="9"/>
      <c r="X212" s="9"/>
      <c r="Y212" s="15"/>
      <c r="Z212" s="9"/>
      <c r="AA212" s="9"/>
      <c r="AB212" s="9"/>
      <c r="AC212" s="9"/>
      <c r="AD212" s="9"/>
      <c r="AE212" s="9"/>
      <c r="AF212" s="9"/>
      <c r="AG212" s="9"/>
      <c r="AH212" s="9"/>
      <c r="AI212" s="9"/>
      <c r="AJ212" s="9"/>
    </row>
    <row r="213" spans="13:36" x14ac:dyDescent="0.25">
      <c r="M213" s="38"/>
      <c r="N213" s="9"/>
      <c r="O213" s="44"/>
      <c r="P213" s="9"/>
      <c r="Q213" s="9"/>
      <c r="R213" s="9"/>
      <c r="S213" s="20"/>
      <c r="T213" s="9"/>
      <c r="U213" s="9"/>
      <c r="V213" s="9"/>
      <c r="W213" s="9"/>
      <c r="X213" s="9"/>
      <c r="Y213" s="15"/>
      <c r="Z213" s="9"/>
      <c r="AA213" s="9"/>
      <c r="AB213" s="9"/>
      <c r="AC213" s="9"/>
      <c r="AD213" s="9"/>
      <c r="AE213" s="9"/>
      <c r="AF213" s="9"/>
      <c r="AG213" s="9"/>
      <c r="AH213" s="9"/>
      <c r="AI213" s="9"/>
      <c r="AJ213" s="9"/>
    </row>
    <row r="214" spans="13:36" x14ac:dyDescent="0.25">
      <c r="M214" s="38"/>
      <c r="N214" s="9"/>
      <c r="O214" s="44"/>
      <c r="P214" s="9"/>
      <c r="Q214" s="9"/>
      <c r="R214" s="9"/>
      <c r="S214" s="20"/>
      <c r="T214" s="9"/>
      <c r="U214" s="9"/>
      <c r="V214" s="9"/>
      <c r="W214" s="9"/>
      <c r="X214" s="9"/>
      <c r="Y214" s="15"/>
      <c r="Z214" s="9"/>
      <c r="AA214" s="9"/>
      <c r="AB214" s="9"/>
      <c r="AC214" s="9"/>
      <c r="AD214" s="9"/>
      <c r="AE214" s="9"/>
      <c r="AF214" s="9"/>
      <c r="AG214" s="9"/>
      <c r="AH214" s="9"/>
      <c r="AI214" s="9"/>
      <c r="AJ214" s="9"/>
    </row>
    <row r="215" spans="13:36" x14ac:dyDescent="0.25">
      <c r="M215" s="38"/>
      <c r="N215" s="9"/>
      <c r="O215" s="44"/>
      <c r="P215" s="9"/>
      <c r="Q215" s="9"/>
      <c r="R215" s="9"/>
      <c r="S215" s="20"/>
      <c r="T215" s="9"/>
      <c r="U215" s="9"/>
      <c r="V215" s="9"/>
      <c r="W215" s="9"/>
      <c r="X215" s="9"/>
      <c r="Y215" s="15"/>
      <c r="Z215" s="9"/>
      <c r="AA215" s="9"/>
      <c r="AB215" s="9"/>
      <c r="AC215" s="9"/>
      <c r="AD215" s="9"/>
      <c r="AE215" s="9"/>
      <c r="AF215" s="9"/>
      <c r="AG215" s="9"/>
      <c r="AH215" s="9"/>
      <c r="AI215" s="9"/>
      <c r="AJ215" s="9"/>
    </row>
    <row r="216" spans="13:36" x14ac:dyDescent="0.25">
      <c r="M216" s="38"/>
      <c r="N216" s="9"/>
      <c r="O216" s="44"/>
      <c r="P216" s="9"/>
      <c r="Q216" s="9"/>
      <c r="R216" s="9"/>
      <c r="S216" s="20"/>
      <c r="T216" s="9"/>
      <c r="U216" s="9"/>
      <c r="V216" s="9"/>
      <c r="W216" s="9"/>
      <c r="X216" s="9"/>
      <c r="Y216" s="15"/>
      <c r="Z216" s="9"/>
      <c r="AA216" s="9"/>
      <c r="AB216" s="9"/>
      <c r="AC216" s="9"/>
      <c r="AD216" s="9"/>
      <c r="AE216" s="9"/>
      <c r="AF216" s="9"/>
      <c r="AG216" s="9"/>
      <c r="AH216" s="9"/>
      <c r="AI216" s="9"/>
      <c r="AJ216" s="9"/>
    </row>
    <row r="217" spans="13:36" x14ac:dyDescent="0.25">
      <c r="M217" s="38"/>
      <c r="N217" s="9"/>
      <c r="O217" s="44"/>
      <c r="P217" s="9"/>
      <c r="Q217" s="9"/>
      <c r="R217" s="9"/>
      <c r="S217" s="20"/>
      <c r="T217" s="9"/>
      <c r="U217" s="9"/>
      <c r="V217" s="9"/>
      <c r="W217" s="18"/>
      <c r="X217" s="18"/>
      <c r="Y217" s="15"/>
      <c r="Z217" s="15"/>
      <c r="AA217" s="9"/>
      <c r="AB217" s="9"/>
      <c r="AC217" s="9"/>
      <c r="AD217" s="9"/>
      <c r="AE217" s="9"/>
      <c r="AF217" s="9"/>
      <c r="AG217" s="9"/>
      <c r="AH217" s="9"/>
      <c r="AI217" s="9"/>
      <c r="AJ217" s="9"/>
    </row>
    <row r="218" spans="13:36" x14ac:dyDescent="0.25">
      <c r="M218" s="14"/>
      <c r="N218" s="9"/>
      <c r="O218" s="44"/>
      <c r="P218" s="9"/>
      <c r="Q218" s="9"/>
      <c r="R218" s="9"/>
      <c r="S218" s="20"/>
      <c r="T218" s="9"/>
      <c r="U218" s="9"/>
      <c r="V218" s="9"/>
      <c r="W218" s="9"/>
      <c r="X218" s="9"/>
      <c r="Y218" s="15"/>
      <c r="Z218" s="15"/>
      <c r="AA218" s="9"/>
      <c r="AB218" s="9"/>
      <c r="AC218" s="9"/>
      <c r="AD218" s="9"/>
      <c r="AE218" s="9"/>
      <c r="AF218" s="9"/>
      <c r="AG218" s="9"/>
      <c r="AH218" s="9"/>
      <c r="AI218" s="9"/>
      <c r="AJ218" s="9"/>
    </row>
    <row r="219" spans="13:36" x14ac:dyDescent="0.25">
      <c r="M219" s="14"/>
      <c r="N219" s="9"/>
      <c r="O219" s="44"/>
      <c r="P219" s="9"/>
      <c r="Q219" s="9"/>
      <c r="R219" s="9"/>
      <c r="S219" s="20"/>
      <c r="T219" s="9"/>
      <c r="U219" s="9"/>
      <c r="V219" s="9"/>
      <c r="W219" s="9"/>
      <c r="X219" s="9"/>
      <c r="Y219" s="15"/>
      <c r="Z219" s="15"/>
      <c r="AA219" s="9"/>
      <c r="AB219" s="9"/>
      <c r="AC219" s="9"/>
      <c r="AD219" s="9"/>
      <c r="AE219" s="9"/>
      <c r="AF219" s="9"/>
      <c r="AG219" s="9"/>
      <c r="AH219" s="9"/>
      <c r="AI219" s="9"/>
      <c r="AJ219" s="9"/>
    </row>
    <row r="220" spans="13:36" x14ac:dyDescent="0.25">
      <c r="M220" s="36"/>
      <c r="N220" s="9"/>
      <c r="O220" s="44"/>
      <c r="P220" s="9"/>
      <c r="Q220" s="9"/>
      <c r="R220" s="9"/>
      <c r="S220" s="20"/>
      <c r="T220" s="9"/>
      <c r="U220" s="9"/>
      <c r="V220" s="9"/>
      <c r="W220" s="9"/>
      <c r="X220" s="9"/>
      <c r="Y220" s="15"/>
      <c r="Z220" s="15"/>
      <c r="AA220" s="9"/>
      <c r="AB220" s="9"/>
      <c r="AC220" s="9"/>
      <c r="AD220" s="9"/>
      <c r="AE220" s="9"/>
      <c r="AF220" s="9"/>
      <c r="AG220" s="9"/>
      <c r="AH220" s="9"/>
      <c r="AI220" s="9"/>
      <c r="AJ220" s="9"/>
    </row>
    <row r="221" spans="13:36" x14ac:dyDescent="0.25">
      <c r="M221" s="14"/>
      <c r="N221" s="9"/>
      <c r="O221" s="44"/>
      <c r="P221" s="9"/>
      <c r="Q221" s="9"/>
      <c r="R221" s="9"/>
      <c r="S221" s="20"/>
      <c r="T221" s="9"/>
      <c r="U221" s="9"/>
      <c r="V221" s="9"/>
      <c r="W221" s="9"/>
      <c r="X221" s="9"/>
      <c r="Y221" s="15"/>
      <c r="Z221" s="15"/>
      <c r="AA221" s="9"/>
      <c r="AB221" s="9"/>
      <c r="AC221" s="9"/>
      <c r="AD221" s="9"/>
      <c r="AE221" s="9"/>
      <c r="AF221" s="9"/>
      <c r="AG221" s="9"/>
      <c r="AH221" s="9"/>
      <c r="AI221" s="9"/>
      <c r="AJ221" s="9"/>
    </row>
    <row r="222" spans="13:36" x14ac:dyDescent="0.25">
      <c r="M222" s="14"/>
      <c r="N222" s="9"/>
      <c r="O222" s="44"/>
      <c r="P222" s="9"/>
      <c r="Q222" s="9"/>
      <c r="R222" s="9"/>
      <c r="S222" s="20"/>
      <c r="T222" s="9"/>
      <c r="U222" s="9"/>
      <c r="V222" s="9"/>
      <c r="W222" s="9"/>
      <c r="X222" s="9"/>
      <c r="Y222" s="15"/>
      <c r="Z222" s="15"/>
      <c r="AA222" s="9"/>
      <c r="AB222" s="9"/>
      <c r="AC222" s="9"/>
      <c r="AD222" s="9"/>
      <c r="AE222" s="9"/>
      <c r="AF222" s="9"/>
      <c r="AG222" s="9"/>
      <c r="AH222" s="9"/>
      <c r="AI222" s="9"/>
      <c r="AJ222" s="9"/>
    </row>
    <row r="223" spans="13:36" x14ac:dyDescent="0.25">
      <c r="M223" s="14"/>
      <c r="N223" s="9"/>
      <c r="O223" s="44"/>
      <c r="P223" s="9"/>
      <c r="Q223" s="9"/>
      <c r="R223" s="9"/>
      <c r="S223" s="20"/>
      <c r="T223" s="9"/>
      <c r="U223" s="9"/>
      <c r="V223" s="9"/>
      <c r="W223" s="9"/>
      <c r="X223" s="9"/>
      <c r="Y223" s="15"/>
      <c r="Z223" s="15"/>
      <c r="AA223" s="9"/>
      <c r="AB223" s="9"/>
      <c r="AC223" s="9"/>
      <c r="AD223" s="9"/>
      <c r="AE223" s="9"/>
      <c r="AF223" s="9"/>
      <c r="AG223" s="9"/>
      <c r="AH223" s="9"/>
      <c r="AI223" s="9"/>
      <c r="AJ223" s="9"/>
    </row>
    <row r="224" spans="13:36" x14ac:dyDescent="0.25">
      <c r="M224" s="14"/>
      <c r="N224" s="9"/>
      <c r="O224" s="44"/>
      <c r="P224" s="9"/>
      <c r="Q224" s="9"/>
      <c r="R224" s="9"/>
      <c r="S224" s="20"/>
      <c r="T224" s="9"/>
      <c r="U224" s="9"/>
      <c r="V224" s="9"/>
      <c r="W224" s="9"/>
      <c r="X224" s="9"/>
      <c r="Y224" s="15"/>
      <c r="Z224" s="15"/>
      <c r="AA224" s="9"/>
      <c r="AB224" s="9"/>
      <c r="AC224" s="9"/>
      <c r="AD224" s="9"/>
      <c r="AE224" s="9"/>
      <c r="AF224" s="9"/>
      <c r="AG224" s="9"/>
      <c r="AH224" s="9"/>
      <c r="AI224" s="9"/>
      <c r="AJ224" s="9"/>
    </row>
    <row r="225" spans="13:36" x14ac:dyDescent="0.25">
      <c r="M225" s="14"/>
      <c r="N225" s="9"/>
      <c r="O225" s="44"/>
      <c r="P225" s="9"/>
      <c r="Q225" s="9"/>
      <c r="R225" s="9"/>
      <c r="S225" s="20"/>
      <c r="T225" s="9"/>
      <c r="U225" s="9"/>
      <c r="V225" s="9"/>
      <c r="W225" s="9"/>
      <c r="X225" s="9"/>
      <c r="Y225" s="15"/>
      <c r="Z225" s="15"/>
      <c r="AA225" s="9"/>
      <c r="AB225" s="9"/>
      <c r="AC225" s="9"/>
      <c r="AD225" s="9"/>
      <c r="AE225" s="9"/>
      <c r="AF225" s="9"/>
      <c r="AG225" s="9"/>
      <c r="AH225" s="9"/>
      <c r="AI225" s="9"/>
      <c r="AJ225" s="9"/>
    </row>
    <row r="226" spans="13:36" x14ac:dyDescent="0.25">
      <c r="M226" s="14"/>
      <c r="N226" s="9"/>
      <c r="O226" s="44"/>
      <c r="P226" s="9"/>
      <c r="Q226" s="9"/>
      <c r="R226" s="9"/>
      <c r="S226" s="20"/>
      <c r="T226" s="9"/>
      <c r="U226" s="9"/>
      <c r="V226" s="9"/>
      <c r="W226" s="9"/>
      <c r="X226" s="9"/>
      <c r="Y226" s="15"/>
      <c r="Z226" s="15"/>
      <c r="AA226" s="9"/>
      <c r="AB226" s="9"/>
      <c r="AC226" s="9"/>
      <c r="AD226" s="9"/>
      <c r="AE226" s="9"/>
      <c r="AF226" s="9"/>
      <c r="AG226" s="9"/>
      <c r="AH226" s="9"/>
      <c r="AI226" s="9"/>
      <c r="AJ226" s="9"/>
    </row>
    <row r="227" spans="13:36" x14ac:dyDescent="0.25">
      <c r="M227" s="14"/>
      <c r="N227" s="9"/>
      <c r="O227" s="44"/>
      <c r="P227" s="9"/>
      <c r="Q227" s="9"/>
      <c r="R227" s="15"/>
      <c r="S227" s="20"/>
      <c r="T227" s="9"/>
      <c r="U227" s="15"/>
      <c r="V227" s="15"/>
      <c r="W227" s="15"/>
      <c r="X227" s="9"/>
      <c r="Y227" s="15"/>
      <c r="Z227" s="15"/>
      <c r="AA227" s="9"/>
      <c r="AB227" s="9"/>
      <c r="AC227" s="9"/>
      <c r="AD227" s="9"/>
      <c r="AE227" s="9"/>
      <c r="AF227" s="9"/>
      <c r="AG227" s="9"/>
      <c r="AH227" s="9"/>
      <c r="AI227" s="9"/>
      <c r="AJ227" s="9"/>
    </row>
    <row r="228" spans="13:36" x14ac:dyDescent="0.25">
      <c r="M228" s="14"/>
      <c r="N228" s="9"/>
      <c r="O228" s="44"/>
      <c r="P228" s="9"/>
      <c r="Q228" s="9"/>
      <c r="R228" s="9"/>
      <c r="S228" s="20"/>
      <c r="T228" s="9"/>
      <c r="U228" s="9"/>
      <c r="V228" s="15"/>
      <c r="W228" s="15"/>
      <c r="X228" s="9"/>
      <c r="Y228" s="15"/>
      <c r="Z228" s="15"/>
      <c r="AA228" s="9"/>
      <c r="AB228" s="9"/>
      <c r="AC228" s="9"/>
      <c r="AD228" s="9"/>
      <c r="AE228" s="9"/>
      <c r="AF228" s="9"/>
      <c r="AG228" s="9"/>
      <c r="AH228" s="9"/>
      <c r="AI228" s="9"/>
      <c r="AJ228" s="9"/>
    </row>
    <row r="229" spans="13:36" x14ac:dyDescent="0.25">
      <c r="M229" s="14"/>
      <c r="N229" s="9"/>
      <c r="O229" s="44"/>
      <c r="P229" s="9"/>
      <c r="Q229" s="9"/>
      <c r="R229" s="15"/>
      <c r="S229" s="20"/>
      <c r="T229" s="9"/>
      <c r="U229" s="15"/>
      <c r="V229" s="15"/>
      <c r="W229" s="15"/>
      <c r="X229" s="9"/>
      <c r="Y229" s="15"/>
      <c r="Z229" s="15"/>
      <c r="AA229" s="9"/>
      <c r="AB229" s="9"/>
      <c r="AC229" s="9"/>
      <c r="AD229" s="9"/>
      <c r="AE229" s="9"/>
      <c r="AF229" s="9"/>
      <c r="AG229" s="9"/>
      <c r="AH229" s="9"/>
      <c r="AI229" s="9"/>
      <c r="AJ229" s="9"/>
    </row>
    <row r="230" spans="13:36" x14ac:dyDescent="0.25">
      <c r="M230" s="14"/>
      <c r="N230" s="9"/>
      <c r="O230" s="44"/>
      <c r="P230" s="9"/>
      <c r="Q230" s="9"/>
      <c r="R230" s="15"/>
      <c r="S230" s="20"/>
      <c r="T230" s="9"/>
      <c r="U230" s="15"/>
      <c r="V230" s="15"/>
      <c r="W230" s="15"/>
      <c r="X230" s="9"/>
      <c r="Y230" s="15"/>
      <c r="Z230" s="15"/>
      <c r="AA230" s="9"/>
      <c r="AB230" s="9"/>
      <c r="AC230" s="9"/>
      <c r="AD230" s="9"/>
      <c r="AE230" s="9"/>
      <c r="AF230" s="9"/>
      <c r="AG230" s="9"/>
      <c r="AH230" s="9"/>
      <c r="AI230" s="9"/>
      <c r="AJ230" s="9"/>
    </row>
    <row r="231" spans="13:36" x14ac:dyDescent="0.25">
      <c r="M231" s="36"/>
      <c r="N231" s="9"/>
      <c r="O231" s="44"/>
      <c r="P231" s="9"/>
      <c r="Q231" s="9"/>
      <c r="R231" s="15"/>
      <c r="S231" s="20"/>
      <c r="T231" s="9"/>
      <c r="U231" s="15"/>
      <c r="V231" s="9"/>
      <c r="W231" s="15"/>
      <c r="X231" s="9"/>
      <c r="Y231" s="15"/>
      <c r="Z231" s="15"/>
      <c r="AA231" s="9"/>
      <c r="AB231" s="9"/>
      <c r="AC231" s="9"/>
      <c r="AD231" s="9"/>
      <c r="AE231" s="9"/>
      <c r="AF231" s="9"/>
      <c r="AG231" s="9"/>
      <c r="AH231" s="9"/>
      <c r="AI231" s="9"/>
      <c r="AJ231" s="9"/>
    </row>
    <row r="232" spans="13:36" x14ac:dyDescent="0.25">
      <c r="M232" s="14"/>
      <c r="N232" s="9"/>
      <c r="O232" s="44"/>
      <c r="P232" s="9"/>
      <c r="Q232" s="9"/>
      <c r="R232" s="9"/>
      <c r="S232" s="20"/>
      <c r="T232" s="9"/>
      <c r="U232" s="9"/>
      <c r="V232" s="9"/>
      <c r="W232" s="15"/>
      <c r="X232" s="9"/>
      <c r="Y232" s="15"/>
      <c r="Z232" s="15"/>
      <c r="AA232" s="9"/>
      <c r="AB232" s="9"/>
      <c r="AC232" s="9"/>
      <c r="AD232" s="9"/>
      <c r="AE232" s="9"/>
      <c r="AF232" s="9"/>
      <c r="AG232" s="9"/>
      <c r="AH232" s="9"/>
      <c r="AI232" s="9"/>
      <c r="AJ232" s="9"/>
    </row>
    <row r="233" spans="13:36" x14ac:dyDescent="0.25">
      <c r="M233" s="38"/>
      <c r="N233" s="9"/>
      <c r="O233" s="44"/>
      <c r="P233" s="9"/>
      <c r="Q233" s="9"/>
      <c r="R233" s="9"/>
      <c r="S233" s="20"/>
      <c r="T233" s="9"/>
      <c r="U233" s="9"/>
      <c r="V233" s="9"/>
      <c r="W233" s="9"/>
      <c r="X233" s="9"/>
      <c r="Y233" s="15"/>
      <c r="Z233" s="15"/>
      <c r="AA233" s="9"/>
      <c r="AB233" s="9"/>
      <c r="AC233" s="9"/>
      <c r="AD233" s="9"/>
      <c r="AE233" s="9"/>
      <c r="AF233" s="9"/>
      <c r="AG233" s="9"/>
      <c r="AH233" s="9"/>
      <c r="AI233" s="9"/>
      <c r="AJ233" s="9"/>
    </row>
    <row r="234" spans="13:36" x14ac:dyDescent="0.25">
      <c r="M234" s="39"/>
      <c r="N234" s="9"/>
      <c r="O234" s="44"/>
      <c r="P234" s="9"/>
      <c r="Q234" s="9"/>
      <c r="R234" s="9"/>
      <c r="S234" s="20"/>
      <c r="T234" s="9"/>
      <c r="U234" s="9"/>
      <c r="V234" s="9"/>
      <c r="W234" s="9"/>
      <c r="X234" s="9"/>
      <c r="Y234" s="15"/>
      <c r="Z234" s="15"/>
      <c r="AA234" s="9"/>
      <c r="AB234" s="9"/>
      <c r="AC234" s="9"/>
      <c r="AD234" s="9"/>
      <c r="AE234" s="9"/>
      <c r="AF234" s="9"/>
      <c r="AG234" s="9"/>
      <c r="AH234" s="9"/>
      <c r="AI234" s="9"/>
      <c r="AJ234" s="9"/>
    </row>
    <row r="235" spans="13:36" x14ac:dyDescent="0.25">
      <c r="M235" s="39"/>
      <c r="N235" s="9"/>
      <c r="O235" s="44"/>
      <c r="P235" s="9"/>
      <c r="Q235" s="9"/>
      <c r="R235" s="9"/>
      <c r="S235" s="20"/>
      <c r="T235" s="9"/>
      <c r="U235" s="9"/>
      <c r="V235" s="9"/>
      <c r="W235" s="9"/>
      <c r="X235" s="9"/>
      <c r="Y235" s="15"/>
      <c r="Z235" s="15"/>
      <c r="AA235" s="9"/>
      <c r="AB235" s="9"/>
      <c r="AC235" s="9"/>
      <c r="AD235" s="9"/>
      <c r="AE235" s="9"/>
      <c r="AF235" s="9"/>
      <c r="AG235" s="9"/>
      <c r="AH235" s="9"/>
      <c r="AI235" s="9"/>
      <c r="AJ235" s="9"/>
    </row>
    <row r="236" spans="13:36" x14ac:dyDescent="0.25">
      <c r="M236" s="39"/>
      <c r="N236" s="9"/>
      <c r="O236" s="44"/>
      <c r="P236" s="9"/>
      <c r="Q236" s="9"/>
      <c r="R236" s="9"/>
      <c r="S236" s="20"/>
      <c r="T236" s="9"/>
      <c r="U236" s="9"/>
      <c r="V236" s="9"/>
      <c r="W236" s="9"/>
      <c r="X236" s="9"/>
      <c r="Y236" s="15"/>
      <c r="Z236" s="15"/>
      <c r="AA236" s="9"/>
      <c r="AB236" s="9"/>
      <c r="AC236" s="9"/>
      <c r="AD236" s="9"/>
      <c r="AE236" s="9"/>
      <c r="AF236" s="9"/>
      <c r="AG236" s="9"/>
      <c r="AH236" s="9"/>
      <c r="AI236" s="9"/>
      <c r="AJ236" s="9"/>
    </row>
    <row r="237" spans="13:36" x14ac:dyDescent="0.25">
      <c r="M237" s="38"/>
      <c r="N237" s="9"/>
      <c r="O237" s="44"/>
      <c r="P237" s="9"/>
      <c r="Q237" s="9"/>
      <c r="R237" s="9"/>
      <c r="S237" s="20"/>
      <c r="T237" s="9"/>
      <c r="U237" s="9"/>
      <c r="V237" s="9"/>
      <c r="W237" s="9"/>
      <c r="X237" s="9"/>
      <c r="Y237" s="15"/>
      <c r="Z237" s="9"/>
      <c r="AA237" s="9"/>
      <c r="AB237" s="9"/>
      <c r="AC237" s="9"/>
      <c r="AD237" s="9"/>
      <c r="AE237" s="9"/>
      <c r="AF237" s="9"/>
      <c r="AG237" s="9"/>
      <c r="AH237" s="9"/>
      <c r="AI237" s="9"/>
      <c r="AJ237" s="9"/>
    </row>
    <row r="238" spans="13:36" x14ac:dyDescent="0.25">
      <c r="M238" s="38"/>
      <c r="N238" s="9"/>
      <c r="O238" s="44"/>
      <c r="P238" s="9"/>
      <c r="Q238" s="9"/>
      <c r="R238" s="9"/>
      <c r="S238" s="20"/>
      <c r="T238" s="9"/>
      <c r="U238" s="9"/>
      <c r="V238" s="9"/>
      <c r="W238" s="9"/>
      <c r="X238" s="9"/>
      <c r="Y238" s="15"/>
      <c r="Z238" s="9"/>
      <c r="AA238" s="9"/>
      <c r="AB238" s="9"/>
      <c r="AC238" s="9"/>
      <c r="AD238" s="9"/>
      <c r="AE238" s="9"/>
      <c r="AF238" s="9"/>
      <c r="AG238" s="9"/>
      <c r="AH238" s="9"/>
      <c r="AI238" s="9"/>
      <c r="AJ238" s="9"/>
    </row>
    <row r="239" spans="13:36" x14ac:dyDescent="0.25">
      <c r="M239" s="38"/>
      <c r="N239" s="9"/>
      <c r="O239" s="44"/>
      <c r="P239" s="9"/>
      <c r="Q239" s="9"/>
      <c r="R239" s="9"/>
      <c r="S239" s="20"/>
      <c r="T239" s="9"/>
      <c r="U239" s="9"/>
      <c r="V239" s="9"/>
      <c r="W239" s="9"/>
      <c r="X239" s="9"/>
      <c r="Y239" s="15"/>
      <c r="Z239" s="9"/>
      <c r="AA239" s="9"/>
      <c r="AB239" s="9"/>
      <c r="AC239" s="9"/>
      <c r="AD239" s="9"/>
      <c r="AE239" s="9"/>
      <c r="AF239" s="9"/>
      <c r="AG239" s="9"/>
      <c r="AH239" s="9"/>
      <c r="AI239" s="9"/>
      <c r="AJ239" s="9"/>
    </row>
    <row r="240" spans="13:36" x14ac:dyDescent="0.25">
      <c r="M240" s="38"/>
      <c r="N240" s="9"/>
      <c r="O240" s="44"/>
      <c r="P240" s="9"/>
      <c r="Q240" s="9"/>
      <c r="R240" s="9"/>
      <c r="S240" s="20"/>
      <c r="T240" s="9"/>
      <c r="U240" s="9"/>
      <c r="V240" s="9"/>
      <c r="W240" s="9"/>
      <c r="X240" s="9"/>
      <c r="Y240" s="15"/>
      <c r="Z240" s="9"/>
      <c r="AA240" s="9"/>
      <c r="AB240" s="9"/>
      <c r="AC240" s="9"/>
      <c r="AD240" s="9"/>
      <c r="AE240" s="9"/>
      <c r="AF240" s="9"/>
      <c r="AG240" s="9"/>
      <c r="AH240" s="9"/>
      <c r="AI240" s="9"/>
      <c r="AJ240" s="9"/>
    </row>
    <row r="241" spans="13:36" x14ac:dyDescent="0.25">
      <c r="M241" s="38"/>
      <c r="N241" s="9"/>
      <c r="O241" s="44"/>
      <c r="P241" s="9"/>
      <c r="Q241" s="9"/>
      <c r="R241" s="9"/>
      <c r="S241" s="20"/>
      <c r="T241" s="9"/>
      <c r="U241" s="9"/>
      <c r="V241" s="9"/>
      <c r="W241" s="9"/>
      <c r="X241" s="9"/>
      <c r="Y241" s="15"/>
      <c r="Z241" s="9"/>
      <c r="AA241" s="9"/>
      <c r="AB241" s="9"/>
      <c r="AC241" s="9"/>
      <c r="AD241" s="9"/>
      <c r="AE241" s="9"/>
      <c r="AF241" s="9"/>
      <c r="AG241" s="9"/>
      <c r="AH241" s="9"/>
      <c r="AI241" s="9"/>
      <c r="AJ241" s="9"/>
    </row>
    <row r="242" spans="13:36" x14ac:dyDescent="0.25">
      <c r="M242" s="38"/>
      <c r="N242" s="9"/>
      <c r="O242" s="44"/>
      <c r="P242" s="9"/>
      <c r="Q242" s="9"/>
      <c r="R242" s="9"/>
      <c r="S242" s="20"/>
      <c r="T242" s="9"/>
      <c r="U242" s="9"/>
      <c r="V242" s="9"/>
      <c r="W242" s="9"/>
      <c r="X242" s="9"/>
      <c r="Y242" s="15"/>
      <c r="Z242" s="9"/>
      <c r="AA242" s="9"/>
      <c r="AB242" s="9"/>
      <c r="AC242" s="9"/>
      <c r="AD242" s="9"/>
      <c r="AE242" s="9"/>
      <c r="AF242" s="9"/>
      <c r="AG242" s="9"/>
      <c r="AH242" s="9"/>
      <c r="AI242" s="9"/>
      <c r="AJ242" s="9"/>
    </row>
    <row r="243" spans="13:36" x14ac:dyDescent="0.25">
      <c r="M243" s="38"/>
      <c r="N243" s="9"/>
      <c r="O243" s="44"/>
      <c r="P243" s="9"/>
      <c r="Q243" s="9"/>
      <c r="R243" s="9"/>
      <c r="S243" s="20"/>
      <c r="T243" s="9"/>
      <c r="U243" s="9"/>
      <c r="V243" s="9"/>
      <c r="W243" s="9"/>
      <c r="X243" s="9"/>
      <c r="Y243" s="15"/>
      <c r="Z243" s="9"/>
      <c r="AA243" s="9"/>
      <c r="AB243" s="9"/>
      <c r="AC243" s="9"/>
      <c r="AD243" s="9"/>
      <c r="AE243" s="9"/>
      <c r="AF243" s="9"/>
      <c r="AG243" s="9"/>
      <c r="AH243" s="9"/>
      <c r="AI243" s="9"/>
      <c r="AJ243" s="9"/>
    </row>
    <row r="244" spans="13:36" x14ac:dyDescent="0.25">
      <c r="M244" s="38"/>
      <c r="N244" s="9"/>
      <c r="O244" s="44"/>
      <c r="P244" s="9"/>
      <c r="Q244" s="9"/>
      <c r="R244" s="9"/>
      <c r="S244" s="20"/>
      <c r="T244" s="9"/>
      <c r="U244" s="9"/>
      <c r="V244" s="9"/>
      <c r="W244" s="9"/>
      <c r="X244" s="9"/>
      <c r="Y244" s="15"/>
      <c r="Z244" s="9"/>
      <c r="AA244" s="9"/>
      <c r="AB244" s="9"/>
      <c r="AC244" s="9"/>
      <c r="AD244" s="9"/>
      <c r="AE244" s="9"/>
      <c r="AF244" s="9"/>
      <c r="AG244" s="9"/>
      <c r="AH244" s="9"/>
      <c r="AI244" s="9"/>
      <c r="AJ244" s="9"/>
    </row>
    <row r="245" spans="13:36" x14ac:dyDescent="0.25">
      <c r="M245" s="38"/>
      <c r="N245" s="9"/>
      <c r="O245" s="44"/>
      <c r="P245" s="9"/>
      <c r="Q245" s="9"/>
      <c r="R245" s="9"/>
      <c r="S245" s="20"/>
      <c r="T245" s="9"/>
      <c r="U245" s="9"/>
      <c r="V245" s="9"/>
      <c r="W245" s="9"/>
      <c r="X245" s="9"/>
      <c r="Y245" s="15"/>
      <c r="Z245" s="9"/>
      <c r="AA245" s="9"/>
      <c r="AB245" s="9"/>
      <c r="AC245" s="9"/>
      <c r="AD245" s="9"/>
      <c r="AE245" s="9"/>
      <c r="AF245" s="9"/>
      <c r="AG245" s="9"/>
      <c r="AH245" s="9"/>
      <c r="AI245" s="9"/>
      <c r="AJ245" s="9"/>
    </row>
    <row r="246" spans="13:36" x14ac:dyDescent="0.25">
      <c r="M246" s="38"/>
      <c r="N246" s="9"/>
      <c r="O246" s="44"/>
      <c r="P246" s="9"/>
      <c r="Q246" s="9"/>
      <c r="R246" s="9"/>
      <c r="S246" s="20"/>
      <c r="T246" s="9"/>
      <c r="U246" s="9"/>
      <c r="V246" s="9"/>
      <c r="W246" s="9"/>
      <c r="X246" s="9"/>
      <c r="Y246" s="15"/>
      <c r="Z246" s="9"/>
      <c r="AA246" s="9"/>
      <c r="AB246" s="9"/>
      <c r="AC246" s="9"/>
      <c r="AD246" s="9"/>
      <c r="AE246" s="9"/>
      <c r="AF246" s="9"/>
      <c r="AG246" s="9"/>
      <c r="AH246" s="9"/>
      <c r="AI246" s="9"/>
      <c r="AJ246" s="9"/>
    </row>
    <row r="247" spans="13:36" x14ac:dyDescent="0.25">
      <c r="M247" s="38"/>
      <c r="N247" s="9"/>
      <c r="O247" s="44"/>
      <c r="P247" s="9"/>
      <c r="Q247" s="9"/>
      <c r="R247" s="9"/>
      <c r="S247" s="20"/>
      <c r="T247" s="9"/>
      <c r="U247" s="9"/>
      <c r="V247" s="9"/>
      <c r="W247" s="9"/>
      <c r="X247" s="9"/>
      <c r="Y247" s="15"/>
      <c r="Z247" s="9"/>
      <c r="AA247" s="9"/>
      <c r="AB247" s="9"/>
      <c r="AC247" s="9"/>
      <c r="AD247" s="9"/>
      <c r="AE247" s="9"/>
      <c r="AF247" s="9"/>
      <c r="AG247" s="9"/>
      <c r="AH247" s="9"/>
      <c r="AI247" s="9"/>
      <c r="AJ247" s="9"/>
    </row>
    <row r="248" spans="13:36" x14ac:dyDescent="0.25">
      <c r="M248" s="38"/>
      <c r="N248" s="9"/>
      <c r="O248" s="44"/>
      <c r="P248" s="9"/>
      <c r="Q248" s="9"/>
      <c r="R248" s="9"/>
      <c r="S248" s="20"/>
      <c r="T248" s="9"/>
      <c r="U248" s="9"/>
      <c r="V248" s="9"/>
      <c r="W248" s="9"/>
      <c r="X248" s="9"/>
      <c r="Y248" s="15"/>
      <c r="Z248" s="9"/>
      <c r="AA248" s="9"/>
      <c r="AB248" s="9"/>
      <c r="AC248" s="9"/>
      <c r="AD248" s="9"/>
      <c r="AE248" s="9"/>
      <c r="AF248" s="9"/>
      <c r="AG248" s="9"/>
      <c r="AH248" s="9"/>
      <c r="AI248" s="9"/>
      <c r="AJ248" s="9"/>
    </row>
    <row r="249" spans="13:36" x14ac:dyDescent="0.25">
      <c r="M249" s="38"/>
      <c r="N249" s="9"/>
      <c r="O249" s="44"/>
      <c r="P249" s="9"/>
      <c r="Q249" s="9"/>
      <c r="R249" s="9"/>
      <c r="S249" s="20"/>
      <c r="T249" s="9"/>
      <c r="U249" s="9"/>
      <c r="V249" s="9"/>
      <c r="W249" s="9"/>
      <c r="X249" s="9"/>
      <c r="Y249" s="15"/>
      <c r="Z249" s="9"/>
      <c r="AA249" s="9"/>
      <c r="AB249" s="9"/>
      <c r="AC249" s="9"/>
      <c r="AD249" s="9"/>
      <c r="AE249" s="9"/>
      <c r="AF249" s="9"/>
      <c r="AG249" s="9"/>
      <c r="AH249" s="9"/>
      <c r="AI249" s="9"/>
      <c r="AJ249" s="9"/>
    </row>
    <row r="250" spans="13:36" x14ac:dyDescent="0.25">
      <c r="M250" s="38"/>
      <c r="N250" s="9"/>
      <c r="O250" s="44"/>
      <c r="P250" s="9"/>
      <c r="Q250" s="9"/>
      <c r="R250" s="9"/>
      <c r="S250" s="20"/>
      <c r="T250" s="9"/>
      <c r="U250" s="9"/>
      <c r="V250" s="9"/>
      <c r="W250" s="9"/>
      <c r="X250" s="9"/>
      <c r="Y250" s="15"/>
      <c r="Z250" s="9"/>
      <c r="AA250" s="9"/>
      <c r="AB250" s="9"/>
      <c r="AC250" s="9"/>
      <c r="AD250" s="9"/>
      <c r="AE250" s="9"/>
      <c r="AF250" s="9"/>
      <c r="AG250" s="9"/>
      <c r="AH250" s="9"/>
      <c r="AI250" s="9"/>
      <c r="AJ250" s="9"/>
    </row>
    <row r="251" spans="13:36" x14ac:dyDescent="0.25">
      <c r="M251" s="38"/>
      <c r="N251" s="9"/>
      <c r="O251" s="44"/>
      <c r="P251" s="9"/>
      <c r="Q251" s="9"/>
      <c r="R251" s="9"/>
      <c r="S251" s="20"/>
      <c r="T251" s="9"/>
      <c r="U251" s="9"/>
      <c r="V251" s="9"/>
      <c r="W251" s="9"/>
      <c r="X251" s="9"/>
      <c r="Y251" s="15"/>
      <c r="Z251" s="9"/>
      <c r="AA251" s="9"/>
      <c r="AB251" s="9"/>
      <c r="AC251" s="9"/>
      <c r="AD251" s="9"/>
      <c r="AE251" s="9"/>
      <c r="AF251" s="9"/>
      <c r="AG251" s="9"/>
      <c r="AH251" s="9"/>
      <c r="AI251" s="9"/>
      <c r="AJ251" s="9"/>
    </row>
    <row r="252" spans="13:36" x14ac:dyDescent="0.25">
      <c r="M252" s="38"/>
      <c r="N252" s="9"/>
      <c r="O252" s="44"/>
      <c r="P252" s="9"/>
      <c r="Q252" s="9"/>
      <c r="R252" s="9"/>
      <c r="S252" s="20"/>
      <c r="T252" s="9"/>
      <c r="U252" s="9"/>
      <c r="V252" s="9"/>
      <c r="W252" s="9"/>
      <c r="X252" s="9"/>
      <c r="Y252" s="15"/>
      <c r="Z252" s="9"/>
      <c r="AA252" s="9"/>
      <c r="AB252" s="9"/>
      <c r="AC252" s="9"/>
      <c r="AD252" s="9"/>
      <c r="AE252" s="9"/>
      <c r="AF252" s="9"/>
      <c r="AG252" s="9"/>
      <c r="AH252" s="9"/>
      <c r="AI252" s="9"/>
      <c r="AJ252" s="9"/>
    </row>
    <row r="253" spans="13:36" x14ac:dyDescent="0.25">
      <c r="M253" s="38"/>
      <c r="N253" s="9"/>
      <c r="O253" s="44"/>
      <c r="P253" s="9"/>
      <c r="Q253" s="9"/>
      <c r="R253" s="9"/>
      <c r="S253" s="20"/>
      <c r="T253" s="9"/>
      <c r="U253" s="9"/>
      <c r="V253" s="9"/>
      <c r="W253" s="9"/>
      <c r="X253" s="9"/>
      <c r="Y253" s="15"/>
      <c r="Z253" s="9"/>
      <c r="AA253" s="9"/>
      <c r="AB253" s="9"/>
      <c r="AC253" s="9"/>
      <c r="AD253" s="9"/>
      <c r="AE253" s="9"/>
      <c r="AF253" s="9"/>
      <c r="AG253" s="9"/>
      <c r="AH253" s="9"/>
      <c r="AI253" s="9"/>
      <c r="AJ253" s="9"/>
    </row>
    <row r="254" spans="13:36" x14ac:dyDescent="0.25">
      <c r="M254" s="38"/>
      <c r="N254" s="9"/>
      <c r="O254" s="44"/>
      <c r="P254" s="9"/>
      <c r="Q254" s="9"/>
      <c r="R254" s="9"/>
      <c r="S254" s="20"/>
      <c r="T254" s="9"/>
      <c r="U254" s="15"/>
      <c r="V254" s="9"/>
      <c r="W254" s="9"/>
      <c r="X254" s="9"/>
      <c r="Y254" s="15"/>
      <c r="Z254" s="9"/>
      <c r="AA254" s="9"/>
      <c r="AB254" s="9"/>
      <c r="AC254" s="9"/>
      <c r="AD254" s="9"/>
      <c r="AE254" s="9"/>
      <c r="AF254" s="9"/>
      <c r="AG254" s="9"/>
      <c r="AH254" s="9"/>
      <c r="AI254" s="9"/>
      <c r="AJ254" s="9"/>
    </row>
    <row r="255" spans="13:36" x14ac:dyDescent="0.25">
      <c r="M255" s="40"/>
      <c r="N255" s="9"/>
      <c r="O255" s="44"/>
      <c r="P255" s="9"/>
      <c r="Q255" s="9"/>
      <c r="R255" s="9"/>
      <c r="S255" s="20"/>
      <c r="T255" s="9"/>
      <c r="U255" s="9"/>
      <c r="V255" s="9"/>
      <c r="W255" s="9"/>
      <c r="X255" s="9"/>
      <c r="Y255" s="15"/>
      <c r="Z255" s="9"/>
      <c r="AA255" s="9"/>
      <c r="AB255" s="9"/>
      <c r="AC255" s="9"/>
      <c r="AD255" s="9"/>
      <c r="AE255" s="9"/>
      <c r="AF255" s="9"/>
      <c r="AG255" s="9"/>
      <c r="AH255" s="9"/>
      <c r="AI255" s="9"/>
      <c r="AJ255" s="9"/>
    </row>
    <row r="256" spans="13:36" x14ac:dyDescent="0.25">
      <c r="M256" s="38"/>
      <c r="N256" s="9"/>
      <c r="O256" s="44"/>
      <c r="P256" s="9"/>
      <c r="Q256" s="18"/>
      <c r="R256" s="18"/>
      <c r="S256" s="20"/>
      <c r="T256" s="18"/>
      <c r="U256" s="18"/>
      <c r="V256" s="18"/>
      <c r="W256" s="18"/>
      <c r="X256" s="18"/>
      <c r="Y256" s="18"/>
      <c r="Z256" s="18"/>
      <c r="AA256" s="18"/>
      <c r="AB256" s="18"/>
      <c r="AC256" s="18"/>
      <c r="AD256" s="18"/>
      <c r="AE256" s="18"/>
      <c r="AF256" s="18"/>
      <c r="AG256" s="18"/>
      <c r="AH256" s="18"/>
      <c r="AI256" s="18"/>
      <c r="AJ256" s="18"/>
    </row>
    <row r="257" spans="13:36" x14ac:dyDescent="0.25">
      <c r="M257" s="38"/>
      <c r="N257" s="9"/>
      <c r="O257" s="44"/>
      <c r="P257" s="9"/>
      <c r="Q257" s="18"/>
      <c r="R257" s="18"/>
      <c r="S257" s="20"/>
      <c r="T257" s="18"/>
      <c r="U257" s="18"/>
      <c r="V257" s="18"/>
      <c r="W257" s="18"/>
      <c r="X257" s="18"/>
      <c r="Y257" s="18"/>
      <c r="Z257" s="18"/>
      <c r="AA257" s="18"/>
      <c r="AB257" s="18"/>
      <c r="AC257" s="18"/>
      <c r="AD257" s="18"/>
      <c r="AE257" s="18"/>
      <c r="AF257" s="18"/>
      <c r="AG257" s="18"/>
      <c r="AH257" s="18"/>
      <c r="AI257" s="18"/>
      <c r="AJ257" s="18"/>
    </row>
    <row r="258" spans="13:36" x14ac:dyDescent="0.25">
      <c r="M258" s="38"/>
      <c r="N258" s="9"/>
      <c r="O258" s="44"/>
      <c r="P258" s="9"/>
      <c r="Q258" s="18"/>
      <c r="R258" s="18"/>
      <c r="S258" s="20"/>
      <c r="T258" s="18"/>
      <c r="U258" s="18"/>
      <c r="V258" s="18"/>
      <c r="W258" s="18"/>
      <c r="X258" s="18"/>
      <c r="Y258" s="18"/>
      <c r="Z258" s="18"/>
      <c r="AA258" s="18"/>
      <c r="AB258" s="18"/>
      <c r="AC258" s="18"/>
      <c r="AD258" s="18"/>
      <c r="AE258" s="18"/>
      <c r="AF258" s="18"/>
      <c r="AG258" s="18"/>
      <c r="AH258" s="18"/>
      <c r="AI258" s="18"/>
      <c r="AJ258" s="18"/>
    </row>
    <row r="259" spans="13:36" x14ac:dyDescent="0.25">
      <c r="M259" s="38"/>
      <c r="N259" s="9"/>
      <c r="O259" s="44"/>
      <c r="P259" s="9"/>
      <c r="Q259" s="23"/>
      <c r="R259" s="23"/>
      <c r="S259" s="20"/>
      <c r="T259" s="23"/>
      <c r="U259" s="23"/>
      <c r="V259" s="23"/>
      <c r="W259" s="23"/>
      <c r="X259" s="23"/>
      <c r="Y259" s="23"/>
      <c r="Z259" s="23"/>
      <c r="AA259" s="23"/>
      <c r="AB259" s="23"/>
      <c r="AC259" s="23"/>
      <c r="AD259" s="23"/>
      <c r="AE259" s="23"/>
      <c r="AF259" s="23"/>
      <c r="AG259" s="23"/>
      <c r="AH259" s="23"/>
      <c r="AI259" s="23"/>
      <c r="AJ259" s="23"/>
    </row>
    <row r="260" spans="13:36" x14ac:dyDescent="0.25">
      <c r="M260" s="38"/>
      <c r="N260" s="9"/>
      <c r="O260" s="44"/>
      <c r="P260" s="9"/>
      <c r="Q260" s="23"/>
      <c r="R260" s="23"/>
      <c r="S260" s="20"/>
      <c r="T260" s="23"/>
      <c r="U260" s="23"/>
      <c r="V260" s="23"/>
      <c r="W260" s="23"/>
      <c r="X260" s="23"/>
      <c r="Y260" s="23"/>
      <c r="Z260" s="23"/>
      <c r="AA260" s="23"/>
      <c r="AB260" s="23"/>
      <c r="AC260" s="23"/>
      <c r="AD260" s="23"/>
      <c r="AE260" s="23"/>
      <c r="AF260" s="23"/>
      <c r="AG260" s="23"/>
      <c r="AH260" s="23"/>
      <c r="AI260" s="23"/>
      <c r="AJ260" s="23"/>
    </row>
    <row r="261" spans="13:36" x14ac:dyDescent="0.25">
      <c r="M261" s="38"/>
      <c r="N261" s="9"/>
      <c r="O261" s="44"/>
      <c r="P261" s="9"/>
      <c r="Q261" s="24"/>
      <c r="R261" s="24"/>
      <c r="S261" s="25"/>
      <c r="T261" s="24"/>
      <c r="U261" s="24"/>
      <c r="V261" s="24"/>
      <c r="W261" s="24"/>
      <c r="X261" s="24"/>
      <c r="Y261" s="24"/>
      <c r="Z261" s="24"/>
      <c r="AA261" s="24"/>
      <c r="AB261" s="24"/>
      <c r="AC261" s="24"/>
      <c r="AD261" s="24"/>
      <c r="AE261" s="24"/>
      <c r="AF261" s="24"/>
      <c r="AG261" s="24"/>
      <c r="AH261" s="24"/>
      <c r="AI261" s="24"/>
      <c r="AJ261" s="24"/>
    </row>
    <row r="262" spans="13:36" x14ac:dyDescent="0.25">
      <c r="M262" s="38"/>
      <c r="N262" s="9"/>
      <c r="O262" s="44"/>
      <c r="P262" s="9"/>
      <c r="Q262" s="26"/>
      <c r="R262" s="26"/>
      <c r="S262" s="25"/>
      <c r="T262" s="26"/>
      <c r="U262" s="26"/>
      <c r="V262" s="26"/>
      <c r="W262" s="26"/>
      <c r="X262" s="26"/>
      <c r="Y262" s="26"/>
      <c r="Z262" s="26"/>
      <c r="AA262" s="26"/>
      <c r="AB262" s="26"/>
      <c r="AC262" s="26"/>
      <c r="AD262" s="26"/>
      <c r="AE262" s="26"/>
      <c r="AF262" s="26"/>
      <c r="AG262" s="26"/>
      <c r="AH262" s="26"/>
      <c r="AI262" s="26"/>
      <c r="AJ262" s="26"/>
    </row>
    <row r="263" spans="13:36" x14ac:dyDescent="0.25">
      <c r="M263" s="38"/>
      <c r="N263" s="9"/>
      <c r="O263" s="44"/>
      <c r="P263" s="9"/>
      <c r="Q263" s="26"/>
      <c r="R263" s="26"/>
      <c r="S263" s="25"/>
      <c r="T263" s="26"/>
      <c r="U263" s="26"/>
      <c r="V263" s="26"/>
      <c r="W263" s="26"/>
      <c r="X263" s="26"/>
      <c r="Y263" s="26"/>
      <c r="Z263" s="26"/>
      <c r="AA263" s="26"/>
      <c r="AB263" s="26"/>
      <c r="AC263" s="26"/>
      <c r="AD263" s="26"/>
      <c r="AE263" s="26"/>
      <c r="AF263" s="26"/>
      <c r="AG263" s="26"/>
      <c r="AH263" s="26"/>
      <c r="AI263" s="26"/>
      <c r="AJ263" s="26"/>
    </row>
    <row r="264" spans="13:36" x14ac:dyDescent="0.25">
      <c r="M264" s="38"/>
      <c r="N264" s="9"/>
      <c r="O264" s="44"/>
      <c r="P264" s="9"/>
      <c r="Q264" s="26"/>
      <c r="R264" s="26"/>
      <c r="S264" s="27"/>
      <c r="T264" s="26"/>
      <c r="U264" s="26"/>
      <c r="V264" s="26"/>
      <c r="W264" s="26"/>
      <c r="X264" s="26"/>
      <c r="Y264" s="26"/>
      <c r="Z264" s="26"/>
      <c r="AA264" s="26"/>
      <c r="AB264" s="26"/>
      <c r="AC264" s="26"/>
      <c r="AD264" s="26"/>
      <c r="AE264" s="26"/>
      <c r="AF264" s="26"/>
      <c r="AG264" s="26"/>
      <c r="AH264" s="26"/>
      <c r="AI264" s="26"/>
      <c r="AJ264" s="26"/>
    </row>
    <row r="265" spans="13:36" x14ac:dyDescent="0.25">
      <c r="M265" s="38"/>
      <c r="N265" s="9"/>
      <c r="O265" s="44"/>
      <c r="P265" s="9"/>
      <c r="Q265" s="9"/>
      <c r="R265" s="9"/>
      <c r="S265" s="27"/>
      <c r="T265" s="9"/>
      <c r="U265" s="9"/>
      <c r="V265" s="9"/>
      <c r="W265" s="9"/>
      <c r="X265" s="9"/>
      <c r="Y265" s="15"/>
      <c r="Z265" s="9"/>
      <c r="AA265" s="9"/>
      <c r="AB265" s="9"/>
      <c r="AC265" s="9"/>
      <c r="AD265" s="9"/>
      <c r="AE265" s="9"/>
      <c r="AF265" s="9"/>
      <c r="AG265" s="9"/>
      <c r="AH265" s="9"/>
      <c r="AI265" s="9"/>
      <c r="AJ265" s="9"/>
    </row>
    <row r="266" spans="13:36" x14ac:dyDescent="0.25">
      <c r="M266" s="38"/>
      <c r="N266" s="9"/>
      <c r="O266" s="44"/>
      <c r="P266" s="9"/>
      <c r="Q266" s="9"/>
      <c r="R266" s="9"/>
      <c r="S266" s="28"/>
      <c r="T266" s="9"/>
      <c r="U266" s="9"/>
      <c r="V266" s="9"/>
      <c r="W266" s="9"/>
      <c r="X266" s="9"/>
      <c r="Y266" s="15"/>
      <c r="Z266" s="9"/>
      <c r="AA266" s="9"/>
      <c r="AB266" s="9"/>
      <c r="AC266" s="9"/>
      <c r="AD266" s="9"/>
      <c r="AE266" s="9"/>
      <c r="AF266" s="9"/>
      <c r="AG266" s="9"/>
      <c r="AH266" s="9"/>
      <c r="AI266" s="9"/>
      <c r="AJ266" s="9"/>
    </row>
    <row r="267" spans="13:36" x14ac:dyDescent="0.25">
      <c r="M267" s="38"/>
      <c r="N267" s="10"/>
      <c r="O267" s="46"/>
      <c r="P267" s="10"/>
      <c r="Q267" s="9"/>
      <c r="R267" s="67"/>
      <c r="S267" s="30"/>
      <c r="T267" s="9"/>
      <c r="U267" s="67"/>
      <c r="V267" s="9"/>
      <c r="W267" s="9"/>
      <c r="X267" s="9"/>
      <c r="Y267" s="15"/>
      <c r="Z267" s="9"/>
      <c r="AA267" s="9"/>
      <c r="AB267" s="9"/>
      <c r="AC267" s="9"/>
      <c r="AD267" s="9"/>
      <c r="AE267" s="9"/>
      <c r="AF267" s="9"/>
      <c r="AG267" s="9"/>
      <c r="AH267" s="9"/>
      <c r="AI267" s="9"/>
      <c r="AJ267" s="9"/>
    </row>
    <row r="268" spans="13:36" x14ac:dyDescent="0.25">
      <c r="M268" s="38"/>
      <c r="N268" s="9"/>
      <c r="O268" s="44"/>
      <c r="P268" s="9"/>
      <c r="Q268" s="9"/>
      <c r="R268" s="67"/>
      <c r="S268" s="30"/>
      <c r="T268" s="9"/>
      <c r="U268" s="9"/>
      <c r="V268" s="9"/>
      <c r="W268" s="9"/>
      <c r="X268" s="9"/>
      <c r="Y268" s="15"/>
      <c r="Z268" s="9"/>
      <c r="AA268" s="9"/>
      <c r="AB268" s="9"/>
      <c r="AC268" s="9"/>
      <c r="AD268" s="9"/>
      <c r="AE268" s="9"/>
      <c r="AF268" s="9"/>
      <c r="AG268" s="9"/>
      <c r="AH268" s="9"/>
      <c r="AI268" s="9"/>
      <c r="AJ268" s="9"/>
    </row>
    <row r="269" spans="13:36" x14ac:dyDescent="0.25">
      <c r="M269" s="38"/>
      <c r="N269" s="9"/>
      <c r="O269" s="44"/>
      <c r="P269" s="9"/>
      <c r="Q269" s="9"/>
      <c r="R269" s="67"/>
      <c r="S269" s="30"/>
      <c r="T269" s="9"/>
      <c r="U269" s="9"/>
      <c r="V269" s="9"/>
      <c r="W269" s="9"/>
      <c r="X269" s="9"/>
      <c r="Y269" s="15"/>
      <c r="Z269" s="9"/>
      <c r="AA269" s="9"/>
      <c r="AB269" s="9"/>
      <c r="AC269" s="9"/>
      <c r="AD269" s="9"/>
      <c r="AE269" s="9"/>
      <c r="AF269" s="9"/>
      <c r="AG269" s="9"/>
      <c r="AH269" s="9"/>
      <c r="AI269" s="9"/>
      <c r="AJ269" s="9"/>
    </row>
    <row r="270" spans="13:36" x14ac:dyDescent="0.25">
      <c r="M270" s="38"/>
      <c r="N270" s="9"/>
      <c r="O270" s="44"/>
      <c r="P270" s="9"/>
      <c r="Q270" s="9"/>
      <c r="R270" s="67"/>
      <c r="S270" s="20"/>
      <c r="T270" s="9"/>
      <c r="U270" s="9"/>
      <c r="V270" s="9"/>
      <c r="W270" s="9"/>
      <c r="X270" s="9"/>
      <c r="Y270" s="15"/>
      <c r="Z270" s="9"/>
      <c r="AA270" s="9"/>
      <c r="AB270" s="9"/>
      <c r="AC270" s="9"/>
      <c r="AD270" s="9"/>
      <c r="AE270" s="9"/>
      <c r="AF270" s="9"/>
      <c r="AG270" s="9"/>
      <c r="AH270" s="9"/>
      <c r="AI270" s="9"/>
      <c r="AJ270" s="9"/>
    </row>
    <row r="271" spans="13:36" x14ac:dyDescent="0.25">
      <c r="M271" s="38"/>
      <c r="N271" s="9"/>
      <c r="O271" s="44"/>
      <c r="P271" s="9"/>
      <c r="Q271" s="9"/>
      <c r="R271" s="67"/>
      <c r="S271" s="20"/>
      <c r="T271" s="9"/>
      <c r="U271" s="9"/>
      <c r="V271" s="9"/>
      <c r="W271" s="9"/>
      <c r="X271" s="9"/>
      <c r="Y271" s="15"/>
      <c r="Z271" s="9"/>
      <c r="AA271" s="9"/>
      <c r="AB271" s="9"/>
      <c r="AC271" s="9"/>
      <c r="AD271" s="9"/>
      <c r="AE271" s="9"/>
      <c r="AF271" s="9"/>
      <c r="AG271" s="9"/>
      <c r="AH271" s="9"/>
      <c r="AI271" s="9"/>
      <c r="AJ271" s="9"/>
    </row>
    <row r="272" spans="13:36" x14ac:dyDescent="0.25">
      <c r="M272" s="38"/>
      <c r="N272" s="9"/>
      <c r="O272" s="44"/>
      <c r="P272" s="9"/>
      <c r="Q272" s="9"/>
      <c r="R272" s="67"/>
      <c r="S272" s="20"/>
      <c r="T272" s="9"/>
      <c r="U272" s="9"/>
      <c r="V272" s="9"/>
      <c r="W272" s="9"/>
      <c r="X272" s="9"/>
      <c r="Y272" s="15"/>
      <c r="Z272" s="9"/>
      <c r="AA272" s="9"/>
      <c r="AB272" s="9"/>
      <c r="AC272" s="9"/>
      <c r="AD272" s="9"/>
      <c r="AE272" s="9"/>
      <c r="AF272" s="9"/>
      <c r="AG272" s="9"/>
      <c r="AH272" s="9"/>
      <c r="AI272" s="9"/>
      <c r="AJ272" s="9"/>
    </row>
    <row r="273" spans="13:36" x14ac:dyDescent="0.25">
      <c r="M273" s="38"/>
      <c r="N273" s="9"/>
      <c r="O273" s="44"/>
      <c r="P273" s="9"/>
      <c r="Q273" s="9"/>
      <c r="R273" s="67"/>
      <c r="S273" s="20"/>
      <c r="T273" s="9"/>
      <c r="U273" s="9"/>
      <c r="V273" s="9"/>
      <c r="W273" s="9"/>
      <c r="X273" s="9"/>
      <c r="Y273" s="15"/>
      <c r="Z273" s="9"/>
      <c r="AA273" s="9"/>
      <c r="AB273" s="9"/>
      <c r="AC273" s="9"/>
      <c r="AD273" s="9"/>
      <c r="AE273" s="9"/>
      <c r="AF273" s="9"/>
      <c r="AG273" s="9"/>
      <c r="AH273" s="9"/>
      <c r="AI273" s="9"/>
      <c r="AJ273" s="9"/>
    </row>
    <row r="274" spans="13:36" x14ac:dyDescent="0.25">
      <c r="M274" s="38"/>
      <c r="N274" s="9"/>
      <c r="O274" s="44"/>
      <c r="P274" s="9"/>
      <c r="Q274" s="9"/>
      <c r="R274" s="9"/>
      <c r="S274" s="20"/>
      <c r="T274" s="9"/>
      <c r="U274" s="9"/>
      <c r="V274" s="9"/>
      <c r="W274" s="9"/>
      <c r="X274" s="9"/>
      <c r="Y274" s="15"/>
      <c r="Z274" s="9"/>
      <c r="AA274" s="9"/>
      <c r="AB274" s="9"/>
      <c r="AC274" s="9"/>
      <c r="AD274" s="9"/>
      <c r="AE274" s="9"/>
      <c r="AF274" s="9"/>
      <c r="AG274" s="9"/>
      <c r="AH274" s="9"/>
      <c r="AI274" s="9"/>
      <c r="AJ274" s="9"/>
    </row>
    <row r="275" spans="13:36" x14ac:dyDescent="0.25">
      <c r="M275" s="38"/>
      <c r="N275" s="9"/>
      <c r="O275" s="44"/>
      <c r="P275" s="9"/>
      <c r="Q275" s="9"/>
      <c r="R275" s="9"/>
      <c r="S275" s="20"/>
      <c r="T275" s="9"/>
      <c r="U275" s="9"/>
      <c r="V275" s="9"/>
      <c r="W275" s="9"/>
      <c r="X275" s="9"/>
      <c r="Y275" s="15"/>
      <c r="Z275" s="9"/>
      <c r="AA275" s="9"/>
      <c r="AB275" s="9"/>
      <c r="AC275" s="9"/>
      <c r="AD275" s="9"/>
      <c r="AE275" s="9"/>
      <c r="AF275" s="9"/>
      <c r="AG275" s="9"/>
      <c r="AH275" s="9"/>
      <c r="AI275" s="9"/>
      <c r="AJ275" s="9"/>
    </row>
    <row r="276" spans="13:36" x14ac:dyDescent="0.25">
      <c r="M276" s="38"/>
      <c r="N276" s="9"/>
      <c r="O276" s="44"/>
      <c r="P276" s="9"/>
      <c r="Q276" s="9"/>
      <c r="R276" s="9"/>
      <c r="S276" s="20"/>
      <c r="T276" s="9"/>
      <c r="U276" s="9"/>
      <c r="V276" s="9"/>
      <c r="W276" s="9"/>
      <c r="X276" s="9"/>
      <c r="Y276" s="15"/>
      <c r="Z276" s="9"/>
      <c r="AA276" s="9"/>
      <c r="AB276" s="9"/>
      <c r="AC276" s="9"/>
      <c r="AD276" s="9"/>
      <c r="AE276" s="9"/>
      <c r="AF276" s="9"/>
      <c r="AG276" s="9"/>
      <c r="AH276" s="9"/>
      <c r="AI276" s="9"/>
      <c r="AJ276" s="9"/>
    </row>
    <row r="277" spans="13:36" x14ac:dyDescent="0.25">
      <c r="M277" s="38"/>
      <c r="N277" s="9"/>
      <c r="O277" s="44"/>
      <c r="P277" s="9"/>
      <c r="Q277" s="9"/>
      <c r="R277" s="9"/>
      <c r="S277" s="20"/>
      <c r="T277" s="9"/>
      <c r="U277" s="9"/>
      <c r="V277" s="9"/>
      <c r="W277" s="9"/>
      <c r="X277" s="9"/>
      <c r="Y277" s="15"/>
      <c r="Z277" s="9"/>
      <c r="AA277" s="9"/>
      <c r="AB277" s="9"/>
      <c r="AC277" s="9"/>
      <c r="AD277" s="9"/>
      <c r="AE277" s="9"/>
      <c r="AF277" s="9"/>
      <c r="AG277" s="9"/>
      <c r="AH277" s="9"/>
      <c r="AI277" s="9"/>
      <c r="AJ277" s="9"/>
    </row>
    <row r="278" spans="13:36" x14ac:dyDescent="0.25">
      <c r="M278" s="38"/>
      <c r="N278" s="10"/>
      <c r="O278" s="46"/>
      <c r="P278" s="10"/>
      <c r="Q278" s="9"/>
      <c r="R278" s="67"/>
      <c r="S278" s="20"/>
      <c r="T278" s="9"/>
      <c r="U278" s="67"/>
      <c r="V278" s="9"/>
      <c r="W278" s="9"/>
      <c r="X278" s="9"/>
      <c r="Y278" s="15"/>
      <c r="Z278" s="9"/>
      <c r="AA278" s="9"/>
      <c r="AB278" s="9"/>
      <c r="AC278" s="9"/>
      <c r="AD278" s="9"/>
      <c r="AE278" s="9"/>
      <c r="AF278" s="9"/>
      <c r="AG278" s="9"/>
      <c r="AH278" s="9"/>
      <c r="AI278" s="9"/>
      <c r="AJ278" s="9"/>
    </row>
    <row r="279" spans="13:36" x14ac:dyDescent="0.25">
      <c r="M279" s="38"/>
      <c r="N279" s="9"/>
      <c r="O279" s="44"/>
      <c r="P279" s="9"/>
      <c r="Q279" s="9"/>
      <c r="R279" s="67"/>
      <c r="S279" s="20"/>
      <c r="T279" s="9"/>
      <c r="U279" s="9"/>
      <c r="V279" s="9"/>
      <c r="W279" s="9"/>
      <c r="X279" s="9"/>
      <c r="Y279" s="15"/>
      <c r="Z279" s="9"/>
      <c r="AA279" s="9"/>
      <c r="AB279" s="9"/>
      <c r="AC279" s="9"/>
      <c r="AD279" s="9"/>
      <c r="AE279" s="9"/>
      <c r="AF279" s="9"/>
      <c r="AG279" s="9"/>
      <c r="AH279" s="9"/>
      <c r="AI279" s="9"/>
      <c r="AJ279" s="9"/>
    </row>
    <row r="280" spans="13:36" x14ac:dyDescent="0.25">
      <c r="M280" s="38"/>
      <c r="N280" s="9"/>
      <c r="O280" s="44"/>
      <c r="P280" s="9"/>
      <c r="Q280" s="9"/>
      <c r="R280" s="67"/>
      <c r="S280" s="20"/>
      <c r="T280" s="9"/>
      <c r="U280" s="9"/>
      <c r="V280" s="9"/>
      <c r="W280" s="9"/>
      <c r="X280" s="9"/>
      <c r="Y280" s="15"/>
      <c r="Z280" s="9"/>
      <c r="AA280" s="9"/>
      <c r="AB280" s="9"/>
      <c r="AC280" s="9"/>
      <c r="AD280" s="9"/>
      <c r="AE280" s="9"/>
      <c r="AF280" s="9"/>
      <c r="AG280" s="9"/>
      <c r="AH280" s="9"/>
      <c r="AI280" s="9"/>
      <c r="AJ280" s="9"/>
    </row>
    <row r="281" spans="13:36" x14ac:dyDescent="0.25">
      <c r="M281" s="38"/>
      <c r="N281" s="9"/>
      <c r="O281" s="44"/>
      <c r="P281" s="9"/>
      <c r="Q281" s="9"/>
      <c r="R281" s="67"/>
      <c r="S281" s="20"/>
      <c r="T281" s="9"/>
      <c r="U281" s="9"/>
      <c r="V281" s="9"/>
      <c r="W281" s="9"/>
      <c r="X281" s="9"/>
      <c r="Y281" s="15"/>
      <c r="Z281" s="9"/>
      <c r="AA281" s="9"/>
      <c r="AB281" s="9"/>
      <c r="AC281" s="9"/>
      <c r="AD281" s="9"/>
      <c r="AE281" s="9"/>
      <c r="AF281" s="9"/>
      <c r="AG281" s="9"/>
      <c r="AH281" s="9"/>
      <c r="AI281" s="9"/>
      <c r="AJ281" s="9"/>
    </row>
    <row r="282" spans="13:36" x14ac:dyDescent="0.25">
      <c r="M282" s="38"/>
      <c r="N282" s="9"/>
      <c r="O282" s="44"/>
      <c r="P282" s="9"/>
      <c r="Q282" s="9"/>
      <c r="R282" s="67"/>
      <c r="S282" s="20"/>
      <c r="T282" s="9"/>
      <c r="U282" s="9"/>
      <c r="V282" s="9"/>
      <c r="W282" s="9"/>
      <c r="X282" s="9"/>
      <c r="Y282" s="15"/>
      <c r="Z282" s="15"/>
      <c r="AA282" s="9"/>
      <c r="AB282" s="9"/>
      <c r="AC282" s="9"/>
      <c r="AD282" s="9"/>
      <c r="AE282" s="9"/>
      <c r="AF282" s="9"/>
      <c r="AG282" s="9"/>
      <c r="AH282" s="9"/>
      <c r="AI282" s="9"/>
      <c r="AJ282" s="9"/>
    </row>
    <row r="283" spans="13:36" x14ac:dyDescent="0.25">
      <c r="M283" s="38"/>
      <c r="N283" s="9"/>
      <c r="O283" s="44"/>
      <c r="P283" s="9"/>
      <c r="Q283" s="23"/>
      <c r="R283" s="23"/>
      <c r="S283" s="20"/>
      <c r="T283" s="23"/>
      <c r="U283" s="23"/>
      <c r="V283" s="23"/>
      <c r="W283" s="23"/>
      <c r="X283" s="23"/>
      <c r="Y283" s="15"/>
      <c r="Z283" s="15"/>
      <c r="AA283" s="9"/>
      <c r="AB283" s="9"/>
      <c r="AC283" s="9"/>
      <c r="AD283" s="9"/>
      <c r="AE283" s="9"/>
      <c r="AF283" s="9"/>
      <c r="AG283" s="9"/>
      <c r="AH283" s="9"/>
      <c r="AI283" s="9"/>
      <c r="AJ283" s="9"/>
    </row>
    <row r="284" spans="13:36" x14ac:dyDescent="0.25">
      <c r="M284" s="38"/>
      <c r="N284" s="9"/>
      <c r="O284" s="44"/>
      <c r="P284" s="9"/>
      <c r="Q284" s="9"/>
      <c r="R284" s="67"/>
      <c r="S284" s="20"/>
      <c r="T284" s="9"/>
      <c r="U284" s="9"/>
      <c r="V284" s="9"/>
      <c r="W284" s="9"/>
      <c r="X284" s="9"/>
      <c r="Y284" s="15"/>
      <c r="Z284" s="15"/>
      <c r="AA284" s="9"/>
      <c r="AB284" s="9"/>
      <c r="AC284" s="9"/>
      <c r="AD284" s="9"/>
      <c r="AE284" s="9"/>
      <c r="AF284" s="9"/>
      <c r="AG284" s="9"/>
      <c r="AH284" s="9"/>
      <c r="AI284" s="9"/>
      <c r="AJ284" s="9"/>
    </row>
    <row r="285" spans="13:36" x14ac:dyDescent="0.25">
      <c r="M285" s="38"/>
      <c r="N285" s="9"/>
      <c r="O285" s="44"/>
      <c r="P285" s="9"/>
      <c r="Q285" s="9"/>
      <c r="R285" s="67"/>
      <c r="S285" s="20"/>
      <c r="T285" s="9"/>
      <c r="U285" s="9"/>
      <c r="V285" s="9"/>
      <c r="W285" s="9"/>
      <c r="X285" s="9"/>
      <c r="Y285" s="15"/>
      <c r="Z285" s="15"/>
      <c r="AA285" s="9"/>
      <c r="AB285" s="9"/>
      <c r="AC285" s="9"/>
      <c r="AD285" s="9"/>
      <c r="AE285" s="9"/>
      <c r="AF285" s="9"/>
      <c r="AG285" s="9"/>
      <c r="AH285" s="9"/>
      <c r="AI285" s="9"/>
      <c r="AJ285" s="9"/>
    </row>
    <row r="286" spans="13:36" x14ac:dyDescent="0.25">
      <c r="M286" s="38"/>
      <c r="N286" s="9"/>
      <c r="O286" s="44"/>
      <c r="P286" s="9"/>
      <c r="Q286" s="9"/>
      <c r="R286" s="67"/>
      <c r="S286" s="20"/>
      <c r="T286" s="9"/>
      <c r="U286" s="23"/>
      <c r="V286" s="9"/>
      <c r="W286" s="9"/>
      <c r="X286" s="9"/>
      <c r="Y286" s="15"/>
      <c r="Z286" s="15"/>
      <c r="AA286" s="9"/>
      <c r="AB286" s="9"/>
      <c r="AC286" s="9"/>
      <c r="AD286" s="9"/>
      <c r="AE286" s="9"/>
      <c r="AF286" s="9"/>
      <c r="AG286" s="9"/>
      <c r="AH286" s="9"/>
      <c r="AI286" s="9"/>
      <c r="AJ286" s="9"/>
    </row>
    <row r="287" spans="13:36" x14ac:dyDescent="0.25">
      <c r="M287" s="38"/>
      <c r="N287" s="9"/>
      <c r="O287" s="44"/>
      <c r="P287" s="9"/>
      <c r="Q287" s="9"/>
      <c r="R287" s="67"/>
      <c r="S287" s="20"/>
      <c r="T287" s="9"/>
      <c r="U287" s="67"/>
      <c r="V287" s="9"/>
      <c r="W287" s="9"/>
      <c r="X287" s="9"/>
      <c r="Y287" s="15"/>
      <c r="Z287" s="9"/>
      <c r="AA287" s="9"/>
      <c r="AB287" s="9"/>
      <c r="AC287" s="9"/>
      <c r="AD287" s="9"/>
      <c r="AE287" s="9"/>
      <c r="AF287" s="9"/>
      <c r="AG287" s="9"/>
      <c r="AH287" s="9"/>
      <c r="AI287" s="9"/>
      <c r="AJ287" s="9"/>
    </row>
    <row r="288" spans="13:36" x14ac:dyDescent="0.25">
      <c r="M288" s="38"/>
      <c r="N288" s="9"/>
      <c r="O288" s="44"/>
      <c r="P288" s="9"/>
      <c r="Q288" s="9"/>
      <c r="R288" s="9"/>
      <c r="S288" s="27"/>
      <c r="T288" s="9"/>
      <c r="U288" s="9"/>
      <c r="V288" s="9"/>
      <c r="W288" s="9"/>
      <c r="X288" s="9"/>
      <c r="Y288" s="15"/>
      <c r="Z288" s="9"/>
      <c r="AA288" s="9"/>
      <c r="AB288" s="9"/>
      <c r="AC288" s="9"/>
      <c r="AD288" s="9"/>
      <c r="AE288" s="9"/>
      <c r="AF288" s="9"/>
      <c r="AG288" s="9"/>
      <c r="AH288" s="9"/>
      <c r="AI288" s="9"/>
      <c r="AJ288" s="9"/>
    </row>
    <row r="289" spans="13:36" x14ac:dyDescent="0.25">
      <c r="M289" s="38"/>
      <c r="N289" s="10"/>
      <c r="O289" s="46"/>
      <c r="P289" s="10"/>
      <c r="Q289" s="67"/>
      <c r="R289" s="67"/>
      <c r="S289" s="20"/>
      <c r="T289" s="9"/>
      <c r="U289" s="67"/>
      <c r="V289" s="67"/>
      <c r="W289" s="9"/>
      <c r="X289" s="9"/>
      <c r="Y289" s="15"/>
      <c r="Z289" s="9"/>
      <c r="AA289" s="9"/>
      <c r="AB289" s="9"/>
      <c r="AC289" s="9"/>
      <c r="AD289" s="9"/>
      <c r="AE289" s="9"/>
      <c r="AF289" s="9"/>
      <c r="AG289" s="9"/>
      <c r="AH289" s="9"/>
      <c r="AI289" s="9"/>
      <c r="AJ289" s="9"/>
    </row>
    <row r="290" spans="13:36" x14ac:dyDescent="0.25">
      <c r="M290" s="38"/>
      <c r="N290" s="9"/>
      <c r="O290" s="44"/>
      <c r="P290" s="9"/>
      <c r="Q290" s="9"/>
      <c r="R290" s="9"/>
      <c r="S290" s="20"/>
      <c r="T290" s="9"/>
      <c r="U290" s="9"/>
      <c r="V290" s="9"/>
      <c r="W290" s="9"/>
      <c r="X290" s="9"/>
      <c r="Y290" s="15"/>
      <c r="Z290" s="15"/>
      <c r="AA290" s="9"/>
      <c r="AB290" s="9"/>
      <c r="AC290" s="9"/>
      <c r="AD290" s="9"/>
      <c r="AE290" s="9"/>
      <c r="AF290" s="9"/>
      <c r="AG290" s="9"/>
      <c r="AH290" s="9"/>
      <c r="AI290" s="9"/>
      <c r="AJ290" s="9"/>
    </row>
    <row r="291" spans="13:36" x14ac:dyDescent="0.25">
      <c r="M291" s="38"/>
      <c r="N291" s="9"/>
      <c r="O291" s="44"/>
      <c r="P291" s="9"/>
      <c r="Q291" s="23"/>
      <c r="R291" s="23"/>
      <c r="S291" s="20"/>
      <c r="T291" s="23"/>
      <c r="U291" s="23"/>
      <c r="V291" s="23"/>
      <c r="W291" s="23"/>
      <c r="X291" s="23"/>
      <c r="Y291" s="15"/>
      <c r="Z291" s="15"/>
      <c r="AA291" s="9"/>
      <c r="AB291" s="9"/>
      <c r="AC291" s="9"/>
      <c r="AD291" s="9"/>
      <c r="AE291" s="9"/>
      <c r="AF291" s="9"/>
      <c r="AG291" s="9"/>
      <c r="AH291" s="9"/>
      <c r="AI291" s="9"/>
      <c r="AJ291" s="9"/>
    </row>
    <row r="292" spans="13:36" x14ac:dyDescent="0.25">
      <c r="M292" s="38"/>
      <c r="N292" s="9"/>
      <c r="O292" s="44"/>
      <c r="P292" s="9"/>
      <c r="Q292" s="9"/>
      <c r="R292" s="67"/>
      <c r="S292" s="20"/>
      <c r="T292" s="9"/>
      <c r="U292" s="23"/>
      <c r="V292" s="9"/>
      <c r="W292" s="9"/>
      <c r="X292" s="9"/>
      <c r="Y292" s="15"/>
      <c r="Z292" s="15"/>
      <c r="AA292" s="9"/>
      <c r="AB292" s="9"/>
      <c r="AC292" s="9"/>
      <c r="AD292" s="9"/>
      <c r="AE292" s="9"/>
      <c r="AF292" s="9"/>
      <c r="AG292" s="9"/>
      <c r="AH292" s="9"/>
      <c r="AI292" s="9"/>
      <c r="AJ292" s="9"/>
    </row>
    <row r="293" spans="13:36" x14ac:dyDescent="0.25">
      <c r="M293" s="38"/>
      <c r="N293" s="9"/>
      <c r="O293" s="44"/>
      <c r="P293" s="9"/>
      <c r="Q293" s="9"/>
      <c r="R293" s="67"/>
      <c r="S293" s="20"/>
      <c r="T293" s="9"/>
      <c r="U293" s="23"/>
      <c r="V293" s="9"/>
      <c r="W293" s="9"/>
      <c r="X293" s="9"/>
      <c r="Y293" s="15"/>
      <c r="Z293" s="15"/>
      <c r="AA293" s="9"/>
      <c r="AB293" s="9"/>
      <c r="AC293" s="9"/>
      <c r="AD293" s="9"/>
      <c r="AE293" s="9"/>
      <c r="AF293" s="9"/>
      <c r="AG293" s="9"/>
      <c r="AH293" s="9"/>
      <c r="AI293" s="9"/>
      <c r="AJ293" s="9"/>
    </row>
    <row r="294" spans="13:36" x14ac:dyDescent="0.25">
      <c r="M294" s="38"/>
      <c r="N294" s="9"/>
      <c r="O294" s="44"/>
      <c r="P294" s="9"/>
      <c r="Q294" s="9"/>
      <c r="R294" s="9"/>
      <c r="S294" s="20"/>
      <c r="T294" s="9"/>
      <c r="U294" s="9"/>
      <c r="V294" s="9"/>
      <c r="W294" s="9"/>
      <c r="X294" s="9"/>
      <c r="Y294" s="15"/>
      <c r="Z294" s="15"/>
      <c r="AA294" s="9"/>
      <c r="AB294" s="9"/>
      <c r="AC294" s="9"/>
      <c r="AD294" s="9"/>
      <c r="AE294" s="9"/>
      <c r="AF294" s="9"/>
      <c r="AG294" s="9"/>
      <c r="AH294" s="9"/>
      <c r="AI294" s="9"/>
      <c r="AJ294" s="9"/>
    </row>
    <row r="295" spans="13:36" x14ac:dyDescent="0.25">
      <c r="M295" s="36"/>
      <c r="N295" s="9"/>
      <c r="O295" s="44"/>
      <c r="P295" s="9"/>
      <c r="Q295" s="9"/>
      <c r="R295" s="9"/>
      <c r="S295" s="20"/>
      <c r="T295" s="9"/>
      <c r="U295" s="9"/>
      <c r="V295" s="9"/>
      <c r="W295" s="9"/>
      <c r="X295" s="9"/>
      <c r="Y295" s="15"/>
      <c r="Z295" s="15"/>
      <c r="AA295" s="9"/>
      <c r="AB295" s="9"/>
      <c r="AC295" s="9"/>
      <c r="AD295" s="9"/>
      <c r="AE295" s="9"/>
      <c r="AF295" s="9"/>
      <c r="AG295" s="9"/>
      <c r="AH295" s="9"/>
      <c r="AI295" s="9"/>
      <c r="AJ295" s="9"/>
    </row>
    <row r="296" spans="13:36" x14ac:dyDescent="0.25">
      <c r="M296" s="36"/>
      <c r="N296" s="9"/>
      <c r="O296" s="44"/>
      <c r="P296" s="9"/>
      <c r="Q296" s="9"/>
      <c r="R296" s="9"/>
      <c r="S296" s="20"/>
      <c r="T296" s="9"/>
      <c r="U296" s="9"/>
      <c r="V296" s="9"/>
      <c r="W296" s="9"/>
      <c r="X296" s="9"/>
      <c r="Y296" s="15"/>
      <c r="Z296" s="15"/>
      <c r="AA296" s="9"/>
      <c r="AB296" s="9"/>
      <c r="AC296" s="9"/>
      <c r="AD296" s="9"/>
      <c r="AE296" s="9"/>
      <c r="AF296" s="9"/>
      <c r="AG296" s="9"/>
      <c r="AH296" s="9"/>
      <c r="AI296" s="9"/>
      <c r="AJ296" s="9"/>
    </row>
    <row r="297" spans="13:36" x14ac:dyDescent="0.25">
      <c r="M297" s="39"/>
      <c r="N297" s="9"/>
      <c r="O297" s="44"/>
      <c r="P297" s="9"/>
      <c r="Q297" s="9"/>
      <c r="R297" s="9"/>
      <c r="S297" s="20"/>
      <c r="T297" s="9"/>
      <c r="U297" s="9"/>
      <c r="V297" s="9"/>
      <c r="W297" s="9"/>
      <c r="X297" s="9"/>
      <c r="Y297" s="15"/>
      <c r="Z297" s="15"/>
      <c r="AA297" s="9"/>
      <c r="AB297" s="9"/>
      <c r="AC297" s="9"/>
      <c r="AD297" s="9"/>
      <c r="AE297" s="9"/>
      <c r="AF297" s="9"/>
      <c r="AG297" s="9"/>
      <c r="AH297" s="9"/>
      <c r="AI297" s="9"/>
      <c r="AJ297" s="9"/>
    </row>
    <row r="298" spans="13:36" x14ac:dyDescent="0.25">
      <c r="M298" s="39"/>
      <c r="N298" s="9"/>
      <c r="O298" s="44"/>
      <c r="P298" s="9"/>
      <c r="Q298" s="9"/>
      <c r="R298" s="9"/>
      <c r="S298" s="20"/>
      <c r="T298" s="9"/>
      <c r="U298" s="9"/>
      <c r="V298" s="9"/>
      <c r="W298" s="9"/>
      <c r="X298" s="9"/>
      <c r="Y298" s="15"/>
      <c r="Z298" s="15"/>
      <c r="AA298" s="9"/>
      <c r="AB298" s="9"/>
      <c r="AC298" s="9"/>
      <c r="AD298" s="9"/>
      <c r="AE298" s="9"/>
      <c r="AF298" s="9"/>
      <c r="AG298" s="9"/>
      <c r="AH298" s="9"/>
      <c r="AI298" s="9"/>
      <c r="AJ298" s="9"/>
    </row>
    <row r="299" spans="13:36" x14ac:dyDescent="0.25">
      <c r="M299" s="39"/>
      <c r="N299" s="9"/>
      <c r="O299" s="44"/>
      <c r="P299" s="9"/>
      <c r="Q299" s="9"/>
      <c r="R299" s="9"/>
      <c r="S299" s="20"/>
      <c r="T299" s="9"/>
      <c r="U299" s="9"/>
      <c r="V299" s="9"/>
      <c r="W299" s="9"/>
      <c r="X299" s="9"/>
      <c r="Y299" s="15"/>
      <c r="Z299" s="15"/>
      <c r="AA299" s="9"/>
      <c r="AB299" s="9"/>
      <c r="AC299" s="9"/>
      <c r="AD299" s="9"/>
      <c r="AE299" s="9"/>
      <c r="AF299" s="9"/>
      <c r="AG299" s="9"/>
      <c r="AH299" s="9"/>
      <c r="AI299" s="9"/>
      <c r="AJ299" s="9"/>
    </row>
    <row r="300" spans="13:36" x14ac:dyDescent="0.25">
      <c r="M300" s="39"/>
      <c r="N300" s="9"/>
      <c r="O300" s="44"/>
      <c r="P300" s="9"/>
      <c r="Q300" s="9"/>
      <c r="R300" s="9"/>
      <c r="S300" s="20"/>
      <c r="T300" s="9"/>
      <c r="U300" s="9"/>
      <c r="V300" s="9"/>
      <c r="W300" s="9"/>
      <c r="X300" s="9"/>
      <c r="Y300" s="15"/>
      <c r="Z300" s="15"/>
      <c r="AA300" s="9"/>
      <c r="AB300" s="9"/>
      <c r="AC300" s="9"/>
      <c r="AD300" s="9"/>
      <c r="AE300" s="9"/>
      <c r="AF300" s="9"/>
      <c r="AG300" s="9"/>
      <c r="AH300" s="9"/>
      <c r="AI300" s="9"/>
      <c r="AJ300" s="9"/>
    </row>
    <row r="301" spans="13:36" x14ac:dyDescent="0.25">
      <c r="M301" s="39"/>
      <c r="N301" s="9"/>
      <c r="O301" s="44"/>
      <c r="P301" s="9"/>
      <c r="Q301" s="9"/>
      <c r="R301" s="9"/>
      <c r="S301" s="20"/>
      <c r="T301" s="9"/>
      <c r="U301" s="9"/>
      <c r="V301" s="9"/>
      <c r="W301" s="9"/>
      <c r="X301" s="9"/>
      <c r="Y301" s="15"/>
      <c r="Z301" s="15"/>
      <c r="AA301" s="9"/>
      <c r="AB301" s="9"/>
      <c r="AC301" s="9"/>
      <c r="AD301" s="9"/>
      <c r="AE301" s="9"/>
      <c r="AF301" s="9"/>
      <c r="AG301" s="9"/>
      <c r="AH301" s="9"/>
      <c r="AI301" s="9"/>
      <c r="AJ301" s="9"/>
    </row>
    <row r="302" spans="13:36" x14ac:dyDescent="0.25">
      <c r="M302" s="39"/>
      <c r="N302" s="9"/>
      <c r="O302" s="44"/>
      <c r="P302" s="9"/>
      <c r="Q302" s="9"/>
      <c r="R302" s="9"/>
      <c r="S302" s="20"/>
      <c r="T302" s="9"/>
      <c r="U302" s="9"/>
      <c r="V302" s="9"/>
      <c r="W302" s="9"/>
      <c r="X302" s="9"/>
      <c r="Y302" s="15"/>
      <c r="Z302" s="15"/>
      <c r="AA302" s="9"/>
      <c r="AB302" s="9"/>
      <c r="AC302" s="9"/>
      <c r="AD302" s="9"/>
      <c r="AE302" s="9"/>
      <c r="AF302" s="9"/>
      <c r="AG302" s="9"/>
      <c r="AH302" s="9"/>
      <c r="AI302" s="9"/>
      <c r="AJ302" s="9"/>
    </row>
    <row r="303" spans="13:36" x14ac:dyDescent="0.25">
      <c r="M303" s="39"/>
      <c r="N303" s="9"/>
      <c r="O303" s="44"/>
      <c r="P303" s="9"/>
      <c r="Q303" s="9"/>
      <c r="R303" s="9"/>
      <c r="S303" s="20"/>
      <c r="T303" s="9"/>
      <c r="U303" s="9"/>
      <c r="V303" s="9"/>
      <c r="W303" s="9"/>
      <c r="X303" s="9"/>
      <c r="Y303" s="15"/>
      <c r="Z303" s="15"/>
      <c r="AA303" s="9"/>
      <c r="AB303" s="9"/>
      <c r="AC303" s="9"/>
      <c r="AD303" s="9"/>
      <c r="AE303" s="9"/>
      <c r="AF303" s="9"/>
      <c r="AG303" s="9"/>
      <c r="AH303" s="9"/>
      <c r="AI303" s="9"/>
      <c r="AJ303" s="9"/>
    </row>
    <row r="304" spans="13:36" x14ac:dyDescent="0.25">
      <c r="M304" s="39"/>
      <c r="N304" s="9"/>
      <c r="O304" s="44"/>
      <c r="P304" s="9"/>
      <c r="Q304" s="9"/>
      <c r="R304" s="9"/>
      <c r="S304" s="20"/>
      <c r="T304" s="9"/>
      <c r="U304" s="9"/>
      <c r="V304" s="9"/>
      <c r="W304" s="9"/>
      <c r="X304" s="9"/>
      <c r="Y304" s="15"/>
      <c r="Z304" s="15"/>
      <c r="AA304" s="9"/>
      <c r="AB304" s="9"/>
      <c r="AC304" s="9"/>
      <c r="AD304" s="9"/>
      <c r="AE304" s="9"/>
      <c r="AF304" s="9"/>
      <c r="AG304" s="9"/>
      <c r="AH304" s="9"/>
      <c r="AI304" s="9"/>
      <c r="AJ304" s="9"/>
    </row>
    <row r="305" spans="13:36" x14ac:dyDescent="0.25">
      <c r="M305" s="39"/>
      <c r="N305" s="9"/>
      <c r="O305" s="44"/>
      <c r="P305" s="9"/>
      <c r="Q305" s="9"/>
      <c r="R305" s="9"/>
      <c r="S305" s="20"/>
      <c r="T305" s="9"/>
      <c r="U305" s="9"/>
      <c r="V305" s="9"/>
      <c r="W305" s="9"/>
      <c r="X305" s="9"/>
      <c r="Y305" s="15"/>
      <c r="Z305" s="15"/>
      <c r="AA305" s="9"/>
      <c r="AB305" s="9"/>
      <c r="AC305" s="9"/>
      <c r="AD305" s="9"/>
      <c r="AE305" s="9"/>
      <c r="AF305" s="9"/>
      <c r="AG305" s="9"/>
      <c r="AH305" s="9"/>
      <c r="AI305" s="9"/>
      <c r="AJ305" s="9"/>
    </row>
    <row r="306" spans="13:36" x14ac:dyDescent="0.25">
      <c r="M306" s="39"/>
      <c r="N306" s="9"/>
      <c r="O306" s="44"/>
      <c r="P306" s="9"/>
      <c r="Q306" s="9"/>
      <c r="R306" s="9"/>
      <c r="S306" s="20"/>
      <c r="T306" s="9"/>
      <c r="U306" s="9"/>
      <c r="V306" s="9"/>
      <c r="W306" s="9"/>
      <c r="X306" s="9"/>
      <c r="Y306" s="15"/>
      <c r="Z306" s="15"/>
      <c r="AA306" s="9"/>
      <c r="AB306" s="9"/>
      <c r="AC306" s="9"/>
      <c r="AD306" s="9"/>
      <c r="AE306" s="9"/>
      <c r="AF306" s="9"/>
      <c r="AG306" s="9"/>
      <c r="AH306" s="9"/>
      <c r="AI306" s="9"/>
      <c r="AJ306" s="9"/>
    </row>
    <row r="307" spans="13:36" x14ac:dyDescent="0.25">
      <c r="M307" s="39"/>
      <c r="N307" s="9"/>
      <c r="O307" s="44"/>
      <c r="P307" s="9"/>
      <c r="Q307" s="9"/>
      <c r="R307" s="9"/>
      <c r="S307" s="20"/>
      <c r="T307" s="9"/>
      <c r="U307" s="9"/>
      <c r="V307" s="9"/>
      <c r="W307" s="9"/>
      <c r="X307" s="9"/>
      <c r="Y307" s="15"/>
      <c r="Z307" s="15"/>
      <c r="AA307" s="9"/>
      <c r="AB307" s="9"/>
      <c r="AC307" s="9"/>
      <c r="AD307" s="9"/>
      <c r="AE307" s="9"/>
      <c r="AF307" s="9"/>
      <c r="AG307" s="9"/>
      <c r="AH307" s="9"/>
      <c r="AI307" s="9"/>
      <c r="AJ307" s="9"/>
    </row>
    <row r="308" spans="13:36" x14ac:dyDescent="0.25">
      <c r="M308" s="39"/>
      <c r="N308" s="9"/>
      <c r="O308" s="44"/>
      <c r="P308" s="9"/>
      <c r="Q308" s="9"/>
      <c r="R308" s="9"/>
      <c r="S308" s="20"/>
      <c r="T308" s="9"/>
      <c r="U308" s="9"/>
      <c r="V308" s="9"/>
      <c r="W308" s="9"/>
      <c r="X308" s="9"/>
      <c r="Y308" s="15"/>
      <c r="Z308" s="15"/>
      <c r="AA308" s="9"/>
      <c r="AB308" s="9"/>
      <c r="AC308" s="9"/>
      <c r="AD308" s="9"/>
      <c r="AE308" s="9"/>
      <c r="AF308" s="9"/>
      <c r="AG308" s="9"/>
      <c r="AH308" s="9"/>
      <c r="AI308" s="9"/>
      <c r="AJ308" s="9"/>
    </row>
    <row r="309" spans="13:36" x14ac:dyDescent="0.25">
      <c r="M309" s="39"/>
      <c r="N309" s="9"/>
      <c r="O309" s="44"/>
      <c r="P309" s="9"/>
      <c r="Q309" s="9"/>
      <c r="R309" s="9"/>
      <c r="S309" s="20"/>
      <c r="T309" s="9"/>
      <c r="U309" s="9"/>
      <c r="V309" s="9"/>
      <c r="W309" s="9"/>
      <c r="X309" s="9"/>
      <c r="Y309" s="15"/>
      <c r="Z309" s="15"/>
      <c r="AA309" s="9"/>
      <c r="AB309" s="9"/>
      <c r="AC309" s="9"/>
      <c r="AD309" s="9"/>
      <c r="AE309" s="9"/>
      <c r="AF309" s="9"/>
      <c r="AG309" s="9"/>
      <c r="AH309" s="9"/>
      <c r="AI309" s="9"/>
      <c r="AJ309" s="9"/>
    </row>
    <row r="310" spans="13:36" x14ac:dyDescent="0.25">
      <c r="M310" s="36"/>
      <c r="N310" s="9"/>
      <c r="O310" s="44"/>
      <c r="P310" s="9"/>
      <c r="Q310" s="9"/>
      <c r="R310" s="9"/>
      <c r="S310" s="20"/>
      <c r="T310" s="9"/>
      <c r="U310" s="9"/>
      <c r="V310" s="9"/>
      <c r="W310" s="9"/>
      <c r="X310" s="9"/>
      <c r="Y310" s="15"/>
      <c r="Z310" s="15"/>
      <c r="AA310" s="9"/>
      <c r="AB310" s="9"/>
      <c r="AC310" s="9"/>
      <c r="AD310" s="9"/>
      <c r="AE310" s="9"/>
      <c r="AF310" s="9"/>
      <c r="AG310" s="9"/>
      <c r="AH310" s="9"/>
      <c r="AI310" s="9"/>
      <c r="AJ310" s="9"/>
    </row>
    <row r="311" spans="13:36" x14ac:dyDescent="0.25">
      <c r="M311" s="39"/>
      <c r="N311" s="9"/>
      <c r="O311" s="44"/>
      <c r="P311" s="9"/>
      <c r="Q311" s="9"/>
      <c r="R311" s="9"/>
      <c r="S311" s="20"/>
      <c r="T311" s="9"/>
      <c r="U311" s="9"/>
      <c r="V311" s="9"/>
      <c r="W311" s="9"/>
      <c r="X311" s="9"/>
      <c r="Y311" s="15"/>
      <c r="Z311" s="15"/>
      <c r="AA311" s="9"/>
      <c r="AB311" s="9"/>
      <c r="AC311" s="9"/>
      <c r="AD311" s="9"/>
      <c r="AE311" s="9"/>
      <c r="AF311" s="9"/>
      <c r="AG311" s="9"/>
      <c r="AH311" s="9"/>
      <c r="AI311" s="9"/>
      <c r="AJ311" s="9"/>
    </row>
    <row r="312" spans="13:36" x14ac:dyDescent="0.25">
      <c r="M312" s="39"/>
      <c r="N312" s="9"/>
      <c r="O312" s="44"/>
      <c r="P312" s="9"/>
      <c r="Q312" s="9"/>
      <c r="R312" s="9"/>
      <c r="S312" s="20"/>
      <c r="T312" s="9"/>
      <c r="U312" s="9"/>
      <c r="V312" s="9"/>
      <c r="W312" s="9"/>
      <c r="X312" s="9"/>
      <c r="Y312" s="15"/>
      <c r="Z312" s="15"/>
      <c r="AA312" s="9"/>
      <c r="AB312" s="9"/>
      <c r="AC312" s="9"/>
      <c r="AD312" s="9"/>
      <c r="AE312" s="9"/>
      <c r="AF312" s="9"/>
      <c r="AG312" s="9"/>
      <c r="AH312" s="9"/>
      <c r="AI312" s="9"/>
      <c r="AJ312" s="9"/>
    </row>
    <row r="313" spans="13:36" x14ac:dyDescent="0.25">
      <c r="M313" s="36"/>
      <c r="N313" s="9"/>
      <c r="O313" s="44"/>
      <c r="P313" s="9"/>
      <c r="Q313" s="9"/>
      <c r="R313" s="9"/>
      <c r="S313" s="20"/>
      <c r="T313" s="9"/>
      <c r="U313" s="9"/>
      <c r="V313" s="9"/>
      <c r="W313" s="9"/>
      <c r="X313" s="9"/>
      <c r="Y313" s="15"/>
      <c r="Z313" s="15"/>
      <c r="AA313" s="9"/>
      <c r="AB313" s="9"/>
      <c r="AC313" s="9"/>
      <c r="AD313" s="9"/>
      <c r="AE313" s="9"/>
      <c r="AF313" s="9"/>
      <c r="AG313" s="9"/>
      <c r="AH313" s="9"/>
      <c r="AI313" s="9"/>
      <c r="AJ313" s="9"/>
    </row>
    <row r="314" spans="13:36" x14ac:dyDescent="0.25">
      <c r="M314" s="39"/>
      <c r="N314" s="9"/>
      <c r="O314" s="44"/>
      <c r="P314" s="9"/>
      <c r="Q314" s="9"/>
      <c r="R314" s="9"/>
      <c r="S314" s="20"/>
      <c r="T314" s="9"/>
      <c r="U314" s="9"/>
      <c r="V314" s="9"/>
      <c r="W314" s="9"/>
      <c r="X314" s="9"/>
      <c r="Y314" s="15"/>
      <c r="Z314" s="15"/>
      <c r="AA314" s="9"/>
      <c r="AB314" s="9"/>
      <c r="AC314" s="9"/>
      <c r="AD314" s="9"/>
      <c r="AE314" s="9"/>
      <c r="AF314" s="9"/>
      <c r="AG314" s="9"/>
      <c r="AH314" s="9"/>
      <c r="AI314" s="9"/>
      <c r="AJ314" s="9"/>
    </row>
    <row r="315" spans="13:36" x14ac:dyDescent="0.25">
      <c r="M315" s="14"/>
      <c r="N315" s="12"/>
      <c r="O315" s="45"/>
      <c r="P315" s="9"/>
      <c r="Q315" s="9"/>
      <c r="R315" s="9"/>
      <c r="S315" s="31"/>
      <c r="T315" s="9"/>
      <c r="U315" s="9"/>
      <c r="V315" s="9"/>
      <c r="W315" s="9"/>
      <c r="X315" s="9"/>
      <c r="Y315" s="15"/>
      <c r="Z315" s="15"/>
      <c r="AA315" s="9"/>
      <c r="AB315" s="9"/>
      <c r="AC315" s="9"/>
      <c r="AD315" s="9"/>
      <c r="AE315" s="9"/>
      <c r="AF315" s="9"/>
      <c r="AG315" s="9"/>
      <c r="AH315" s="9"/>
      <c r="AI315" s="9"/>
      <c r="AJ315" s="9"/>
    </row>
    <row r="316" spans="13:36" x14ac:dyDescent="0.25">
      <c r="M316" s="14"/>
      <c r="N316" s="9"/>
      <c r="O316" s="44"/>
      <c r="P316" s="9"/>
      <c r="Q316" s="9"/>
      <c r="R316" s="9"/>
      <c r="S316" s="20"/>
      <c r="T316" s="9"/>
      <c r="U316" s="9"/>
      <c r="V316" s="9"/>
      <c r="W316" s="9"/>
      <c r="X316" s="9"/>
      <c r="Y316" s="15"/>
      <c r="Z316" s="15"/>
      <c r="AA316" s="9"/>
      <c r="AB316" s="9"/>
      <c r="AC316" s="9"/>
      <c r="AD316" s="9"/>
      <c r="AE316" s="9"/>
      <c r="AF316" s="9"/>
      <c r="AG316" s="9"/>
      <c r="AH316" s="9"/>
      <c r="AI316" s="9"/>
      <c r="AJ316" s="9"/>
    </row>
    <row r="317" spans="13:36" x14ac:dyDescent="0.25">
      <c r="M317" s="14"/>
      <c r="N317" s="9"/>
      <c r="O317" s="44"/>
      <c r="P317" s="9"/>
      <c r="Q317" s="9"/>
      <c r="R317" s="9"/>
      <c r="S317" s="27"/>
      <c r="T317" s="9"/>
      <c r="U317" s="9"/>
      <c r="V317" s="9"/>
      <c r="W317" s="9"/>
      <c r="X317" s="9"/>
      <c r="Y317" s="15"/>
      <c r="Z317" s="15"/>
      <c r="AA317" s="9"/>
      <c r="AB317" s="9"/>
      <c r="AC317" s="9"/>
      <c r="AD317" s="9"/>
      <c r="AE317" s="9"/>
      <c r="AF317" s="9"/>
      <c r="AG317" s="9"/>
      <c r="AH317" s="9"/>
      <c r="AI317" s="9"/>
      <c r="AJ317" s="9"/>
    </row>
    <row r="318" spans="13:36" x14ac:dyDescent="0.25">
      <c r="M318" s="14"/>
      <c r="N318" s="9"/>
      <c r="O318" s="44"/>
      <c r="P318" s="9"/>
      <c r="Q318" s="9"/>
      <c r="R318" s="9"/>
      <c r="S318" s="20"/>
      <c r="T318" s="9"/>
      <c r="U318" s="9"/>
      <c r="V318" s="9"/>
      <c r="W318" s="9"/>
      <c r="X318" s="9"/>
      <c r="Y318" s="15"/>
      <c r="Z318" s="15"/>
      <c r="AA318" s="9"/>
      <c r="AB318" s="9"/>
      <c r="AC318" s="9"/>
      <c r="AD318" s="9"/>
      <c r="AE318" s="9"/>
      <c r="AF318" s="9"/>
      <c r="AG318" s="9"/>
      <c r="AH318" s="9"/>
      <c r="AI318" s="9"/>
      <c r="AJ318" s="9"/>
    </row>
    <row r="319" spans="13:36" x14ac:dyDescent="0.25">
      <c r="M319" s="14"/>
      <c r="N319" s="9"/>
      <c r="O319" s="44"/>
      <c r="P319" s="9"/>
      <c r="Q319" s="9"/>
      <c r="R319" s="9"/>
      <c r="S319" s="20"/>
      <c r="T319" s="9"/>
      <c r="U319" s="9"/>
      <c r="V319" s="9"/>
      <c r="W319" s="9"/>
      <c r="X319" s="9"/>
      <c r="Y319" s="15"/>
      <c r="Z319" s="15"/>
      <c r="AA319" s="9"/>
      <c r="AB319" s="9"/>
      <c r="AC319" s="9"/>
      <c r="AD319" s="9"/>
      <c r="AE319" s="9"/>
      <c r="AF319" s="9"/>
      <c r="AG319" s="9"/>
      <c r="AH319" s="9"/>
      <c r="AI319" s="9"/>
      <c r="AJ319" s="9"/>
    </row>
    <row r="320" spans="13:36" x14ac:dyDescent="0.25">
      <c r="M320" s="14"/>
      <c r="N320" s="9"/>
      <c r="O320" s="44"/>
      <c r="P320" s="9"/>
      <c r="Q320" s="9"/>
      <c r="R320" s="9"/>
      <c r="S320" s="20"/>
      <c r="T320" s="9"/>
      <c r="U320" s="9"/>
      <c r="V320" s="9"/>
      <c r="W320" s="9"/>
      <c r="X320" s="9"/>
      <c r="Y320" s="15"/>
      <c r="Z320" s="15"/>
      <c r="AA320" s="9"/>
      <c r="AB320" s="9"/>
      <c r="AC320" s="9"/>
      <c r="AD320" s="9"/>
      <c r="AE320" s="9"/>
      <c r="AF320" s="9"/>
      <c r="AG320" s="9"/>
      <c r="AH320" s="9"/>
      <c r="AI320" s="9"/>
      <c r="AJ320" s="9"/>
    </row>
    <row r="321" spans="13:36" x14ac:dyDescent="0.25">
      <c r="M321" s="14"/>
      <c r="N321" s="9"/>
      <c r="O321" s="44"/>
      <c r="P321" s="9"/>
      <c r="Q321" s="9"/>
      <c r="R321" s="9"/>
      <c r="S321" s="20"/>
      <c r="T321" s="9"/>
      <c r="U321" s="9"/>
      <c r="V321" s="9"/>
      <c r="W321" s="9"/>
      <c r="X321" s="9"/>
      <c r="Y321" s="15"/>
      <c r="Z321" s="15"/>
      <c r="AA321" s="9"/>
      <c r="AB321" s="9"/>
      <c r="AC321" s="9"/>
      <c r="AD321" s="9"/>
      <c r="AE321" s="9"/>
      <c r="AF321" s="9"/>
      <c r="AG321" s="9"/>
      <c r="AH321" s="9"/>
      <c r="AI321" s="9"/>
      <c r="AJ321" s="9"/>
    </row>
    <row r="322" spans="13:36" x14ac:dyDescent="0.25">
      <c r="M322" s="14"/>
      <c r="N322" s="9"/>
      <c r="O322" s="44"/>
      <c r="P322" s="9"/>
      <c r="Q322" s="9"/>
      <c r="R322" s="9"/>
      <c r="S322" s="20"/>
      <c r="T322" s="9"/>
      <c r="U322" s="9"/>
      <c r="V322" s="9"/>
      <c r="W322" s="9"/>
      <c r="X322" s="9"/>
      <c r="Y322" s="15"/>
      <c r="Z322" s="15"/>
      <c r="AA322" s="9"/>
      <c r="AB322" s="9"/>
      <c r="AC322" s="9"/>
      <c r="AD322" s="9"/>
      <c r="AE322" s="9"/>
      <c r="AF322" s="9"/>
      <c r="AG322" s="9"/>
      <c r="AH322" s="9"/>
      <c r="AI322" s="9"/>
      <c r="AJ322" s="9"/>
    </row>
    <row r="323" spans="13:36" x14ac:dyDescent="0.25">
      <c r="M323" s="14"/>
      <c r="N323" s="9"/>
      <c r="O323" s="44"/>
      <c r="P323" s="9"/>
      <c r="Q323" s="9"/>
      <c r="R323" s="9"/>
      <c r="S323" s="20"/>
      <c r="T323" s="9"/>
      <c r="U323" s="9"/>
      <c r="V323" s="9"/>
      <c r="W323" s="9"/>
      <c r="X323" s="9"/>
      <c r="Y323" s="15"/>
      <c r="Z323" s="15"/>
      <c r="AA323" s="9"/>
      <c r="AB323" s="9"/>
      <c r="AC323" s="9"/>
      <c r="AD323" s="9"/>
      <c r="AE323" s="9"/>
      <c r="AF323" s="9"/>
      <c r="AG323" s="9"/>
      <c r="AH323" s="9"/>
      <c r="AI323" s="9"/>
      <c r="AJ323" s="9"/>
    </row>
    <row r="324" spans="13:36" x14ac:dyDescent="0.25">
      <c r="M324" s="14"/>
      <c r="N324" s="9"/>
      <c r="O324" s="44"/>
      <c r="P324" s="9"/>
      <c r="Q324" s="9"/>
      <c r="R324" s="9"/>
      <c r="S324" s="20"/>
      <c r="T324" s="9"/>
      <c r="U324" s="9"/>
      <c r="V324" s="9"/>
      <c r="W324" s="9"/>
      <c r="X324" s="9"/>
      <c r="Y324" s="15"/>
      <c r="Z324" s="15"/>
      <c r="AA324" s="9"/>
      <c r="AB324" s="9"/>
      <c r="AC324" s="9"/>
      <c r="AD324" s="9"/>
      <c r="AE324" s="9"/>
      <c r="AF324" s="9"/>
      <c r="AG324" s="9"/>
      <c r="AH324" s="9"/>
      <c r="AI324" s="9"/>
      <c r="AJ324" s="9"/>
    </row>
    <row r="325" spans="13:36" x14ac:dyDescent="0.25">
      <c r="M325" s="14"/>
      <c r="N325" s="9"/>
      <c r="O325" s="44"/>
      <c r="P325" s="9"/>
      <c r="Q325" s="9"/>
      <c r="R325" s="9"/>
      <c r="S325" s="20"/>
      <c r="T325" s="9"/>
      <c r="U325" s="9"/>
      <c r="V325" s="9"/>
      <c r="W325" s="9"/>
      <c r="X325" s="9"/>
      <c r="Y325" s="15"/>
      <c r="Z325" s="15"/>
      <c r="AA325" s="9"/>
      <c r="AB325" s="9"/>
      <c r="AC325" s="9"/>
      <c r="AD325" s="9"/>
      <c r="AE325" s="9"/>
      <c r="AF325" s="9"/>
      <c r="AG325" s="9"/>
      <c r="AH325" s="9"/>
      <c r="AI325" s="9"/>
      <c r="AJ325" s="9"/>
    </row>
    <row r="326" spans="13:36" x14ac:dyDescent="0.25">
      <c r="M326" s="14"/>
      <c r="N326" s="9"/>
      <c r="O326" s="44"/>
      <c r="P326" s="9"/>
      <c r="Q326" s="9"/>
      <c r="R326" s="9"/>
      <c r="S326" s="20"/>
      <c r="T326" s="9"/>
      <c r="U326" s="9"/>
      <c r="V326" s="9"/>
      <c r="W326" s="9"/>
      <c r="X326" s="9"/>
      <c r="Y326" s="15"/>
      <c r="Z326" s="15"/>
      <c r="AA326" s="9"/>
      <c r="AB326" s="9"/>
      <c r="AC326" s="9"/>
      <c r="AD326" s="9"/>
      <c r="AE326" s="9"/>
      <c r="AF326" s="9"/>
      <c r="AG326" s="9"/>
      <c r="AH326" s="9"/>
      <c r="AI326" s="9"/>
      <c r="AJ326" s="9"/>
    </row>
    <row r="327" spans="13:36" x14ac:dyDescent="0.25">
      <c r="M327" s="14"/>
      <c r="N327" s="9"/>
      <c r="O327" s="44"/>
      <c r="P327" s="9"/>
      <c r="Q327" s="9"/>
      <c r="R327" s="9"/>
      <c r="S327" s="20"/>
      <c r="T327" s="9"/>
      <c r="U327" s="9"/>
      <c r="V327" s="9"/>
      <c r="W327" s="9"/>
      <c r="X327" s="9"/>
      <c r="Y327" s="15"/>
      <c r="Z327" s="15"/>
      <c r="AA327" s="9"/>
      <c r="AB327" s="9"/>
      <c r="AC327" s="9"/>
      <c r="AD327" s="9"/>
      <c r="AE327" s="9"/>
      <c r="AF327" s="9"/>
      <c r="AG327" s="9"/>
      <c r="AH327" s="9"/>
      <c r="AI327" s="9"/>
      <c r="AJ327" s="9"/>
    </row>
    <row r="328" spans="13:36" x14ac:dyDescent="0.25">
      <c r="M328" s="14"/>
      <c r="N328" s="9"/>
      <c r="O328" s="44"/>
      <c r="P328" s="9"/>
      <c r="Q328" s="9"/>
      <c r="R328" s="9"/>
      <c r="S328" s="20"/>
      <c r="T328" s="9"/>
      <c r="U328" s="9"/>
      <c r="V328" s="9"/>
      <c r="W328" s="9"/>
      <c r="X328" s="9"/>
      <c r="Y328" s="15"/>
      <c r="Z328" s="15"/>
      <c r="AA328" s="9"/>
      <c r="AB328" s="9"/>
      <c r="AC328" s="9"/>
      <c r="AD328" s="9"/>
      <c r="AE328" s="9"/>
      <c r="AF328" s="9"/>
      <c r="AG328" s="9"/>
      <c r="AH328" s="9"/>
      <c r="AI328" s="9"/>
      <c r="AJ328" s="9"/>
    </row>
    <row r="329" spans="13:36" x14ac:dyDescent="0.25">
      <c r="M329" s="14"/>
      <c r="N329" s="9"/>
      <c r="O329" s="44"/>
      <c r="P329" s="9"/>
      <c r="Q329" s="9"/>
      <c r="R329" s="9"/>
      <c r="S329" s="20"/>
      <c r="T329" s="9"/>
      <c r="U329" s="9"/>
      <c r="V329" s="9"/>
      <c r="W329" s="9"/>
      <c r="X329" s="9"/>
      <c r="Y329" s="15"/>
      <c r="Z329" s="15"/>
      <c r="AA329" s="9"/>
      <c r="AB329" s="9"/>
      <c r="AC329" s="9"/>
      <c r="AD329" s="9"/>
      <c r="AE329" s="9"/>
      <c r="AF329" s="9"/>
      <c r="AG329" s="9"/>
      <c r="AH329" s="9"/>
      <c r="AI329" s="9"/>
      <c r="AJ329" s="9"/>
    </row>
    <row r="330" spans="13:36" x14ac:dyDescent="0.25">
      <c r="M330" s="14"/>
      <c r="N330" s="9"/>
      <c r="O330" s="44"/>
      <c r="P330" s="9"/>
      <c r="Q330" s="9"/>
      <c r="R330" s="67"/>
      <c r="S330" s="20"/>
      <c r="T330" s="9"/>
      <c r="U330" s="9"/>
      <c r="V330" s="9"/>
      <c r="W330" s="9"/>
      <c r="X330" s="9"/>
      <c r="Y330" s="15"/>
      <c r="Z330" s="15"/>
      <c r="AA330" s="9"/>
      <c r="AB330" s="9"/>
      <c r="AC330" s="9"/>
      <c r="AD330" s="9"/>
      <c r="AE330" s="9"/>
      <c r="AF330" s="9"/>
      <c r="AG330" s="9"/>
      <c r="AH330" s="9"/>
      <c r="AI330" s="9"/>
      <c r="AJ330" s="9"/>
    </row>
    <row r="331" spans="13:36" x14ac:dyDescent="0.25">
      <c r="M331" s="14"/>
      <c r="N331" s="9"/>
      <c r="O331" s="44"/>
      <c r="P331" s="9"/>
      <c r="Q331" s="9"/>
      <c r="R331" s="67"/>
      <c r="S331" s="20"/>
      <c r="T331" s="9"/>
      <c r="U331" s="9"/>
      <c r="V331" s="9"/>
      <c r="W331" s="9"/>
      <c r="X331" s="9"/>
      <c r="Y331" s="15"/>
      <c r="Z331" s="15"/>
      <c r="AA331" s="9"/>
      <c r="AB331" s="9"/>
      <c r="AC331" s="9"/>
      <c r="AD331" s="9"/>
      <c r="AE331" s="9"/>
      <c r="AF331" s="9"/>
      <c r="AG331" s="9"/>
      <c r="AH331" s="9"/>
      <c r="AI331" s="9"/>
      <c r="AJ331" s="9"/>
    </row>
    <row r="332" spans="13:36" x14ac:dyDescent="0.25">
      <c r="M332" s="14"/>
      <c r="N332" s="9"/>
      <c r="O332" s="44"/>
      <c r="P332" s="9"/>
      <c r="Q332" s="9"/>
      <c r="R332" s="67"/>
      <c r="S332" s="20"/>
      <c r="T332" s="9"/>
      <c r="U332" s="23"/>
      <c r="V332" s="9"/>
      <c r="W332" s="9"/>
      <c r="X332" s="9"/>
      <c r="Y332" s="15"/>
      <c r="Z332" s="15"/>
      <c r="AA332" s="9"/>
      <c r="AB332" s="9"/>
      <c r="AC332" s="9"/>
      <c r="AD332" s="9"/>
      <c r="AE332" s="9"/>
      <c r="AF332" s="9"/>
      <c r="AG332" s="9"/>
      <c r="AH332" s="9"/>
      <c r="AI332" s="9"/>
      <c r="AJ332" s="9"/>
    </row>
    <row r="333" spans="13:36" x14ac:dyDescent="0.25">
      <c r="M333" s="14"/>
      <c r="N333" s="9"/>
      <c r="O333" s="44"/>
      <c r="P333" s="9"/>
      <c r="Q333" s="9"/>
      <c r="R333" s="67"/>
      <c r="S333" s="20"/>
      <c r="T333" s="9"/>
      <c r="U333" s="23"/>
      <c r="V333" s="9"/>
      <c r="W333" s="9"/>
      <c r="X333" s="9"/>
      <c r="Y333" s="15"/>
      <c r="Z333" s="15"/>
      <c r="AA333" s="9"/>
      <c r="AB333" s="9"/>
      <c r="AC333" s="9"/>
      <c r="AD333" s="9"/>
      <c r="AE333" s="9"/>
      <c r="AF333" s="9"/>
      <c r="AG333" s="9"/>
      <c r="AH333" s="9"/>
      <c r="AI333" s="9"/>
      <c r="AJ333" s="9"/>
    </row>
    <row r="334" spans="13:36" x14ac:dyDescent="0.25">
      <c r="M334" s="14"/>
      <c r="N334" s="9"/>
      <c r="O334" s="44"/>
      <c r="P334" s="9"/>
      <c r="Q334" s="9"/>
      <c r="R334" s="9"/>
      <c r="S334" s="20"/>
      <c r="T334" s="9"/>
      <c r="U334" s="9"/>
      <c r="V334" s="9"/>
      <c r="W334" s="9"/>
      <c r="X334" s="9"/>
      <c r="Y334" s="15"/>
      <c r="Z334" s="15"/>
      <c r="AA334" s="9"/>
      <c r="AB334" s="9"/>
      <c r="AC334" s="9"/>
      <c r="AD334" s="9"/>
      <c r="AE334" s="9"/>
      <c r="AF334" s="9"/>
      <c r="AG334" s="9"/>
      <c r="AH334" s="9"/>
      <c r="AI334" s="9"/>
      <c r="AJ334" s="9"/>
    </row>
    <row r="335" spans="13:36" x14ac:dyDescent="0.25">
      <c r="M335" s="14"/>
      <c r="N335" s="9"/>
      <c r="O335" s="44"/>
      <c r="P335" s="9"/>
      <c r="Q335" s="9"/>
      <c r="R335" s="9"/>
      <c r="S335" s="20"/>
      <c r="T335" s="9"/>
      <c r="U335" s="9"/>
      <c r="V335" s="9"/>
      <c r="W335" s="9"/>
      <c r="X335" s="9"/>
      <c r="Y335" s="15"/>
      <c r="Z335" s="15"/>
      <c r="AA335" s="9"/>
      <c r="AB335" s="9"/>
      <c r="AC335" s="9"/>
      <c r="AD335" s="9"/>
      <c r="AE335" s="9"/>
      <c r="AF335" s="9"/>
      <c r="AG335" s="9"/>
      <c r="AH335" s="9"/>
      <c r="AI335" s="9"/>
      <c r="AJ335" s="9"/>
    </row>
    <row r="336" spans="13:36" x14ac:dyDescent="0.25">
      <c r="M336" s="14"/>
      <c r="N336" s="9"/>
      <c r="O336" s="44"/>
      <c r="P336" s="9"/>
      <c r="Q336" s="9"/>
      <c r="R336" s="9"/>
      <c r="S336" s="20"/>
      <c r="T336" s="9"/>
      <c r="U336" s="9"/>
      <c r="V336" s="9"/>
      <c r="W336" s="9"/>
      <c r="X336" s="9"/>
      <c r="Y336" s="15"/>
      <c r="Z336" s="15"/>
      <c r="AA336" s="9"/>
      <c r="AB336" s="9"/>
      <c r="AC336" s="9"/>
      <c r="AD336" s="9"/>
      <c r="AE336" s="9"/>
      <c r="AF336" s="9"/>
      <c r="AG336" s="9"/>
      <c r="AH336" s="9"/>
      <c r="AI336" s="9"/>
      <c r="AJ336" s="9"/>
    </row>
    <row r="337" spans="13:36" x14ac:dyDescent="0.25">
      <c r="M337" s="14"/>
      <c r="N337" s="9"/>
      <c r="O337" s="44"/>
      <c r="P337" s="9"/>
      <c r="Q337" s="9"/>
      <c r="R337" s="9"/>
      <c r="S337" s="20"/>
      <c r="T337" s="9"/>
      <c r="U337" s="9"/>
      <c r="V337" s="9"/>
      <c r="W337" s="9"/>
      <c r="X337" s="9"/>
      <c r="Y337" s="15"/>
      <c r="Z337" s="15"/>
      <c r="AA337" s="9"/>
      <c r="AB337" s="9"/>
      <c r="AC337" s="9"/>
      <c r="AD337" s="9"/>
      <c r="AE337" s="9"/>
      <c r="AF337" s="9"/>
      <c r="AG337" s="9"/>
      <c r="AH337" s="9"/>
      <c r="AI337" s="9"/>
      <c r="AJ337" s="9"/>
    </row>
    <row r="338" spans="13:36" x14ac:dyDescent="0.25">
      <c r="M338" s="14"/>
      <c r="N338" s="9"/>
      <c r="O338" s="44"/>
      <c r="P338" s="9"/>
      <c r="Q338" s="15"/>
      <c r="R338" s="15"/>
      <c r="S338" s="20"/>
      <c r="T338" s="9"/>
      <c r="U338" s="15"/>
      <c r="V338" s="15"/>
      <c r="W338" s="15"/>
      <c r="X338" s="9"/>
      <c r="Y338" s="15"/>
      <c r="Z338" s="15"/>
      <c r="AA338" s="9"/>
      <c r="AB338" s="9"/>
      <c r="AC338" s="9"/>
      <c r="AD338" s="9"/>
      <c r="AE338" s="9"/>
      <c r="AF338" s="9"/>
      <c r="AG338" s="9"/>
      <c r="AH338" s="9"/>
      <c r="AI338" s="9"/>
      <c r="AJ338" s="9"/>
    </row>
    <row r="339" spans="13:36" x14ac:dyDescent="0.25">
      <c r="M339" s="14"/>
      <c r="N339" s="9"/>
      <c r="O339" s="44"/>
      <c r="P339" s="9"/>
      <c r="Q339" s="15"/>
      <c r="R339" s="15"/>
      <c r="S339" s="20"/>
      <c r="T339" s="9"/>
      <c r="U339" s="15"/>
      <c r="V339" s="15"/>
      <c r="W339" s="15"/>
      <c r="X339" s="9"/>
      <c r="Y339" s="15"/>
      <c r="Z339" s="15"/>
      <c r="AA339" s="9"/>
      <c r="AB339" s="9"/>
      <c r="AC339" s="9"/>
      <c r="AD339" s="9"/>
      <c r="AE339" s="9"/>
      <c r="AF339" s="9"/>
      <c r="AG339" s="9"/>
      <c r="AH339" s="9"/>
      <c r="AI339" s="9"/>
      <c r="AJ339" s="9"/>
    </row>
    <row r="340" spans="13:36" x14ac:dyDescent="0.25">
      <c r="M340" s="14"/>
      <c r="N340" s="9"/>
      <c r="O340" s="44"/>
      <c r="P340" s="9"/>
      <c r="Q340" s="15"/>
      <c r="R340" s="9"/>
      <c r="S340" s="20"/>
      <c r="T340" s="9"/>
      <c r="U340" s="9"/>
      <c r="V340" s="9"/>
      <c r="W340" s="9"/>
      <c r="X340" s="9"/>
      <c r="Y340" s="15"/>
      <c r="Z340" s="15"/>
      <c r="AA340" s="9"/>
      <c r="AB340" s="9"/>
      <c r="AC340" s="9"/>
      <c r="AD340" s="9"/>
      <c r="AE340" s="9"/>
      <c r="AF340" s="9"/>
      <c r="AG340" s="9"/>
      <c r="AH340" s="9"/>
      <c r="AI340" s="9"/>
      <c r="AJ340" s="9"/>
    </row>
    <row r="341" spans="13:36" x14ac:dyDescent="0.25">
      <c r="M341" s="14"/>
      <c r="N341" s="9"/>
      <c r="O341" s="44"/>
      <c r="P341" s="9"/>
      <c r="Q341" s="15"/>
      <c r="R341" s="9"/>
      <c r="S341" s="20"/>
      <c r="T341" s="9"/>
      <c r="U341" s="9"/>
      <c r="V341" s="9"/>
      <c r="W341" s="9"/>
      <c r="X341" s="9"/>
      <c r="Y341" s="9"/>
      <c r="Z341" s="9"/>
      <c r="AA341" s="9"/>
      <c r="AB341" s="9"/>
      <c r="AC341" s="9"/>
      <c r="AD341" s="9"/>
      <c r="AE341" s="9"/>
      <c r="AF341" s="9"/>
      <c r="AG341" s="9"/>
      <c r="AH341" s="9"/>
      <c r="AI341" s="9"/>
      <c r="AJ341" s="9"/>
    </row>
    <row r="342" spans="13:36" x14ac:dyDescent="0.25">
      <c r="M342" s="14"/>
      <c r="N342" s="9"/>
      <c r="O342" s="44"/>
      <c r="P342" s="9"/>
      <c r="Q342" s="9"/>
      <c r="R342" s="9"/>
      <c r="S342" s="20"/>
      <c r="T342" s="9"/>
      <c r="U342" s="9"/>
      <c r="V342" s="9"/>
      <c r="W342" s="9"/>
      <c r="X342" s="9"/>
      <c r="Y342" s="9"/>
      <c r="Z342" s="9"/>
      <c r="AA342" s="9"/>
      <c r="AB342" s="9"/>
      <c r="AC342" s="9"/>
      <c r="AD342" s="9"/>
      <c r="AE342" s="9"/>
      <c r="AF342" s="9"/>
      <c r="AG342" s="9"/>
      <c r="AH342" s="9"/>
      <c r="AI342" s="9"/>
      <c r="AJ342" s="9"/>
    </row>
    <row r="343" spans="13:36" x14ac:dyDescent="0.25">
      <c r="M343" s="14"/>
      <c r="N343" s="9"/>
      <c r="O343" s="44"/>
      <c r="P343" s="9"/>
      <c r="Q343" s="9"/>
      <c r="R343" s="9"/>
      <c r="S343" s="32"/>
      <c r="T343" s="9"/>
      <c r="U343" s="9"/>
      <c r="V343" s="9"/>
      <c r="W343" s="9"/>
      <c r="X343" s="9"/>
      <c r="Y343" s="9"/>
      <c r="Z343" s="9"/>
      <c r="AA343" s="9"/>
      <c r="AB343" s="9"/>
      <c r="AC343" s="9"/>
      <c r="AD343" s="9"/>
      <c r="AE343" s="9"/>
      <c r="AF343" s="9"/>
      <c r="AG343" s="9"/>
      <c r="AH343" s="9"/>
      <c r="AI343" s="9"/>
      <c r="AJ343" s="9"/>
    </row>
    <row r="344" spans="13:36" x14ac:dyDescent="0.25">
      <c r="M344" s="14"/>
      <c r="N344" s="9"/>
      <c r="O344" s="44"/>
      <c r="P344" s="9"/>
      <c r="Q344" s="9"/>
      <c r="R344" s="9"/>
      <c r="S344" s="32"/>
      <c r="T344" s="9"/>
      <c r="U344" s="9"/>
      <c r="V344" s="9"/>
      <c r="W344" s="9"/>
      <c r="X344" s="9"/>
      <c r="Y344" s="9"/>
      <c r="Z344" s="9"/>
      <c r="AA344" s="9"/>
      <c r="AB344" s="9"/>
      <c r="AC344" s="9"/>
      <c r="AD344" s="9"/>
      <c r="AE344" s="9"/>
      <c r="AF344" s="9"/>
      <c r="AG344" s="9"/>
      <c r="AH344" s="9"/>
      <c r="AI344" s="9"/>
      <c r="AJ344" s="9"/>
    </row>
    <row r="345" spans="13:36" x14ac:dyDescent="0.25">
      <c r="M345" s="14"/>
      <c r="N345" s="9"/>
      <c r="O345" s="44"/>
      <c r="P345" s="9"/>
      <c r="Q345" s="9"/>
      <c r="R345" s="9"/>
      <c r="S345" s="20"/>
      <c r="T345" s="9"/>
      <c r="U345" s="9"/>
      <c r="V345" s="9"/>
      <c r="W345" s="9"/>
      <c r="X345" s="9"/>
      <c r="Y345" s="9"/>
      <c r="Z345" s="9"/>
      <c r="AA345" s="9"/>
      <c r="AB345" s="9"/>
      <c r="AC345" s="9"/>
      <c r="AD345" s="9"/>
      <c r="AE345" s="9"/>
      <c r="AF345" s="9"/>
      <c r="AG345" s="9"/>
      <c r="AH345" s="9"/>
      <c r="AI345" s="9"/>
      <c r="AJ345" s="9"/>
    </row>
    <row r="346" spans="13:36" x14ac:dyDescent="0.25">
      <c r="M346" s="14"/>
      <c r="N346" s="9"/>
      <c r="O346" s="44"/>
      <c r="P346" s="9"/>
      <c r="Q346" s="9"/>
      <c r="R346" s="9"/>
      <c r="S346" s="20"/>
      <c r="T346" s="9"/>
      <c r="U346" s="9"/>
      <c r="V346" s="9"/>
      <c r="W346" s="9"/>
      <c r="X346" s="9"/>
      <c r="Y346" s="9"/>
      <c r="Z346" s="9"/>
      <c r="AA346" s="9"/>
      <c r="AB346" s="9"/>
      <c r="AC346" s="9"/>
      <c r="AD346" s="9"/>
      <c r="AE346" s="9"/>
      <c r="AF346" s="9"/>
      <c r="AG346" s="9"/>
      <c r="AH346" s="9"/>
      <c r="AI346" s="9"/>
      <c r="AJ346" s="9"/>
    </row>
    <row r="347" spans="13:36" x14ac:dyDescent="0.25">
      <c r="M347" s="14"/>
      <c r="N347" s="9"/>
      <c r="O347" s="44"/>
      <c r="P347" s="9"/>
      <c r="Q347" s="9"/>
      <c r="R347" s="9"/>
      <c r="S347" s="20"/>
      <c r="T347" s="9"/>
      <c r="U347" s="9"/>
      <c r="V347" s="9"/>
      <c r="W347" s="9"/>
      <c r="X347" s="9"/>
      <c r="Y347" s="9"/>
      <c r="Z347" s="9"/>
      <c r="AA347" s="9"/>
      <c r="AB347" s="9"/>
      <c r="AC347" s="9"/>
      <c r="AD347" s="9"/>
      <c r="AE347" s="9"/>
      <c r="AF347" s="9"/>
      <c r="AG347" s="9"/>
      <c r="AH347" s="9"/>
      <c r="AI347" s="9"/>
      <c r="AJ347" s="9"/>
    </row>
    <row r="348" spans="13:36" x14ac:dyDescent="0.25">
      <c r="M348" s="14"/>
      <c r="N348" s="9"/>
      <c r="O348" s="44"/>
      <c r="P348" s="9"/>
      <c r="Q348" s="9"/>
      <c r="R348" s="9"/>
      <c r="S348" s="20"/>
      <c r="T348" s="9"/>
      <c r="U348" s="9"/>
      <c r="V348" s="9"/>
      <c r="W348" s="9"/>
      <c r="X348" s="9"/>
      <c r="Y348" s="9"/>
      <c r="Z348" s="9"/>
      <c r="AA348" s="9"/>
      <c r="AB348" s="9"/>
      <c r="AC348" s="9"/>
      <c r="AD348" s="9"/>
      <c r="AE348" s="9"/>
      <c r="AF348" s="9"/>
      <c r="AG348" s="9"/>
      <c r="AH348" s="9"/>
      <c r="AI348" s="9"/>
      <c r="AJ348" s="9"/>
    </row>
    <row r="349" spans="13:36" x14ac:dyDescent="0.25">
      <c r="M349" s="14"/>
      <c r="N349" s="9"/>
      <c r="O349" s="44"/>
      <c r="P349" s="9"/>
      <c r="Q349" s="9"/>
      <c r="R349" s="9"/>
      <c r="S349" s="20"/>
      <c r="T349" s="9"/>
      <c r="U349" s="9"/>
      <c r="V349" s="9"/>
      <c r="W349" s="9"/>
      <c r="X349" s="9"/>
      <c r="Y349" s="9"/>
      <c r="Z349" s="9"/>
      <c r="AA349" s="9"/>
      <c r="AB349" s="9"/>
      <c r="AC349" s="9"/>
      <c r="AD349" s="9"/>
      <c r="AE349" s="9"/>
      <c r="AF349" s="9"/>
      <c r="AG349" s="9"/>
      <c r="AH349" s="9"/>
      <c r="AI349" s="9"/>
      <c r="AJ349" s="9"/>
    </row>
    <row r="350" spans="13:36" x14ac:dyDescent="0.25">
      <c r="M350" s="14"/>
      <c r="N350" s="9"/>
      <c r="O350" s="44"/>
      <c r="P350" s="9"/>
      <c r="Q350" s="9"/>
      <c r="R350" s="9"/>
      <c r="S350" s="20"/>
      <c r="T350" s="9"/>
      <c r="U350" s="9"/>
      <c r="V350" s="9"/>
      <c r="W350" s="9"/>
      <c r="X350" s="9"/>
      <c r="Y350" s="9"/>
      <c r="Z350" s="9"/>
      <c r="AA350" s="9"/>
      <c r="AB350" s="9"/>
      <c r="AC350" s="9"/>
      <c r="AD350" s="9"/>
      <c r="AE350" s="9"/>
      <c r="AF350" s="9"/>
      <c r="AG350" s="9"/>
      <c r="AH350" s="9"/>
      <c r="AI350" s="9"/>
      <c r="AJ350" s="9"/>
    </row>
    <row r="351" spans="13:36" x14ac:dyDescent="0.25">
      <c r="M351" s="14"/>
      <c r="N351" s="9"/>
      <c r="O351" s="44"/>
      <c r="P351" s="9"/>
      <c r="Q351" s="9"/>
      <c r="R351" s="9"/>
      <c r="S351" s="20"/>
      <c r="T351" s="9"/>
      <c r="U351" s="9"/>
      <c r="V351" s="9"/>
      <c r="W351" s="9"/>
      <c r="X351" s="9"/>
      <c r="Y351" s="9"/>
      <c r="Z351" s="9"/>
      <c r="AA351" s="9"/>
      <c r="AB351" s="9"/>
      <c r="AC351" s="9"/>
      <c r="AD351" s="9"/>
      <c r="AE351" s="9"/>
      <c r="AF351" s="9"/>
      <c r="AG351" s="9"/>
      <c r="AH351" s="9"/>
      <c r="AI351" s="9"/>
      <c r="AJ351" s="9"/>
    </row>
    <row r="352" spans="13:36" x14ac:dyDescent="0.25">
      <c r="M352" s="14"/>
      <c r="N352" s="9"/>
      <c r="O352" s="44"/>
      <c r="P352" s="9"/>
      <c r="Q352" s="9"/>
      <c r="R352" s="9"/>
      <c r="S352" s="20"/>
      <c r="T352" s="9"/>
      <c r="U352" s="9"/>
      <c r="V352" s="9"/>
      <c r="W352" s="9"/>
      <c r="X352" s="9"/>
      <c r="Y352" s="9"/>
      <c r="Z352" s="9"/>
      <c r="AA352" s="9"/>
      <c r="AB352" s="9"/>
      <c r="AC352" s="9"/>
      <c r="AD352" s="9"/>
      <c r="AE352" s="9"/>
      <c r="AF352" s="9"/>
      <c r="AG352" s="9"/>
      <c r="AH352" s="9"/>
      <c r="AI352" s="9"/>
      <c r="AJ352" s="9"/>
    </row>
    <row r="353" spans="13:36" x14ac:dyDescent="0.25">
      <c r="M353" s="14"/>
      <c r="N353" s="9"/>
      <c r="O353" s="44"/>
      <c r="P353" s="9"/>
      <c r="Q353" s="9"/>
      <c r="R353" s="9"/>
      <c r="S353" s="20"/>
      <c r="T353" s="9"/>
      <c r="U353" s="9"/>
      <c r="V353" s="9"/>
      <c r="W353" s="9"/>
      <c r="X353" s="9"/>
      <c r="Y353" s="9"/>
      <c r="Z353" s="9"/>
      <c r="AA353" s="9"/>
      <c r="AB353" s="9"/>
      <c r="AC353" s="9"/>
      <c r="AD353" s="9"/>
      <c r="AE353" s="9"/>
      <c r="AF353" s="9"/>
      <c r="AG353" s="9"/>
      <c r="AH353" s="9"/>
      <c r="AI353" s="9"/>
      <c r="AJ353" s="9"/>
    </row>
    <row r="354" spans="13:36" x14ac:dyDescent="0.25">
      <c r="M354" s="14"/>
      <c r="N354" s="9"/>
      <c r="O354" s="44"/>
      <c r="P354" s="9"/>
      <c r="Q354" s="9"/>
      <c r="R354" s="9"/>
      <c r="S354" s="20"/>
      <c r="T354" s="9"/>
      <c r="U354" s="9"/>
      <c r="V354" s="9"/>
      <c r="W354" s="9"/>
      <c r="X354" s="9"/>
      <c r="Y354" s="9"/>
      <c r="Z354" s="9"/>
      <c r="AA354" s="9"/>
      <c r="AB354" s="9"/>
      <c r="AC354" s="9"/>
      <c r="AD354" s="9"/>
      <c r="AE354" s="9"/>
      <c r="AF354" s="9"/>
      <c r="AG354" s="9"/>
      <c r="AH354" s="9"/>
      <c r="AI354" s="9"/>
      <c r="AJ354" s="9"/>
    </row>
    <row r="355" spans="13:36" x14ac:dyDescent="0.25">
      <c r="M355" s="14"/>
      <c r="N355" s="9"/>
      <c r="O355" s="44"/>
      <c r="P355" s="9"/>
      <c r="Q355" s="9"/>
      <c r="R355" s="9"/>
      <c r="S355" s="20"/>
      <c r="T355" s="9"/>
      <c r="U355" s="9"/>
      <c r="V355" s="9"/>
      <c r="W355" s="9"/>
      <c r="X355" s="9"/>
      <c r="Y355" s="9"/>
      <c r="Z355" s="9"/>
      <c r="AA355" s="9"/>
      <c r="AB355" s="9"/>
      <c r="AC355" s="9"/>
      <c r="AD355" s="9"/>
      <c r="AE355" s="9"/>
      <c r="AF355" s="9"/>
      <c r="AG355" s="9"/>
      <c r="AH355" s="9"/>
      <c r="AI355" s="9"/>
      <c r="AJ355" s="9"/>
    </row>
    <row r="356" spans="13:36" x14ac:dyDescent="0.25">
      <c r="M356" s="14"/>
      <c r="N356" s="9"/>
      <c r="O356" s="44"/>
      <c r="P356" s="9"/>
      <c r="Q356" s="9"/>
      <c r="R356" s="9"/>
      <c r="S356" s="20"/>
      <c r="T356" s="9"/>
      <c r="U356" s="9"/>
      <c r="V356" s="9"/>
      <c r="W356" s="9"/>
      <c r="X356" s="9"/>
      <c r="Y356" s="9"/>
      <c r="Z356" s="9"/>
      <c r="AA356" s="9"/>
      <c r="AB356" s="9"/>
      <c r="AC356" s="9"/>
      <c r="AD356" s="9"/>
      <c r="AE356" s="9"/>
      <c r="AF356" s="9"/>
      <c r="AG356" s="9"/>
      <c r="AH356" s="9"/>
      <c r="AI356" s="9"/>
      <c r="AJ356" s="9"/>
    </row>
    <row r="357" spans="13:36" x14ac:dyDescent="0.25">
      <c r="M357" s="14"/>
      <c r="N357" s="9"/>
      <c r="O357" s="44"/>
      <c r="P357" s="9"/>
      <c r="Q357" s="9"/>
      <c r="R357" s="9"/>
      <c r="S357" s="20"/>
      <c r="T357" s="9"/>
      <c r="U357" s="9"/>
      <c r="V357" s="9"/>
      <c r="W357" s="9"/>
      <c r="X357" s="9"/>
      <c r="Y357" s="9"/>
      <c r="Z357" s="9"/>
      <c r="AA357" s="9"/>
      <c r="AB357" s="9"/>
      <c r="AC357" s="9"/>
      <c r="AD357" s="9"/>
      <c r="AE357" s="9"/>
      <c r="AF357" s="9"/>
      <c r="AG357" s="9"/>
      <c r="AH357" s="9"/>
      <c r="AI357" s="9"/>
      <c r="AJ357" s="9"/>
    </row>
    <row r="358" spans="13:36" x14ac:dyDescent="0.25">
      <c r="M358" s="14"/>
      <c r="N358" s="9"/>
      <c r="O358" s="44"/>
      <c r="P358" s="9"/>
      <c r="Q358" s="9"/>
      <c r="R358" s="9"/>
      <c r="S358" s="20"/>
      <c r="T358" s="9"/>
      <c r="U358" s="9"/>
      <c r="V358" s="9"/>
      <c r="W358" s="9"/>
      <c r="X358" s="9"/>
      <c r="Y358" s="9"/>
      <c r="Z358" s="9"/>
      <c r="AA358" s="9"/>
      <c r="AB358" s="9"/>
      <c r="AC358" s="9"/>
      <c r="AD358" s="9"/>
      <c r="AE358" s="9"/>
      <c r="AF358" s="9"/>
      <c r="AG358" s="9"/>
      <c r="AH358" s="9"/>
      <c r="AI358" s="9"/>
      <c r="AJ358" s="9"/>
    </row>
    <row r="359" spans="13:36" x14ac:dyDescent="0.25">
      <c r="M359" s="14"/>
      <c r="N359" s="9"/>
      <c r="O359" s="44"/>
      <c r="P359" s="9"/>
      <c r="Q359" s="9"/>
      <c r="R359" s="9"/>
      <c r="S359" s="20"/>
      <c r="T359" s="9"/>
      <c r="U359" s="9"/>
      <c r="V359" s="9"/>
      <c r="W359" s="9"/>
      <c r="X359" s="9"/>
      <c r="Y359" s="9"/>
      <c r="Z359" s="9"/>
      <c r="AA359" s="9"/>
      <c r="AB359" s="9"/>
      <c r="AC359" s="9"/>
      <c r="AD359" s="9"/>
      <c r="AE359" s="9"/>
      <c r="AF359" s="9"/>
      <c r="AG359" s="9"/>
      <c r="AH359" s="9"/>
      <c r="AI359" s="9"/>
      <c r="AJ359" s="9"/>
    </row>
    <row r="360" spans="13:36" x14ac:dyDescent="0.25">
      <c r="M360" s="14"/>
      <c r="N360" s="9"/>
      <c r="O360" s="44"/>
      <c r="P360" s="9"/>
      <c r="Q360" s="9"/>
      <c r="R360" s="9"/>
      <c r="S360" s="20"/>
      <c r="T360" s="9"/>
      <c r="U360" s="9"/>
      <c r="V360" s="9"/>
      <c r="W360" s="9"/>
      <c r="X360" s="9"/>
      <c r="Y360" s="9"/>
      <c r="Z360" s="9"/>
      <c r="AA360" s="9"/>
      <c r="AB360" s="9"/>
      <c r="AC360" s="9"/>
      <c r="AD360" s="9"/>
      <c r="AE360" s="9"/>
      <c r="AF360" s="9"/>
      <c r="AG360" s="9"/>
      <c r="AH360" s="9"/>
      <c r="AI360" s="9"/>
      <c r="AJ360" s="9"/>
    </row>
    <row r="361" spans="13:36" x14ac:dyDescent="0.25">
      <c r="M361" s="14"/>
      <c r="N361" s="9"/>
      <c r="O361" s="44"/>
      <c r="P361" s="9"/>
      <c r="Q361" s="9"/>
      <c r="R361" s="9"/>
      <c r="S361" s="20"/>
      <c r="T361" s="9"/>
      <c r="U361" s="9"/>
      <c r="V361" s="9"/>
      <c r="W361" s="9"/>
      <c r="X361" s="9"/>
      <c r="Y361" s="9"/>
      <c r="Z361" s="9"/>
      <c r="AA361" s="9"/>
      <c r="AB361" s="9"/>
      <c r="AC361" s="9"/>
      <c r="AD361" s="9"/>
      <c r="AE361" s="9"/>
      <c r="AF361" s="9"/>
      <c r="AG361" s="9"/>
      <c r="AH361" s="9"/>
      <c r="AI361" s="9"/>
      <c r="AJ361" s="9"/>
    </row>
    <row r="362" spans="13:36" x14ac:dyDescent="0.25">
      <c r="M362" s="14"/>
      <c r="N362" s="9"/>
      <c r="O362" s="44"/>
      <c r="P362" s="9"/>
      <c r="Q362" s="9"/>
      <c r="R362" s="9"/>
      <c r="S362" s="20"/>
      <c r="T362" s="9"/>
      <c r="U362" s="9"/>
      <c r="V362" s="9"/>
      <c r="W362" s="9"/>
      <c r="X362" s="9"/>
      <c r="Y362" s="9"/>
      <c r="Z362" s="9"/>
      <c r="AA362" s="9"/>
      <c r="AB362" s="9"/>
      <c r="AC362" s="9"/>
      <c r="AD362" s="9"/>
      <c r="AE362" s="9"/>
      <c r="AF362" s="9"/>
      <c r="AG362" s="9"/>
      <c r="AH362" s="9"/>
      <c r="AI362" s="9"/>
      <c r="AJ362" s="9"/>
    </row>
    <row r="363" spans="13:36" x14ac:dyDescent="0.25">
      <c r="M363" s="14"/>
      <c r="N363" s="9"/>
      <c r="O363" s="44"/>
      <c r="P363" s="9"/>
      <c r="Q363" s="9"/>
      <c r="R363" s="9"/>
      <c r="S363" s="20"/>
      <c r="T363" s="9"/>
      <c r="U363" s="9"/>
      <c r="V363" s="9"/>
      <c r="W363" s="9"/>
      <c r="X363" s="9"/>
      <c r="Y363" s="9"/>
      <c r="Z363" s="9"/>
      <c r="AA363" s="9"/>
      <c r="AB363" s="9"/>
      <c r="AC363" s="9"/>
      <c r="AD363" s="9"/>
      <c r="AE363" s="9"/>
      <c r="AF363" s="9"/>
      <c r="AG363" s="9"/>
      <c r="AH363" s="9"/>
      <c r="AI363" s="9"/>
      <c r="AJ363" s="9"/>
    </row>
    <row r="364" spans="13:36" x14ac:dyDescent="0.25">
      <c r="M364" s="14"/>
    </row>
    <row r="365" spans="13:36" x14ac:dyDescent="0.25">
      <c r="M365" s="14"/>
    </row>
    <row r="366" spans="13:36" x14ac:dyDescent="0.25">
      <c r="M366" s="14"/>
    </row>
    <row r="367" spans="13:36" x14ac:dyDescent="0.25">
      <c r="M367" s="14"/>
    </row>
    <row r="368" spans="13:36" x14ac:dyDescent="0.25">
      <c r="M368" s="14"/>
    </row>
    <row r="369" spans="13:36" x14ac:dyDescent="0.25">
      <c r="M369" s="14"/>
    </row>
    <row r="370" spans="13:36" x14ac:dyDescent="0.25">
      <c r="M370" s="14"/>
    </row>
    <row r="371" spans="13:36" x14ac:dyDescent="0.25">
      <c r="M371" s="14"/>
    </row>
    <row r="372" spans="13:36" x14ac:dyDescent="0.25">
      <c r="M372" s="14"/>
    </row>
    <row r="373" spans="13:36" x14ac:dyDescent="0.25">
      <c r="M373" s="14"/>
    </row>
    <row r="374" spans="13:36" x14ac:dyDescent="0.25">
      <c r="M374" s="14"/>
    </row>
    <row r="375" spans="13:36" x14ac:dyDescent="0.25">
      <c r="M375" s="14"/>
    </row>
    <row r="376" spans="13:36" x14ac:dyDescent="0.25">
      <c r="M376" s="14"/>
    </row>
    <row r="377" spans="13:36" x14ac:dyDescent="0.25">
      <c r="M377" s="14"/>
      <c r="N377" s="424"/>
      <c r="O377" s="43"/>
      <c r="P377" s="424"/>
      <c r="Q377" s="29"/>
      <c r="R377" s="29"/>
      <c r="T377" s="29"/>
      <c r="U377" s="29"/>
      <c r="V377" s="29"/>
      <c r="W377" s="29"/>
      <c r="X377" s="29"/>
      <c r="Y377" s="29"/>
      <c r="Z377" s="29"/>
      <c r="AA377" s="29"/>
      <c r="AB377" s="29"/>
      <c r="AC377" s="29"/>
      <c r="AD377" s="29"/>
      <c r="AE377" s="29"/>
      <c r="AF377" s="29"/>
      <c r="AG377" s="29"/>
      <c r="AH377" s="29"/>
      <c r="AI377" s="29"/>
      <c r="AJ377" s="29"/>
    </row>
    <row r="378" spans="13:36" x14ac:dyDescent="0.25">
      <c r="M378" s="14"/>
      <c r="N378" s="424"/>
      <c r="O378" s="43"/>
      <c r="P378" s="424"/>
      <c r="Q378" s="29"/>
      <c r="R378" s="29"/>
      <c r="T378" s="29"/>
      <c r="U378" s="29"/>
      <c r="V378" s="29"/>
      <c r="W378" s="29"/>
      <c r="X378" s="29"/>
      <c r="Y378" s="29"/>
      <c r="Z378" s="29"/>
      <c r="AA378" s="29"/>
      <c r="AB378" s="29"/>
      <c r="AC378" s="29"/>
      <c r="AD378" s="29"/>
      <c r="AE378" s="29"/>
      <c r="AF378" s="29"/>
      <c r="AG378" s="29"/>
      <c r="AH378" s="29"/>
      <c r="AI378" s="29"/>
      <c r="AJ378" s="29"/>
    </row>
    <row r="379" spans="13:36" x14ac:dyDescent="0.25">
      <c r="M379" s="14"/>
    </row>
    <row r="380" spans="13:36" x14ac:dyDescent="0.25">
      <c r="M380" s="14"/>
    </row>
    <row r="381" spans="13:36" x14ac:dyDescent="0.25">
      <c r="M381" s="14"/>
    </row>
    <row r="382" spans="13:36" x14ac:dyDescent="0.25">
      <c r="M382" s="14"/>
      <c r="S382" s="33"/>
    </row>
    <row r="383" spans="13:36" x14ac:dyDescent="0.25">
      <c r="M383" s="14"/>
      <c r="S383" s="33"/>
    </row>
    <row r="384" spans="13:36" x14ac:dyDescent="0.25">
      <c r="M384" s="14"/>
    </row>
    <row r="385" spans="13:13" x14ac:dyDescent="0.25">
      <c r="M385" s="14"/>
    </row>
    <row r="386" spans="13:13" x14ac:dyDescent="0.25">
      <c r="M386" s="14"/>
    </row>
    <row r="387" spans="13:13" x14ac:dyDescent="0.25">
      <c r="M387" s="14"/>
    </row>
    <row r="388" spans="13:13" x14ac:dyDescent="0.25">
      <c r="M388" s="14"/>
    </row>
    <row r="389" spans="13:13" x14ac:dyDescent="0.25">
      <c r="M389" s="14"/>
    </row>
    <row r="390" spans="13:13" x14ac:dyDescent="0.25">
      <c r="M390" s="14"/>
    </row>
    <row r="391" spans="13:13" x14ac:dyDescent="0.25">
      <c r="M391" s="14"/>
    </row>
    <row r="392" spans="13:13" x14ac:dyDescent="0.25">
      <c r="M392" s="14"/>
    </row>
    <row r="393" spans="13:13" x14ac:dyDescent="0.25">
      <c r="M393" s="14"/>
    </row>
    <row r="394" spans="13:13" x14ac:dyDescent="0.25">
      <c r="M394" s="14"/>
    </row>
    <row r="395" spans="13:13" x14ac:dyDescent="0.25">
      <c r="M395" s="14"/>
    </row>
    <row r="396" spans="13:13" x14ac:dyDescent="0.25">
      <c r="M396" s="14"/>
    </row>
    <row r="397" spans="13:13" x14ac:dyDescent="0.25">
      <c r="M397" s="14"/>
    </row>
    <row r="398" spans="13:13" x14ac:dyDescent="0.25">
      <c r="M398" s="14"/>
    </row>
    <row r="399" spans="13:13" x14ac:dyDescent="0.25">
      <c r="M399" s="14"/>
    </row>
    <row r="400" spans="13:13" x14ac:dyDescent="0.25">
      <c r="M400" s="14"/>
    </row>
    <row r="401" spans="13:13" x14ac:dyDescent="0.25">
      <c r="M401" s="14"/>
    </row>
    <row r="402" spans="13:13" x14ac:dyDescent="0.25">
      <c r="M402" s="14"/>
    </row>
    <row r="403" spans="13:13" x14ac:dyDescent="0.25">
      <c r="M403" s="14"/>
    </row>
    <row r="404" spans="13:13" x14ac:dyDescent="0.25">
      <c r="M404" s="14"/>
    </row>
    <row r="405" spans="13:13" x14ac:dyDescent="0.25">
      <c r="M405" s="14"/>
    </row>
  </sheetData>
  <mergeCells count="110">
    <mergeCell ref="N1:Q1"/>
    <mergeCell ref="A2:E2"/>
    <mergeCell ref="D4:F4"/>
    <mergeCell ref="A6:D6"/>
    <mergeCell ref="E6:J6"/>
    <mergeCell ref="M6:M7"/>
    <mergeCell ref="N6:P6"/>
    <mergeCell ref="Q6:Q7"/>
    <mergeCell ref="AJ6:AJ7"/>
    <mergeCell ref="A7:D7"/>
    <mergeCell ref="E7:J7"/>
    <mergeCell ref="A8:D8"/>
    <mergeCell ref="E8:J8"/>
    <mergeCell ref="AM8:AP8"/>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A12:B12"/>
    <mergeCell ref="C12:D12"/>
    <mergeCell ref="F12:J12"/>
    <mergeCell ref="AM12:AU12"/>
    <mergeCell ref="A13:B13"/>
    <mergeCell ref="C13:E13"/>
    <mergeCell ref="AM13:AU13"/>
    <mergeCell ref="A9:D9"/>
    <mergeCell ref="E9:J9"/>
    <mergeCell ref="A10:C10"/>
    <mergeCell ref="E10:J10"/>
    <mergeCell ref="AM10:AO10"/>
    <mergeCell ref="A11:B11"/>
    <mergeCell ref="E11:J11"/>
    <mergeCell ref="A17:C17"/>
    <mergeCell ref="D17:J17"/>
    <mergeCell ref="A18:C18"/>
    <mergeCell ref="D18:J18"/>
    <mergeCell ref="A19:C19"/>
    <mergeCell ref="D19:J19"/>
    <mergeCell ref="A14:B14"/>
    <mergeCell ref="C14:E14"/>
    <mergeCell ref="A15:B15"/>
    <mergeCell ref="C15:E15"/>
    <mergeCell ref="A16:B16"/>
    <mergeCell ref="C16:J16"/>
    <mergeCell ref="B25:J25"/>
    <mergeCell ref="B26:J26"/>
    <mergeCell ref="C28:E28"/>
    <mergeCell ref="F28:I28"/>
    <mergeCell ref="C29:E29"/>
    <mergeCell ref="F29:I29"/>
    <mergeCell ref="A20:J20"/>
    <mergeCell ref="A21:C21"/>
    <mergeCell ref="D21:J21"/>
    <mergeCell ref="A22:J22"/>
    <mergeCell ref="B23:J23"/>
    <mergeCell ref="B24:J24"/>
    <mergeCell ref="C33:E33"/>
    <mergeCell ref="F33:I33"/>
    <mergeCell ref="C34:E34"/>
    <mergeCell ref="F34:I34"/>
    <mergeCell ref="C35:E35"/>
    <mergeCell ref="F35:I35"/>
    <mergeCell ref="C30:E30"/>
    <mergeCell ref="F30:I30"/>
    <mergeCell ref="C31:E31"/>
    <mergeCell ref="F31:I31"/>
    <mergeCell ref="C32:E32"/>
    <mergeCell ref="F32:I32"/>
    <mergeCell ref="B62:D62"/>
    <mergeCell ref="F62:L62"/>
    <mergeCell ref="N62:P62"/>
    <mergeCell ref="R62:S62"/>
    <mergeCell ref="F63:M63"/>
    <mergeCell ref="N63:P63"/>
    <mergeCell ref="R63:S63"/>
    <mergeCell ref="B60:D60"/>
    <mergeCell ref="F60:L60"/>
    <mergeCell ref="N60:P60"/>
    <mergeCell ref="R60:S60"/>
    <mergeCell ref="F61:M61"/>
    <mergeCell ref="N61:P61"/>
    <mergeCell ref="R61:S61"/>
    <mergeCell ref="B66:D66"/>
    <mergeCell ref="F66:L66"/>
    <mergeCell ref="N66:P66"/>
    <mergeCell ref="R66:S66"/>
    <mergeCell ref="F67:M67"/>
    <mergeCell ref="N67:P67"/>
    <mergeCell ref="R67:S67"/>
    <mergeCell ref="B64:D64"/>
    <mergeCell ref="F64:L64"/>
    <mergeCell ref="N64:P64"/>
    <mergeCell ref="R64:S64"/>
    <mergeCell ref="F65:M65"/>
    <mergeCell ref="N65:P65"/>
    <mergeCell ref="R65:S65"/>
  </mergeCells>
  <pageMargins left="0.59055118110236227" right="0.39370078740157483" top="0.27559055118110237" bottom="0.55118110236220474" header="0.31496062992125984" footer="0.31496062992125984"/>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05"/>
  <sheetViews>
    <sheetView view="pageBreakPreview" zoomScale="115" zoomScaleNormal="100" zoomScaleSheetLayoutView="115" workbookViewId="0">
      <selection activeCell="B3" sqref="B3:O3"/>
    </sheetView>
  </sheetViews>
  <sheetFormatPr defaultColWidth="9.140625" defaultRowHeight="15.75" x14ac:dyDescent="0.25"/>
  <cols>
    <col min="1" max="1" width="6.85546875" style="221" customWidth="1"/>
    <col min="2" max="2" width="17.42578125" style="221" customWidth="1"/>
    <col min="3" max="3" width="14.7109375" style="221" customWidth="1"/>
    <col min="4" max="4" width="9.7109375" style="221" customWidth="1"/>
    <col min="5" max="5" width="13.28515625" style="221" customWidth="1"/>
    <col min="6" max="6" width="3.85546875" style="221" customWidth="1"/>
    <col min="7" max="7" width="6.140625" style="221" customWidth="1"/>
    <col min="8" max="9" width="9.140625" style="221"/>
    <col min="10" max="10" width="16" style="221" customWidth="1"/>
    <col min="11" max="12" width="9.140625" style="221"/>
    <col min="13" max="13" width="13.140625" style="34" customWidth="1"/>
    <col min="14" max="14" width="53.7109375" style="4" customWidth="1"/>
    <col min="15" max="15" width="11.28515625" style="42" customWidth="1"/>
    <col min="16" max="16" width="15.28515625" style="4" customWidth="1"/>
    <col min="17" max="17" width="24.42578125" style="4" customWidth="1"/>
    <col min="18" max="18" width="13.5703125" style="4" customWidth="1"/>
    <col min="19" max="19" width="23.42578125" style="5" customWidth="1"/>
    <col min="20" max="20" width="17.85546875" style="4" customWidth="1"/>
    <col min="21" max="21" width="29.7109375" style="4" customWidth="1"/>
    <col min="22" max="22" width="20.7109375" style="4" customWidth="1"/>
    <col min="23" max="23" width="26" style="4" customWidth="1"/>
    <col min="24" max="24" width="17.5703125" style="4" customWidth="1"/>
    <col min="25" max="25" width="21.7109375" style="4" customWidth="1"/>
    <col min="26" max="26" width="22.140625" style="4" customWidth="1"/>
    <col min="27" max="27" width="16.42578125" style="4" customWidth="1"/>
    <col min="28" max="28" width="23.28515625" style="4" customWidth="1"/>
    <col min="29" max="29" width="22.28515625" style="4" customWidth="1"/>
    <col min="30" max="33" width="23.7109375" style="4" customWidth="1"/>
    <col min="34" max="34" width="25" style="4" customWidth="1"/>
    <col min="35" max="35" width="23.7109375" style="4" customWidth="1"/>
    <col min="36" max="36" width="32.28515625" style="4" customWidth="1"/>
    <col min="37" max="16384" width="9.140625" style="221"/>
  </cols>
  <sheetData>
    <row r="1" spans="1:47" ht="15.75" customHeight="1" x14ac:dyDescent="0.3">
      <c r="A1" s="6"/>
      <c r="B1" s="6"/>
      <c r="C1" s="6"/>
      <c r="D1" s="6"/>
      <c r="E1" s="6"/>
      <c r="F1" s="6"/>
      <c r="G1" s="6"/>
      <c r="H1" s="6"/>
      <c r="I1" s="6"/>
      <c r="J1" s="6"/>
      <c r="N1" s="549" t="s">
        <v>21</v>
      </c>
      <c r="O1" s="549"/>
      <c r="P1" s="549"/>
      <c r="Q1" s="549"/>
    </row>
    <row r="2" spans="1:47" ht="15.75" customHeight="1" x14ac:dyDescent="0.25">
      <c r="A2" s="550" t="s">
        <v>212</v>
      </c>
      <c r="B2" s="550"/>
      <c r="C2" s="550"/>
      <c r="D2" s="550"/>
      <c r="E2" s="550"/>
      <c r="F2" s="153">
        <v>13</v>
      </c>
      <c r="G2" s="189" t="s">
        <v>745</v>
      </c>
      <c r="H2" s="349"/>
      <c r="I2" s="48"/>
      <c r="J2" s="70"/>
    </row>
    <row r="3" spans="1:47" ht="15.75" customHeight="1" x14ac:dyDescent="0.25">
      <c r="A3" s="6"/>
      <c r="B3" s="6"/>
      <c r="C3" s="6"/>
      <c r="D3" s="6"/>
      <c r="E3" s="6"/>
      <c r="F3" s="6"/>
      <c r="G3" s="6"/>
      <c r="H3" s="6"/>
      <c r="I3" s="6"/>
      <c r="J3" s="6"/>
    </row>
    <row r="4" spans="1:47" ht="15.75" customHeight="1" x14ac:dyDescent="0.25">
      <c r="A4" s="6"/>
      <c r="B4" s="6"/>
      <c r="C4" s="71" t="s">
        <v>37</v>
      </c>
      <c r="D4" s="551" t="str">
        <f>VLOOKUP(F2,M:AJ,7)</f>
        <v>05 декабря 2020 г.</v>
      </c>
      <c r="E4" s="551"/>
      <c r="F4" s="551"/>
      <c r="G4" s="6"/>
      <c r="H4" s="6"/>
      <c r="I4" s="6"/>
      <c r="J4" s="6"/>
      <c r="M4" s="47"/>
      <c r="N4" s="41">
        <v>2</v>
      </c>
      <c r="O4" s="47">
        <v>3</v>
      </c>
      <c r="P4" s="41">
        <v>4</v>
      </c>
      <c r="Q4" s="47">
        <v>5</v>
      </c>
      <c r="R4" s="41">
        <v>6</v>
      </c>
      <c r="S4" s="47">
        <v>7</v>
      </c>
      <c r="T4" s="41">
        <v>8</v>
      </c>
      <c r="U4" s="47">
        <v>9</v>
      </c>
      <c r="V4" s="41">
        <v>10</v>
      </c>
      <c r="W4" s="47">
        <v>11</v>
      </c>
      <c r="X4" s="41">
        <v>12</v>
      </c>
      <c r="Y4" s="47">
        <v>13</v>
      </c>
      <c r="Z4" s="41">
        <v>14</v>
      </c>
      <c r="AA4" s="47">
        <v>15</v>
      </c>
      <c r="AB4" s="47">
        <v>16</v>
      </c>
      <c r="AC4" s="47">
        <v>17</v>
      </c>
      <c r="AD4" s="47">
        <v>18</v>
      </c>
      <c r="AE4" s="47">
        <v>19</v>
      </c>
      <c r="AF4" s="47">
        <v>20</v>
      </c>
      <c r="AG4" s="47">
        <v>21</v>
      </c>
      <c r="AH4" s="47">
        <v>22</v>
      </c>
      <c r="AI4" s="47">
        <v>23</v>
      </c>
      <c r="AJ4" s="47">
        <v>24</v>
      </c>
    </row>
    <row r="5" spans="1:47" ht="15.75" customHeight="1" x14ac:dyDescent="0.25">
      <c r="A5" s="6"/>
      <c r="B5" s="6"/>
      <c r="C5" s="6"/>
      <c r="D5" s="6"/>
      <c r="E5" s="6"/>
      <c r="F5" s="6"/>
      <c r="G5" s="6"/>
      <c r="H5" s="6"/>
      <c r="I5" s="6"/>
      <c r="J5" s="6"/>
      <c r="M5" s="7" t="s">
        <v>22</v>
      </c>
    </row>
    <row r="6" spans="1:47" ht="15.75" customHeight="1" x14ac:dyDescent="0.25">
      <c r="A6" s="552" t="s">
        <v>213</v>
      </c>
      <c r="B6" s="552"/>
      <c r="C6" s="552"/>
      <c r="D6" s="552"/>
      <c r="E6" s="553" t="str">
        <f>Исх!B32</f>
        <v>ООО «Соровскнефть»</v>
      </c>
      <c r="F6" s="553"/>
      <c r="G6" s="553"/>
      <c r="H6" s="553"/>
      <c r="I6" s="553"/>
      <c r="J6" s="553"/>
      <c r="M6" s="554" t="s">
        <v>23</v>
      </c>
      <c r="N6" s="545" t="s">
        <v>24</v>
      </c>
      <c r="O6" s="545"/>
      <c r="P6" s="545"/>
      <c r="Q6" s="545" t="s">
        <v>25</v>
      </c>
      <c r="R6" s="545" t="s">
        <v>26</v>
      </c>
      <c r="S6" s="546" t="s">
        <v>27</v>
      </c>
      <c r="T6" s="547" t="s">
        <v>28</v>
      </c>
      <c r="U6" s="547" t="s">
        <v>29</v>
      </c>
      <c r="V6" s="548" t="s">
        <v>40</v>
      </c>
      <c r="W6" s="543" t="s">
        <v>221</v>
      </c>
      <c r="X6" s="543" t="s">
        <v>30</v>
      </c>
      <c r="Y6" s="543" t="s">
        <v>31</v>
      </c>
      <c r="Z6" s="543" t="s">
        <v>32</v>
      </c>
      <c r="AA6" s="544" t="s">
        <v>7</v>
      </c>
      <c r="AB6" s="544" t="s">
        <v>216</v>
      </c>
      <c r="AC6" s="541" t="s">
        <v>214</v>
      </c>
      <c r="AD6" s="541" t="s">
        <v>215</v>
      </c>
      <c r="AE6" s="541" t="s">
        <v>206</v>
      </c>
      <c r="AF6" s="541" t="s">
        <v>207</v>
      </c>
      <c r="AG6" s="541" t="s">
        <v>219</v>
      </c>
      <c r="AH6" s="541" t="s">
        <v>208</v>
      </c>
      <c r="AI6" s="541" t="s">
        <v>218</v>
      </c>
      <c r="AJ6" s="555" t="s">
        <v>203</v>
      </c>
    </row>
    <row r="7" spans="1:47" ht="49.5" customHeight="1" x14ac:dyDescent="0.2">
      <c r="A7" s="533" t="s">
        <v>202</v>
      </c>
      <c r="B7" s="533"/>
      <c r="C7" s="533"/>
      <c r="D7" s="533"/>
      <c r="E7" s="557" t="str">
        <f>VLOOKUP(F2,M:AC, 2)</f>
        <v>Труба холоднодеформированная Ø32х3 мм В20</v>
      </c>
      <c r="F7" s="557"/>
      <c r="G7" s="557"/>
      <c r="H7" s="557"/>
      <c r="I7" s="557"/>
      <c r="J7" s="557"/>
      <c r="M7" s="554"/>
      <c r="N7" s="423" t="s">
        <v>33</v>
      </c>
      <c r="O7" s="422" t="s">
        <v>34</v>
      </c>
      <c r="P7" s="423" t="s">
        <v>35</v>
      </c>
      <c r="Q7" s="545"/>
      <c r="R7" s="545"/>
      <c r="S7" s="546"/>
      <c r="T7" s="547"/>
      <c r="U7" s="547"/>
      <c r="V7" s="548"/>
      <c r="W7" s="543"/>
      <c r="X7" s="543"/>
      <c r="Y7" s="543"/>
      <c r="Z7" s="543"/>
      <c r="AA7" s="544"/>
      <c r="AB7" s="544"/>
      <c r="AC7" s="542"/>
      <c r="AD7" s="542"/>
      <c r="AE7" s="542"/>
      <c r="AF7" s="542"/>
      <c r="AG7" s="542"/>
      <c r="AH7" s="542"/>
      <c r="AI7" s="542"/>
      <c r="AJ7" s="556"/>
    </row>
    <row r="8" spans="1:47" ht="15.75" customHeight="1" x14ac:dyDescent="0.25">
      <c r="A8" s="523" t="s">
        <v>316</v>
      </c>
      <c r="B8" s="523"/>
      <c r="C8" s="523"/>
      <c r="D8" s="523"/>
      <c r="E8" s="537">
        <f>VLOOKUP(F2,M:AJ,24)</f>
        <v>0</v>
      </c>
      <c r="F8" s="537"/>
      <c r="G8" s="537"/>
      <c r="H8" s="537"/>
      <c r="I8" s="537"/>
      <c r="J8" s="537"/>
      <c r="K8" s="263" t="s">
        <v>212</v>
      </c>
      <c r="L8" s="263" t="str">
        <f>CONCATENATE(K8,M8)</f>
        <v>Акт входного контроля №1</v>
      </c>
      <c r="M8" s="47">
        <v>1</v>
      </c>
      <c r="N8" s="261" t="s">
        <v>751</v>
      </c>
      <c r="O8" s="152" t="s">
        <v>747</v>
      </c>
      <c r="P8" s="261" t="str">
        <f t="shared" ref="P8" si="0">CONCATENATE(N8,R8)</f>
        <v xml:space="preserve">Трубы стальные бесшовные грячедеформированные общего назначения Ø57х5 мм 09Г2С; МУК №П2-01 М-0034, РД 03-606-03, ГОСТ 8732-78, ГОСТ 8731-74; </v>
      </c>
      <c r="Q8" s="261" t="s">
        <v>746</v>
      </c>
      <c r="R8" s="261" t="s">
        <v>713</v>
      </c>
      <c r="S8" s="418" t="s">
        <v>716</v>
      </c>
      <c r="T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8" s="261" t="s">
        <v>714</v>
      </c>
      <c r="V8" s="261" t="s">
        <v>423</v>
      </c>
      <c r="W8" s="261" t="s">
        <v>199</v>
      </c>
      <c r="X8" s="261" t="s">
        <v>197</v>
      </c>
      <c r="Y8" s="261" t="str">
        <f>Исх!E$8</f>
        <v xml:space="preserve">Романенко В.А. </v>
      </c>
      <c r="Z8" s="261" t="str">
        <f>Исх!E$12</f>
        <v xml:space="preserve">Гебеков Н.Г. </v>
      </c>
      <c r="AA8" s="261" t="str">
        <f>Исх!E$24</f>
        <v xml:space="preserve">Дегтярев Г.В. </v>
      </c>
      <c r="AB8" s="261" t="str">
        <f>Исх!E$25</f>
        <v>Меньков А.И.</v>
      </c>
      <c r="AC8" s="261" t="s">
        <v>691</v>
      </c>
      <c r="AD8" s="265" t="s">
        <v>715</v>
      </c>
      <c r="AE8" s="418" t="s">
        <v>716</v>
      </c>
      <c r="AF8" s="261"/>
      <c r="AG8" s="260"/>
      <c r="AH8" s="261"/>
      <c r="AI8" s="261" t="str">
        <f>Исх!B$31</f>
        <v>ООО «Нефтьмонтаж»,</v>
      </c>
      <c r="AJ8" s="260" t="s">
        <v>717</v>
      </c>
      <c r="AM8" s="538" t="s">
        <v>19</v>
      </c>
      <c r="AN8" s="539"/>
      <c r="AO8" s="539"/>
      <c r="AP8" s="539"/>
    </row>
    <row r="9" spans="1:47" ht="35.25" customHeight="1" x14ac:dyDescent="0.25">
      <c r="A9" s="533" t="s">
        <v>315</v>
      </c>
      <c r="B9" s="533"/>
      <c r="C9" s="533"/>
      <c r="D9" s="533"/>
      <c r="E9" s="537" t="str">
        <f>VLOOKUP(F2,M:AJ,17)</f>
        <v>АО "Первоуральский новотрубный завод"</v>
      </c>
      <c r="F9" s="537"/>
      <c r="G9" s="537"/>
      <c r="H9" s="537"/>
      <c r="I9" s="537"/>
      <c r="J9" s="537"/>
      <c r="K9" s="263" t="s">
        <v>212</v>
      </c>
      <c r="L9" s="263" t="str">
        <f t="shared" ref="L9:L58" si="1">CONCATENATE(K9,M9)</f>
        <v>Акт входного контроля №2</v>
      </c>
      <c r="M9" s="47">
        <v>2</v>
      </c>
      <c r="N9" s="348" t="s">
        <v>718</v>
      </c>
      <c r="O9" s="419" t="s">
        <v>678</v>
      </c>
      <c r="P9" s="366" t="s">
        <v>719</v>
      </c>
      <c r="Q9" s="261" t="s">
        <v>746</v>
      </c>
      <c r="R9" s="366" t="s">
        <v>595</v>
      </c>
      <c r="S9" s="418" t="s">
        <v>716</v>
      </c>
      <c r="T9" s="366" t="s">
        <v>720</v>
      </c>
      <c r="U9" s="366" t="s">
        <v>721</v>
      </c>
      <c r="V9" s="366" t="s">
        <v>226</v>
      </c>
      <c r="W9" s="366" t="s">
        <v>225</v>
      </c>
      <c r="X9" s="366" t="s">
        <v>197</v>
      </c>
      <c r="Y9" s="366" t="s">
        <v>594</v>
      </c>
      <c r="Z9" s="366" t="s">
        <v>402</v>
      </c>
      <c r="AA9" s="366" t="s">
        <v>305</v>
      </c>
      <c r="AB9" s="261" t="s">
        <v>407</v>
      </c>
      <c r="AC9" s="366" t="s">
        <v>722</v>
      </c>
      <c r="AD9" s="367" t="s">
        <v>723</v>
      </c>
      <c r="AE9" s="418" t="s">
        <v>716</v>
      </c>
      <c r="AF9" s="366"/>
      <c r="AG9" s="368"/>
      <c r="AH9" s="366"/>
      <c r="AI9" s="366" t="s">
        <v>348</v>
      </c>
      <c r="AJ9" s="368" t="s">
        <v>724</v>
      </c>
      <c r="AM9" s="425"/>
      <c r="AN9" s="426"/>
      <c r="AO9" s="426"/>
      <c r="AP9" s="426"/>
    </row>
    <row r="10" spans="1:47" ht="15.75" customHeight="1" x14ac:dyDescent="0.25">
      <c r="A10" s="523" t="s">
        <v>204</v>
      </c>
      <c r="B10" s="523"/>
      <c r="C10" s="523"/>
      <c r="D10" s="6"/>
      <c r="E10" s="536">
        <f>VLOOKUP(F2,M:AJ,18)</f>
        <v>44032</v>
      </c>
      <c r="F10" s="536"/>
      <c r="G10" s="536"/>
      <c r="H10" s="536"/>
      <c r="I10" s="536"/>
      <c r="J10" s="536"/>
      <c r="K10" s="263" t="s">
        <v>212</v>
      </c>
      <c r="L10" s="263" t="str">
        <f t="shared" si="1"/>
        <v>Акт входного контроля №3</v>
      </c>
      <c r="M10" s="47">
        <v>3</v>
      </c>
      <c r="N10" s="348" t="s">
        <v>725</v>
      </c>
      <c r="O10" s="420" t="s">
        <v>710</v>
      </c>
      <c r="P10" s="366" t="s">
        <v>719</v>
      </c>
      <c r="Q10" s="261" t="s">
        <v>746</v>
      </c>
      <c r="R10" s="366" t="s">
        <v>595</v>
      </c>
      <c r="S10" s="418" t="s">
        <v>716</v>
      </c>
      <c r="T10" s="366" t="s">
        <v>720</v>
      </c>
      <c r="U10" s="366" t="s">
        <v>727</v>
      </c>
      <c r="V10" s="366" t="s">
        <v>226</v>
      </c>
      <c r="W10" s="366" t="s">
        <v>225</v>
      </c>
      <c r="X10" s="366" t="s">
        <v>197</v>
      </c>
      <c r="Y10" s="366" t="s">
        <v>594</v>
      </c>
      <c r="Z10" s="366" t="s">
        <v>402</v>
      </c>
      <c r="AA10" s="366" t="s">
        <v>305</v>
      </c>
      <c r="AB10" s="261" t="s">
        <v>407</v>
      </c>
      <c r="AC10" s="366" t="s">
        <v>722</v>
      </c>
      <c r="AD10" s="367" t="s">
        <v>728</v>
      </c>
      <c r="AE10" s="418" t="s">
        <v>716</v>
      </c>
      <c r="AF10" s="366"/>
      <c r="AG10" s="368"/>
      <c r="AH10" s="366"/>
      <c r="AI10" s="366" t="s">
        <v>348</v>
      </c>
      <c r="AJ10" s="368" t="s">
        <v>726</v>
      </c>
      <c r="AM10" s="538" t="s">
        <v>91</v>
      </c>
      <c r="AN10" s="539"/>
      <c r="AO10" s="539"/>
    </row>
    <row r="11" spans="1:47" ht="15.75" customHeight="1" x14ac:dyDescent="0.25">
      <c r="A11" s="523" t="s">
        <v>205</v>
      </c>
      <c r="B11" s="523"/>
      <c r="C11" s="6"/>
      <c r="D11" s="6"/>
      <c r="E11" s="540" t="str">
        <f>VLOOKUP(F2,M:AJ,23)</f>
        <v>ООО «Соровскнефть»</v>
      </c>
      <c r="F11" s="540"/>
      <c r="G11" s="540"/>
      <c r="H11" s="540"/>
      <c r="I11" s="540"/>
      <c r="J11" s="540"/>
      <c r="K11" s="263" t="s">
        <v>212</v>
      </c>
      <c r="L11" s="263" t="str">
        <f t="shared" si="1"/>
        <v>Акт входного контроля №4</v>
      </c>
      <c r="M11" s="47">
        <v>4</v>
      </c>
      <c r="N11" s="348" t="s">
        <v>729</v>
      </c>
      <c r="O11" s="152" t="s">
        <v>730</v>
      </c>
      <c r="P11" s="261" t="str">
        <f>CONCATENATE(N11,R11)</f>
        <v xml:space="preserve">Отвод 90-57х5 09Г2С;МУК №П2-01 М-0034, РД 03-606-03, ГОСТ 17375-2001; </v>
      </c>
      <c r="Q11" s="261" t="s">
        <v>746</v>
      </c>
      <c r="R11" s="261" t="s">
        <v>731</v>
      </c>
      <c r="S11" s="418" t="s">
        <v>716</v>
      </c>
      <c r="T11"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11" s="348" t="s">
        <v>732</v>
      </c>
      <c r="V11" s="261" t="s">
        <v>423</v>
      </c>
      <c r="W11" s="348" t="s">
        <v>199</v>
      </c>
      <c r="X11" s="261" t="s">
        <v>197</v>
      </c>
      <c r="Y11" s="403" t="s">
        <v>352</v>
      </c>
      <c r="Z11" s="261" t="str">
        <f>Исх!E$12</f>
        <v xml:space="preserve">Гебеков Н.Г. </v>
      </c>
      <c r="AA11" s="261" t="str">
        <f>Исх!E$24</f>
        <v xml:space="preserve">Дегтярев Г.В. </v>
      </c>
      <c r="AB11" s="366" t="s">
        <v>407</v>
      </c>
      <c r="AC11" s="348" t="s">
        <v>733</v>
      </c>
      <c r="AD11" s="404" t="s">
        <v>734</v>
      </c>
      <c r="AE11" s="418" t="s">
        <v>716</v>
      </c>
      <c r="AF11" s="261"/>
      <c r="AG11" s="261"/>
      <c r="AH11" s="261"/>
      <c r="AI11" s="261" t="str">
        <f>Исх!B$31</f>
        <v>ООО «Нефтьмонтаж»,</v>
      </c>
      <c r="AJ11" s="260" t="s">
        <v>735</v>
      </c>
    </row>
    <row r="12" spans="1:47" ht="15.75" customHeight="1" x14ac:dyDescent="0.25">
      <c r="A12" s="534" t="s">
        <v>224</v>
      </c>
      <c r="B12" s="534"/>
      <c r="C12" s="529"/>
      <c r="D12" s="529"/>
      <c r="E12" s="424" t="s">
        <v>319</v>
      </c>
      <c r="F12" s="535" t="str">
        <f>VLOOKUP(F2,M:AC, 3)</f>
        <v>0,1 м</v>
      </c>
      <c r="G12" s="535"/>
      <c r="H12" s="535"/>
      <c r="I12" s="535"/>
      <c r="J12" s="535"/>
      <c r="K12" s="263" t="s">
        <v>212</v>
      </c>
      <c r="L12" s="263" t="str">
        <f t="shared" si="1"/>
        <v>Акт входного контроля №5</v>
      </c>
      <c r="M12" s="47">
        <v>5</v>
      </c>
      <c r="N12" s="348" t="s">
        <v>749</v>
      </c>
      <c r="O12" s="152" t="s">
        <v>596</v>
      </c>
      <c r="P12" s="261" t="str">
        <f t="shared" ref="P12:P13" si="2">CONCATENATE(N12,R12)</f>
        <v>Тройник 57х4 09Г2С;МУК №П2-01 М-0034, РД 03-606-03, ГОСТ 17376-2001;</v>
      </c>
      <c r="Q12" s="261" t="s">
        <v>746</v>
      </c>
      <c r="R12" s="348" t="s">
        <v>736</v>
      </c>
      <c r="S12" s="418" t="s">
        <v>716</v>
      </c>
      <c r="T12"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12" s="348" t="s">
        <v>737</v>
      </c>
      <c r="V12" s="366" t="s">
        <v>423</v>
      </c>
      <c r="W12" s="366" t="s">
        <v>199</v>
      </c>
      <c r="X12" s="366" t="s">
        <v>197</v>
      </c>
      <c r="Y12" s="403" t="s">
        <v>352</v>
      </c>
      <c r="Z12" s="366" t="s">
        <v>402</v>
      </c>
      <c r="AA12" s="366" t="s">
        <v>305</v>
      </c>
      <c r="AB12" s="366" t="s">
        <v>407</v>
      </c>
      <c r="AC12" s="348" t="s">
        <v>733</v>
      </c>
      <c r="AD12" s="367" t="s">
        <v>738</v>
      </c>
      <c r="AE12" s="418" t="s">
        <v>716</v>
      </c>
      <c r="AF12" s="261"/>
      <c r="AG12" s="261"/>
      <c r="AH12" s="261"/>
      <c r="AI12" s="261" t="str">
        <f>Исх!B$31</f>
        <v>ООО «Нефтьмонтаж»,</v>
      </c>
      <c r="AJ12" s="260" t="s">
        <v>739</v>
      </c>
      <c r="AM12" s="522" t="s">
        <v>711</v>
      </c>
      <c r="AN12" s="522"/>
      <c r="AO12" s="522"/>
      <c r="AP12" s="522"/>
      <c r="AQ12" s="522"/>
      <c r="AR12" s="522"/>
      <c r="AS12" s="522"/>
      <c r="AT12" s="522"/>
      <c r="AU12" s="522"/>
    </row>
    <row r="13" spans="1:47" ht="15.75" customHeight="1" x14ac:dyDescent="0.25">
      <c r="A13" s="523" t="s">
        <v>206</v>
      </c>
      <c r="B13" s="523"/>
      <c r="C13" s="536" t="str">
        <f>VLOOKUP(F2,M:AJ,19)</f>
        <v>12 июня 2021 г.</v>
      </c>
      <c r="D13" s="536"/>
      <c r="E13" s="536"/>
      <c r="F13" s="6"/>
      <c r="G13" s="6"/>
      <c r="H13" s="6"/>
      <c r="I13" s="6"/>
      <c r="J13" s="6"/>
      <c r="K13" s="263" t="s">
        <v>212</v>
      </c>
      <c r="L13" s="263" t="str">
        <f t="shared" si="1"/>
        <v>Акт входного контроля №6</v>
      </c>
      <c r="M13" s="47">
        <v>6</v>
      </c>
      <c r="N13" s="428" t="s">
        <v>758</v>
      </c>
      <c r="O13" s="152" t="s">
        <v>677</v>
      </c>
      <c r="P13" s="431" t="str">
        <f t="shared" si="2"/>
        <v>Задвижка клиновая с ручным приводом (в к-те с ответными фланцами и крепежом) ЗК50*16-Ф-Х-К0/4-К48/РМ/Н/С0 DN 50, PN 1,6 МПаМУК №П1-01.05 М-0080, РД 03-606-03;</v>
      </c>
      <c r="Q13" s="431" t="s">
        <v>746</v>
      </c>
      <c r="R13" s="431" t="s">
        <v>766</v>
      </c>
      <c r="S13" s="418" t="s">
        <v>716</v>
      </c>
      <c r="T13" s="431" t="s">
        <v>805</v>
      </c>
      <c r="U13" s="348" t="s">
        <v>767</v>
      </c>
      <c r="V13" s="261" t="s">
        <v>423</v>
      </c>
      <c r="W13" s="348" t="s">
        <v>199</v>
      </c>
      <c r="X13" s="261" t="s">
        <v>197</v>
      </c>
      <c r="Y13" s="403" t="s">
        <v>352</v>
      </c>
      <c r="Z13" s="261" t="s">
        <v>402</v>
      </c>
      <c r="AA13" s="261" t="s">
        <v>305</v>
      </c>
      <c r="AB13" s="366" t="s">
        <v>407</v>
      </c>
      <c r="AC13" s="348" t="s">
        <v>768</v>
      </c>
      <c r="AD13" s="404" t="s">
        <v>769</v>
      </c>
      <c r="AE13" s="418" t="s">
        <v>770</v>
      </c>
      <c r="AF13" s="261"/>
      <c r="AG13" s="261"/>
      <c r="AH13" s="261"/>
      <c r="AI13" s="261" t="s">
        <v>298</v>
      </c>
      <c r="AJ13" s="351" t="s">
        <v>785</v>
      </c>
      <c r="AM13" s="526" t="s">
        <v>712</v>
      </c>
      <c r="AN13" s="526"/>
      <c r="AO13" s="526"/>
      <c r="AP13" s="526"/>
      <c r="AQ13" s="526"/>
      <c r="AR13" s="526"/>
      <c r="AS13" s="526"/>
      <c r="AT13" s="526"/>
      <c r="AU13" s="526"/>
    </row>
    <row r="14" spans="1:47" ht="15.75" customHeight="1" x14ac:dyDescent="0.25">
      <c r="A14" s="530" t="s">
        <v>207</v>
      </c>
      <c r="B14" s="530"/>
      <c r="C14" s="531"/>
      <c r="D14" s="531"/>
      <c r="E14" s="531"/>
      <c r="F14" s="6"/>
      <c r="G14" s="6"/>
      <c r="H14" s="6"/>
      <c r="I14" s="6"/>
      <c r="J14" s="6"/>
      <c r="K14" s="263" t="s">
        <v>212</v>
      </c>
      <c r="L14" s="263" t="str">
        <f t="shared" si="1"/>
        <v>Акт входного контроля №7</v>
      </c>
      <c r="M14" s="47">
        <v>7</v>
      </c>
      <c r="N14" s="348" t="s">
        <v>752</v>
      </c>
      <c r="O14" s="152" t="s">
        <v>740</v>
      </c>
      <c r="P14" s="261" t="str">
        <f>CONCATENATE(N14,R14)</f>
        <v xml:space="preserve">Опора 57х5-09Г2С ТС-623.000-03 9.РНПО.3.20.057.00.000 СБ;МУК №П2-01 М-0034, РД 03-606-03, серия 5.903-13 в. 8-95; </v>
      </c>
      <c r="Q14" s="261" t="s">
        <v>746</v>
      </c>
      <c r="R14" s="261" t="s">
        <v>741</v>
      </c>
      <c r="S14" s="418" t="s">
        <v>716</v>
      </c>
      <c r="T14" s="261" t="s">
        <v>805</v>
      </c>
      <c r="U14" s="261" t="s">
        <v>753</v>
      </c>
      <c r="V14" s="261" t="s">
        <v>423</v>
      </c>
      <c r="W14" s="348" t="s">
        <v>199</v>
      </c>
      <c r="X14" s="261" t="s">
        <v>197</v>
      </c>
      <c r="Y14" s="403" t="s">
        <v>352</v>
      </c>
      <c r="Z14" s="261" t="s">
        <v>402</v>
      </c>
      <c r="AA14" s="261" t="s">
        <v>305</v>
      </c>
      <c r="AB14" s="366" t="s">
        <v>407</v>
      </c>
      <c r="AC14" s="348" t="s">
        <v>754</v>
      </c>
      <c r="AD14" s="350" t="s">
        <v>755</v>
      </c>
      <c r="AE14" s="418" t="s">
        <v>716</v>
      </c>
      <c r="AF14" s="261"/>
      <c r="AG14" s="261"/>
      <c r="AH14" s="261"/>
      <c r="AI14" s="261" t="s">
        <v>298</v>
      </c>
      <c r="AJ14" s="351" t="s">
        <v>609</v>
      </c>
    </row>
    <row r="15" spans="1:47" ht="15.75" customHeight="1" x14ac:dyDescent="0.25">
      <c r="A15" s="530" t="s">
        <v>208</v>
      </c>
      <c r="B15" s="530"/>
      <c r="C15" s="532"/>
      <c r="D15" s="532"/>
      <c r="E15" s="532"/>
      <c r="F15" s="6"/>
      <c r="G15" s="6"/>
      <c r="H15" s="6"/>
      <c r="I15" s="6"/>
      <c r="J15" s="6"/>
      <c r="K15" s="263" t="s">
        <v>212</v>
      </c>
      <c r="L15" s="263" t="str">
        <f t="shared" si="1"/>
        <v>Акт входного контроля №8</v>
      </c>
      <c r="M15" s="47">
        <v>8</v>
      </c>
      <c r="N15" s="348" t="s">
        <v>756</v>
      </c>
      <c r="O15" s="347" t="s">
        <v>600</v>
      </c>
      <c r="P15" s="261" t="str">
        <f>CONCATENATE(N15,R15)</f>
        <v>Опора 57х4-09Г2С ТС-670.000 9.РНПО.3.20.060.00.000;МУК №П2-01 М-0034, РД 03-606-03, серия 5.903-13 в. 7-95;</v>
      </c>
      <c r="Q15" s="261" t="s">
        <v>746</v>
      </c>
      <c r="R15" s="348" t="s">
        <v>742</v>
      </c>
      <c r="S15" s="418" t="s">
        <v>716</v>
      </c>
      <c r="T15" s="261" t="s">
        <v>805</v>
      </c>
      <c r="U15" s="261" t="s">
        <v>753</v>
      </c>
      <c r="V15" s="261" t="s">
        <v>423</v>
      </c>
      <c r="W15" s="348" t="s">
        <v>199</v>
      </c>
      <c r="X15" s="261" t="s">
        <v>197</v>
      </c>
      <c r="Y15" s="403" t="s">
        <v>352</v>
      </c>
      <c r="Z15" s="261" t="s">
        <v>402</v>
      </c>
      <c r="AA15" s="261" t="s">
        <v>305</v>
      </c>
      <c r="AB15" s="366" t="s">
        <v>407</v>
      </c>
      <c r="AC15" s="348" t="s">
        <v>754</v>
      </c>
      <c r="AD15" s="427" t="s">
        <v>755</v>
      </c>
      <c r="AE15" s="418" t="s">
        <v>716</v>
      </c>
      <c r="AF15" s="261"/>
      <c r="AG15" s="261"/>
      <c r="AH15" s="261"/>
      <c r="AI15" s="261" t="s">
        <v>298</v>
      </c>
      <c r="AJ15" s="351" t="s">
        <v>609</v>
      </c>
    </row>
    <row r="16" spans="1:47" ht="46.5" customHeight="1" x14ac:dyDescent="0.2">
      <c r="A16" s="533" t="s">
        <v>209</v>
      </c>
      <c r="B16" s="533"/>
      <c r="C16" s="527" t="s">
        <v>789</v>
      </c>
      <c r="D16" s="527"/>
      <c r="E16" s="527"/>
      <c r="F16" s="527"/>
      <c r="G16" s="527"/>
      <c r="H16" s="527"/>
      <c r="I16" s="527"/>
      <c r="J16" s="527"/>
      <c r="K16" s="263" t="s">
        <v>212</v>
      </c>
      <c r="L16" s="263" t="str">
        <f t="shared" si="1"/>
        <v>Акт входного контроля №9</v>
      </c>
      <c r="M16" s="47">
        <v>9</v>
      </c>
      <c r="N16" s="261" t="s">
        <v>759</v>
      </c>
      <c r="O16" s="347" t="s">
        <v>677</v>
      </c>
      <c r="P16" s="261" t="str">
        <f t="shared" ref="P16:P39" si="3">CONCATENATE(N16,R16)</f>
        <v>Фланец 50-16-11-1-Е-Ст20АМУК №П2-01 М-0034, РД 03-606-03, ГОСТ 33259-2015;</v>
      </c>
      <c r="Q16" s="261" t="s">
        <v>746</v>
      </c>
      <c r="R16" s="261" t="s">
        <v>771</v>
      </c>
      <c r="S16" s="418" t="s">
        <v>716</v>
      </c>
      <c r="T16" s="261" t="s">
        <v>805</v>
      </c>
      <c r="U16" s="261" t="s">
        <v>772</v>
      </c>
      <c r="V16" s="261" t="s">
        <v>423</v>
      </c>
      <c r="W16" s="261" t="s">
        <v>199</v>
      </c>
      <c r="X16" s="261" t="s">
        <v>197</v>
      </c>
      <c r="Y16" s="403" t="s">
        <v>352</v>
      </c>
      <c r="Z16" s="261" t="s">
        <v>402</v>
      </c>
      <c r="AA16" s="261" t="s">
        <v>305</v>
      </c>
      <c r="AB16" s="366" t="s">
        <v>407</v>
      </c>
      <c r="AC16" s="261" t="s">
        <v>598</v>
      </c>
      <c r="AD16" s="265"/>
      <c r="AE16" s="418" t="s">
        <v>716</v>
      </c>
      <c r="AF16" s="261"/>
      <c r="AG16" s="260"/>
      <c r="AH16" s="261"/>
      <c r="AI16" s="261" t="s">
        <v>298</v>
      </c>
      <c r="AJ16" s="260"/>
    </row>
    <row r="17" spans="1:36" ht="15.75" customHeight="1" x14ac:dyDescent="0.2">
      <c r="A17" s="523" t="s">
        <v>210</v>
      </c>
      <c r="B17" s="523"/>
      <c r="C17" s="523"/>
      <c r="D17" s="527" t="s">
        <v>797</v>
      </c>
      <c r="E17" s="527"/>
      <c r="F17" s="527"/>
      <c r="G17" s="527"/>
      <c r="H17" s="527"/>
      <c r="I17" s="527"/>
      <c r="J17" s="527"/>
      <c r="K17" s="263" t="s">
        <v>212</v>
      </c>
      <c r="L17" s="263" t="str">
        <f t="shared" si="1"/>
        <v>Акт входного контроля №10</v>
      </c>
      <c r="M17" s="47">
        <v>10</v>
      </c>
      <c r="N17" s="261" t="s">
        <v>760</v>
      </c>
      <c r="O17" s="152" t="s">
        <v>677</v>
      </c>
      <c r="P17" s="261" t="str">
        <f t="shared" si="3"/>
        <v>Прокладка 50-16 исп. Е-FМУК №П2-01 М-0034,РД 03-606-03, ТУ 33.114406-92;</v>
      </c>
      <c r="Q17" s="261" t="s">
        <v>746</v>
      </c>
      <c r="R17" s="348" t="s">
        <v>773</v>
      </c>
      <c r="S17" s="418" t="s">
        <v>716</v>
      </c>
      <c r="T17" s="261" t="s">
        <v>805</v>
      </c>
      <c r="U17" s="261" t="s">
        <v>772</v>
      </c>
      <c r="V17" s="261" t="s">
        <v>423</v>
      </c>
      <c r="W17" s="261" t="s">
        <v>199</v>
      </c>
      <c r="X17" s="261" t="s">
        <v>197</v>
      </c>
      <c r="Y17" s="403" t="s">
        <v>352</v>
      </c>
      <c r="Z17" s="261" t="s">
        <v>402</v>
      </c>
      <c r="AA17" s="261" t="s">
        <v>305</v>
      </c>
      <c r="AB17" s="366" t="s">
        <v>407</v>
      </c>
      <c r="AC17" s="348"/>
      <c r="AD17" s="355"/>
      <c r="AE17" s="418" t="s">
        <v>716</v>
      </c>
      <c r="AF17" s="268"/>
      <c r="AG17" s="260"/>
      <c r="AH17" s="261"/>
      <c r="AI17" s="261" t="s">
        <v>348</v>
      </c>
      <c r="AJ17" s="260"/>
    </row>
    <row r="18" spans="1:36" ht="36" customHeight="1" x14ac:dyDescent="0.25">
      <c r="A18" s="528" t="s">
        <v>317</v>
      </c>
      <c r="B18" s="528"/>
      <c r="C18" s="528"/>
      <c r="D18" s="529" t="str">
        <f>VLOOKUP(F2,M:AJ,6)</f>
        <v>МУК №П2-01 М-0034, РД 03-606-03, ГОСТ 8734-75/В8733-74;</v>
      </c>
      <c r="E18" s="529"/>
      <c r="F18" s="529"/>
      <c r="G18" s="529"/>
      <c r="H18" s="529"/>
      <c r="I18" s="529"/>
      <c r="J18" s="529"/>
      <c r="K18" s="263" t="s">
        <v>212</v>
      </c>
      <c r="L18" s="263" t="str">
        <f t="shared" si="1"/>
        <v>Акт входного контроля №11</v>
      </c>
      <c r="M18" s="47">
        <v>11</v>
      </c>
      <c r="N18" s="429" t="s">
        <v>761</v>
      </c>
      <c r="O18" s="430">
        <v>0.2</v>
      </c>
      <c r="P18" s="261" t="str">
        <f t="shared" si="3"/>
        <v>Труба Ø18х1,5 мм В20МУК №П2-01 М-0034,РД 03-606-03, ГОСТ 8734-75/ ГОСТ 8733-74;</v>
      </c>
      <c r="Q18" s="261" t="s">
        <v>746</v>
      </c>
      <c r="R18" s="348" t="s">
        <v>774</v>
      </c>
      <c r="S18" s="418" t="s">
        <v>716</v>
      </c>
      <c r="T18" s="261" t="s">
        <v>805</v>
      </c>
      <c r="U18" s="261" t="s">
        <v>772</v>
      </c>
      <c r="V18" s="261" t="s">
        <v>423</v>
      </c>
      <c r="W18" s="261" t="s">
        <v>199</v>
      </c>
      <c r="X18" s="261" t="s">
        <v>197</v>
      </c>
      <c r="Y18" s="403" t="s">
        <v>352</v>
      </c>
      <c r="Z18" s="261" t="s">
        <v>402</v>
      </c>
      <c r="AA18" s="261" t="s">
        <v>305</v>
      </c>
      <c r="AB18" s="366" t="s">
        <v>407</v>
      </c>
      <c r="AC18" s="348"/>
      <c r="AD18" s="355"/>
      <c r="AE18" s="418" t="s">
        <v>716</v>
      </c>
      <c r="AF18" s="268"/>
      <c r="AG18" s="260"/>
      <c r="AH18" s="261"/>
      <c r="AI18" s="261" t="s">
        <v>348</v>
      </c>
      <c r="AJ18" s="260"/>
    </row>
    <row r="19" spans="1:36" ht="30" customHeight="1" x14ac:dyDescent="0.25">
      <c r="A19" s="523" t="s">
        <v>321</v>
      </c>
      <c r="B19" s="523"/>
      <c r="C19" s="523"/>
      <c r="D19" s="529" t="s">
        <v>798</v>
      </c>
      <c r="E19" s="529"/>
      <c r="F19" s="529"/>
      <c r="G19" s="529"/>
      <c r="H19" s="529"/>
      <c r="I19" s="529"/>
      <c r="J19" s="529"/>
      <c r="K19" s="263" t="s">
        <v>212</v>
      </c>
      <c r="L19" s="263" t="str">
        <f t="shared" si="1"/>
        <v>Акт входного контроля №12</v>
      </c>
      <c r="M19" s="47">
        <v>12</v>
      </c>
      <c r="N19" s="260" t="s">
        <v>762</v>
      </c>
      <c r="O19" s="152" t="s">
        <v>677</v>
      </c>
      <c r="P19" s="261" t="str">
        <f t="shared" si="3"/>
        <v>Кран шаровой под приварку ЗАРД 015.016.40-03Р ХЛ1, DN 15, PN 1,6 МПа МУК №П2-01 М-0034, РД 03-606-03, ТУ 3742-002-52838824-2006;</v>
      </c>
      <c r="Q19" s="261" t="s">
        <v>746</v>
      </c>
      <c r="R19" s="261" t="s">
        <v>775</v>
      </c>
      <c r="S19" s="418" t="s">
        <v>716</v>
      </c>
      <c r="T19" s="261" t="s">
        <v>686</v>
      </c>
      <c r="U19" s="348" t="s">
        <v>776</v>
      </c>
      <c r="V19" s="261" t="s">
        <v>423</v>
      </c>
      <c r="W19" s="261" t="s">
        <v>199</v>
      </c>
      <c r="X19" s="261" t="s">
        <v>197</v>
      </c>
      <c r="Y19" s="261" t="s">
        <v>352</v>
      </c>
      <c r="Z19" s="261" t="s">
        <v>402</v>
      </c>
      <c r="AA19" s="261" t="s">
        <v>305</v>
      </c>
      <c r="AB19" s="366" t="s">
        <v>407</v>
      </c>
      <c r="AC19" s="261" t="s">
        <v>777</v>
      </c>
      <c r="AD19" s="265" t="s">
        <v>778</v>
      </c>
      <c r="AE19" s="418" t="s">
        <v>716</v>
      </c>
      <c r="AF19" s="268"/>
      <c r="AG19" s="260"/>
      <c r="AH19" s="261"/>
      <c r="AI19" s="261" t="s">
        <v>804</v>
      </c>
      <c r="AJ19" s="260" t="s">
        <v>786</v>
      </c>
    </row>
    <row r="20" spans="1:36" ht="15.75" customHeight="1" x14ac:dyDescent="0.2">
      <c r="A20" s="523" t="s">
        <v>318</v>
      </c>
      <c r="B20" s="523"/>
      <c r="C20" s="523"/>
      <c r="D20" s="523"/>
      <c r="E20" s="523"/>
      <c r="F20" s="523"/>
      <c r="G20" s="523"/>
      <c r="H20" s="523"/>
      <c r="I20" s="523"/>
      <c r="J20" s="523"/>
      <c r="K20" s="263" t="s">
        <v>212</v>
      </c>
      <c r="L20" s="263" t="str">
        <f t="shared" si="1"/>
        <v>Акт входного контроля №13</v>
      </c>
      <c r="M20" s="47">
        <v>13</v>
      </c>
      <c r="N20" s="261" t="s">
        <v>763</v>
      </c>
      <c r="O20" s="347" t="s">
        <v>764</v>
      </c>
      <c r="P20" s="261" t="str">
        <f t="shared" si="3"/>
        <v>Труба холоднодеформированная Ø32х3 мм В20МУК №П2-01 М-0034, РД 03-606-03, ГОСТ 8734-75/В8733-74;</v>
      </c>
      <c r="Q20" s="261" t="s">
        <v>746</v>
      </c>
      <c r="R20" s="261" t="s">
        <v>779</v>
      </c>
      <c r="S20" s="418" t="s">
        <v>716</v>
      </c>
      <c r="T20" s="261" t="s">
        <v>806</v>
      </c>
      <c r="U20" s="261" t="s">
        <v>780</v>
      </c>
      <c r="V20" s="261" t="s">
        <v>423</v>
      </c>
      <c r="W20" s="261" t="s">
        <v>199</v>
      </c>
      <c r="X20" s="261" t="s">
        <v>197</v>
      </c>
      <c r="Y20" s="403" t="s">
        <v>352</v>
      </c>
      <c r="Z20" s="261" t="s">
        <v>402</v>
      </c>
      <c r="AA20" s="261" t="s">
        <v>305</v>
      </c>
      <c r="AB20" s="366" t="s">
        <v>407</v>
      </c>
      <c r="AC20" s="261" t="s">
        <v>781</v>
      </c>
      <c r="AD20" s="265">
        <v>44032</v>
      </c>
      <c r="AE20" s="418" t="s">
        <v>770</v>
      </c>
      <c r="AF20" s="261"/>
      <c r="AG20" s="260"/>
      <c r="AH20" s="261"/>
      <c r="AI20" s="261" t="s">
        <v>298</v>
      </c>
      <c r="AJ20" s="260"/>
    </row>
    <row r="21" spans="1:36" ht="15.75" customHeight="1" x14ac:dyDescent="0.2">
      <c r="A21" s="524" t="s">
        <v>320</v>
      </c>
      <c r="B21" s="524"/>
      <c r="C21" s="524"/>
      <c r="D21" s="525" t="str">
        <f>VLOOKUP(F2,M:AJ,9)</f>
        <v xml:space="preserve">Сертификат качества №АК-409507/09; </v>
      </c>
      <c r="E21" s="525"/>
      <c r="F21" s="525"/>
      <c r="G21" s="525"/>
      <c r="H21" s="525"/>
      <c r="I21" s="525"/>
      <c r="J21" s="525"/>
      <c r="K21" s="263" t="s">
        <v>212</v>
      </c>
      <c r="L21" s="263" t="str">
        <f t="shared" si="1"/>
        <v>Акт входного контроля №14</v>
      </c>
      <c r="M21" s="47">
        <v>14</v>
      </c>
      <c r="N21" s="261" t="s">
        <v>765</v>
      </c>
      <c r="O21" s="152" t="s">
        <v>596</v>
      </c>
      <c r="P21" s="261" t="str">
        <f t="shared" si="3"/>
        <v>Кран шаровой с ручным приводом фланцевый (в к-те с ответными фланцами и крепежом) КШ.Ц.Ф.025.016 ХЛ1 DN 25, PN 1,6 МПаМУК №П2-01 М-0034,РД 03-606-03, ТУ 3742-001-45630744-2003;</v>
      </c>
      <c r="Q21" s="261" t="s">
        <v>746</v>
      </c>
      <c r="R21" s="348" t="s">
        <v>782</v>
      </c>
      <c r="S21" s="418" t="s">
        <v>716</v>
      </c>
      <c r="T21" s="261" t="s">
        <v>806</v>
      </c>
      <c r="U21" s="348" t="s">
        <v>783</v>
      </c>
      <c r="V21" s="261" t="s">
        <v>423</v>
      </c>
      <c r="W21" s="261" t="s">
        <v>199</v>
      </c>
      <c r="X21" s="261" t="s">
        <v>197</v>
      </c>
      <c r="Y21" s="403" t="s">
        <v>352</v>
      </c>
      <c r="Z21" s="261" t="s">
        <v>402</v>
      </c>
      <c r="AA21" s="261" t="s">
        <v>305</v>
      </c>
      <c r="AB21" s="366" t="s">
        <v>407</v>
      </c>
      <c r="AC21" s="348" t="s">
        <v>784</v>
      </c>
      <c r="AD21" s="432">
        <v>43771</v>
      </c>
      <c r="AE21" s="418" t="s">
        <v>770</v>
      </c>
      <c r="AF21" s="268"/>
      <c r="AG21" s="260"/>
      <c r="AH21" s="261"/>
      <c r="AI21" s="261" t="s">
        <v>348</v>
      </c>
      <c r="AJ21" s="260" t="s">
        <v>787</v>
      </c>
    </row>
    <row r="22" spans="1:36" ht="15.75" customHeight="1" x14ac:dyDescent="0.2">
      <c r="A22" s="523" t="s">
        <v>211</v>
      </c>
      <c r="B22" s="523"/>
      <c r="C22" s="523"/>
      <c r="D22" s="523"/>
      <c r="E22" s="523"/>
      <c r="F22" s="523"/>
      <c r="G22" s="523"/>
      <c r="H22" s="523"/>
      <c r="I22" s="523"/>
      <c r="J22" s="523"/>
      <c r="K22" s="263" t="s">
        <v>212</v>
      </c>
      <c r="L22" s="263" t="str">
        <f t="shared" si="1"/>
        <v>Акт входного контроля №</v>
      </c>
      <c r="M22" s="47"/>
      <c r="N22" s="260" t="s">
        <v>679</v>
      </c>
      <c r="O22" s="369" t="s">
        <v>681</v>
      </c>
      <c r="P22" s="261" t="str">
        <f t="shared" si="3"/>
        <v>Герметизирующие манжеты на переходах трубопроводов в защитном кожухе через автомобильные и железные дороги 273/530;МУК №П2-01 М-0034, РД 03-606-03, ТУ 2531-007-01297858-02, ТУ 2531-015-12019810-2015;</v>
      </c>
      <c r="Q22" s="261" t="s">
        <v>746</v>
      </c>
      <c r="R22" s="261" t="s">
        <v>612</v>
      </c>
      <c r="S22" s="405" t="s">
        <v>608</v>
      </c>
      <c r="T22" s="261" t="s">
        <v>686</v>
      </c>
      <c r="U22" s="261" t="s">
        <v>610</v>
      </c>
      <c r="V22" s="348" t="s">
        <v>226</v>
      </c>
      <c r="W22" s="366" t="s">
        <v>225</v>
      </c>
      <c r="X22" s="261" t="s">
        <v>197</v>
      </c>
      <c r="Y22" s="261" t="s">
        <v>352</v>
      </c>
      <c r="Z22" s="261" t="s">
        <v>402</v>
      </c>
      <c r="AA22" s="261" t="s">
        <v>305</v>
      </c>
      <c r="AB22" s="366" t="s">
        <v>407</v>
      </c>
      <c r="AC22" s="348" t="s">
        <v>611</v>
      </c>
      <c r="AD22" s="354" t="s">
        <v>682</v>
      </c>
      <c r="AE22" s="409" t="s">
        <v>608</v>
      </c>
      <c r="AF22" s="261"/>
      <c r="AG22" s="261"/>
      <c r="AH22" s="261"/>
      <c r="AI22" s="261" t="s">
        <v>804</v>
      </c>
      <c r="AJ22" s="260" t="s">
        <v>609</v>
      </c>
    </row>
    <row r="23" spans="1:36" ht="15.75" customHeight="1" x14ac:dyDescent="0.2">
      <c r="A23" s="421">
        <v>1</v>
      </c>
      <c r="B23" s="522" t="s">
        <v>711</v>
      </c>
      <c r="C23" s="522"/>
      <c r="D23" s="522"/>
      <c r="E23" s="522"/>
      <c r="F23" s="522"/>
      <c r="G23" s="522"/>
      <c r="H23" s="522"/>
      <c r="I23" s="522"/>
      <c r="J23" s="522"/>
      <c r="K23" s="263" t="s">
        <v>212</v>
      </c>
      <c r="L23" s="263" t="str">
        <f t="shared" si="1"/>
        <v>Акт входного контроля №</v>
      </c>
      <c r="M23" s="47"/>
      <c r="N23" s="260" t="s">
        <v>680</v>
      </c>
      <c r="O23" s="369" t="s">
        <v>681</v>
      </c>
      <c r="P23" s="261" t="str">
        <f t="shared" si="3"/>
        <v>Укрытия защитные манжеты герметизирующей перехода трубопровода. УЗМГ 273/530;МУК №П2-01 М-0034, РД 03-606-03, ТУ 2296-009-01297858-2005, ТУ 2296-003-12019810-2015;</v>
      </c>
      <c r="Q23" s="261" t="s">
        <v>746</v>
      </c>
      <c r="R23" s="261" t="s">
        <v>613</v>
      </c>
      <c r="S23" s="405" t="s">
        <v>608</v>
      </c>
      <c r="T23" s="261" t="s">
        <v>686</v>
      </c>
      <c r="U23" s="261" t="s">
        <v>610</v>
      </c>
      <c r="V23" s="348" t="s">
        <v>226</v>
      </c>
      <c r="W23" s="366" t="s">
        <v>225</v>
      </c>
      <c r="X23" s="261" t="s">
        <v>197</v>
      </c>
      <c r="Y23" s="261" t="s">
        <v>352</v>
      </c>
      <c r="Z23" s="261" t="s">
        <v>402</v>
      </c>
      <c r="AA23" s="261" t="s">
        <v>305</v>
      </c>
      <c r="AB23" s="366" t="s">
        <v>407</v>
      </c>
      <c r="AC23" s="348" t="s">
        <v>611</v>
      </c>
      <c r="AD23" s="354" t="s">
        <v>682</v>
      </c>
      <c r="AE23" s="409" t="s">
        <v>608</v>
      </c>
      <c r="AF23" s="261"/>
      <c r="AG23" s="261"/>
      <c r="AH23" s="261"/>
      <c r="AI23" s="261" t="s">
        <v>804</v>
      </c>
      <c r="AJ23" s="260" t="s">
        <v>609</v>
      </c>
    </row>
    <row r="24" spans="1:36" ht="15.75" customHeight="1" x14ac:dyDescent="0.2">
      <c r="A24" s="421">
        <v>2</v>
      </c>
      <c r="B24" s="526" t="s">
        <v>750</v>
      </c>
      <c r="C24" s="526"/>
      <c r="D24" s="526"/>
      <c r="E24" s="526"/>
      <c r="F24" s="526"/>
      <c r="G24" s="526"/>
      <c r="H24" s="526"/>
      <c r="I24" s="526"/>
      <c r="J24" s="526"/>
      <c r="K24" s="263" t="s">
        <v>212</v>
      </c>
      <c r="L24" s="263" t="str">
        <f t="shared" si="1"/>
        <v>Акт входного контроля №</v>
      </c>
      <c r="M24" s="47"/>
      <c r="N24" s="406" t="s">
        <v>684</v>
      </c>
      <c r="O24" s="407" t="s">
        <v>683</v>
      </c>
      <c r="P24" s="403" t="s">
        <v>685</v>
      </c>
      <c r="Q24" s="261" t="s">
        <v>746</v>
      </c>
      <c r="R24" s="403" t="s">
        <v>614</v>
      </c>
      <c r="S24" s="408" t="s">
        <v>615</v>
      </c>
      <c r="T24" s="403" t="s">
        <v>686</v>
      </c>
      <c r="U24" s="403" t="s">
        <v>687</v>
      </c>
      <c r="V24" s="403" t="s">
        <v>423</v>
      </c>
      <c r="W24" s="403" t="s">
        <v>199</v>
      </c>
      <c r="X24" s="403" t="s">
        <v>197</v>
      </c>
      <c r="Y24" s="366" t="s">
        <v>352</v>
      </c>
      <c r="Z24" s="403" t="s">
        <v>402</v>
      </c>
      <c r="AA24" s="403" t="s">
        <v>305</v>
      </c>
      <c r="AB24" s="403" t="s">
        <v>407</v>
      </c>
      <c r="AC24" s="403" t="s">
        <v>688</v>
      </c>
      <c r="AD24" s="404" t="s">
        <v>689</v>
      </c>
      <c r="AE24" s="409" t="s">
        <v>615</v>
      </c>
      <c r="AF24" s="403"/>
      <c r="AG24" s="403"/>
      <c r="AH24" s="403"/>
      <c r="AI24" s="403" t="s">
        <v>298</v>
      </c>
      <c r="AJ24" s="403" t="s">
        <v>690</v>
      </c>
    </row>
    <row r="25" spans="1:36" ht="15.75" customHeight="1" x14ac:dyDescent="0.2">
      <c r="A25" s="421">
        <v>3</v>
      </c>
      <c r="B25" s="522" t="s">
        <v>220</v>
      </c>
      <c r="C25" s="522"/>
      <c r="D25" s="522"/>
      <c r="E25" s="522"/>
      <c r="F25" s="522"/>
      <c r="G25" s="522"/>
      <c r="H25" s="522"/>
      <c r="I25" s="522"/>
      <c r="J25" s="522"/>
      <c r="K25" s="263" t="s">
        <v>212</v>
      </c>
      <c r="L25" s="263" t="str">
        <f t="shared" si="1"/>
        <v>Акт входного контроля №</v>
      </c>
      <c r="M25" s="47"/>
      <c r="N25" s="260" t="s">
        <v>616</v>
      </c>
      <c r="O25" s="369" t="s">
        <v>628</v>
      </c>
      <c r="P25" s="261" t="str">
        <f t="shared" si="3"/>
        <v>Мастика битумно-резиновая МБР-Х-65; МУК №П2-01 М-0034, РД 03-606-03, ГОСТ 30693-2000;</v>
      </c>
      <c r="Q25" s="261" t="s">
        <v>746</v>
      </c>
      <c r="R25" s="261" t="s">
        <v>617</v>
      </c>
      <c r="S25" s="405" t="s">
        <v>615</v>
      </c>
      <c r="T25" s="261" t="s">
        <v>686</v>
      </c>
      <c r="U25" s="261" t="s">
        <v>618</v>
      </c>
      <c r="V25" s="348" t="s">
        <v>226</v>
      </c>
      <c r="W25" s="366" t="s">
        <v>225</v>
      </c>
      <c r="X25" s="261" t="s">
        <v>197</v>
      </c>
      <c r="Y25" s="261" t="s">
        <v>352</v>
      </c>
      <c r="Z25" s="261" t="s">
        <v>402</v>
      </c>
      <c r="AA25" s="261" t="s">
        <v>305</v>
      </c>
      <c r="AB25" s="366" t="s">
        <v>407</v>
      </c>
      <c r="AC25" s="348" t="s">
        <v>619</v>
      </c>
      <c r="AD25" s="367" t="s">
        <v>620</v>
      </c>
      <c r="AE25" s="409" t="s">
        <v>615</v>
      </c>
      <c r="AF25" s="366"/>
      <c r="AG25" s="366"/>
      <c r="AH25" s="366"/>
      <c r="AI25" s="366" t="s">
        <v>348</v>
      </c>
      <c r="AJ25" s="368" t="s">
        <v>621</v>
      </c>
    </row>
    <row r="26" spans="1:36" ht="15.75" customHeight="1" x14ac:dyDescent="0.2">
      <c r="A26" s="421">
        <v>4</v>
      </c>
      <c r="B26" s="522" t="s">
        <v>220</v>
      </c>
      <c r="C26" s="522"/>
      <c r="D26" s="522"/>
      <c r="E26" s="522"/>
      <c r="F26" s="522"/>
      <c r="G26" s="522"/>
      <c r="H26" s="522"/>
      <c r="I26" s="522"/>
      <c r="J26" s="522"/>
      <c r="K26" s="263" t="s">
        <v>212</v>
      </c>
      <c r="L26" s="263" t="str">
        <f t="shared" si="1"/>
        <v>Акт входного контроля №</v>
      </c>
      <c r="M26" s="47"/>
      <c r="N26" s="260" t="s">
        <v>622</v>
      </c>
      <c r="O26" s="369" t="s">
        <v>623</v>
      </c>
      <c r="P26" s="261" t="str">
        <f t="shared" si="3"/>
        <v>Растворитель марки Р-4МУК №П2-01 М-0034, РД 03-606-03, ГОСТ 7827-74 с изм. №1-5;</v>
      </c>
      <c r="Q26" s="261" t="s">
        <v>746</v>
      </c>
      <c r="R26" s="261" t="s">
        <v>676</v>
      </c>
      <c r="S26" s="405" t="s">
        <v>615</v>
      </c>
      <c r="T26" s="261" t="s">
        <v>686</v>
      </c>
      <c r="U26" s="261" t="s">
        <v>624</v>
      </c>
      <c r="V26" s="348" t="s">
        <v>226</v>
      </c>
      <c r="W26" s="366" t="s">
        <v>225</v>
      </c>
      <c r="X26" s="261" t="s">
        <v>197</v>
      </c>
      <c r="Y26" s="261" t="s">
        <v>352</v>
      </c>
      <c r="Z26" s="261" t="s">
        <v>402</v>
      </c>
      <c r="AA26" s="261" t="s">
        <v>305</v>
      </c>
      <c r="AB26" s="366" t="s">
        <v>407</v>
      </c>
      <c r="AC26" s="261" t="s">
        <v>625</v>
      </c>
      <c r="AD26" s="265" t="s">
        <v>626</v>
      </c>
      <c r="AE26" s="409" t="s">
        <v>615</v>
      </c>
      <c r="AF26" s="261"/>
      <c r="AG26" s="261"/>
      <c r="AH26" s="261"/>
      <c r="AI26" s="261" t="s">
        <v>804</v>
      </c>
      <c r="AJ26" s="260" t="s">
        <v>627</v>
      </c>
    </row>
    <row r="27" spans="1:36" ht="15.75" customHeight="1" x14ac:dyDescent="0.25">
      <c r="A27" s="421"/>
      <c r="B27" s="262" t="s">
        <v>92</v>
      </c>
      <c r="C27" s="6"/>
      <c r="D27" s="2"/>
      <c r="E27" s="2"/>
      <c r="F27" s="2"/>
      <c r="G27" s="2"/>
      <c r="H27" s="2"/>
      <c r="I27" s="6"/>
      <c r="J27" s="6"/>
      <c r="K27" s="263" t="s">
        <v>212</v>
      </c>
      <c r="L27" s="263" t="str">
        <f t="shared" si="1"/>
        <v>Акт входного контроля №41</v>
      </c>
      <c r="M27" s="47">
        <v>41</v>
      </c>
      <c r="N27" s="260"/>
      <c r="O27" s="152"/>
      <c r="P27" s="261" t="str">
        <f t="shared" si="3"/>
        <v>МУК №П2-01 М-0034, РД 03-606-03,ГОСТ30245-2003;</v>
      </c>
      <c r="Q27" s="261" t="s">
        <v>746</v>
      </c>
      <c r="R27" s="261" t="s">
        <v>562</v>
      </c>
      <c r="S27" s="405" t="s">
        <v>490</v>
      </c>
      <c r="T27"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7" s="261" t="s">
        <v>553</v>
      </c>
      <c r="V27" s="261" t="s">
        <v>423</v>
      </c>
      <c r="W27" s="261" t="s">
        <v>199</v>
      </c>
      <c r="X27" s="261" t="s">
        <v>197</v>
      </c>
      <c r="Y27" s="261" t="s">
        <v>352</v>
      </c>
      <c r="Z27" s="261" t="str">
        <f>Исх!E$12</f>
        <v xml:space="preserve">Гебеков Н.Г. </v>
      </c>
      <c r="AA27" s="261" t="str">
        <f>Исх!E$24</f>
        <v xml:space="preserve">Дегтярев Г.В. </v>
      </c>
      <c r="AB27" s="366" t="s">
        <v>407</v>
      </c>
      <c r="AC27" s="261" t="s">
        <v>436</v>
      </c>
      <c r="AD27" s="265">
        <v>43903</v>
      </c>
      <c r="AE27" s="409" t="s">
        <v>490</v>
      </c>
      <c r="AF27" s="268"/>
      <c r="AG27" s="260"/>
      <c r="AH27" s="261"/>
      <c r="AI27" s="261" t="str">
        <f>Исх!B$31</f>
        <v>ООО «Нефтьмонтаж»,</v>
      </c>
      <c r="AJ27" s="260" t="s">
        <v>437</v>
      </c>
    </row>
    <row r="28" spans="1:36" ht="36" customHeight="1" x14ac:dyDescent="0.25">
      <c r="A28" s="11"/>
      <c r="B28" s="314" t="str">
        <f>D4</f>
        <v>05 декабря 2020 г.</v>
      </c>
      <c r="C28" s="520" t="str">
        <f>Исх!D20</f>
        <v xml:space="preserve"> Производитель работ ООО «Нефтьмонтаж» </v>
      </c>
      <c r="D28" s="520"/>
      <c r="E28" s="520"/>
      <c r="F28" s="521" t="str">
        <f>Исх!E8</f>
        <v xml:space="preserve">Романенко В.А. </v>
      </c>
      <c r="G28" s="521"/>
      <c r="H28" s="521"/>
      <c r="I28" s="521"/>
      <c r="J28" s="272"/>
      <c r="K28" s="263" t="s">
        <v>212</v>
      </c>
      <c r="L28" s="263" t="str">
        <f t="shared" si="1"/>
        <v>Акт входного контроля №42</v>
      </c>
      <c r="M28" s="47">
        <v>42</v>
      </c>
      <c r="N28" s="260"/>
      <c r="O28" s="152" t="s">
        <v>427</v>
      </c>
      <c r="P28" s="261" t="str">
        <f t="shared" si="3"/>
        <v>МУК №П2-01 М-0034, РД 03-606-03, ГОСТ30245-2003;</v>
      </c>
      <c r="Q28" s="261" t="s">
        <v>746</v>
      </c>
      <c r="R28" s="261" t="s">
        <v>547</v>
      </c>
      <c r="S28" s="264" t="s">
        <v>490</v>
      </c>
      <c r="T2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8" s="261" t="s">
        <v>554</v>
      </c>
      <c r="V28" s="261" t="s">
        <v>423</v>
      </c>
      <c r="W28" s="261" t="s">
        <v>199</v>
      </c>
      <c r="X28" s="261" t="s">
        <v>197</v>
      </c>
      <c r="Y28" s="261" t="s">
        <v>352</v>
      </c>
      <c r="Z28" s="261" t="str">
        <f>Исх!E$12</f>
        <v xml:space="preserve">Гебеков Н.Г. </v>
      </c>
      <c r="AA28" s="261" t="str">
        <f>Исх!E$24</f>
        <v xml:space="preserve">Дегтярев Г.В. </v>
      </c>
      <c r="AB28" s="366" t="s">
        <v>407</v>
      </c>
      <c r="AC28" s="261" t="s">
        <v>436</v>
      </c>
      <c r="AD28" s="265">
        <v>43846</v>
      </c>
      <c r="AE28" s="266">
        <v>44053</v>
      </c>
      <c r="AF28" s="261"/>
      <c r="AG28" s="261"/>
      <c r="AH28" s="261"/>
      <c r="AI28" s="261" t="str">
        <f>Исх!B$31</f>
        <v>ООО «Нефтьмонтаж»,</v>
      </c>
      <c r="AJ28" s="260" t="s">
        <v>438</v>
      </c>
    </row>
    <row r="29" spans="1:36" ht="15.75" customHeight="1" x14ac:dyDescent="0.25">
      <c r="A29" s="11"/>
      <c r="B29" s="270" t="s">
        <v>20</v>
      </c>
      <c r="C29" s="519" t="s">
        <v>313</v>
      </c>
      <c r="D29" s="519"/>
      <c r="E29" s="519"/>
      <c r="F29" s="519" t="s">
        <v>308</v>
      </c>
      <c r="G29" s="519"/>
      <c r="H29" s="519"/>
      <c r="I29" s="519"/>
      <c r="J29" s="271" t="s">
        <v>309</v>
      </c>
      <c r="K29" s="263" t="s">
        <v>212</v>
      </c>
      <c r="L29" s="263" t="str">
        <f t="shared" si="1"/>
        <v>Акт входного контроля №43</v>
      </c>
      <c r="M29" s="47">
        <v>43</v>
      </c>
      <c r="N29" s="260" t="s">
        <v>500</v>
      </c>
      <c r="O29" s="152" t="s">
        <v>494</v>
      </c>
      <c r="P29" s="261" t="str">
        <f t="shared" si="3"/>
        <v>Труба стальная профильная 80х80х4х12000 09Г2С-15;МУК №П2-01 М-0034, РД 03-606-03, ГОСТ30245-2003;</v>
      </c>
      <c r="Q29" s="261" t="s">
        <v>746</v>
      </c>
      <c r="R29" s="261" t="s">
        <v>547</v>
      </c>
      <c r="S29" s="264" t="s">
        <v>490</v>
      </c>
      <c r="T29"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9" s="261" t="s">
        <v>561</v>
      </c>
      <c r="V29" s="261" t="s">
        <v>423</v>
      </c>
      <c r="W29" s="261" t="s">
        <v>199</v>
      </c>
      <c r="X29" s="261" t="s">
        <v>197</v>
      </c>
      <c r="Y29" s="261" t="s">
        <v>352</v>
      </c>
      <c r="Z29" s="261" t="str">
        <f>Исх!E$12</f>
        <v xml:space="preserve">Гебеков Н.Г. </v>
      </c>
      <c r="AA29" s="261" t="str">
        <f>Исх!E$24</f>
        <v xml:space="preserve">Дегтярев Г.В. </v>
      </c>
      <c r="AB29" s="366" t="s">
        <v>407</v>
      </c>
      <c r="AC29" s="261" t="s">
        <v>499</v>
      </c>
      <c r="AD29" s="265">
        <v>43875</v>
      </c>
      <c r="AE29" s="266">
        <v>44053</v>
      </c>
      <c r="AF29" s="261"/>
      <c r="AG29" s="261"/>
      <c r="AH29" s="261"/>
      <c r="AI29" s="261" t="str">
        <f>Исх!B$31</f>
        <v>ООО «Нефтьмонтаж»,</v>
      </c>
      <c r="AJ29" s="260" t="s">
        <v>440</v>
      </c>
    </row>
    <row r="30" spans="1:36" ht="36" customHeight="1" x14ac:dyDescent="0.25">
      <c r="A30" s="11"/>
      <c r="B30" s="314" t="str">
        <f>B28</f>
        <v>05 декабря 2020 г.</v>
      </c>
      <c r="C30" s="520" t="str">
        <f>Исх!D12</f>
        <v xml:space="preserve"> Заместитель генерального директора ООО «Нефтьмонтаж» </v>
      </c>
      <c r="D30" s="520"/>
      <c r="E30" s="520"/>
      <c r="F30" s="521" t="str">
        <f>Исх!E12</f>
        <v xml:space="preserve">Гебеков Н.Г. </v>
      </c>
      <c r="G30" s="521"/>
      <c r="H30" s="521"/>
      <c r="I30" s="521"/>
      <c r="J30" s="272"/>
      <c r="K30" s="263" t="s">
        <v>212</v>
      </c>
      <c r="L30" s="263" t="str">
        <f t="shared" si="1"/>
        <v>Акт входного контроля №44</v>
      </c>
      <c r="M30" s="47">
        <v>44</v>
      </c>
      <c r="N30" s="260" t="s">
        <v>424</v>
      </c>
      <c r="O30" s="152" t="s">
        <v>428</v>
      </c>
      <c r="P30" s="261" t="str">
        <f t="shared" si="3"/>
        <v>Уголок горячекатаный 50х50х5х12000 09Г2С-15;МУК №П2-01 М-0034, РД 03-606-03, ГОСТ19281-2014;ГОСТ8509-93;</v>
      </c>
      <c r="Q30" s="261" t="s">
        <v>746</v>
      </c>
      <c r="R30" s="261" t="s">
        <v>433</v>
      </c>
      <c r="S30" s="264" t="s">
        <v>490</v>
      </c>
      <c r="T30"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0" s="261" t="s">
        <v>560</v>
      </c>
      <c r="V30" s="261" t="s">
        <v>423</v>
      </c>
      <c r="W30" s="261" t="s">
        <v>199</v>
      </c>
      <c r="X30" s="261" t="s">
        <v>197</v>
      </c>
      <c r="Y30" s="261" t="s">
        <v>352</v>
      </c>
      <c r="Z30" s="261" t="str">
        <f>Исх!E$12</f>
        <v xml:space="preserve">Гебеков Н.Г. </v>
      </c>
      <c r="AA30" s="261" t="str">
        <f>Исх!E$24</f>
        <v xml:space="preserve">Дегтярев Г.В. </v>
      </c>
      <c r="AB30" s="366" t="s">
        <v>407</v>
      </c>
      <c r="AC30" s="261" t="s">
        <v>378</v>
      </c>
      <c r="AD30" s="265">
        <v>43802</v>
      </c>
      <c r="AE30" s="266">
        <v>44053</v>
      </c>
      <c r="AF30" s="261"/>
      <c r="AG30" s="261"/>
      <c r="AH30" s="261"/>
      <c r="AI30" s="261" t="str">
        <f>Исх!B$31</f>
        <v>ООО «Нефтьмонтаж»,</v>
      </c>
      <c r="AJ30" s="260" t="s">
        <v>439</v>
      </c>
    </row>
    <row r="31" spans="1:36" ht="15.75" customHeight="1" x14ac:dyDescent="0.25">
      <c r="A31" s="11"/>
      <c r="B31" s="270" t="s">
        <v>20</v>
      </c>
      <c r="C31" s="519" t="s">
        <v>313</v>
      </c>
      <c r="D31" s="519"/>
      <c r="E31" s="519"/>
      <c r="F31" s="519" t="s">
        <v>308</v>
      </c>
      <c r="G31" s="519"/>
      <c r="H31" s="519"/>
      <c r="I31" s="519"/>
      <c r="J31" s="271" t="s">
        <v>309</v>
      </c>
      <c r="K31" s="263" t="s">
        <v>212</v>
      </c>
      <c r="L31" s="263" t="str">
        <f t="shared" si="1"/>
        <v>Акт входного контроля №45</v>
      </c>
      <c r="M31" s="47">
        <v>45</v>
      </c>
      <c r="N31" s="260" t="s">
        <v>432</v>
      </c>
      <c r="O31" s="152" t="s">
        <v>429</v>
      </c>
      <c r="P31" s="261" t="str">
        <f t="shared" si="3"/>
        <v>Уголок горячекатаный 100х100х8х12000 09Г2С-15;МУК №П2-01 М-0034, РД 03-606-03, ГОСТ19281-2014;ГОСТ8509-93;</v>
      </c>
      <c r="Q31" s="261" t="s">
        <v>746</v>
      </c>
      <c r="R31" s="261" t="s">
        <v>433</v>
      </c>
      <c r="S31" s="264" t="s">
        <v>490</v>
      </c>
      <c r="T31"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1" s="261" t="s">
        <v>559</v>
      </c>
      <c r="V31" s="261" t="s">
        <v>423</v>
      </c>
      <c r="W31" s="261" t="s">
        <v>199</v>
      </c>
      <c r="X31" s="261" t="s">
        <v>197</v>
      </c>
      <c r="Y31" s="261" t="s">
        <v>352</v>
      </c>
      <c r="Z31" s="261" t="str">
        <f>Исх!E$12</f>
        <v xml:space="preserve">Гебеков Н.Г. </v>
      </c>
      <c r="AA31" s="261" t="str">
        <f>Исх!E$24</f>
        <v xml:space="preserve">Дегтярев Г.В. </v>
      </c>
      <c r="AB31" s="366" t="s">
        <v>407</v>
      </c>
      <c r="AC31" s="261" t="s">
        <v>378</v>
      </c>
      <c r="AD31" s="265">
        <v>43145</v>
      </c>
      <c r="AE31" s="266">
        <v>44053</v>
      </c>
      <c r="AF31" s="261"/>
      <c r="AG31" s="261"/>
      <c r="AH31" s="261"/>
      <c r="AI31" s="261" t="str">
        <f>Исх!B$31</f>
        <v>ООО «Нефтьмонтаж»,</v>
      </c>
      <c r="AJ31" s="260" t="s">
        <v>441</v>
      </c>
    </row>
    <row r="32" spans="1:36" ht="44.25" customHeight="1" x14ac:dyDescent="0.25">
      <c r="A32" s="11"/>
      <c r="B32" s="314" t="str">
        <f>B28</f>
        <v>05 декабря 2020 г.</v>
      </c>
      <c r="C32" s="520" t="str">
        <f>Исх!D24</f>
        <v xml:space="preserve">Ведущий специалист по организации строительства и ремонту объектов ООО "Соровскнефть" </v>
      </c>
      <c r="D32" s="520"/>
      <c r="E32" s="520"/>
      <c r="F32" s="521" t="str">
        <f>Исх!E24</f>
        <v xml:space="preserve">Дегтярев Г.В. </v>
      </c>
      <c r="G32" s="521"/>
      <c r="H32" s="521"/>
      <c r="I32" s="521"/>
      <c r="J32" s="272"/>
      <c r="K32" s="263" t="s">
        <v>212</v>
      </c>
      <c r="L32" s="263" t="str">
        <f t="shared" si="1"/>
        <v>Акт входного контроля №46</v>
      </c>
      <c r="M32" s="47">
        <v>46</v>
      </c>
      <c r="N32" s="260" t="s">
        <v>445</v>
      </c>
      <c r="O32" s="152" t="s">
        <v>495</v>
      </c>
      <c r="P32" s="261" t="str">
        <f t="shared" si="3"/>
        <v>Лист г/к 10.000х1500х6000 09Г2С-15;МУК №П2-01 М-0034, РД 03-606-03, ГОСТ 19903-2015, ГОСТ 19281-2014;</v>
      </c>
      <c r="Q32" s="261" t="s">
        <v>746</v>
      </c>
      <c r="R32" s="261" t="s">
        <v>548</v>
      </c>
      <c r="S32" s="264" t="s">
        <v>490</v>
      </c>
      <c r="T32"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2" s="261" t="s">
        <v>552</v>
      </c>
      <c r="V32" s="261" t="s">
        <v>423</v>
      </c>
      <c r="W32" s="261" t="s">
        <v>199</v>
      </c>
      <c r="X32" s="261" t="s">
        <v>197</v>
      </c>
      <c r="Y32" s="261" t="s">
        <v>352</v>
      </c>
      <c r="Z32" s="261" t="str">
        <f>Исх!E$12</f>
        <v xml:space="preserve">Гебеков Н.Г. </v>
      </c>
      <c r="AA32" s="261" t="str">
        <f>Исх!E$24</f>
        <v xml:space="preserve">Дегтярев Г.В. </v>
      </c>
      <c r="AB32" s="366" t="s">
        <v>407</v>
      </c>
      <c r="AC32" s="261" t="s">
        <v>378</v>
      </c>
      <c r="AD32" s="265">
        <v>43893</v>
      </c>
      <c r="AE32" s="266">
        <v>44053</v>
      </c>
      <c r="AF32" s="261"/>
      <c r="AG32" s="261"/>
      <c r="AH32" s="261"/>
      <c r="AI32" s="261" t="str">
        <f>Исх!B$31</f>
        <v>ООО «Нефтьмонтаж»,</v>
      </c>
      <c r="AJ32" s="260" t="s">
        <v>443</v>
      </c>
    </row>
    <row r="33" spans="1:36" ht="15.75" customHeight="1" x14ac:dyDescent="0.25">
      <c r="A33" s="11"/>
      <c r="B33" s="270" t="s">
        <v>20</v>
      </c>
      <c r="C33" s="519" t="s">
        <v>313</v>
      </c>
      <c r="D33" s="519"/>
      <c r="E33" s="519"/>
      <c r="F33" s="519" t="s">
        <v>308</v>
      </c>
      <c r="G33" s="519"/>
      <c r="H33" s="519"/>
      <c r="I33" s="519"/>
      <c r="J33" s="271" t="s">
        <v>309</v>
      </c>
      <c r="K33" s="263" t="s">
        <v>212</v>
      </c>
      <c r="L33" s="263" t="str">
        <f t="shared" si="1"/>
        <v>Акт входного контроля №47</v>
      </c>
      <c r="M33" s="47">
        <v>47</v>
      </c>
      <c r="N33" s="260" t="s">
        <v>444</v>
      </c>
      <c r="O33" s="152" t="s">
        <v>496</v>
      </c>
      <c r="P33" s="261" t="str">
        <f t="shared" si="3"/>
        <v>Лист г/к 8.000х1500*6000 09Г2С-15;МУК №П2-01 М-0034, РД 03-606-03, ГОСТ 19903-2015, ГОСТ 19281-2014;</v>
      </c>
      <c r="Q33" s="261" t="s">
        <v>746</v>
      </c>
      <c r="R33" s="261" t="s">
        <v>548</v>
      </c>
      <c r="S33" s="264" t="s">
        <v>490</v>
      </c>
      <c r="T33"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3" s="261" t="s">
        <v>552</v>
      </c>
      <c r="V33" s="261" t="s">
        <v>423</v>
      </c>
      <c r="W33" s="261" t="s">
        <v>199</v>
      </c>
      <c r="X33" s="261" t="s">
        <v>197</v>
      </c>
      <c r="Y33" s="261" t="s">
        <v>352</v>
      </c>
      <c r="Z33" s="261" t="str">
        <f>Исх!E$12</f>
        <v xml:space="preserve">Гебеков Н.Г. </v>
      </c>
      <c r="AA33" s="261" t="str">
        <f>Исх!E$24</f>
        <v xml:space="preserve">Дегтярев Г.В. </v>
      </c>
      <c r="AB33" s="366" t="s">
        <v>407</v>
      </c>
      <c r="AC33" s="261" t="s">
        <v>378</v>
      </c>
      <c r="AD33" s="265">
        <v>43893</v>
      </c>
      <c r="AE33" s="266">
        <v>44053</v>
      </c>
      <c r="AF33" s="261"/>
      <c r="AG33" s="261"/>
      <c r="AH33" s="261"/>
      <c r="AI33" s="261" t="str">
        <f>Исх!B$31</f>
        <v>ООО «Нефтьмонтаж»,</v>
      </c>
      <c r="AJ33" s="260" t="s">
        <v>442</v>
      </c>
    </row>
    <row r="34" spans="1:36" ht="36" customHeight="1" x14ac:dyDescent="0.25">
      <c r="A34" s="11"/>
      <c r="B34" s="314" t="str">
        <f>B28</f>
        <v>05 декабря 2020 г.</v>
      </c>
      <c r="C34" s="520" t="str">
        <f>Исх!D26</f>
        <v xml:space="preserve"> Ведущий специалист ООО «РН-СтройКонтроль» </v>
      </c>
      <c r="D34" s="520"/>
      <c r="E34" s="520"/>
      <c r="F34" s="521" t="str">
        <f>Исх!E25</f>
        <v>Меньков А.И.</v>
      </c>
      <c r="G34" s="521"/>
      <c r="H34" s="521"/>
      <c r="I34" s="521"/>
      <c r="J34" s="272"/>
      <c r="K34" s="263" t="s">
        <v>212</v>
      </c>
      <c r="L34" s="263" t="str">
        <f t="shared" si="1"/>
        <v>Акт входного контроля №48</v>
      </c>
      <c r="M34" s="47">
        <v>48</v>
      </c>
      <c r="N34" s="260" t="s">
        <v>425</v>
      </c>
      <c r="O34" s="152" t="s">
        <v>497</v>
      </c>
      <c r="P34" s="261" t="str">
        <f t="shared" si="3"/>
        <v>Лист г/к 6.000х1500х6000 09Г2С-15МУК №П2-01 М-0034, РД 03-606-03,ГОСТ 19903-2015, ГОСТ 19281-2014;</v>
      </c>
      <c r="Q34" s="261" t="s">
        <v>746</v>
      </c>
      <c r="R34" s="261" t="s">
        <v>550</v>
      </c>
      <c r="S34" s="264" t="s">
        <v>490</v>
      </c>
      <c r="T34"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4" s="261" t="s">
        <v>558</v>
      </c>
      <c r="V34" s="261" t="s">
        <v>423</v>
      </c>
      <c r="W34" s="261" t="s">
        <v>199</v>
      </c>
      <c r="X34" s="261" t="s">
        <v>197</v>
      </c>
      <c r="Y34" s="261" t="s">
        <v>352</v>
      </c>
      <c r="Z34" s="261" t="str">
        <f>Исх!E$12</f>
        <v xml:space="preserve">Гебеков Н.Г. </v>
      </c>
      <c r="AA34" s="261" t="str">
        <f>Исх!E$24</f>
        <v xml:space="preserve">Дегтярев Г.В. </v>
      </c>
      <c r="AB34" s="366" t="s">
        <v>407</v>
      </c>
      <c r="AC34" s="261" t="s">
        <v>378</v>
      </c>
      <c r="AD34" s="265">
        <v>43780</v>
      </c>
      <c r="AE34" s="266">
        <v>44053</v>
      </c>
      <c r="AF34" s="261"/>
      <c r="AG34" s="261"/>
      <c r="AH34" s="261"/>
      <c r="AI34" s="261" t="str">
        <f>Исх!B$31</f>
        <v>ООО «Нефтьмонтаж»,</v>
      </c>
      <c r="AJ34" s="260" t="s">
        <v>446</v>
      </c>
    </row>
    <row r="35" spans="1:36" ht="15.75" customHeight="1" x14ac:dyDescent="0.25">
      <c r="A35" s="11"/>
      <c r="B35" s="270" t="s">
        <v>20</v>
      </c>
      <c r="C35" s="519" t="s">
        <v>313</v>
      </c>
      <c r="D35" s="519"/>
      <c r="E35" s="519"/>
      <c r="F35" s="519" t="s">
        <v>308</v>
      </c>
      <c r="G35" s="519"/>
      <c r="H35" s="519"/>
      <c r="I35" s="519"/>
      <c r="J35" s="271" t="s">
        <v>309</v>
      </c>
      <c r="K35" s="263" t="s">
        <v>212</v>
      </c>
      <c r="L35" s="263" t="str">
        <f t="shared" si="1"/>
        <v>Акт входного контроля №49</v>
      </c>
      <c r="M35" s="47">
        <v>49</v>
      </c>
      <c r="N35" s="260" t="s">
        <v>426</v>
      </c>
      <c r="O35" s="152" t="s">
        <v>431</v>
      </c>
      <c r="P35" s="261" t="str">
        <f t="shared" si="3"/>
        <v>Лист г/к 4.000х1500х6000 Ст3сп-5;МУК №П2-01 М-0034, РД 03-606-03, ГОСТ19903-2015;</v>
      </c>
      <c r="Q35" s="261" t="s">
        <v>746</v>
      </c>
      <c r="R35" s="261" t="s">
        <v>434</v>
      </c>
      <c r="S35" s="264" t="s">
        <v>490</v>
      </c>
      <c r="T35"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5" s="261" t="s">
        <v>557</v>
      </c>
      <c r="V35" s="261" t="s">
        <v>423</v>
      </c>
      <c r="W35" s="261" t="s">
        <v>199</v>
      </c>
      <c r="X35" s="261" t="s">
        <v>197</v>
      </c>
      <c r="Y35" s="261" t="s">
        <v>352</v>
      </c>
      <c r="Z35" s="261" t="str">
        <f>Исх!E$12</f>
        <v xml:space="preserve">Гебеков Н.Г. </v>
      </c>
      <c r="AA35" s="261" t="str">
        <f>Исх!E$24</f>
        <v xml:space="preserve">Дегтярев Г.В. </v>
      </c>
      <c r="AB35" s="366" t="s">
        <v>407</v>
      </c>
      <c r="AC35" s="261" t="s">
        <v>378</v>
      </c>
      <c r="AD35" s="265">
        <v>43886</v>
      </c>
      <c r="AE35" s="266">
        <v>44053</v>
      </c>
      <c r="AF35" s="261"/>
      <c r="AG35" s="261"/>
      <c r="AH35" s="261"/>
      <c r="AI35" s="261" t="str">
        <f>Исх!B$31</f>
        <v>ООО «Нефтьмонтаж»,</v>
      </c>
      <c r="AJ35" s="260" t="s">
        <v>447</v>
      </c>
    </row>
    <row r="36" spans="1:36" ht="15.75" customHeight="1" x14ac:dyDescent="0.25">
      <c r="A36" s="2"/>
      <c r="B36" s="2"/>
      <c r="C36" s="2"/>
      <c r="D36" s="2"/>
      <c r="E36" s="2"/>
      <c r="F36" s="2"/>
      <c r="G36" s="2"/>
      <c r="H36" s="2"/>
      <c r="I36" s="2"/>
      <c r="J36" s="2"/>
      <c r="K36" s="263" t="s">
        <v>212</v>
      </c>
      <c r="L36" s="263" t="str">
        <f t="shared" si="1"/>
        <v>Акт входного контроля №50</v>
      </c>
      <c r="M36" s="47">
        <v>50</v>
      </c>
      <c r="N36" s="261" t="s">
        <v>435</v>
      </c>
      <c r="O36" s="152" t="s">
        <v>430</v>
      </c>
      <c r="P36" s="261" t="str">
        <f t="shared" si="3"/>
        <v>Швеллер 12У*12000; 09Г2С-15;МУК №П2-01 М-0034, РД 03-606-03,ГОСТ 8240-97;</v>
      </c>
      <c r="Q36" s="261" t="s">
        <v>746</v>
      </c>
      <c r="R36" s="261" t="s">
        <v>549</v>
      </c>
      <c r="S36" s="264" t="s">
        <v>490</v>
      </c>
      <c r="T36"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6" s="261" t="s">
        <v>556</v>
      </c>
      <c r="V36" s="261" t="s">
        <v>423</v>
      </c>
      <c r="W36" s="261" t="s">
        <v>199</v>
      </c>
      <c r="X36" s="261" t="s">
        <v>197</v>
      </c>
      <c r="Y36" s="261" t="s">
        <v>352</v>
      </c>
      <c r="Z36" s="261" t="str">
        <f>Исх!E$12</f>
        <v xml:space="preserve">Гебеков Н.Г. </v>
      </c>
      <c r="AA36" s="261" t="str">
        <f>Исх!E$24</f>
        <v xml:space="preserve">Дегтярев Г.В. </v>
      </c>
      <c r="AB36" s="366" t="s">
        <v>407</v>
      </c>
      <c r="AC36" s="261" t="s">
        <v>378</v>
      </c>
      <c r="AD36" s="265">
        <v>43758</v>
      </c>
      <c r="AE36" s="266">
        <v>44053</v>
      </c>
      <c r="AF36" s="261"/>
      <c r="AG36" s="261"/>
      <c r="AH36" s="261"/>
      <c r="AI36" s="261" t="str">
        <f>Исх!B$31</f>
        <v>ООО «Нефтьмонтаж»,</v>
      </c>
      <c r="AJ36" s="261" t="s">
        <v>505</v>
      </c>
    </row>
    <row r="37" spans="1:36" x14ac:dyDescent="0.25">
      <c r="A37" s="6"/>
      <c r="B37" s="6"/>
      <c r="C37" s="6"/>
      <c r="D37" s="6"/>
      <c r="E37" s="6"/>
      <c r="F37" s="6"/>
      <c r="G37" s="6"/>
      <c r="H37" s="6"/>
      <c r="I37" s="6"/>
      <c r="J37" s="6"/>
      <c r="K37" s="263" t="s">
        <v>212</v>
      </c>
      <c r="L37" s="263" t="str">
        <f t="shared" si="1"/>
        <v>Акт входного контроля №51</v>
      </c>
      <c r="M37" s="47">
        <v>51</v>
      </c>
      <c r="N37" s="261" t="s">
        <v>501</v>
      </c>
      <c r="O37" s="152" t="s">
        <v>498</v>
      </c>
      <c r="P37" s="261" t="str">
        <f t="shared" si="3"/>
        <v>Круг 18*6000 Ст3сп;МУК №П2-01 М-0034, РД 03-606-03,ГОСТ 2590-2006; ГОСТ 535-2005;</v>
      </c>
      <c r="Q37" s="261" t="s">
        <v>746</v>
      </c>
      <c r="R37" s="261" t="s">
        <v>502</v>
      </c>
      <c r="S37" s="264" t="s">
        <v>490</v>
      </c>
      <c r="T37"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7" s="261" t="s">
        <v>555</v>
      </c>
      <c r="V37" s="261" t="s">
        <v>423</v>
      </c>
      <c r="W37" s="261" t="s">
        <v>199</v>
      </c>
      <c r="X37" s="261" t="s">
        <v>197</v>
      </c>
      <c r="Y37" s="261" t="s">
        <v>352</v>
      </c>
      <c r="Z37" s="261" t="str">
        <f>Исх!E$12</f>
        <v xml:space="preserve">Гебеков Н.Г. </v>
      </c>
      <c r="AA37" s="261" t="str">
        <f>Исх!E$24</f>
        <v xml:space="preserve">Дегтярев Г.В. </v>
      </c>
      <c r="AB37" s="366" t="s">
        <v>407</v>
      </c>
      <c r="AC37" s="261" t="s">
        <v>503</v>
      </c>
      <c r="AD37" s="265">
        <v>43785</v>
      </c>
      <c r="AE37" s="266">
        <v>44053</v>
      </c>
      <c r="AF37" s="261"/>
      <c r="AG37" s="261"/>
      <c r="AH37" s="261"/>
      <c r="AI37" s="261" t="str">
        <f>Исх!B$31</f>
        <v>ООО «Нефтьмонтаж»,</v>
      </c>
      <c r="AJ37" s="261" t="s">
        <v>504</v>
      </c>
    </row>
    <row r="38" spans="1:36" x14ac:dyDescent="0.25">
      <c r="A38" s="6"/>
      <c r="B38" s="6"/>
      <c r="C38" s="6"/>
      <c r="D38" s="6"/>
      <c r="E38" s="6"/>
      <c r="F38" s="6"/>
      <c r="G38" s="6"/>
      <c r="H38" s="6"/>
      <c r="I38" s="6"/>
      <c r="J38" s="6"/>
      <c r="K38" s="263" t="s">
        <v>212</v>
      </c>
      <c r="L38" s="263" t="str">
        <f t="shared" si="1"/>
        <v>Акт входного контроля №52</v>
      </c>
      <c r="M38" s="47">
        <v>52</v>
      </c>
      <c r="N38" s="319" t="s">
        <v>564</v>
      </c>
      <c r="O38" s="152" t="s">
        <v>382</v>
      </c>
      <c r="P38" s="261" t="str">
        <f t="shared" si="3"/>
        <v>Портландцемент общестроительный ЦЕМ I 42,5 Н ГОСТ 31108-2003;МУК №П2-01 М-0034,РД 03-606-03, ГОСТ 31108-2003;</v>
      </c>
      <c r="Q38" s="261" t="s">
        <v>746</v>
      </c>
      <c r="R38" s="261" t="s">
        <v>571</v>
      </c>
      <c r="S38" s="264" t="s">
        <v>565</v>
      </c>
      <c r="T3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8" s="261" t="s">
        <v>572</v>
      </c>
      <c r="V38" s="261" t="s">
        <v>423</v>
      </c>
      <c r="W38" s="261" t="s">
        <v>322</v>
      </c>
      <c r="X38" s="261" t="s">
        <v>197</v>
      </c>
      <c r="Y38" s="261" t="s">
        <v>352</v>
      </c>
      <c r="Z38" s="261" t="str">
        <f>Исх!E$12</f>
        <v xml:space="preserve">Гебеков Н.Г. </v>
      </c>
      <c r="AA38" s="261" t="str">
        <f>Исх!E$24</f>
        <v xml:space="preserve">Дегтярев Г.В. </v>
      </c>
      <c r="AB38" s="366" t="s">
        <v>407</v>
      </c>
      <c r="AC38" s="261" t="s">
        <v>568</v>
      </c>
      <c r="AD38" s="265">
        <v>43957</v>
      </c>
      <c r="AE38" s="266">
        <v>43977</v>
      </c>
      <c r="AF38" s="261"/>
      <c r="AG38" s="260"/>
      <c r="AH38" s="261"/>
      <c r="AI38" s="261" t="str">
        <f>Исх!B$31</f>
        <v>ООО «Нефтьмонтаж»,</v>
      </c>
      <c r="AJ38" s="260" t="s">
        <v>569</v>
      </c>
    </row>
    <row r="39" spans="1:36" x14ac:dyDescent="0.25">
      <c r="A39" s="6"/>
      <c r="B39" s="6"/>
      <c r="C39" s="6"/>
      <c r="D39" s="6"/>
      <c r="E39" s="6"/>
      <c r="F39" s="6"/>
      <c r="G39" s="6"/>
      <c r="H39" s="6"/>
      <c r="I39" s="6"/>
      <c r="J39" s="6"/>
      <c r="K39" s="263" t="s">
        <v>212</v>
      </c>
      <c r="L39" s="263" t="str">
        <f t="shared" si="1"/>
        <v>Акт входного контроля №53</v>
      </c>
      <c r="M39" s="47">
        <v>53</v>
      </c>
      <c r="N39" s="319" t="s">
        <v>570</v>
      </c>
      <c r="O39" s="152" t="s">
        <v>563</v>
      </c>
      <c r="P39" s="261" t="str">
        <f t="shared" si="3"/>
        <v>Песок с карьера №2, Соровское м/р;МУК №П2-01 М-0034,ГОСТ 25100-2011;</v>
      </c>
      <c r="Q39" s="261" t="s">
        <v>746</v>
      </c>
      <c r="R39" s="261" t="s">
        <v>551</v>
      </c>
      <c r="S39" s="264" t="s">
        <v>565</v>
      </c>
      <c r="T39"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9" s="261" t="s">
        <v>566</v>
      </c>
      <c r="V39" s="261" t="s">
        <v>423</v>
      </c>
      <c r="W39" s="261" t="s">
        <v>17</v>
      </c>
      <c r="X39" s="261" t="s">
        <v>197</v>
      </c>
      <c r="Y39" s="261" t="s">
        <v>352</v>
      </c>
      <c r="Z39" s="261" t="str">
        <f>Исх!E$12</f>
        <v xml:space="preserve">Гебеков Н.Г. </v>
      </c>
      <c r="AA39" s="261" t="str">
        <f>Исх!E$24</f>
        <v xml:space="preserve">Дегтярев Г.В. </v>
      </c>
      <c r="AB39" s="366" t="s">
        <v>407</v>
      </c>
      <c r="AC39" s="267" t="s">
        <v>567</v>
      </c>
      <c r="AD39" s="265">
        <v>43878</v>
      </c>
      <c r="AE39" s="266">
        <v>43977</v>
      </c>
      <c r="AF39" s="268"/>
      <c r="AG39" s="260"/>
      <c r="AH39" s="261"/>
      <c r="AI39" s="261" t="str">
        <f>Исх!B$32</f>
        <v>ООО «Соровскнефть»</v>
      </c>
      <c r="AJ39" s="260" t="s">
        <v>440</v>
      </c>
    </row>
    <row r="40" spans="1:36" x14ac:dyDescent="0.25">
      <c r="A40" s="6"/>
      <c r="B40" s="6"/>
      <c r="C40" s="6"/>
      <c r="D40" s="6"/>
      <c r="E40" s="6"/>
      <c r="F40" s="6"/>
      <c r="G40" s="6"/>
      <c r="H40" s="6"/>
      <c r="I40" s="6"/>
      <c r="J40" s="6"/>
      <c r="K40" s="263" t="s">
        <v>212</v>
      </c>
      <c r="L40" s="263" t="str">
        <f t="shared" si="1"/>
        <v>Акт входного контроля №54</v>
      </c>
      <c r="M40" s="47">
        <v>54</v>
      </c>
      <c r="N40" s="319"/>
      <c r="O40" s="152"/>
      <c r="P40" s="261"/>
      <c r="Q40" s="261"/>
      <c r="R40" s="261"/>
      <c r="S40" s="264"/>
      <c r="T40" s="261"/>
      <c r="U40" s="261"/>
      <c r="V40" s="261"/>
      <c r="W40" s="261"/>
      <c r="X40" s="261"/>
      <c r="Y40" s="261"/>
      <c r="Z40" s="261"/>
      <c r="AA40" s="261"/>
      <c r="AB40" s="261"/>
      <c r="AC40" s="261"/>
      <c r="AD40" s="265"/>
      <c r="AE40" s="266"/>
      <c r="AF40" s="261"/>
      <c r="AG40" s="260"/>
      <c r="AH40" s="261"/>
      <c r="AI40" s="261"/>
      <c r="AJ40" s="260"/>
    </row>
    <row r="41" spans="1:36" x14ac:dyDescent="0.25">
      <c r="A41" s="6"/>
      <c r="B41" s="6"/>
      <c r="C41" s="6"/>
      <c r="D41" s="6"/>
      <c r="E41" s="6"/>
      <c r="F41" s="6"/>
      <c r="G41" s="6"/>
      <c r="H41" s="6"/>
      <c r="I41" s="6"/>
      <c r="J41" s="6"/>
      <c r="K41" s="263" t="s">
        <v>212</v>
      </c>
      <c r="L41" s="263" t="str">
        <f t="shared" si="1"/>
        <v>Акт входного контроля №55</v>
      </c>
      <c r="M41" s="47">
        <v>55</v>
      </c>
      <c r="N41" s="319"/>
      <c r="O41" s="152"/>
      <c r="P41" s="261"/>
      <c r="Q41" s="261"/>
      <c r="R41" s="261"/>
      <c r="S41" s="264"/>
      <c r="T41" s="261"/>
      <c r="U41" s="261"/>
      <c r="V41" s="261"/>
      <c r="W41" s="261"/>
      <c r="X41" s="261"/>
      <c r="Y41" s="261"/>
      <c r="Z41" s="261"/>
      <c r="AA41" s="261"/>
      <c r="AB41" s="261"/>
      <c r="AC41" s="267"/>
      <c r="AD41" s="265"/>
      <c r="AE41" s="266"/>
      <c r="AF41" s="268"/>
      <c r="AG41" s="260"/>
      <c r="AH41" s="261"/>
      <c r="AI41" s="261"/>
      <c r="AJ41" s="260"/>
    </row>
    <row r="42" spans="1:36" x14ac:dyDescent="0.25">
      <c r="A42" s="6"/>
      <c r="B42" s="6"/>
      <c r="C42" s="6"/>
      <c r="D42" s="6"/>
      <c r="E42" s="6"/>
      <c r="F42" s="6"/>
      <c r="G42" s="6"/>
      <c r="H42" s="6"/>
      <c r="I42" s="6"/>
      <c r="J42" s="6"/>
      <c r="K42" s="263" t="s">
        <v>212</v>
      </c>
      <c r="L42" s="263" t="str">
        <f t="shared" si="1"/>
        <v>Акт входного контроля №56</v>
      </c>
      <c r="M42" s="47">
        <v>56</v>
      </c>
      <c r="N42" s="261"/>
      <c r="O42" s="152"/>
      <c r="P42" s="261"/>
      <c r="Q42" s="261"/>
      <c r="R42" s="261"/>
      <c r="S42" s="269"/>
      <c r="T42" s="261"/>
      <c r="U42" s="261"/>
      <c r="V42" s="261"/>
      <c r="W42" s="261"/>
      <c r="X42" s="261"/>
      <c r="Y42" s="261"/>
      <c r="Z42" s="261"/>
      <c r="AA42" s="261"/>
      <c r="AB42" s="261"/>
      <c r="AC42" s="261"/>
      <c r="AD42" s="261"/>
      <c r="AE42" s="261"/>
      <c r="AF42" s="261"/>
      <c r="AG42" s="261"/>
      <c r="AH42" s="261"/>
      <c r="AI42" s="261"/>
      <c r="AJ42" s="261"/>
    </row>
    <row r="43" spans="1:36" x14ac:dyDescent="0.25">
      <c r="A43" s="6"/>
      <c r="B43" s="6"/>
      <c r="C43" s="6"/>
      <c r="D43" s="6"/>
      <c r="E43" s="6"/>
      <c r="F43" s="6"/>
      <c r="G43" s="6"/>
      <c r="H43" s="6"/>
      <c r="I43" s="6"/>
      <c r="J43" s="6"/>
      <c r="K43" s="263" t="s">
        <v>212</v>
      </c>
      <c r="L43" s="263" t="str">
        <f t="shared" si="1"/>
        <v>Акт входного контроля №57</v>
      </c>
      <c r="M43" s="47">
        <v>57</v>
      </c>
      <c r="N43" s="261"/>
      <c r="O43" s="152"/>
      <c r="P43" s="261"/>
      <c r="Q43" s="261"/>
      <c r="R43" s="261"/>
      <c r="S43" s="269"/>
      <c r="T43" s="261"/>
      <c r="U43" s="261"/>
      <c r="V43" s="261"/>
      <c r="W43" s="261"/>
      <c r="X43" s="261"/>
      <c r="Y43" s="261"/>
      <c r="Z43" s="261"/>
      <c r="AA43" s="261"/>
      <c r="AB43" s="261"/>
      <c r="AC43" s="261"/>
      <c r="AD43" s="261"/>
      <c r="AE43" s="261"/>
      <c r="AF43" s="261"/>
      <c r="AG43" s="261"/>
      <c r="AH43" s="261"/>
      <c r="AI43" s="261"/>
      <c r="AJ43" s="261"/>
    </row>
    <row r="44" spans="1:36" x14ac:dyDescent="0.25">
      <c r="A44" s="6"/>
      <c r="B44" s="6"/>
      <c r="C44" s="6"/>
      <c r="D44" s="6"/>
      <c r="E44" s="6"/>
      <c r="F44" s="6"/>
      <c r="G44" s="6"/>
      <c r="H44" s="6"/>
      <c r="I44" s="6"/>
      <c r="J44" s="6"/>
      <c r="K44" s="263" t="s">
        <v>212</v>
      </c>
      <c r="L44" s="263" t="str">
        <f t="shared" si="1"/>
        <v>Акт входного контроля №58</v>
      </c>
      <c r="M44" s="47">
        <v>58</v>
      </c>
      <c r="N44" s="261"/>
      <c r="O44" s="152"/>
      <c r="P44" s="261"/>
      <c r="Q44" s="261"/>
      <c r="R44" s="261"/>
      <c r="S44" s="269"/>
      <c r="T44" s="261"/>
      <c r="U44" s="261"/>
      <c r="V44" s="261"/>
      <c r="W44" s="261"/>
      <c r="X44" s="261"/>
      <c r="Y44" s="261"/>
      <c r="Z44" s="261"/>
      <c r="AA44" s="261"/>
      <c r="AB44" s="261"/>
      <c r="AC44" s="261"/>
      <c r="AD44" s="261"/>
      <c r="AE44" s="261"/>
      <c r="AF44" s="261"/>
      <c r="AG44" s="261"/>
      <c r="AH44" s="261"/>
      <c r="AI44" s="261"/>
      <c r="AJ44" s="261"/>
    </row>
    <row r="45" spans="1:36" x14ac:dyDescent="0.25">
      <c r="A45" s="6"/>
      <c r="B45" s="6"/>
      <c r="C45" s="6"/>
      <c r="D45" s="6"/>
      <c r="E45" s="6"/>
      <c r="F45" s="6"/>
      <c r="G45" s="6"/>
      <c r="H45" s="6"/>
      <c r="I45" s="6"/>
      <c r="J45" s="6"/>
      <c r="K45" s="263" t="s">
        <v>212</v>
      </c>
      <c r="L45" s="263" t="str">
        <f t="shared" si="1"/>
        <v>Акт входного контроля №59</v>
      </c>
      <c r="M45" s="47">
        <v>59</v>
      </c>
      <c r="N45" s="261"/>
      <c r="O45" s="152"/>
      <c r="P45" s="261"/>
      <c r="Q45" s="261"/>
      <c r="R45" s="261"/>
      <c r="S45" s="269"/>
      <c r="T45" s="261"/>
      <c r="U45" s="261"/>
      <c r="V45" s="261"/>
      <c r="W45" s="261"/>
      <c r="X45" s="261"/>
      <c r="Y45" s="261"/>
      <c r="Z45" s="261"/>
      <c r="AA45" s="261"/>
      <c r="AB45" s="261"/>
      <c r="AC45" s="261"/>
      <c r="AD45" s="261"/>
      <c r="AE45" s="261"/>
      <c r="AF45" s="261"/>
      <c r="AG45" s="261"/>
      <c r="AH45" s="261"/>
      <c r="AI45" s="261"/>
      <c r="AJ45" s="261"/>
    </row>
    <row r="46" spans="1:36" x14ac:dyDescent="0.25">
      <c r="A46" s="6"/>
      <c r="B46" s="6"/>
      <c r="C46" s="6"/>
      <c r="D46" s="6"/>
      <c r="E46" s="6"/>
      <c r="F46" s="6"/>
      <c r="G46" s="6"/>
      <c r="H46" s="6"/>
      <c r="I46" s="6"/>
      <c r="J46" s="6"/>
      <c r="K46" s="263" t="s">
        <v>212</v>
      </c>
      <c r="L46" s="263" t="str">
        <f t="shared" si="1"/>
        <v>Акт входного контроля №60</v>
      </c>
      <c r="M46" s="47">
        <v>60</v>
      </c>
      <c r="N46" s="261"/>
      <c r="O46" s="152"/>
      <c r="P46" s="261"/>
      <c r="Q46" s="261"/>
      <c r="R46" s="261"/>
      <c r="S46" s="269"/>
      <c r="T46" s="261"/>
      <c r="U46" s="261"/>
      <c r="V46" s="261"/>
      <c r="W46" s="261"/>
      <c r="X46" s="261"/>
      <c r="Y46" s="261"/>
      <c r="Z46" s="261"/>
      <c r="AA46" s="261"/>
      <c r="AB46" s="261"/>
      <c r="AC46" s="261"/>
      <c r="AD46" s="261"/>
      <c r="AE46" s="261"/>
      <c r="AF46" s="261"/>
      <c r="AG46" s="261"/>
      <c r="AH46" s="261"/>
      <c r="AI46" s="261"/>
      <c r="AJ46" s="261"/>
    </row>
    <row r="47" spans="1:36" x14ac:dyDescent="0.25">
      <c r="A47" s="6"/>
      <c r="B47" s="6"/>
      <c r="C47" s="6"/>
      <c r="D47" s="6"/>
      <c r="E47" s="6"/>
      <c r="F47" s="6"/>
      <c r="G47" s="6"/>
      <c r="H47" s="6"/>
      <c r="I47" s="6"/>
      <c r="J47" s="6"/>
      <c r="K47" s="263" t="s">
        <v>212</v>
      </c>
      <c r="L47" s="263" t="str">
        <f t="shared" si="1"/>
        <v>Акт входного контроля №61</v>
      </c>
      <c r="M47" s="47">
        <v>61</v>
      </c>
      <c r="N47" s="261"/>
      <c r="O47" s="152"/>
      <c r="P47" s="261"/>
      <c r="Q47" s="261"/>
      <c r="R47" s="261"/>
      <c r="S47" s="269"/>
      <c r="T47" s="261"/>
      <c r="U47" s="261"/>
      <c r="V47" s="261"/>
      <c r="W47" s="261"/>
      <c r="X47" s="261"/>
      <c r="Y47" s="261"/>
      <c r="Z47" s="261"/>
      <c r="AA47" s="261"/>
      <c r="AB47" s="261"/>
      <c r="AC47" s="261"/>
      <c r="AD47" s="261"/>
      <c r="AE47" s="261"/>
      <c r="AF47" s="261"/>
      <c r="AG47" s="261"/>
      <c r="AH47" s="261"/>
      <c r="AI47" s="261"/>
      <c r="AJ47" s="261"/>
    </row>
    <row r="48" spans="1:36" x14ac:dyDescent="0.25">
      <c r="A48" s="6"/>
      <c r="B48" s="6"/>
      <c r="C48" s="6"/>
      <c r="D48" s="6"/>
      <c r="E48" s="6"/>
      <c r="F48" s="6"/>
      <c r="G48" s="6"/>
      <c r="H48" s="6"/>
      <c r="I48" s="6"/>
      <c r="J48" s="6"/>
      <c r="K48" s="263" t="s">
        <v>212</v>
      </c>
      <c r="L48" s="263" t="str">
        <f t="shared" si="1"/>
        <v>Акт входного контроля №62</v>
      </c>
      <c r="M48" s="47">
        <v>62</v>
      </c>
      <c r="N48" s="261"/>
      <c r="O48" s="152"/>
      <c r="P48" s="261"/>
      <c r="Q48" s="261"/>
      <c r="R48" s="261"/>
      <c r="S48" s="269"/>
      <c r="T48" s="261"/>
      <c r="U48" s="261"/>
      <c r="V48" s="261"/>
      <c r="W48" s="261"/>
      <c r="X48" s="261"/>
      <c r="Y48" s="261"/>
      <c r="Z48" s="261"/>
      <c r="AA48" s="261"/>
      <c r="AB48" s="261"/>
      <c r="AC48" s="261"/>
      <c r="AD48" s="261"/>
      <c r="AE48" s="261"/>
      <c r="AF48" s="261"/>
      <c r="AG48" s="261"/>
      <c r="AH48" s="261"/>
      <c r="AI48" s="261"/>
      <c r="AJ48" s="261"/>
    </row>
    <row r="49" spans="2:36" x14ac:dyDescent="0.2">
      <c r="K49" s="263" t="s">
        <v>212</v>
      </c>
      <c r="L49" s="263" t="str">
        <f t="shared" si="1"/>
        <v>Акт входного контроля №63</v>
      </c>
      <c r="M49" s="47">
        <v>63</v>
      </c>
      <c r="N49" s="261"/>
      <c r="O49" s="152"/>
      <c r="P49" s="261"/>
      <c r="Q49" s="261"/>
      <c r="R49" s="261"/>
      <c r="S49" s="269"/>
      <c r="T49" s="261"/>
      <c r="U49" s="261"/>
      <c r="V49" s="261"/>
      <c r="W49" s="261"/>
      <c r="X49" s="261"/>
      <c r="Y49" s="261"/>
      <c r="Z49" s="261"/>
      <c r="AA49" s="261"/>
      <c r="AB49" s="261"/>
      <c r="AC49" s="261"/>
      <c r="AD49" s="261"/>
      <c r="AE49" s="261"/>
      <c r="AF49" s="261"/>
      <c r="AG49" s="261"/>
      <c r="AH49" s="261"/>
      <c r="AI49" s="261"/>
      <c r="AJ49" s="261"/>
    </row>
    <row r="50" spans="2:36" x14ac:dyDescent="0.2">
      <c r="K50" s="263" t="s">
        <v>212</v>
      </c>
      <c r="L50" s="263" t="str">
        <f t="shared" si="1"/>
        <v>Акт входного контроля №64</v>
      </c>
      <c r="M50" s="47">
        <v>64</v>
      </c>
      <c r="N50" s="261"/>
      <c r="O50" s="152"/>
      <c r="P50" s="261"/>
      <c r="Q50" s="261"/>
      <c r="R50" s="261"/>
      <c r="S50" s="269"/>
      <c r="T50" s="261"/>
      <c r="U50" s="261"/>
      <c r="V50" s="261"/>
      <c r="W50" s="261"/>
      <c r="X50" s="261"/>
      <c r="Y50" s="261"/>
      <c r="Z50" s="261"/>
      <c r="AA50" s="261"/>
      <c r="AB50" s="261"/>
      <c r="AC50" s="261"/>
      <c r="AD50" s="261"/>
      <c r="AE50" s="261"/>
      <c r="AF50" s="261"/>
      <c r="AG50" s="261"/>
      <c r="AH50" s="261"/>
      <c r="AI50" s="261"/>
      <c r="AJ50" s="261"/>
    </row>
    <row r="51" spans="2:36" x14ac:dyDescent="0.2">
      <c r="K51" s="263" t="s">
        <v>212</v>
      </c>
      <c r="L51" s="263" t="str">
        <f t="shared" si="1"/>
        <v>Акт входного контроля №65</v>
      </c>
      <c r="M51" s="47">
        <v>65</v>
      </c>
      <c r="N51" s="261"/>
      <c r="O51" s="152"/>
      <c r="P51" s="261"/>
      <c r="Q51" s="261"/>
      <c r="R51" s="261"/>
      <c r="S51" s="269"/>
      <c r="T51" s="261"/>
      <c r="U51" s="261"/>
      <c r="V51" s="261"/>
      <c r="W51" s="261"/>
      <c r="X51" s="261"/>
      <c r="Y51" s="261"/>
      <c r="Z51" s="261"/>
      <c r="AA51" s="261"/>
      <c r="AB51" s="261"/>
      <c r="AC51" s="261"/>
      <c r="AD51" s="261"/>
      <c r="AE51" s="261"/>
      <c r="AF51" s="261"/>
      <c r="AG51" s="261"/>
      <c r="AH51" s="261"/>
      <c r="AI51" s="261"/>
      <c r="AJ51" s="261"/>
    </row>
    <row r="52" spans="2:36" x14ac:dyDescent="0.2">
      <c r="K52" s="263" t="s">
        <v>212</v>
      </c>
      <c r="L52" s="263" t="str">
        <f t="shared" si="1"/>
        <v>Акт входного контроля №66</v>
      </c>
      <c r="M52" s="47">
        <v>66</v>
      </c>
      <c r="N52" s="261"/>
      <c r="O52" s="152"/>
      <c r="P52" s="261"/>
      <c r="Q52" s="261"/>
      <c r="R52" s="261"/>
      <c r="S52" s="269"/>
      <c r="T52" s="261"/>
      <c r="U52" s="261"/>
      <c r="V52" s="261"/>
      <c r="W52" s="261"/>
      <c r="X52" s="261"/>
      <c r="Y52" s="261"/>
      <c r="Z52" s="261"/>
      <c r="AA52" s="261"/>
      <c r="AB52" s="261"/>
      <c r="AC52" s="261"/>
      <c r="AD52" s="261"/>
      <c r="AE52" s="261"/>
      <c r="AF52" s="261"/>
      <c r="AG52" s="261"/>
      <c r="AH52" s="261"/>
      <c r="AI52" s="261"/>
      <c r="AJ52" s="261"/>
    </row>
    <row r="53" spans="2:36" x14ac:dyDescent="0.2">
      <c r="K53" s="263" t="s">
        <v>212</v>
      </c>
      <c r="L53" s="263" t="str">
        <f t="shared" si="1"/>
        <v>Акт входного контроля №67</v>
      </c>
      <c r="M53" s="47">
        <v>67</v>
      </c>
      <c r="N53" s="261"/>
      <c r="O53" s="152"/>
      <c r="P53" s="261"/>
      <c r="Q53" s="261"/>
      <c r="R53" s="261"/>
      <c r="S53" s="269"/>
      <c r="T53" s="261"/>
      <c r="U53" s="261"/>
      <c r="V53" s="261"/>
      <c r="W53" s="261"/>
      <c r="X53" s="261"/>
      <c r="Y53" s="261"/>
      <c r="Z53" s="261"/>
      <c r="AA53" s="261"/>
      <c r="AB53" s="261"/>
      <c r="AC53" s="261"/>
      <c r="AD53" s="261"/>
      <c r="AE53" s="261"/>
      <c r="AF53" s="261"/>
      <c r="AG53" s="261"/>
      <c r="AH53" s="261"/>
      <c r="AI53" s="261"/>
      <c r="AJ53" s="261"/>
    </row>
    <row r="54" spans="2:36" x14ac:dyDescent="0.2">
      <c r="K54" s="263" t="s">
        <v>212</v>
      </c>
      <c r="L54" s="263" t="str">
        <f t="shared" si="1"/>
        <v>Акт входного контроля №68</v>
      </c>
      <c r="M54" s="47">
        <v>68</v>
      </c>
      <c r="N54" s="261"/>
      <c r="O54" s="152"/>
      <c r="P54" s="261"/>
      <c r="Q54" s="261"/>
      <c r="R54" s="261"/>
      <c r="S54" s="269"/>
      <c r="T54" s="261"/>
      <c r="U54" s="261"/>
      <c r="V54" s="261"/>
      <c r="W54" s="261"/>
      <c r="X54" s="261"/>
      <c r="Y54" s="261"/>
      <c r="Z54" s="261"/>
      <c r="AA54" s="261"/>
      <c r="AB54" s="261"/>
      <c r="AC54" s="261"/>
      <c r="AD54" s="261"/>
      <c r="AE54" s="261"/>
      <c r="AF54" s="261"/>
      <c r="AG54" s="261"/>
      <c r="AH54" s="261"/>
      <c r="AI54" s="261"/>
      <c r="AJ54" s="261"/>
    </row>
    <row r="55" spans="2:36" x14ac:dyDescent="0.2">
      <c r="K55" s="263" t="s">
        <v>212</v>
      </c>
      <c r="L55" s="263" t="str">
        <f t="shared" si="1"/>
        <v>Акт входного контроля №69</v>
      </c>
      <c r="M55" s="47">
        <v>69</v>
      </c>
      <c r="N55" s="261"/>
      <c r="O55" s="152"/>
      <c r="P55" s="261"/>
      <c r="Q55" s="261"/>
      <c r="R55" s="261"/>
      <c r="S55" s="269"/>
      <c r="T55" s="261"/>
      <c r="U55" s="261"/>
      <c r="V55" s="261"/>
      <c r="W55" s="261"/>
      <c r="X55" s="261"/>
      <c r="Y55" s="261"/>
      <c r="Z55" s="261"/>
      <c r="AA55" s="261"/>
      <c r="AB55" s="261"/>
      <c r="AC55" s="261"/>
      <c r="AD55" s="261"/>
      <c r="AE55" s="261"/>
      <c r="AF55" s="261"/>
      <c r="AG55" s="261"/>
      <c r="AH55" s="261"/>
      <c r="AI55" s="261"/>
      <c r="AJ55" s="261"/>
    </row>
    <row r="56" spans="2:36" x14ac:dyDescent="0.2">
      <c r="K56" s="263" t="s">
        <v>212</v>
      </c>
      <c r="L56" s="263" t="str">
        <f t="shared" si="1"/>
        <v>Акт входного контроля №70</v>
      </c>
      <c r="M56" s="47">
        <v>70</v>
      </c>
      <c r="N56" s="261"/>
      <c r="O56" s="152"/>
      <c r="P56" s="261"/>
      <c r="Q56" s="261"/>
      <c r="R56" s="261"/>
      <c r="S56" s="269"/>
      <c r="T56" s="261"/>
      <c r="U56" s="261"/>
      <c r="V56" s="261"/>
      <c r="W56" s="261"/>
      <c r="X56" s="261"/>
      <c r="Y56" s="261"/>
      <c r="Z56" s="261"/>
      <c r="AA56" s="261"/>
      <c r="AB56" s="261"/>
      <c r="AC56" s="261"/>
      <c r="AD56" s="261"/>
      <c r="AE56" s="261"/>
      <c r="AF56" s="261"/>
      <c r="AG56" s="261"/>
      <c r="AH56" s="261"/>
      <c r="AI56" s="261"/>
      <c r="AJ56" s="261"/>
    </row>
    <row r="57" spans="2:36" x14ac:dyDescent="0.2">
      <c r="K57" s="263" t="s">
        <v>212</v>
      </c>
      <c r="L57" s="263" t="str">
        <f t="shared" si="1"/>
        <v>Акт входного контроля №71</v>
      </c>
      <c r="M57" s="47">
        <v>71</v>
      </c>
      <c r="N57" s="261"/>
      <c r="O57" s="152"/>
      <c r="P57" s="261"/>
      <c r="Q57" s="261"/>
      <c r="R57" s="261"/>
      <c r="S57" s="269"/>
      <c r="T57" s="261"/>
      <c r="U57" s="261"/>
      <c r="V57" s="261"/>
      <c r="W57" s="261"/>
      <c r="X57" s="261"/>
      <c r="Y57" s="261"/>
      <c r="Z57" s="261"/>
      <c r="AA57" s="261"/>
      <c r="AB57" s="261"/>
      <c r="AC57" s="261"/>
      <c r="AD57" s="261"/>
      <c r="AE57" s="261"/>
      <c r="AF57" s="261"/>
      <c r="AG57" s="261"/>
      <c r="AH57" s="261"/>
      <c r="AI57" s="261"/>
      <c r="AJ57" s="261"/>
    </row>
    <row r="58" spans="2:36" x14ac:dyDescent="0.2">
      <c r="K58" s="263" t="s">
        <v>212</v>
      </c>
      <c r="L58" s="263" t="str">
        <f t="shared" si="1"/>
        <v>Акт входного контроля №72</v>
      </c>
      <c r="M58" s="47">
        <v>72</v>
      </c>
      <c r="N58" s="261"/>
      <c r="O58" s="152"/>
      <c r="P58" s="261"/>
      <c r="Q58" s="261"/>
      <c r="R58" s="261"/>
      <c r="S58" s="269"/>
      <c r="T58" s="261"/>
      <c r="U58" s="261"/>
      <c r="V58" s="261"/>
      <c r="W58" s="261"/>
      <c r="X58" s="261"/>
      <c r="Y58" s="261"/>
      <c r="Z58" s="261"/>
      <c r="AA58" s="261"/>
      <c r="AB58" s="261"/>
      <c r="AC58" s="261"/>
      <c r="AD58" s="261"/>
      <c r="AE58" s="261"/>
      <c r="AF58" s="261"/>
      <c r="AG58" s="261"/>
      <c r="AH58" s="261"/>
      <c r="AI58" s="261"/>
      <c r="AJ58" s="261"/>
    </row>
    <row r="59" spans="2:36" ht="53.25" customHeight="1" x14ac:dyDescent="0.25">
      <c r="M59" s="13"/>
      <c r="N59" s="9"/>
      <c r="O59" s="44"/>
      <c r="P59" s="9"/>
      <c r="R59" s="15"/>
      <c r="S59" s="8"/>
      <c r="U59" s="15"/>
      <c r="Y59" s="9"/>
      <c r="Z59" s="9"/>
      <c r="AA59" s="9"/>
      <c r="AB59" s="9"/>
      <c r="AC59" s="9"/>
      <c r="AD59" s="9"/>
      <c r="AE59" s="9"/>
      <c r="AF59" s="9"/>
      <c r="AG59" s="9"/>
      <c r="AH59" s="9"/>
      <c r="AI59" s="9"/>
      <c r="AJ59" s="9"/>
    </row>
    <row r="60" spans="2:36" x14ac:dyDescent="0.25">
      <c r="B60" s="512">
        <f>I32</f>
        <v>0</v>
      </c>
      <c r="C60" s="513"/>
      <c r="D60" s="513"/>
      <c r="E60" s="147"/>
      <c r="F60" s="518" t="s">
        <v>306</v>
      </c>
      <c r="G60" s="518"/>
      <c r="H60" s="518"/>
      <c r="I60" s="518"/>
      <c r="J60" s="518"/>
      <c r="K60" s="518"/>
      <c r="L60" s="518"/>
      <c r="M60" s="148"/>
      <c r="N60" s="513" t="s">
        <v>184</v>
      </c>
      <c r="O60" s="513"/>
      <c r="P60" s="513"/>
      <c r="Q60" s="1"/>
      <c r="R60" s="515"/>
      <c r="S60" s="515"/>
      <c r="Y60" s="9"/>
      <c r="Z60" s="9"/>
      <c r="AA60" s="9"/>
      <c r="AB60" s="9"/>
      <c r="AC60" s="9"/>
      <c r="AD60" s="9"/>
      <c r="AE60" s="9"/>
      <c r="AF60" s="9"/>
      <c r="AG60" s="9"/>
      <c r="AH60" s="9"/>
      <c r="AI60" s="9"/>
      <c r="AJ60" s="9"/>
    </row>
    <row r="61" spans="2:36" x14ac:dyDescent="0.25">
      <c r="B61" s="80"/>
      <c r="C61" s="149" t="s">
        <v>20</v>
      </c>
      <c r="D61" s="80"/>
      <c r="E61" s="147"/>
      <c r="F61" s="516" t="s">
        <v>307</v>
      </c>
      <c r="G61" s="516"/>
      <c r="H61" s="516"/>
      <c r="I61" s="516"/>
      <c r="J61" s="516"/>
      <c r="K61" s="516"/>
      <c r="L61" s="516"/>
      <c r="M61" s="517"/>
      <c r="N61" s="516" t="s">
        <v>308</v>
      </c>
      <c r="O61" s="516"/>
      <c r="P61" s="516"/>
      <c r="Q61" s="147"/>
      <c r="R61" s="516" t="s">
        <v>309</v>
      </c>
      <c r="S61" s="516"/>
      <c r="Y61" s="9"/>
      <c r="Z61" s="9"/>
      <c r="AA61" s="9"/>
      <c r="AB61" s="9"/>
      <c r="AC61" s="9"/>
      <c r="AD61" s="9"/>
      <c r="AE61" s="9"/>
      <c r="AF61" s="9"/>
      <c r="AG61" s="9"/>
      <c r="AH61" s="9"/>
      <c r="AI61" s="9"/>
      <c r="AJ61" s="9"/>
    </row>
    <row r="62" spans="2:36" x14ac:dyDescent="0.25">
      <c r="B62" s="512">
        <f>B60</f>
        <v>0</v>
      </c>
      <c r="C62" s="513"/>
      <c r="D62" s="513"/>
      <c r="E62" s="147"/>
      <c r="F62" s="518" t="s">
        <v>310</v>
      </c>
      <c r="G62" s="518"/>
      <c r="H62" s="518"/>
      <c r="I62" s="518"/>
      <c r="J62" s="518"/>
      <c r="K62" s="518"/>
      <c r="L62" s="518"/>
      <c r="M62" s="148"/>
      <c r="N62" s="513" t="s">
        <v>36</v>
      </c>
      <c r="O62" s="513"/>
      <c r="P62" s="513"/>
      <c r="Q62" s="1"/>
      <c r="R62" s="515"/>
      <c r="S62" s="515"/>
      <c r="Y62" s="9"/>
      <c r="Z62" s="9"/>
      <c r="AA62" s="9"/>
      <c r="AB62" s="9"/>
      <c r="AC62" s="9"/>
      <c r="AD62" s="9"/>
      <c r="AE62" s="9"/>
      <c r="AF62" s="9"/>
      <c r="AG62" s="9"/>
      <c r="AH62" s="9"/>
      <c r="AI62" s="9"/>
      <c r="AJ62" s="9"/>
    </row>
    <row r="63" spans="2:36" x14ac:dyDescent="0.25">
      <c r="B63" s="80"/>
      <c r="C63" s="149" t="s">
        <v>20</v>
      </c>
      <c r="D63" s="80"/>
      <c r="E63" s="150"/>
      <c r="F63" s="516" t="s">
        <v>307</v>
      </c>
      <c r="G63" s="516"/>
      <c r="H63" s="516"/>
      <c r="I63" s="516"/>
      <c r="J63" s="516"/>
      <c r="K63" s="516"/>
      <c r="L63" s="516"/>
      <c r="M63" s="517"/>
      <c r="N63" s="516" t="s">
        <v>308</v>
      </c>
      <c r="O63" s="516"/>
      <c r="P63" s="516"/>
      <c r="Q63" s="147"/>
      <c r="R63" s="516" t="s">
        <v>309</v>
      </c>
      <c r="S63" s="516"/>
      <c r="Y63" s="9"/>
      <c r="Z63" s="9"/>
      <c r="AA63" s="9"/>
      <c r="AB63" s="9"/>
      <c r="AC63" s="9"/>
      <c r="AD63" s="9"/>
      <c r="AE63" s="9"/>
      <c r="AF63" s="9"/>
      <c r="AG63" s="9"/>
      <c r="AH63" s="9"/>
      <c r="AI63" s="9"/>
      <c r="AJ63" s="9"/>
    </row>
    <row r="64" spans="2:36" x14ac:dyDescent="0.25">
      <c r="B64" s="512">
        <f>B62</f>
        <v>0</v>
      </c>
      <c r="C64" s="513"/>
      <c r="D64" s="513"/>
      <c r="E64" s="151"/>
      <c r="F64" s="514" t="s">
        <v>311</v>
      </c>
      <c r="G64" s="514"/>
      <c r="H64" s="514"/>
      <c r="I64" s="514"/>
      <c r="J64" s="514"/>
      <c r="K64" s="514"/>
      <c r="L64" s="514"/>
      <c r="M64" s="148"/>
      <c r="N64" s="513" t="s">
        <v>148</v>
      </c>
      <c r="O64" s="513"/>
      <c r="P64" s="513"/>
      <c r="Q64" s="1"/>
      <c r="R64" s="515"/>
      <c r="S64" s="515"/>
      <c r="Y64" s="9"/>
      <c r="Z64" s="9"/>
      <c r="AA64" s="9"/>
      <c r="AB64" s="9"/>
      <c r="AC64" s="9"/>
      <c r="AD64" s="9"/>
      <c r="AE64" s="9"/>
      <c r="AF64" s="9"/>
      <c r="AG64" s="9"/>
      <c r="AH64" s="9"/>
      <c r="AI64" s="9"/>
      <c r="AJ64" s="9"/>
    </row>
    <row r="65" spans="2:36" x14ac:dyDescent="0.25">
      <c r="B65" s="80"/>
      <c r="C65" s="149" t="s">
        <v>20</v>
      </c>
      <c r="D65" s="80"/>
      <c r="E65" s="151"/>
      <c r="F65" s="516" t="s">
        <v>307</v>
      </c>
      <c r="G65" s="516"/>
      <c r="H65" s="516"/>
      <c r="I65" s="516"/>
      <c r="J65" s="516"/>
      <c r="K65" s="516"/>
      <c r="L65" s="516"/>
      <c r="M65" s="517"/>
      <c r="N65" s="516" t="s">
        <v>308</v>
      </c>
      <c r="O65" s="516"/>
      <c r="P65" s="516"/>
      <c r="Q65" s="147"/>
      <c r="R65" s="516" t="s">
        <v>309</v>
      </c>
      <c r="S65" s="516"/>
      <c r="Y65" s="9"/>
      <c r="Z65" s="9"/>
      <c r="AA65" s="9"/>
      <c r="AB65" s="9"/>
      <c r="AC65" s="9"/>
      <c r="AD65" s="9"/>
      <c r="AE65" s="9"/>
      <c r="AF65" s="9"/>
      <c r="AG65" s="9"/>
      <c r="AH65" s="9"/>
      <c r="AI65" s="9"/>
      <c r="AJ65" s="9"/>
    </row>
    <row r="66" spans="2:36" x14ac:dyDescent="0.25">
      <c r="B66" s="512">
        <f>B64</f>
        <v>0</v>
      </c>
      <c r="C66" s="513"/>
      <c r="D66" s="513"/>
      <c r="E66" s="151"/>
      <c r="F66" s="514" t="s">
        <v>312</v>
      </c>
      <c r="G66" s="514"/>
      <c r="H66" s="514"/>
      <c r="I66" s="514"/>
      <c r="J66" s="514"/>
      <c r="K66" s="514"/>
      <c r="L66" s="514"/>
      <c r="M66" s="148"/>
      <c r="N66" s="513" t="s">
        <v>217</v>
      </c>
      <c r="O66" s="513"/>
      <c r="P66" s="513"/>
      <c r="Q66" s="1"/>
      <c r="R66" s="515"/>
      <c r="S66" s="515"/>
      <c r="X66" s="16"/>
      <c r="Y66" s="9"/>
      <c r="Z66" s="9"/>
      <c r="AA66" s="9"/>
      <c r="AB66" s="9"/>
      <c r="AC66" s="9"/>
      <c r="AD66" s="9"/>
      <c r="AE66" s="9"/>
      <c r="AF66" s="9"/>
      <c r="AG66" s="9"/>
      <c r="AH66" s="9"/>
      <c r="AI66" s="9"/>
      <c r="AJ66" s="9"/>
    </row>
    <row r="67" spans="2:36" x14ac:dyDescent="0.25">
      <c r="B67" s="80"/>
      <c r="C67" s="149" t="s">
        <v>20</v>
      </c>
      <c r="D67" s="80"/>
      <c r="E67" s="151"/>
      <c r="F67" s="516" t="s">
        <v>307</v>
      </c>
      <c r="G67" s="516"/>
      <c r="H67" s="516"/>
      <c r="I67" s="516"/>
      <c r="J67" s="516"/>
      <c r="K67" s="516"/>
      <c r="L67" s="516"/>
      <c r="M67" s="517"/>
      <c r="N67" s="516" t="s">
        <v>308</v>
      </c>
      <c r="O67" s="516"/>
      <c r="P67" s="516"/>
      <c r="Q67" s="147"/>
      <c r="R67" s="516" t="s">
        <v>309</v>
      </c>
      <c r="S67" s="516"/>
      <c r="X67" s="16"/>
      <c r="Y67" s="9"/>
      <c r="Z67" s="9"/>
      <c r="AA67" s="9"/>
      <c r="AB67" s="9"/>
      <c r="AC67" s="9"/>
      <c r="AD67" s="9"/>
      <c r="AE67" s="9"/>
      <c r="AF67" s="9"/>
      <c r="AG67" s="9"/>
      <c r="AH67" s="9"/>
      <c r="AI67" s="9"/>
      <c r="AJ67" s="9"/>
    </row>
    <row r="68" spans="2:36" x14ac:dyDescent="0.25">
      <c r="S68" s="8"/>
      <c r="X68" s="16"/>
      <c r="Y68" s="9"/>
      <c r="Z68" s="9"/>
      <c r="AA68" s="9"/>
      <c r="AB68" s="9"/>
      <c r="AC68" s="9"/>
      <c r="AD68" s="9"/>
      <c r="AE68" s="9"/>
      <c r="AF68" s="9"/>
      <c r="AG68" s="9"/>
      <c r="AH68" s="9"/>
      <c r="AI68" s="9"/>
      <c r="AJ68" s="9"/>
    </row>
    <row r="69" spans="2:36" x14ac:dyDescent="0.25">
      <c r="M69" s="13"/>
      <c r="S69" s="8"/>
      <c r="X69" s="16"/>
      <c r="Y69" s="9"/>
      <c r="Z69" s="9"/>
      <c r="AA69" s="9"/>
      <c r="AB69" s="9"/>
      <c r="AC69" s="9"/>
      <c r="AD69" s="9"/>
      <c r="AE69" s="9"/>
      <c r="AF69" s="9"/>
      <c r="AG69" s="9"/>
      <c r="AH69" s="9"/>
      <c r="AI69" s="9"/>
      <c r="AJ69" s="9"/>
    </row>
    <row r="70" spans="2:36" x14ac:dyDescent="0.25">
      <c r="N70" s="9"/>
      <c r="O70" s="44"/>
      <c r="P70" s="9"/>
      <c r="R70" s="17"/>
      <c r="S70" s="8"/>
      <c r="U70" s="18"/>
      <c r="V70" s="19"/>
      <c r="W70" s="17"/>
      <c r="X70" s="16"/>
      <c r="Y70" s="9"/>
      <c r="Z70" s="9"/>
      <c r="AA70" s="9"/>
      <c r="AB70" s="9"/>
      <c r="AC70" s="9"/>
      <c r="AD70" s="9"/>
      <c r="AE70" s="9"/>
      <c r="AF70" s="9"/>
      <c r="AG70" s="9"/>
      <c r="AH70" s="9"/>
      <c r="AI70" s="9"/>
      <c r="AJ70" s="9"/>
    </row>
    <row r="71" spans="2:36" x14ac:dyDescent="0.25">
      <c r="M71" s="13"/>
      <c r="N71" s="9"/>
      <c r="O71" s="44"/>
      <c r="P71" s="9"/>
      <c r="R71" s="18"/>
      <c r="S71" s="8"/>
      <c r="U71" s="18"/>
      <c r="V71" s="19"/>
      <c r="W71" s="17"/>
      <c r="X71" s="16"/>
      <c r="Y71" s="9"/>
      <c r="Z71" s="9"/>
      <c r="AA71" s="9"/>
      <c r="AB71" s="9"/>
      <c r="AC71" s="9"/>
      <c r="AD71" s="9"/>
      <c r="AE71" s="9"/>
      <c r="AF71" s="9"/>
      <c r="AG71" s="9"/>
      <c r="AH71" s="9"/>
      <c r="AI71" s="9"/>
      <c r="AJ71" s="9"/>
    </row>
    <row r="72" spans="2:36" x14ac:dyDescent="0.25">
      <c r="N72" s="9"/>
      <c r="O72" s="44"/>
      <c r="P72" s="9"/>
      <c r="R72" s="18"/>
      <c r="S72" s="8"/>
      <c r="U72" s="18"/>
      <c r="V72" s="19"/>
      <c r="W72" s="17"/>
      <c r="X72" s="16"/>
      <c r="Y72" s="9"/>
      <c r="Z72" s="9"/>
      <c r="AA72" s="9"/>
      <c r="AB72" s="9"/>
      <c r="AC72" s="9"/>
      <c r="AD72" s="9"/>
      <c r="AE72" s="9"/>
      <c r="AF72" s="9"/>
      <c r="AG72" s="9"/>
      <c r="AH72" s="9"/>
      <c r="AI72" s="9"/>
      <c r="AJ72" s="9"/>
    </row>
    <row r="73" spans="2:36" x14ac:dyDescent="0.25">
      <c r="M73" s="13"/>
      <c r="N73" s="9"/>
      <c r="O73" s="44"/>
      <c r="P73" s="9"/>
      <c r="R73" s="17"/>
      <c r="S73" s="8"/>
      <c r="U73" s="18"/>
      <c r="V73" s="19"/>
      <c r="W73" s="17"/>
      <c r="X73" s="16"/>
      <c r="Y73" s="9"/>
      <c r="Z73" s="9"/>
      <c r="AA73" s="9"/>
      <c r="AB73" s="9"/>
      <c r="AC73" s="9"/>
      <c r="AD73" s="9"/>
      <c r="AE73" s="9"/>
      <c r="AF73" s="9"/>
      <c r="AG73" s="9"/>
      <c r="AH73" s="9"/>
      <c r="AI73" s="9"/>
      <c r="AJ73" s="9"/>
    </row>
    <row r="74" spans="2:36" x14ac:dyDescent="0.25">
      <c r="N74" s="9"/>
      <c r="O74" s="44"/>
      <c r="P74" s="9"/>
      <c r="R74" s="17"/>
      <c r="S74" s="8"/>
      <c r="U74" s="18"/>
      <c r="V74" s="19"/>
      <c r="W74" s="17"/>
      <c r="X74" s="16"/>
      <c r="Y74" s="9"/>
      <c r="Z74" s="9"/>
      <c r="AA74" s="9"/>
      <c r="AB74" s="9"/>
      <c r="AC74" s="9"/>
      <c r="AD74" s="9"/>
      <c r="AE74" s="9"/>
      <c r="AF74" s="9"/>
      <c r="AG74" s="9"/>
      <c r="AH74" s="9"/>
      <c r="AI74" s="9"/>
      <c r="AJ74" s="9"/>
    </row>
    <row r="75" spans="2:36" x14ac:dyDescent="0.25">
      <c r="M75" s="13"/>
      <c r="S75" s="8"/>
      <c r="W75" s="17"/>
      <c r="X75" s="16"/>
      <c r="Y75" s="9"/>
      <c r="Z75" s="9"/>
      <c r="AA75" s="9"/>
      <c r="AB75" s="9"/>
      <c r="AC75" s="9"/>
      <c r="AD75" s="9"/>
      <c r="AE75" s="9"/>
      <c r="AF75" s="9"/>
      <c r="AG75" s="9"/>
      <c r="AH75" s="9"/>
      <c r="AI75" s="9"/>
      <c r="AJ75" s="9"/>
    </row>
    <row r="77" spans="2:36" x14ac:dyDescent="0.25">
      <c r="M77" s="35"/>
      <c r="S77" s="20"/>
      <c r="X77" s="16"/>
      <c r="Y77" s="18"/>
      <c r="Z77" s="18"/>
      <c r="AA77" s="9"/>
      <c r="AB77" s="9"/>
      <c r="AC77" s="9"/>
      <c r="AD77" s="9"/>
      <c r="AE77" s="9"/>
      <c r="AF77" s="9"/>
      <c r="AG77" s="9"/>
      <c r="AH77" s="9"/>
      <c r="AI77" s="9"/>
      <c r="AJ77" s="9"/>
    </row>
    <row r="78" spans="2:36" x14ac:dyDescent="0.25">
      <c r="S78" s="20"/>
      <c r="X78" s="16"/>
      <c r="Y78" s="18"/>
      <c r="Z78" s="18"/>
      <c r="AA78" s="9"/>
      <c r="AB78" s="9"/>
      <c r="AC78" s="9"/>
      <c r="AD78" s="9"/>
      <c r="AE78" s="9"/>
      <c r="AF78" s="9"/>
      <c r="AG78" s="9"/>
      <c r="AH78" s="9"/>
      <c r="AI78" s="9"/>
      <c r="AJ78" s="9"/>
    </row>
    <row r="79" spans="2:36" x14ac:dyDescent="0.25">
      <c r="S79" s="20"/>
      <c r="X79" s="16"/>
      <c r="Y79" s="18"/>
      <c r="Z79" s="18"/>
      <c r="AA79" s="9"/>
      <c r="AB79" s="9"/>
      <c r="AC79" s="9"/>
      <c r="AD79" s="9"/>
      <c r="AE79" s="9"/>
      <c r="AF79" s="9"/>
      <c r="AG79" s="9"/>
      <c r="AH79" s="9"/>
      <c r="AI79" s="9"/>
      <c r="AJ79" s="9"/>
    </row>
    <row r="80" spans="2:36" x14ac:dyDescent="0.25">
      <c r="S80" s="20"/>
      <c r="X80" s="16"/>
      <c r="Y80" s="18"/>
      <c r="Z80" s="18"/>
      <c r="AA80" s="9"/>
      <c r="AB80" s="9"/>
      <c r="AC80" s="9"/>
      <c r="AD80" s="9"/>
      <c r="AE80" s="9"/>
      <c r="AF80" s="9"/>
      <c r="AG80" s="9"/>
      <c r="AH80" s="9"/>
      <c r="AI80" s="9"/>
      <c r="AJ80" s="9"/>
    </row>
    <row r="81" spans="13:36" x14ac:dyDescent="0.25">
      <c r="M81" s="36"/>
      <c r="S81" s="20"/>
      <c r="X81" s="16"/>
      <c r="Y81" s="18"/>
      <c r="Z81" s="18"/>
      <c r="AA81" s="9"/>
      <c r="AB81" s="9"/>
      <c r="AC81" s="9"/>
      <c r="AD81" s="9"/>
      <c r="AE81" s="9"/>
      <c r="AF81" s="9"/>
      <c r="AG81" s="9"/>
      <c r="AH81" s="9"/>
      <c r="AI81" s="9"/>
      <c r="AJ81" s="9"/>
    </row>
    <row r="82" spans="13:36" x14ac:dyDescent="0.25">
      <c r="S82" s="20"/>
      <c r="X82" s="16"/>
      <c r="Y82" s="18"/>
      <c r="Z82" s="18"/>
      <c r="AA82" s="9"/>
      <c r="AB82" s="9"/>
      <c r="AC82" s="9"/>
      <c r="AD82" s="9"/>
      <c r="AE82" s="9"/>
      <c r="AF82" s="9"/>
      <c r="AG82" s="9"/>
      <c r="AH82" s="9"/>
      <c r="AI82" s="9"/>
      <c r="AJ82" s="9"/>
    </row>
    <row r="83" spans="13:36" x14ac:dyDescent="0.25">
      <c r="S83" s="20"/>
      <c r="X83" s="16"/>
      <c r="Y83" s="18"/>
      <c r="Z83" s="18"/>
      <c r="AA83" s="9"/>
      <c r="AB83" s="9"/>
      <c r="AC83" s="9"/>
      <c r="AD83" s="9"/>
      <c r="AE83" s="9"/>
      <c r="AF83" s="9"/>
      <c r="AG83" s="9"/>
      <c r="AH83" s="9"/>
      <c r="AI83" s="9"/>
      <c r="AJ83" s="9"/>
    </row>
    <row r="84" spans="13:36" x14ac:dyDescent="0.25">
      <c r="S84" s="20"/>
      <c r="X84" s="16"/>
      <c r="Y84" s="18"/>
      <c r="Z84" s="18"/>
      <c r="AA84" s="9"/>
      <c r="AB84" s="9"/>
      <c r="AC84" s="9"/>
      <c r="AD84" s="9"/>
      <c r="AE84" s="9"/>
      <c r="AF84" s="9"/>
      <c r="AG84" s="9"/>
      <c r="AH84" s="9"/>
      <c r="AI84" s="9"/>
      <c r="AJ84" s="9"/>
    </row>
    <row r="86" spans="13:36" x14ac:dyDescent="0.25">
      <c r="M86" s="35"/>
      <c r="S86" s="20"/>
      <c r="W86" s="6"/>
      <c r="X86" s="16"/>
      <c r="Y86" s="18"/>
      <c r="Z86" s="18"/>
      <c r="AA86" s="9"/>
      <c r="AB86" s="9"/>
      <c r="AC86" s="9"/>
      <c r="AD86" s="9"/>
      <c r="AE86" s="9"/>
      <c r="AF86" s="9"/>
      <c r="AG86" s="9"/>
      <c r="AH86" s="9"/>
      <c r="AI86" s="9"/>
      <c r="AJ86" s="9"/>
    </row>
    <row r="87" spans="13:36" x14ac:dyDescent="0.25">
      <c r="M87" s="36"/>
      <c r="S87" s="20"/>
      <c r="W87" s="6"/>
      <c r="X87" s="16"/>
      <c r="Y87" s="18"/>
      <c r="Z87" s="18"/>
      <c r="AA87" s="9"/>
      <c r="AB87" s="9"/>
      <c r="AC87" s="9"/>
      <c r="AD87" s="9"/>
      <c r="AE87" s="9"/>
      <c r="AF87" s="9"/>
      <c r="AG87" s="9"/>
      <c r="AH87" s="9"/>
      <c r="AI87" s="9"/>
      <c r="AJ87" s="9"/>
    </row>
    <row r="88" spans="13:36" x14ac:dyDescent="0.25">
      <c r="M88" s="35"/>
      <c r="S88" s="20"/>
      <c r="X88" s="16"/>
      <c r="Y88" s="18"/>
      <c r="Z88" s="18"/>
      <c r="AA88" s="9"/>
      <c r="AB88" s="9"/>
      <c r="AC88" s="9"/>
      <c r="AD88" s="9"/>
      <c r="AE88" s="9"/>
      <c r="AF88" s="9"/>
      <c r="AG88" s="9"/>
      <c r="AH88" s="9"/>
      <c r="AI88" s="9"/>
      <c r="AJ88" s="9"/>
    </row>
    <row r="89" spans="13:36" x14ac:dyDescent="0.25">
      <c r="M89" s="36"/>
      <c r="S89" s="20"/>
      <c r="X89" s="16"/>
      <c r="Y89" s="18"/>
      <c r="Z89" s="18"/>
      <c r="AA89" s="9"/>
      <c r="AB89" s="9"/>
      <c r="AC89" s="9"/>
      <c r="AD89" s="9"/>
      <c r="AE89" s="9"/>
      <c r="AF89" s="9"/>
      <c r="AG89" s="9"/>
      <c r="AH89" s="9"/>
      <c r="AI89" s="9"/>
      <c r="AJ89" s="9"/>
    </row>
    <row r="90" spans="13:36" x14ac:dyDescent="0.25">
      <c r="M90" s="35"/>
      <c r="S90" s="20"/>
      <c r="X90" s="16"/>
      <c r="Y90" s="18"/>
      <c r="Z90" s="18"/>
      <c r="AA90" s="9"/>
      <c r="AB90" s="9"/>
      <c r="AC90" s="9"/>
      <c r="AD90" s="9"/>
      <c r="AE90" s="9"/>
      <c r="AF90" s="9"/>
      <c r="AG90" s="9"/>
      <c r="AH90" s="9"/>
      <c r="AI90" s="9"/>
      <c r="AJ90" s="9"/>
    </row>
    <row r="91" spans="13:36" x14ac:dyDescent="0.25">
      <c r="M91" s="14"/>
      <c r="N91" s="9"/>
      <c r="O91" s="44"/>
      <c r="P91" s="9"/>
      <c r="Q91" s="16"/>
      <c r="R91" s="18"/>
      <c r="S91" s="20"/>
      <c r="U91" s="18"/>
      <c r="V91" s="18"/>
      <c r="W91" s="17"/>
      <c r="X91" s="16"/>
      <c r="Y91" s="18"/>
      <c r="Z91" s="18"/>
      <c r="AA91" s="9"/>
      <c r="AB91" s="9"/>
      <c r="AC91" s="9"/>
      <c r="AD91" s="9"/>
      <c r="AE91" s="9"/>
      <c r="AF91" s="9"/>
      <c r="AG91" s="9"/>
      <c r="AH91" s="9"/>
      <c r="AI91" s="9"/>
      <c r="AJ91" s="9"/>
    </row>
    <row r="92" spans="13:36" x14ac:dyDescent="0.25">
      <c r="N92" s="9"/>
      <c r="O92" s="44"/>
      <c r="P92" s="9"/>
      <c r="Q92" s="16"/>
      <c r="R92" s="18"/>
      <c r="S92" s="20"/>
      <c r="U92" s="18"/>
      <c r="V92" s="18"/>
      <c r="W92" s="17"/>
      <c r="X92" s="16"/>
      <c r="Y92" s="18"/>
      <c r="Z92" s="18"/>
      <c r="AA92" s="9"/>
      <c r="AB92" s="9"/>
      <c r="AC92" s="9"/>
      <c r="AD92" s="9"/>
      <c r="AE92" s="9"/>
      <c r="AF92" s="9"/>
      <c r="AG92" s="9"/>
      <c r="AH92" s="9"/>
      <c r="AI92" s="9"/>
      <c r="AJ92" s="9"/>
    </row>
    <row r="93" spans="13:36" x14ac:dyDescent="0.25">
      <c r="M93" s="14"/>
      <c r="N93" s="9"/>
      <c r="O93" s="44"/>
      <c r="P93" s="9"/>
      <c r="Q93" s="16"/>
      <c r="R93" s="18"/>
      <c r="S93" s="20"/>
      <c r="U93" s="18"/>
      <c r="V93" s="19"/>
      <c r="W93" s="18"/>
      <c r="X93" s="16"/>
      <c r="Y93" s="18"/>
      <c r="Z93" s="18"/>
      <c r="AA93" s="9"/>
      <c r="AB93" s="9"/>
      <c r="AC93" s="9"/>
      <c r="AD93" s="9"/>
      <c r="AE93" s="9"/>
      <c r="AF93" s="9"/>
      <c r="AG93" s="9"/>
      <c r="AH93" s="9"/>
      <c r="AI93" s="9"/>
      <c r="AJ93" s="9"/>
    </row>
    <row r="94" spans="13:36" x14ac:dyDescent="0.25">
      <c r="N94" s="9"/>
      <c r="O94" s="44"/>
      <c r="P94" s="9"/>
      <c r="Q94" s="16"/>
      <c r="R94" s="18"/>
      <c r="S94" s="20"/>
      <c r="U94" s="18"/>
      <c r="V94" s="19"/>
      <c r="W94" s="18"/>
      <c r="X94" s="16"/>
      <c r="Y94" s="18"/>
      <c r="Z94" s="18"/>
      <c r="AA94" s="9"/>
      <c r="AB94" s="9"/>
      <c r="AC94" s="9"/>
      <c r="AD94" s="9"/>
      <c r="AE94" s="9"/>
      <c r="AF94" s="9"/>
      <c r="AG94" s="9"/>
      <c r="AH94" s="9"/>
      <c r="AI94" s="9"/>
      <c r="AJ94" s="9"/>
    </row>
    <row r="95" spans="13:36" x14ac:dyDescent="0.25">
      <c r="M95" s="14"/>
      <c r="N95" s="9"/>
      <c r="O95" s="44"/>
      <c r="P95" s="9"/>
      <c r="Q95" s="16"/>
      <c r="R95" s="18"/>
      <c r="S95" s="20"/>
      <c r="U95" s="18"/>
      <c r="V95" s="19"/>
      <c r="W95" s="18"/>
      <c r="X95" s="16"/>
      <c r="Y95" s="18"/>
      <c r="Z95" s="18"/>
      <c r="AA95" s="9"/>
      <c r="AB95" s="9"/>
      <c r="AC95" s="9"/>
      <c r="AD95" s="9"/>
      <c r="AE95" s="9"/>
      <c r="AF95" s="9"/>
      <c r="AG95" s="9"/>
      <c r="AH95" s="9"/>
      <c r="AI95" s="9"/>
      <c r="AJ95" s="9"/>
    </row>
    <row r="96" spans="13:36" x14ac:dyDescent="0.25">
      <c r="N96" s="9"/>
      <c r="O96" s="44"/>
      <c r="P96" s="9"/>
      <c r="Q96" s="16"/>
      <c r="R96" s="18"/>
      <c r="S96" s="20"/>
      <c r="U96" s="18"/>
      <c r="V96" s="19"/>
      <c r="W96" s="18"/>
      <c r="X96" s="16"/>
      <c r="Y96" s="18"/>
      <c r="Z96" s="18"/>
      <c r="AA96" s="9"/>
      <c r="AB96" s="9"/>
      <c r="AC96" s="9"/>
      <c r="AD96" s="9"/>
      <c r="AE96" s="9"/>
      <c r="AF96" s="9"/>
      <c r="AG96" s="9"/>
      <c r="AH96" s="9"/>
      <c r="AI96" s="9"/>
      <c r="AJ96" s="9"/>
    </row>
    <row r="97" spans="13:36" x14ac:dyDescent="0.25">
      <c r="M97" s="14"/>
      <c r="N97" s="9"/>
      <c r="O97" s="44"/>
      <c r="P97" s="9"/>
      <c r="Q97" s="16"/>
      <c r="R97" s="18"/>
      <c r="S97" s="20"/>
      <c r="U97" s="18"/>
      <c r="V97" s="19"/>
      <c r="W97" s="18"/>
      <c r="X97" s="16"/>
      <c r="Y97" s="18"/>
      <c r="Z97" s="18"/>
      <c r="AA97" s="9"/>
      <c r="AB97" s="9"/>
      <c r="AC97" s="9"/>
      <c r="AD97" s="9"/>
      <c r="AE97" s="9"/>
      <c r="AF97" s="9"/>
      <c r="AG97" s="9"/>
      <c r="AH97" s="9"/>
      <c r="AI97" s="9"/>
      <c r="AJ97" s="9"/>
    </row>
    <row r="98" spans="13:36" x14ac:dyDescent="0.25">
      <c r="N98" s="9"/>
      <c r="O98" s="44"/>
      <c r="P98" s="9"/>
      <c r="Q98" s="16"/>
      <c r="R98" s="18"/>
      <c r="S98" s="20"/>
      <c r="U98" s="18"/>
      <c r="V98" s="19"/>
      <c r="W98" s="18"/>
      <c r="X98" s="16"/>
      <c r="Y98" s="18"/>
      <c r="Z98" s="18"/>
      <c r="AA98" s="9"/>
      <c r="AB98" s="9"/>
      <c r="AC98" s="9"/>
      <c r="AD98" s="9"/>
      <c r="AE98" s="9"/>
      <c r="AF98" s="9"/>
      <c r="AG98" s="9"/>
      <c r="AH98" s="9"/>
      <c r="AI98" s="9"/>
      <c r="AJ98" s="9"/>
    </row>
    <row r="99" spans="13:36" x14ac:dyDescent="0.25">
      <c r="M99" s="14"/>
      <c r="N99" s="9"/>
      <c r="O99" s="44"/>
      <c r="P99" s="9"/>
      <c r="Q99" s="16"/>
      <c r="R99" s="18"/>
      <c r="S99" s="20"/>
      <c r="U99" s="18"/>
      <c r="V99" s="19"/>
      <c r="W99" s="18"/>
      <c r="X99" s="16"/>
      <c r="Y99" s="18"/>
      <c r="Z99" s="18"/>
      <c r="AA99" s="9"/>
      <c r="AB99" s="9"/>
      <c r="AC99" s="9"/>
      <c r="AD99" s="9"/>
      <c r="AE99" s="9"/>
      <c r="AF99" s="9"/>
      <c r="AG99" s="9"/>
      <c r="AH99" s="9"/>
      <c r="AI99" s="9"/>
      <c r="AJ99" s="9"/>
    </row>
    <row r="100" spans="13:36" x14ac:dyDescent="0.25">
      <c r="N100" s="9"/>
      <c r="O100" s="44"/>
      <c r="P100" s="9"/>
      <c r="Q100" s="16"/>
      <c r="R100" s="18"/>
      <c r="S100" s="20"/>
      <c r="U100" s="18"/>
      <c r="V100" s="19"/>
      <c r="W100" s="18"/>
      <c r="X100" s="16"/>
      <c r="Y100" s="18"/>
      <c r="Z100" s="18"/>
      <c r="AA100" s="9"/>
      <c r="AB100" s="9"/>
      <c r="AC100" s="9"/>
      <c r="AD100" s="9"/>
      <c r="AE100" s="9"/>
      <c r="AF100" s="9"/>
      <c r="AG100" s="9"/>
      <c r="AH100" s="9"/>
      <c r="AI100" s="9"/>
      <c r="AJ100" s="9"/>
    </row>
    <row r="101" spans="13:36" x14ac:dyDescent="0.25">
      <c r="M101" s="14"/>
      <c r="N101" s="9"/>
      <c r="O101" s="44"/>
      <c r="P101" s="9"/>
      <c r="Q101" s="16"/>
      <c r="R101" s="18"/>
      <c r="S101" s="20"/>
      <c r="U101" s="18"/>
      <c r="V101" s="19"/>
      <c r="W101" s="18"/>
      <c r="X101" s="16"/>
      <c r="Y101" s="18"/>
      <c r="Z101" s="18"/>
      <c r="AA101" s="9"/>
      <c r="AB101" s="9"/>
      <c r="AC101" s="9"/>
      <c r="AD101" s="9"/>
      <c r="AE101" s="9"/>
      <c r="AF101" s="9"/>
      <c r="AG101" s="9"/>
      <c r="AH101" s="9"/>
      <c r="AI101" s="9"/>
      <c r="AJ101" s="9"/>
    </row>
    <row r="102" spans="13:36" x14ac:dyDescent="0.25">
      <c r="N102" s="9"/>
      <c r="O102" s="44"/>
      <c r="P102" s="9"/>
      <c r="Q102" s="16"/>
      <c r="R102" s="18"/>
      <c r="S102" s="20"/>
      <c r="U102" s="18"/>
      <c r="V102" s="19"/>
      <c r="W102" s="18"/>
      <c r="X102" s="16"/>
      <c r="Y102" s="18"/>
      <c r="Z102" s="18"/>
      <c r="AA102" s="9"/>
      <c r="AB102" s="9"/>
      <c r="AC102" s="9"/>
      <c r="AD102" s="9"/>
      <c r="AE102" s="9"/>
      <c r="AF102" s="9"/>
      <c r="AG102" s="9"/>
      <c r="AH102" s="9"/>
      <c r="AI102" s="9"/>
      <c r="AJ102" s="9"/>
    </row>
    <row r="103" spans="13:36" x14ac:dyDescent="0.25">
      <c r="M103" s="14"/>
      <c r="N103" s="9"/>
      <c r="O103" s="44"/>
      <c r="P103" s="9"/>
      <c r="Q103" s="16"/>
      <c r="R103" s="18"/>
      <c r="S103" s="20"/>
      <c r="U103" s="18"/>
      <c r="V103" s="19"/>
      <c r="W103" s="18"/>
      <c r="X103" s="16"/>
      <c r="Y103" s="18"/>
      <c r="Z103" s="18"/>
      <c r="AA103" s="9"/>
      <c r="AB103" s="9"/>
      <c r="AC103" s="9"/>
      <c r="AD103" s="9"/>
      <c r="AE103" s="9"/>
      <c r="AF103" s="9"/>
      <c r="AG103" s="9"/>
      <c r="AH103" s="9"/>
      <c r="AI103" s="9"/>
      <c r="AJ103" s="9"/>
    </row>
    <row r="104" spans="13:36" x14ac:dyDescent="0.25">
      <c r="N104" s="9"/>
      <c r="O104" s="44"/>
      <c r="P104" s="9"/>
      <c r="Q104" s="16"/>
      <c r="R104" s="18"/>
      <c r="S104" s="20"/>
      <c r="U104" s="18"/>
      <c r="V104" s="19"/>
      <c r="W104" s="18"/>
      <c r="X104" s="16"/>
      <c r="Y104" s="18"/>
      <c r="Z104" s="18"/>
      <c r="AA104" s="9"/>
      <c r="AB104" s="9"/>
      <c r="AC104" s="9"/>
      <c r="AD104" s="9"/>
      <c r="AE104" s="9"/>
      <c r="AF104" s="9"/>
      <c r="AG104" s="9"/>
      <c r="AH104" s="9"/>
      <c r="AI104" s="9"/>
      <c r="AJ104" s="9"/>
    </row>
    <row r="105" spans="13:36" x14ac:dyDescent="0.25">
      <c r="M105" s="14"/>
      <c r="N105" s="9"/>
      <c r="O105" s="44"/>
      <c r="P105" s="9"/>
      <c r="Q105" s="18"/>
      <c r="R105" s="18"/>
      <c r="S105" s="20"/>
      <c r="U105" s="18"/>
      <c r="V105" s="21"/>
      <c r="W105" s="18"/>
      <c r="X105" s="18"/>
      <c r="Y105" s="18"/>
      <c r="Z105" s="18"/>
      <c r="AA105" s="9"/>
      <c r="AB105" s="9"/>
      <c r="AC105" s="9"/>
      <c r="AD105" s="9"/>
      <c r="AE105" s="9"/>
      <c r="AF105" s="9"/>
      <c r="AG105" s="9"/>
      <c r="AH105" s="9"/>
      <c r="AI105" s="9"/>
      <c r="AJ105" s="9"/>
    </row>
    <row r="106" spans="13:36" x14ac:dyDescent="0.25">
      <c r="N106" s="9"/>
      <c r="O106" s="44"/>
      <c r="P106" s="9"/>
      <c r="Q106" s="16"/>
      <c r="R106" s="18"/>
      <c r="S106" s="20"/>
      <c r="U106" s="18"/>
      <c r="V106" s="19"/>
      <c r="W106" s="18"/>
      <c r="X106" s="16"/>
      <c r="Y106" s="18"/>
      <c r="Z106" s="18"/>
      <c r="AA106" s="9"/>
      <c r="AB106" s="9"/>
      <c r="AC106" s="9"/>
      <c r="AD106" s="9"/>
      <c r="AE106" s="9"/>
      <c r="AF106" s="9"/>
      <c r="AG106" s="9"/>
      <c r="AH106" s="9"/>
      <c r="AI106" s="9"/>
      <c r="AJ106" s="9"/>
    </row>
    <row r="107" spans="13:36" x14ac:dyDescent="0.25">
      <c r="M107" s="14"/>
      <c r="N107" s="9"/>
      <c r="O107" s="44"/>
      <c r="P107" s="9"/>
      <c r="Q107" s="16"/>
      <c r="R107" s="18"/>
      <c r="S107" s="20"/>
      <c r="U107" s="18"/>
      <c r="V107" s="19"/>
      <c r="W107" s="18"/>
      <c r="X107" s="16"/>
      <c r="Y107" s="18"/>
      <c r="Z107" s="18"/>
      <c r="AA107" s="9"/>
      <c r="AB107" s="9"/>
      <c r="AC107" s="9"/>
      <c r="AD107" s="9"/>
      <c r="AE107" s="9"/>
      <c r="AF107" s="9"/>
      <c r="AG107" s="9"/>
      <c r="AH107" s="9"/>
      <c r="AI107" s="9"/>
      <c r="AJ107" s="9"/>
    </row>
    <row r="108" spans="13:36" x14ac:dyDescent="0.25">
      <c r="N108" s="9"/>
      <c r="O108" s="44"/>
      <c r="P108" s="9"/>
      <c r="Q108" s="16"/>
      <c r="R108" s="18"/>
      <c r="S108" s="20"/>
      <c r="U108" s="18"/>
      <c r="V108" s="19"/>
      <c r="W108" s="18"/>
      <c r="X108" s="16"/>
      <c r="Y108" s="18"/>
      <c r="Z108" s="18"/>
      <c r="AA108" s="9"/>
      <c r="AB108" s="9"/>
      <c r="AC108" s="9"/>
      <c r="AD108" s="9"/>
      <c r="AE108" s="9"/>
      <c r="AF108" s="9"/>
      <c r="AG108" s="9"/>
      <c r="AH108" s="9"/>
      <c r="AI108" s="9"/>
      <c r="AJ108" s="9"/>
    </row>
    <row r="109" spans="13:36" x14ac:dyDescent="0.25">
      <c r="M109" s="14"/>
      <c r="N109" s="9"/>
      <c r="O109" s="44"/>
      <c r="P109" s="9"/>
      <c r="Q109" s="16"/>
      <c r="R109" s="18"/>
      <c r="S109" s="20"/>
      <c r="U109" s="18"/>
      <c r="V109" s="19"/>
      <c r="W109" s="18"/>
      <c r="X109" s="16"/>
      <c r="Y109" s="18"/>
      <c r="Z109" s="18"/>
      <c r="AA109" s="9"/>
      <c r="AB109" s="9"/>
      <c r="AC109" s="9"/>
      <c r="AD109" s="9"/>
      <c r="AE109" s="9"/>
      <c r="AF109" s="9"/>
      <c r="AG109" s="9"/>
      <c r="AH109" s="9"/>
      <c r="AI109" s="9"/>
      <c r="AJ109" s="9"/>
    </row>
    <row r="110" spans="13:36" x14ac:dyDescent="0.25">
      <c r="N110" s="9"/>
      <c r="O110" s="44"/>
      <c r="P110" s="9"/>
      <c r="Q110" s="16"/>
      <c r="R110" s="18"/>
      <c r="S110" s="20"/>
      <c r="U110" s="18"/>
      <c r="V110" s="19"/>
      <c r="W110" s="18"/>
      <c r="X110" s="16"/>
      <c r="Y110" s="18"/>
      <c r="Z110" s="18"/>
      <c r="AA110" s="9"/>
      <c r="AB110" s="9"/>
      <c r="AC110" s="9"/>
      <c r="AD110" s="9"/>
      <c r="AE110" s="9"/>
      <c r="AF110" s="9"/>
      <c r="AG110" s="9"/>
      <c r="AH110" s="9"/>
      <c r="AI110" s="9"/>
      <c r="AJ110" s="9"/>
    </row>
    <row r="111" spans="13:36" x14ac:dyDescent="0.25">
      <c r="M111" s="14"/>
      <c r="N111" s="9"/>
      <c r="O111" s="44"/>
      <c r="P111" s="9"/>
      <c r="Q111" s="16"/>
      <c r="R111" s="18"/>
      <c r="S111" s="20"/>
      <c r="U111" s="18"/>
      <c r="V111" s="19"/>
      <c r="W111" s="18"/>
      <c r="X111" s="16"/>
      <c r="Y111" s="18"/>
      <c r="Z111" s="18"/>
      <c r="AA111" s="9"/>
      <c r="AB111" s="9"/>
      <c r="AC111" s="9"/>
      <c r="AD111" s="9"/>
      <c r="AE111" s="9"/>
      <c r="AF111" s="9"/>
      <c r="AG111" s="9"/>
      <c r="AH111" s="9"/>
      <c r="AI111" s="9"/>
      <c r="AJ111" s="9"/>
    </row>
    <row r="112" spans="13:36" x14ac:dyDescent="0.25">
      <c r="N112" s="9"/>
      <c r="O112" s="44"/>
      <c r="P112" s="9"/>
      <c r="Q112" s="16"/>
      <c r="R112" s="18"/>
      <c r="S112" s="20"/>
      <c r="U112" s="18"/>
      <c r="V112" s="19"/>
      <c r="W112" s="18"/>
      <c r="X112" s="16"/>
      <c r="Y112" s="18"/>
      <c r="Z112" s="18"/>
      <c r="AA112" s="9"/>
      <c r="AB112" s="9"/>
      <c r="AC112" s="9"/>
      <c r="AD112" s="9"/>
      <c r="AE112" s="9"/>
      <c r="AF112" s="9"/>
      <c r="AG112" s="9"/>
      <c r="AH112" s="9"/>
      <c r="AI112" s="9"/>
      <c r="AJ112" s="9"/>
    </row>
    <row r="113" spans="13:36" x14ac:dyDescent="0.25">
      <c r="M113" s="14"/>
      <c r="N113" s="9"/>
      <c r="O113" s="44"/>
      <c r="P113" s="9"/>
      <c r="Q113" s="16"/>
      <c r="R113" s="18"/>
      <c r="S113" s="20"/>
      <c r="U113" s="18"/>
      <c r="V113" s="19"/>
      <c r="W113" s="18"/>
      <c r="X113" s="16"/>
      <c r="Y113" s="18"/>
      <c r="Z113" s="18"/>
      <c r="AA113" s="9"/>
      <c r="AB113" s="9"/>
      <c r="AC113" s="9"/>
      <c r="AD113" s="9"/>
      <c r="AE113" s="9"/>
      <c r="AF113" s="9"/>
      <c r="AG113" s="9"/>
      <c r="AH113" s="9"/>
      <c r="AI113" s="9"/>
      <c r="AJ113" s="9"/>
    </row>
    <row r="114" spans="13:36" x14ac:dyDescent="0.25">
      <c r="N114" s="9"/>
      <c r="O114" s="44"/>
      <c r="P114" s="9"/>
      <c r="Q114" s="16"/>
      <c r="R114" s="18"/>
      <c r="S114" s="20"/>
      <c r="U114" s="18"/>
      <c r="V114" s="19"/>
      <c r="W114" s="18"/>
      <c r="X114" s="16"/>
      <c r="Y114" s="18"/>
      <c r="Z114" s="18"/>
      <c r="AA114" s="9"/>
      <c r="AB114" s="9"/>
      <c r="AC114" s="9"/>
      <c r="AD114" s="9"/>
      <c r="AE114" s="9"/>
      <c r="AF114" s="9"/>
      <c r="AG114" s="9"/>
      <c r="AH114" s="9"/>
      <c r="AI114" s="9"/>
      <c r="AJ114" s="9"/>
    </row>
    <row r="115" spans="13:36" x14ac:dyDescent="0.25">
      <c r="M115" s="14"/>
      <c r="N115" s="9"/>
      <c r="O115" s="44"/>
      <c r="P115" s="9"/>
      <c r="Q115" s="16"/>
      <c r="R115" s="18"/>
      <c r="S115" s="20"/>
      <c r="U115" s="18"/>
      <c r="V115" s="19"/>
      <c r="W115" s="18"/>
      <c r="X115" s="16"/>
      <c r="Y115" s="18"/>
      <c r="Z115" s="18"/>
      <c r="AA115" s="9"/>
      <c r="AB115" s="9"/>
      <c r="AC115" s="9"/>
      <c r="AD115" s="9"/>
      <c r="AE115" s="9"/>
      <c r="AF115" s="9"/>
      <c r="AG115" s="9"/>
      <c r="AH115" s="9"/>
      <c r="AI115" s="9"/>
      <c r="AJ115" s="9"/>
    </row>
    <row r="116" spans="13:36" x14ac:dyDescent="0.25">
      <c r="N116" s="9"/>
      <c r="O116" s="44"/>
      <c r="P116" s="9"/>
      <c r="Q116" s="16"/>
      <c r="R116" s="18"/>
      <c r="S116" s="20"/>
      <c r="U116" s="18"/>
      <c r="V116" s="19"/>
      <c r="W116" s="18"/>
      <c r="X116" s="16"/>
      <c r="Y116" s="18"/>
      <c r="Z116" s="18"/>
      <c r="AA116" s="9"/>
      <c r="AB116" s="9"/>
      <c r="AC116" s="9"/>
      <c r="AD116" s="9"/>
      <c r="AE116" s="9"/>
      <c r="AF116" s="9"/>
      <c r="AG116" s="9"/>
      <c r="AH116" s="9"/>
      <c r="AI116" s="9"/>
      <c r="AJ116" s="9"/>
    </row>
    <row r="117" spans="13:36" x14ac:dyDescent="0.25">
      <c r="M117" s="14"/>
      <c r="N117" s="9"/>
      <c r="O117" s="44"/>
      <c r="P117" s="9"/>
      <c r="Q117" s="16"/>
      <c r="R117" s="18"/>
      <c r="S117" s="20"/>
      <c r="U117" s="18"/>
      <c r="V117" s="19"/>
      <c r="W117" s="18"/>
      <c r="X117" s="16"/>
      <c r="Y117" s="18"/>
      <c r="Z117" s="18"/>
      <c r="AA117" s="9"/>
      <c r="AB117" s="9"/>
      <c r="AC117" s="9"/>
      <c r="AD117" s="9"/>
      <c r="AE117" s="9"/>
      <c r="AF117" s="9"/>
      <c r="AG117" s="9"/>
      <c r="AH117" s="9"/>
      <c r="AI117" s="9"/>
      <c r="AJ117" s="9"/>
    </row>
    <row r="118" spans="13:36" x14ac:dyDescent="0.25">
      <c r="N118" s="9"/>
      <c r="O118" s="44"/>
      <c r="P118" s="9"/>
      <c r="Q118" s="16"/>
      <c r="R118" s="18"/>
      <c r="S118" s="20"/>
      <c r="U118" s="18"/>
      <c r="V118" s="19"/>
      <c r="W118" s="18"/>
      <c r="X118" s="16"/>
      <c r="Y118" s="18"/>
      <c r="Z118" s="18"/>
      <c r="AA118" s="9"/>
      <c r="AB118" s="9"/>
      <c r="AC118" s="9"/>
      <c r="AD118" s="9"/>
      <c r="AE118" s="9"/>
      <c r="AF118" s="9"/>
      <c r="AG118" s="9"/>
      <c r="AH118" s="9"/>
      <c r="AI118" s="9"/>
      <c r="AJ118" s="9"/>
    </row>
    <row r="119" spans="13:36" x14ac:dyDescent="0.25">
      <c r="M119" s="14"/>
      <c r="N119" s="9"/>
      <c r="O119" s="44"/>
      <c r="P119" s="9"/>
      <c r="Q119" s="16"/>
      <c r="R119" s="18"/>
      <c r="S119" s="20"/>
      <c r="U119" s="18"/>
      <c r="V119" s="19"/>
      <c r="W119" s="18"/>
      <c r="X119" s="16"/>
      <c r="Y119" s="18"/>
      <c r="Z119" s="18"/>
      <c r="AA119" s="9"/>
      <c r="AB119" s="9"/>
      <c r="AC119" s="9"/>
      <c r="AD119" s="9"/>
      <c r="AE119" s="9"/>
      <c r="AF119" s="9"/>
      <c r="AG119" s="9"/>
      <c r="AH119" s="9"/>
      <c r="AI119" s="9"/>
      <c r="AJ119" s="9"/>
    </row>
    <row r="120" spans="13:36" x14ac:dyDescent="0.25">
      <c r="N120" s="9"/>
      <c r="O120" s="44"/>
      <c r="P120" s="9"/>
      <c r="Q120" s="16"/>
      <c r="R120" s="18"/>
      <c r="S120" s="20"/>
      <c r="U120" s="18"/>
      <c r="V120" s="19"/>
      <c r="W120" s="18"/>
      <c r="X120" s="16"/>
      <c r="Y120" s="18"/>
      <c r="Z120" s="18"/>
      <c r="AA120" s="9"/>
      <c r="AB120" s="9"/>
      <c r="AC120" s="9"/>
      <c r="AD120" s="9"/>
      <c r="AE120" s="9"/>
      <c r="AF120" s="9"/>
      <c r="AG120" s="9"/>
      <c r="AH120" s="9"/>
      <c r="AI120" s="9"/>
      <c r="AJ120" s="9"/>
    </row>
    <row r="121" spans="13:36" x14ac:dyDescent="0.25">
      <c r="M121" s="14"/>
      <c r="N121" s="9"/>
      <c r="O121" s="44"/>
      <c r="P121" s="9"/>
      <c r="Q121" s="16"/>
      <c r="R121" s="18"/>
      <c r="S121" s="20"/>
      <c r="U121" s="18"/>
      <c r="V121" s="19"/>
      <c r="W121" s="18"/>
      <c r="X121" s="16"/>
      <c r="Y121" s="18"/>
      <c r="Z121" s="18"/>
      <c r="AA121" s="9"/>
      <c r="AB121" s="9"/>
      <c r="AC121" s="9"/>
      <c r="AD121" s="9"/>
      <c r="AE121" s="9"/>
      <c r="AF121" s="9"/>
      <c r="AG121" s="9"/>
      <c r="AH121" s="9"/>
      <c r="AI121" s="9"/>
      <c r="AJ121" s="9"/>
    </row>
    <row r="122" spans="13:36" x14ac:dyDescent="0.25">
      <c r="N122" s="9"/>
      <c r="O122" s="44"/>
      <c r="P122" s="9"/>
      <c r="Q122" s="16"/>
      <c r="R122" s="18"/>
      <c r="S122" s="20"/>
      <c r="U122" s="18"/>
      <c r="V122" s="19"/>
      <c r="W122" s="18"/>
      <c r="X122" s="16"/>
      <c r="Y122" s="18"/>
      <c r="Z122" s="18"/>
      <c r="AA122" s="9"/>
      <c r="AB122" s="9"/>
      <c r="AC122" s="9"/>
      <c r="AD122" s="9"/>
      <c r="AE122" s="9"/>
      <c r="AF122" s="9"/>
      <c r="AG122" s="9"/>
      <c r="AH122" s="9"/>
      <c r="AI122" s="9"/>
      <c r="AJ122" s="9"/>
    </row>
    <row r="123" spans="13:36" x14ac:dyDescent="0.25">
      <c r="M123" s="14"/>
      <c r="N123" s="9"/>
      <c r="O123" s="44"/>
      <c r="P123" s="9"/>
      <c r="Q123" s="16"/>
      <c r="R123" s="18"/>
      <c r="S123" s="20"/>
      <c r="U123" s="18"/>
      <c r="V123" s="19"/>
      <c r="W123" s="18"/>
      <c r="X123" s="16"/>
      <c r="Y123" s="18"/>
      <c r="Z123" s="18"/>
      <c r="AA123" s="9"/>
      <c r="AB123" s="9"/>
      <c r="AC123" s="9"/>
      <c r="AD123" s="9"/>
      <c r="AE123" s="9"/>
      <c r="AF123" s="9"/>
      <c r="AG123" s="9"/>
      <c r="AH123" s="9"/>
      <c r="AI123" s="9"/>
      <c r="AJ123" s="9"/>
    </row>
    <row r="124" spans="13:36" x14ac:dyDescent="0.25">
      <c r="N124" s="9"/>
      <c r="O124" s="44"/>
      <c r="P124" s="9"/>
      <c r="Q124" s="16"/>
      <c r="R124" s="18"/>
      <c r="S124" s="20"/>
      <c r="U124" s="18"/>
      <c r="V124" s="19"/>
      <c r="W124" s="18"/>
      <c r="X124" s="16"/>
      <c r="Y124" s="18"/>
      <c r="Z124" s="18"/>
      <c r="AA124" s="9"/>
      <c r="AB124" s="9"/>
      <c r="AC124" s="9"/>
      <c r="AD124" s="9"/>
      <c r="AE124" s="9"/>
      <c r="AF124" s="9"/>
      <c r="AG124" s="9"/>
      <c r="AH124" s="9"/>
      <c r="AI124" s="9"/>
      <c r="AJ124" s="9"/>
    </row>
    <row r="125" spans="13:36" x14ac:dyDescent="0.25">
      <c r="M125" s="14"/>
      <c r="N125" s="9"/>
      <c r="O125" s="44"/>
      <c r="P125" s="9"/>
      <c r="Q125" s="16"/>
      <c r="R125" s="18"/>
      <c r="S125" s="20"/>
      <c r="U125" s="18"/>
      <c r="V125" s="19"/>
      <c r="W125" s="18"/>
      <c r="X125" s="16"/>
      <c r="Y125" s="18"/>
      <c r="Z125" s="18"/>
      <c r="AA125" s="9"/>
      <c r="AB125" s="9"/>
      <c r="AC125" s="9"/>
      <c r="AD125" s="9"/>
      <c r="AE125" s="9"/>
      <c r="AF125" s="9"/>
      <c r="AG125" s="9"/>
      <c r="AH125" s="9"/>
      <c r="AI125" s="9"/>
      <c r="AJ125" s="9"/>
    </row>
    <row r="126" spans="13:36" x14ac:dyDescent="0.25">
      <c r="N126" s="9"/>
      <c r="O126" s="44"/>
      <c r="P126" s="9"/>
      <c r="Q126" s="16"/>
      <c r="R126" s="18"/>
      <c r="S126" s="20"/>
      <c r="U126" s="18"/>
      <c r="V126" s="19"/>
      <c r="W126" s="18"/>
      <c r="X126" s="16"/>
      <c r="Y126" s="18"/>
      <c r="Z126" s="18"/>
      <c r="AA126" s="9"/>
      <c r="AB126" s="9"/>
      <c r="AC126" s="9"/>
      <c r="AD126" s="9"/>
      <c r="AE126" s="9"/>
      <c r="AF126" s="9"/>
      <c r="AG126" s="9"/>
      <c r="AH126" s="9"/>
      <c r="AI126" s="9"/>
      <c r="AJ126" s="9"/>
    </row>
    <row r="127" spans="13:36" x14ac:dyDescent="0.25">
      <c r="M127" s="14"/>
      <c r="N127" s="9"/>
      <c r="O127" s="44"/>
      <c r="P127" s="9"/>
      <c r="Q127" s="16"/>
      <c r="R127" s="18"/>
      <c r="S127" s="20"/>
      <c r="U127" s="18"/>
      <c r="V127" s="19"/>
      <c r="W127" s="18"/>
      <c r="X127" s="16"/>
      <c r="Y127" s="18"/>
      <c r="Z127" s="18"/>
      <c r="AA127" s="9"/>
      <c r="AB127" s="9"/>
      <c r="AC127" s="9"/>
      <c r="AD127" s="9"/>
      <c r="AE127" s="9"/>
      <c r="AF127" s="9"/>
      <c r="AG127" s="9"/>
      <c r="AH127" s="9"/>
      <c r="AI127" s="9"/>
      <c r="AJ127" s="9"/>
    </row>
    <row r="128" spans="13:36" x14ac:dyDescent="0.25">
      <c r="N128" s="9"/>
      <c r="O128" s="44"/>
      <c r="P128" s="9"/>
      <c r="Q128" s="16"/>
      <c r="R128" s="18"/>
      <c r="S128" s="20"/>
      <c r="U128" s="18"/>
      <c r="V128" s="19"/>
      <c r="W128" s="17"/>
      <c r="X128" s="16"/>
      <c r="Y128" s="18"/>
      <c r="Z128" s="18"/>
      <c r="AA128" s="9"/>
      <c r="AB128" s="9"/>
      <c r="AC128" s="9"/>
      <c r="AD128" s="9"/>
      <c r="AE128" s="9"/>
      <c r="AF128" s="9"/>
      <c r="AG128" s="9"/>
      <c r="AH128" s="9"/>
      <c r="AI128" s="9"/>
      <c r="AJ128" s="9"/>
    </row>
    <row r="129" spans="13:36" x14ac:dyDescent="0.25">
      <c r="M129" s="14"/>
      <c r="N129" s="9"/>
      <c r="O129" s="44"/>
      <c r="P129" s="9"/>
      <c r="Q129" s="16"/>
      <c r="R129" s="18"/>
      <c r="S129" s="20"/>
      <c r="U129" s="18"/>
      <c r="V129" s="19"/>
      <c r="W129" s="17"/>
      <c r="X129" s="16"/>
      <c r="Y129" s="18"/>
      <c r="Z129" s="18"/>
      <c r="AA129" s="9"/>
      <c r="AB129" s="9"/>
      <c r="AC129" s="9"/>
      <c r="AD129" s="9"/>
      <c r="AE129" s="9"/>
      <c r="AF129" s="9"/>
      <c r="AG129" s="9"/>
      <c r="AH129" s="9"/>
      <c r="AI129" s="9"/>
      <c r="AJ129" s="9"/>
    </row>
    <row r="130" spans="13:36" x14ac:dyDescent="0.25">
      <c r="N130" s="9"/>
      <c r="O130" s="44"/>
      <c r="P130" s="9"/>
      <c r="Q130" s="16"/>
      <c r="R130" s="18"/>
      <c r="S130" s="20"/>
      <c r="U130" s="18"/>
      <c r="V130" s="19"/>
      <c r="W130" s="17"/>
      <c r="X130" s="16"/>
      <c r="Y130" s="18"/>
      <c r="Z130" s="18"/>
      <c r="AA130" s="9"/>
      <c r="AB130" s="9"/>
      <c r="AC130" s="9"/>
      <c r="AD130" s="9"/>
      <c r="AE130" s="9"/>
      <c r="AF130" s="9"/>
      <c r="AG130" s="9"/>
      <c r="AH130" s="9"/>
      <c r="AI130" s="9"/>
      <c r="AJ130" s="9"/>
    </row>
    <row r="131" spans="13:36" x14ac:dyDescent="0.25">
      <c r="M131" s="14"/>
      <c r="N131" s="9"/>
      <c r="O131" s="44"/>
      <c r="P131" s="9"/>
      <c r="Q131" s="16"/>
      <c r="R131" s="18"/>
      <c r="S131" s="20"/>
      <c r="U131" s="18"/>
      <c r="V131" s="19"/>
      <c r="W131" s="17"/>
      <c r="X131" s="16"/>
      <c r="Y131" s="18"/>
      <c r="Z131" s="18"/>
      <c r="AA131" s="9"/>
      <c r="AB131" s="9"/>
      <c r="AC131" s="9"/>
      <c r="AD131" s="9"/>
      <c r="AE131" s="9"/>
      <c r="AF131" s="9"/>
      <c r="AG131" s="9"/>
      <c r="AH131" s="9"/>
      <c r="AI131" s="9"/>
      <c r="AJ131" s="9"/>
    </row>
    <row r="132" spans="13:36" x14ac:dyDescent="0.25">
      <c r="N132" s="9"/>
      <c r="O132" s="44"/>
      <c r="P132" s="9"/>
      <c r="Q132" s="16"/>
      <c r="R132" s="18"/>
      <c r="S132" s="20"/>
      <c r="U132" s="18"/>
      <c r="V132" s="19"/>
      <c r="W132" s="17"/>
      <c r="X132" s="16"/>
      <c r="Y132" s="18"/>
      <c r="Z132" s="18"/>
      <c r="AA132" s="9"/>
      <c r="AB132" s="9"/>
      <c r="AC132" s="9"/>
      <c r="AD132" s="9"/>
      <c r="AE132" s="9"/>
      <c r="AF132" s="9"/>
      <c r="AG132" s="9"/>
      <c r="AH132" s="9"/>
      <c r="AI132" s="9"/>
      <c r="AJ132" s="9"/>
    </row>
    <row r="133" spans="13:36" x14ac:dyDescent="0.25">
      <c r="M133" s="37"/>
      <c r="N133" s="9"/>
      <c r="O133" s="44"/>
      <c r="P133" s="9"/>
      <c r="Q133" s="16"/>
      <c r="R133" s="18"/>
      <c r="S133" s="20"/>
      <c r="U133" s="18"/>
      <c r="V133" s="19"/>
      <c r="W133" s="17"/>
      <c r="X133" s="16"/>
      <c r="Y133" s="18"/>
      <c r="Z133" s="18"/>
      <c r="AA133" s="9"/>
      <c r="AB133" s="9"/>
      <c r="AC133" s="9"/>
      <c r="AD133" s="9"/>
      <c r="AE133" s="9"/>
      <c r="AF133" s="9"/>
      <c r="AG133" s="9"/>
      <c r="AH133" s="9"/>
      <c r="AI133" s="9"/>
      <c r="AJ133" s="9"/>
    </row>
    <row r="134" spans="13:36" x14ac:dyDescent="0.25">
      <c r="M134" s="14"/>
      <c r="N134" s="9"/>
      <c r="O134" s="44"/>
      <c r="P134" s="9"/>
      <c r="Q134" s="16"/>
      <c r="R134" s="18"/>
      <c r="S134" s="20"/>
      <c r="U134" s="18"/>
      <c r="V134" s="19"/>
      <c r="W134" s="17"/>
      <c r="X134" s="16"/>
      <c r="Y134" s="18"/>
      <c r="Z134" s="18"/>
      <c r="AA134" s="9"/>
      <c r="AB134" s="9"/>
      <c r="AC134" s="9"/>
      <c r="AD134" s="9"/>
      <c r="AE134" s="9"/>
      <c r="AF134" s="9"/>
      <c r="AG134" s="9"/>
      <c r="AH134" s="9"/>
      <c r="AI134" s="9"/>
      <c r="AJ134" s="9"/>
    </row>
    <row r="135" spans="13:36" x14ac:dyDescent="0.25">
      <c r="N135" s="9"/>
      <c r="O135" s="44"/>
      <c r="P135" s="9"/>
      <c r="Q135" s="16"/>
      <c r="R135" s="18"/>
      <c r="S135" s="20"/>
      <c r="U135" s="18"/>
      <c r="V135" s="19"/>
      <c r="W135" s="17"/>
      <c r="X135" s="16"/>
      <c r="Y135" s="18"/>
      <c r="Z135" s="18"/>
      <c r="AA135" s="9"/>
      <c r="AB135" s="9"/>
      <c r="AC135" s="9"/>
      <c r="AD135" s="9"/>
      <c r="AE135" s="9"/>
      <c r="AF135" s="9"/>
      <c r="AG135" s="9"/>
      <c r="AH135" s="9"/>
      <c r="AI135" s="9"/>
      <c r="AJ135" s="9"/>
    </row>
    <row r="136" spans="13:36" x14ac:dyDescent="0.25">
      <c r="M136" s="14"/>
      <c r="N136" s="9"/>
      <c r="O136" s="44"/>
      <c r="P136" s="9"/>
      <c r="Q136" s="16"/>
      <c r="R136" s="18"/>
      <c r="S136" s="20"/>
      <c r="U136" s="18"/>
      <c r="V136" s="19"/>
      <c r="W136" s="17"/>
      <c r="X136" s="16"/>
      <c r="Y136" s="18"/>
      <c r="Z136" s="18"/>
      <c r="AA136" s="9"/>
      <c r="AB136" s="9"/>
      <c r="AC136" s="9"/>
      <c r="AD136" s="9"/>
      <c r="AE136" s="9"/>
      <c r="AF136" s="9"/>
      <c r="AG136" s="9"/>
      <c r="AH136" s="9"/>
      <c r="AI136" s="9"/>
      <c r="AJ136" s="9"/>
    </row>
    <row r="137" spans="13:36" x14ac:dyDescent="0.25">
      <c r="N137" s="9"/>
      <c r="O137" s="44"/>
      <c r="P137" s="9"/>
      <c r="Q137" s="16"/>
      <c r="R137" s="18"/>
      <c r="S137" s="20"/>
      <c r="U137" s="18"/>
      <c r="V137" s="19"/>
      <c r="W137" s="17"/>
      <c r="X137" s="16"/>
      <c r="Y137" s="18"/>
      <c r="Z137" s="18"/>
      <c r="AA137" s="9"/>
      <c r="AB137" s="9"/>
      <c r="AC137" s="9"/>
      <c r="AD137" s="9"/>
      <c r="AE137" s="9"/>
      <c r="AF137" s="9"/>
      <c r="AG137" s="9"/>
      <c r="AH137" s="9"/>
      <c r="AI137" s="9"/>
      <c r="AJ137" s="9"/>
    </row>
    <row r="138" spans="13:36" x14ac:dyDescent="0.25">
      <c r="M138" s="37"/>
      <c r="N138" s="9"/>
      <c r="O138" s="44"/>
      <c r="P138" s="9"/>
      <c r="Q138" s="16"/>
      <c r="R138" s="18"/>
      <c r="S138" s="20"/>
      <c r="U138" s="18"/>
      <c r="V138" s="19"/>
      <c r="W138" s="17"/>
      <c r="X138" s="16"/>
      <c r="Y138" s="18"/>
      <c r="Z138" s="18"/>
      <c r="AA138" s="9"/>
      <c r="AB138" s="9"/>
      <c r="AC138" s="9"/>
      <c r="AD138" s="9"/>
      <c r="AE138" s="9"/>
      <c r="AF138" s="9"/>
      <c r="AG138" s="9"/>
      <c r="AH138" s="9"/>
      <c r="AI138" s="9"/>
      <c r="AJ138" s="9"/>
    </row>
    <row r="139" spans="13:36" x14ac:dyDescent="0.25">
      <c r="M139" s="14"/>
      <c r="N139" s="9"/>
      <c r="O139" s="44"/>
      <c r="P139" s="9"/>
      <c r="Q139" s="16"/>
      <c r="R139" s="18"/>
      <c r="S139" s="20"/>
      <c r="U139" s="18"/>
      <c r="V139" s="19"/>
      <c r="W139" s="17"/>
      <c r="X139" s="16"/>
      <c r="Y139" s="18"/>
      <c r="Z139" s="18"/>
      <c r="AA139" s="9"/>
      <c r="AB139" s="9"/>
      <c r="AC139" s="9"/>
      <c r="AD139" s="9"/>
      <c r="AE139" s="9"/>
      <c r="AF139" s="9"/>
      <c r="AG139" s="9"/>
      <c r="AH139" s="9"/>
      <c r="AI139" s="9"/>
      <c r="AJ139" s="9"/>
    </row>
    <row r="140" spans="13:36" x14ac:dyDescent="0.25">
      <c r="N140" s="9"/>
      <c r="O140" s="44"/>
      <c r="P140" s="9"/>
      <c r="Q140" s="16"/>
      <c r="R140" s="18"/>
      <c r="S140" s="20"/>
      <c r="U140" s="18"/>
      <c r="V140" s="18"/>
      <c r="W140" s="17"/>
      <c r="X140" s="16"/>
      <c r="Y140" s="18"/>
      <c r="Z140" s="18"/>
      <c r="AA140" s="9"/>
      <c r="AB140" s="9"/>
      <c r="AC140" s="9"/>
      <c r="AD140" s="9"/>
      <c r="AE140" s="9"/>
      <c r="AF140" s="9"/>
      <c r="AG140" s="9"/>
      <c r="AH140" s="9"/>
      <c r="AI140" s="9"/>
      <c r="AJ140" s="9"/>
    </row>
    <row r="141" spans="13:36" x14ac:dyDescent="0.25">
      <c r="M141" s="14"/>
      <c r="N141" s="12"/>
      <c r="O141" s="45"/>
      <c r="P141" s="9"/>
      <c r="Q141" s="16"/>
      <c r="R141" s="18"/>
      <c r="S141" s="20"/>
      <c r="U141" s="18"/>
      <c r="V141" s="18"/>
      <c r="W141" s="17"/>
      <c r="X141" s="16"/>
      <c r="Y141" s="18"/>
      <c r="Z141" s="18"/>
      <c r="AA141" s="9"/>
      <c r="AB141" s="9"/>
      <c r="AC141" s="9"/>
      <c r="AD141" s="9"/>
      <c r="AE141" s="9"/>
      <c r="AF141" s="9"/>
      <c r="AG141" s="9"/>
      <c r="AH141" s="9"/>
      <c r="AI141" s="9"/>
      <c r="AJ141" s="9"/>
    </row>
    <row r="142" spans="13:36" x14ac:dyDescent="0.25">
      <c r="N142" s="9"/>
      <c r="O142" s="44"/>
      <c r="P142" s="9"/>
      <c r="S142" s="20"/>
      <c r="W142" s="3"/>
      <c r="Y142" s="18"/>
      <c r="Z142" s="18"/>
      <c r="AA142" s="9"/>
      <c r="AB142" s="9"/>
      <c r="AC142" s="9"/>
      <c r="AD142" s="9"/>
      <c r="AE142" s="9"/>
      <c r="AF142" s="9"/>
      <c r="AG142" s="9"/>
      <c r="AH142" s="9"/>
      <c r="AI142" s="9"/>
      <c r="AJ142" s="9"/>
    </row>
    <row r="143" spans="13:36" x14ac:dyDescent="0.25">
      <c r="M143" s="14"/>
      <c r="N143" s="9"/>
      <c r="O143" s="44"/>
      <c r="P143" s="9"/>
      <c r="S143" s="20"/>
      <c r="W143" s="3"/>
      <c r="Y143" s="18"/>
      <c r="Z143" s="18"/>
      <c r="AA143" s="9"/>
      <c r="AB143" s="9"/>
      <c r="AC143" s="9"/>
      <c r="AD143" s="9"/>
      <c r="AE143" s="9"/>
      <c r="AF143" s="9"/>
      <c r="AG143" s="9"/>
      <c r="AH143" s="9"/>
      <c r="AI143" s="9"/>
      <c r="AJ143" s="9"/>
    </row>
    <row r="144" spans="13:36" x14ac:dyDescent="0.25">
      <c r="S144" s="20"/>
      <c r="W144" s="3"/>
      <c r="Y144" s="18"/>
      <c r="Z144" s="18"/>
      <c r="AA144" s="9"/>
      <c r="AB144" s="9"/>
      <c r="AC144" s="9"/>
      <c r="AD144" s="9"/>
      <c r="AE144" s="9"/>
      <c r="AF144" s="9"/>
      <c r="AG144" s="9"/>
      <c r="AH144" s="9"/>
      <c r="AI144" s="9"/>
      <c r="AJ144" s="9"/>
    </row>
    <row r="145" spans="13:36" x14ac:dyDescent="0.25">
      <c r="M145" s="37"/>
      <c r="S145" s="20"/>
      <c r="W145" s="6"/>
      <c r="X145" s="16"/>
      <c r="Y145" s="18"/>
      <c r="Z145" s="18"/>
      <c r="AA145" s="9"/>
      <c r="AB145" s="9"/>
      <c r="AC145" s="9"/>
      <c r="AD145" s="9"/>
      <c r="AE145" s="9"/>
      <c r="AF145" s="9"/>
      <c r="AG145" s="9"/>
      <c r="AH145" s="9"/>
      <c r="AI145" s="9"/>
      <c r="AJ145" s="9"/>
    </row>
    <row r="146" spans="13:36" x14ac:dyDescent="0.25">
      <c r="M146" s="14"/>
      <c r="S146" s="20"/>
      <c r="W146" s="3"/>
      <c r="Y146" s="18"/>
      <c r="Z146" s="18"/>
      <c r="AA146" s="9"/>
      <c r="AB146" s="9"/>
      <c r="AC146" s="9"/>
      <c r="AD146" s="9"/>
      <c r="AE146" s="9"/>
      <c r="AF146" s="9"/>
      <c r="AG146" s="9"/>
      <c r="AH146" s="9"/>
      <c r="AI146" s="9"/>
      <c r="AJ146" s="9"/>
    </row>
    <row r="147" spans="13:36" x14ac:dyDescent="0.25">
      <c r="S147" s="20"/>
      <c r="W147" s="3"/>
      <c r="Y147" s="18"/>
      <c r="Z147" s="18"/>
      <c r="AA147" s="9"/>
      <c r="AB147" s="9"/>
      <c r="AC147" s="9"/>
      <c r="AD147" s="9"/>
      <c r="AE147" s="9"/>
      <c r="AF147" s="9"/>
      <c r="AG147" s="9"/>
      <c r="AH147" s="9"/>
      <c r="AI147" s="9"/>
      <c r="AJ147" s="9"/>
    </row>
    <row r="148" spans="13:36" x14ac:dyDescent="0.25">
      <c r="M148" s="14"/>
      <c r="S148" s="20"/>
      <c r="W148" s="3"/>
      <c r="Y148" s="18"/>
      <c r="Z148" s="18"/>
      <c r="AA148" s="9"/>
      <c r="AB148" s="9"/>
      <c r="AC148" s="9"/>
      <c r="AD148" s="9"/>
      <c r="AE148" s="9"/>
      <c r="AF148" s="9"/>
      <c r="AG148" s="9"/>
      <c r="AH148" s="9"/>
      <c r="AI148" s="9"/>
      <c r="AJ148" s="9"/>
    </row>
    <row r="149" spans="13:36" x14ac:dyDescent="0.25">
      <c r="S149" s="20"/>
      <c r="W149" s="3"/>
      <c r="Y149" s="18"/>
      <c r="Z149" s="18"/>
      <c r="AA149" s="9"/>
      <c r="AB149" s="9"/>
      <c r="AC149" s="9"/>
      <c r="AD149" s="9"/>
      <c r="AE149" s="9"/>
      <c r="AF149" s="9"/>
      <c r="AG149" s="9"/>
      <c r="AH149" s="9"/>
      <c r="AI149" s="9"/>
      <c r="AJ149" s="9"/>
    </row>
    <row r="150" spans="13:36" x14ac:dyDescent="0.25">
      <c r="M150" s="14"/>
      <c r="S150" s="20"/>
      <c r="W150" s="3"/>
      <c r="Y150" s="18"/>
      <c r="Z150" s="18"/>
      <c r="AA150" s="9"/>
      <c r="AB150" s="9"/>
      <c r="AC150" s="9"/>
      <c r="AD150" s="9"/>
      <c r="AE150" s="9"/>
      <c r="AF150" s="9"/>
      <c r="AG150" s="9"/>
      <c r="AH150" s="9"/>
      <c r="AI150" s="9"/>
      <c r="AJ150" s="9"/>
    </row>
    <row r="151" spans="13:36" x14ac:dyDescent="0.25">
      <c r="S151" s="20"/>
      <c r="W151" s="3"/>
      <c r="Y151" s="18"/>
      <c r="Z151" s="18"/>
      <c r="AA151" s="9"/>
      <c r="AB151" s="9"/>
      <c r="AC151" s="9"/>
      <c r="AD151" s="9"/>
      <c r="AE151" s="9"/>
      <c r="AF151" s="9"/>
      <c r="AG151" s="9"/>
      <c r="AH151" s="9"/>
      <c r="AI151" s="9"/>
      <c r="AJ151" s="9"/>
    </row>
    <row r="152" spans="13:36" x14ac:dyDescent="0.25">
      <c r="M152" s="14"/>
      <c r="S152" s="20"/>
      <c r="W152" s="3"/>
      <c r="Y152" s="18"/>
      <c r="Z152" s="18"/>
      <c r="AA152" s="9"/>
      <c r="AB152" s="9"/>
      <c r="AC152" s="9"/>
      <c r="AD152" s="9"/>
      <c r="AE152" s="9"/>
      <c r="AF152" s="9"/>
      <c r="AG152" s="9"/>
      <c r="AH152" s="9"/>
      <c r="AI152" s="9"/>
      <c r="AJ152" s="9"/>
    </row>
    <row r="153" spans="13:36" x14ac:dyDescent="0.25">
      <c r="S153" s="20"/>
      <c r="W153" s="3"/>
      <c r="Y153" s="18"/>
      <c r="Z153" s="18"/>
      <c r="AA153" s="9"/>
      <c r="AB153" s="9"/>
      <c r="AC153" s="9"/>
      <c r="AD153" s="9"/>
      <c r="AE153" s="9"/>
      <c r="AF153" s="9"/>
      <c r="AG153" s="9"/>
      <c r="AH153" s="9"/>
      <c r="AI153" s="9"/>
      <c r="AJ153" s="9"/>
    </row>
    <row r="154" spans="13:36" x14ac:dyDescent="0.25">
      <c r="M154" s="14"/>
      <c r="S154" s="20"/>
      <c r="W154" s="3"/>
      <c r="Y154" s="18"/>
      <c r="Z154" s="18"/>
      <c r="AA154" s="9"/>
      <c r="AB154" s="9"/>
      <c r="AC154" s="9"/>
      <c r="AD154" s="9"/>
      <c r="AE154" s="9"/>
      <c r="AF154" s="9"/>
      <c r="AG154" s="9"/>
      <c r="AH154" s="9"/>
      <c r="AI154" s="9"/>
      <c r="AJ154" s="9"/>
    </row>
    <row r="155" spans="13:36" x14ac:dyDescent="0.25">
      <c r="S155" s="20"/>
      <c r="W155" s="3"/>
      <c r="Y155" s="18"/>
      <c r="Z155" s="18"/>
      <c r="AA155" s="9"/>
      <c r="AB155" s="9"/>
      <c r="AC155" s="9"/>
      <c r="AD155" s="9"/>
      <c r="AE155" s="9"/>
      <c r="AF155" s="9"/>
      <c r="AG155" s="9"/>
      <c r="AH155" s="9"/>
      <c r="AI155" s="9"/>
      <c r="AJ155" s="9"/>
    </row>
    <row r="156" spans="13:36" x14ac:dyDescent="0.25">
      <c r="M156" s="14"/>
      <c r="S156" s="20"/>
      <c r="W156" s="3"/>
      <c r="Y156" s="18"/>
      <c r="Z156" s="18"/>
      <c r="AA156" s="9"/>
      <c r="AB156" s="9"/>
      <c r="AC156" s="9"/>
      <c r="AD156" s="9"/>
      <c r="AE156" s="9"/>
      <c r="AF156" s="9"/>
      <c r="AG156" s="9"/>
      <c r="AH156" s="9"/>
      <c r="AI156" s="9"/>
      <c r="AJ156" s="9"/>
    </row>
    <row r="157" spans="13:36" x14ac:dyDescent="0.25">
      <c r="S157" s="20"/>
      <c r="W157" s="3"/>
      <c r="Y157" s="18"/>
      <c r="Z157" s="18"/>
      <c r="AA157" s="9"/>
      <c r="AB157" s="9"/>
      <c r="AC157" s="9"/>
      <c r="AD157" s="9"/>
      <c r="AE157" s="9"/>
      <c r="AF157" s="9"/>
      <c r="AG157" s="9"/>
      <c r="AH157" s="9"/>
      <c r="AI157" s="9"/>
      <c r="AJ157" s="9"/>
    </row>
    <row r="158" spans="13:36" x14ac:dyDescent="0.25">
      <c r="M158" s="14"/>
      <c r="N158" s="9"/>
      <c r="O158" s="44"/>
      <c r="P158" s="9"/>
      <c r="Q158" s="16"/>
      <c r="R158" s="18"/>
      <c r="S158" s="20"/>
      <c r="U158" s="18"/>
      <c r="V158" s="19"/>
      <c r="W158" s="17"/>
      <c r="X158" s="16"/>
      <c r="Y158" s="18"/>
      <c r="Z158" s="18"/>
      <c r="AA158" s="9"/>
      <c r="AB158" s="9"/>
      <c r="AC158" s="9"/>
      <c r="AD158" s="9"/>
      <c r="AE158" s="9"/>
      <c r="AF158" s="9"/>
      <c r="AG158" s="9"/>
      <c r="AH158" s="9"/>
      <c r="AI158" s="9"/>
      <c r="AJ158" s="9"/>
    </row>
    <row r="159" spans="13:36" x14ac:dyDescent="0.25">
      <c r="M159" s="14"/>
      <c r="N159" s="12"/>
      <c r="O159" s="45"/>
      <c r="P159" s="9"/>
      <c r="Q159" s="16"/>
      <c r="R159" s="18"/>
      <c r="S159" s="20"/>
      <c r="U159" s="18"/>
      <c r="V159" s="19"/>
      <c r="W159" s="17"/>
      <c r="X159" s="16"/>
      <c r="Y159" s="18"/>
      <c r="Z159" s="18"/>
      <c r="AA159" s="9"/>
      <c r="AB159" s="9"/>
      <c r="AC159" s="9"/>
      <c r="AD159" s="9"/>
      <c r="AE159" s="9"/>
      <c r="AF159" s="9"/>
      <c r="AG159" s="9"/>
      <c r="AH159" s="9"/>
      <c r="AI159" s="9"/>
      <c r="AJ159" s="9"/>
    </row>
    <row r="160" spans="13:36" x14ac:dyDescent="0.25">
      <c r="M160" s="14"/>
    </row>
    <row r="161" spans="13:36" x14ac:dyDescent="0.25">
      <c r="M161" s="14"/>
    </row>
    <row r="162" spans="13:36" x14ac:dyDescent="0.25">
      <c r="M162" s="14"/>
    </row>
    <row r="163" spans="13:36" x14ac:dyDescent="0.25">
      <c r="M163" s="14"/>
    </row>
    <row r="164" spans="13:36" x14ac:dyDescent="0.25">
      <c r="M164" s="14"/>
    </row>
    <row r="165" spans="13:36" x14ac:dyDescent="0.25">
      <c r="M165" s="14"/>
    </row>
    <row r="166" spans="13:36" x14ac:dyDescent="0.25">
      <c r="M166" s="14"/>
    </row>
    <row r="167" spans="13:36" x14ac:dyDescent="0.25">
      <c r="M167" s="14"/>
    </row>
    <row r="168" spans="13:36" x14ac:dyDescent="0.25">
      <c r="M168" s="14"/>
    </row>
    <row r="169" spans="13:36" x14ac:dyDescent="0.25">
      <c r="M169" s="14"/>
      <c r="N169" s="6"/>
      <c r="O169" s="43"/>
      <c r="P169" s="6"/>
      <c r="Q169" s="3"/>
      <c r="R169" s="3"/>
      <c r="S169" s="3"/>
      <c r="T169" s="3"/>
      <c r="U169" s="3"/>
      <c r="V169" s="3"/>
      <c r="W169" s="3"/>
      <c r="X169" s="3"/>
      <c r="Y169" s="3"/>
      <c r="Z169" s="3"/>
      <c r="AA169" s="3"/>
      <c r="AB169" s="3"/>
      <c r="AC169" s="3"/>
      <c r="AD169" s="3"/>
      <c r="AE169" s="3"/>
      <c r="AF169" s="3"/>
      <c r="AG169" s="3"/>
      <c r="AH169" s="3"/>
      <c r="AI169" s="3"/>
      <c r="AJ169" s="3"/>
    </row>
    <row r="170" spans="13:36" x14ac:dyDescent="0.25">
      <c r="M170" s="14"/>
      <c r="N170" s="6"/>
      <c r="O170" s="43"/>
      <c r="P170" s="6"/>
      <c r="Q170" s="3"/>
      <c r="R170" s="3"/>
      <c r="S170" s="3"/>
      <c r="T170" s="3"/>
      <c r="U170" s="3"/>
      <c r="V170" s="3"/>
      <c r="W170" s="3"/>
      <c r="X170" s="3"/>
      <c r="Y170" s="3"/>
      <c r="Z170" s="3"/>
      <c r="AA170" s="3"/>
      <c r="AB170" s="3"/>
      <c r="AC170" s="3"/>
      <c r="AD170" s="3"/>
      <c r="AE170" s="3"/>
      <c r="AF170" s="3"/>
      <c r="AG170" s="3"/>
      <c r="AH170" s="3"/>
      <c r="AI170" s="3"/>
      <c r="AJ170" s="3"/>
    </row>
    <row r="171" spans="13:36" x14ac:dyDescent="0.25">
      <c r="M171" s="14"/>
      <c r="N171" s="6"/>
      <c r="O171" s="43"/>
      <c r="P171" s="6"/>
      <c r="Q171" s="3"/>
      <c r="R171" s="3"/>
      <c r="S171" s="3"/>
      <c r="T171" s="3"/>
      <c r="U171" s="3"/>
      <c r="V171" s="3"/>
      <c r="W171" s="3"/>
      <c r="X171" s="3"/>
      <c r="Y171" s="3"/>
      <c r="Z171" s="3"/>
      <c r="AA171" s="3"/>
      <c r="AB171" s="3"/>
      <c r="AC171" s="3"/>
      <c r="AD171" s="3"/>
      <c r="AE171" s="3"/>
      <c r="AF171" s="3"/>
      <c r="AG171" s="3"/>
      <c r="AH171" s="3"/>
      <c r="AI171" s="3"/>
      <c r="AJ171" s="3"/>
    </row>
    <row r="172" spans="13:36" x14ac:dyDescent="0.25">
      <c r="M172" s="14"/>
      <c r="N172" s="6"/>
      <c r="O172" s="43"/>
      <c r="P172" s="6"/>
      <c r="Q172" s="3"/>
      <c r="R172" s="3"/>
      <c r="S172" s="3"/>
      <c r="T172" s="3"/>
      <c r="U172" s="3"/>
      <c r="V172" s="3"/>
      <c r="W172" s="3"/>
      <c r="X172" s="3"/>
      <c r="Y172" s="3"/>
      <c r="Z172" s="3"/>
      <c r="AA172" s="3"/>
      <c r="AB172" s="3"/>
      <c r="AC172" s="3"/>
      <c r="AD172" s="3"/>
      <c r="AE172" s="3"/>
      <c r="AF172" s="3"/>
      <c r="AG172" s="3"/>
      <c r="AH172" s="3"/>
      <c r="AI172" s="3"/>
      <c r="AJ172" s="3"/>
    </row>
    <row r="173" spans="13:36" x14ac:dyDescent="0.25">
      <c r="M173" s="14"/>
      <c r="N173" s="6"/>
      <c r="O173" s="43"/>
      <c r="P173" s="6"/>
      <c r="Q173" s="3"/>
      <c r="R173" s="3"/>
      <c r="S173" s="3"/>
      <c r="T173" s="3"/>
      <c r="U173" s="3"/>
      <c r="V173" s="3"/>
      <c r="W173" s="3"/>
      <c r="X173" s="3"/>
      <c r="Y173" s="3"/>
      <c r="Z173" s="3"/>
      <c r="AA173" s="3"/>
      <c r="AB173" s="3"/>
      <c r="AC173" s="3"/>
      <c r="AD173" s="3"/>
      <c r="AE173" s="3"/>
      <c r="AF173" s="3"/>
      <c r="AG173" s="3"/>
      <c r="AH173" s="3"/>
      <c r="AI173" s="3"/>
      <c r="AJ173" s="3"/>
    </row>
    <row r="174" spans="13:36" x14ac:dyDescent="0.25">
      <c r="M174" s="14"/>
      <c r="N174" s="6"/>
      <c r="O174" s="43"/>
      <c r="P174" s="6"/>
      <c r="Q174" s="3"/>
      <c r="R174" s="3"/>
      <c r="S174" s="3"/>
      <c r="T174" s="3"/>
      <c r="U174" s="3"/>
      <c r="V174" s="3"/>
      <c r="W174" s="3"/>
      <c r="X174" s="3"/>
      <c r="Y174" s="3"/>
      <c r="Z174" s="3"/>
      <c r="AA174" s="3"/>
      <c r="AB174" s="3"/>
      <c r="AC174" s="3"/>
      <c r="AD174" s="3"/>
      <c r="AE174" s="3"/>
      <c r="AF174" s="3"/>
      <c r="AG174" s="3"/>
      <c r="AH174" s="3"/>
      <c r="AI174" s="3"/>
      <c r="AJ174" s="3"/>
    </row>
    <row r="175" spans="13:36" x14ac:dyDescent="0.25">
      <c r="M175" s="14"/>
      <c r="N175" s="6"/>
      <c r="O175" s="43"/>
      <c r="P175" s="6"/>
      <c r="Q175" s="3"/>
      <c r="R175" s="3"/>
      <c r="S175" s="3"/>
      <c r="T175" s="3"/>
      <c r="U175" s="3"/>
      <c r="V175" s="3"/>
      <c r="W175" s="3"/>
      <c r="X175" s="3"/>
      <c r="Y175" s="3"/>
      <c r="Z175" s="3"/>
      <c r="AA175" s="3"/>
      <c r="AB175" s="3"/>
      <c r="AC175" s="3"/>
      <c r="AD175" s="3"/>
      <c r="AE175" s="3"/>
      <c r="AF175" s="3"/>
      <c r="AG175" s="3"/>
      <c r="AH175" s="3"/>
      <c r="AI175" s="3"/>
      <c r="AJ175" s="3"/>
    </row>
    <row r="176" spans="13:36" x14ac:dyDescent="0.25">
      <c r="M176" s="14"/>
      <c r="N176" s="6"/>
      <c r="O176" s="43"/>
      <c r="P176" s="6"/>
      <c r="Q176" s="3"/>
      <c r="R176" s="3"/>
      <c r="S176" s="3"/>
      <c r="T176" s="3"/>
      <c r="U176" s="3"/>
      <c r="V176" s="3"/>
      <c r="W176" s="3"/>
      <c r="X176" s="3"/>
      <c r="Y176" s="3"/>
      <c r="Z176" s="3"/>
      <c r="AA176" s="3"/>
      <c r="AB176" s="3"/>
      <c r="AC176" s="3"/>
      <c r="AD176" s="3"/>
      <c r="AE176" s="3"/>
      <c r="AF176" s="3"/>
      <c r="AG176" s="3"/>
      <c r="AH176" s="3"/>
      <c r="AI176" s="3"/>
      <c r="AJ176" s="3"/>
    </row>
    <row r="177" spans="13:13" x14ac:dyDescent="0.25">
      <c r="M177" s="14"/>
    </row>
    <row r="178" spans="13:13" x14ac:dyDescent="0.25">
      <c r="M178" s="14"/>
    </row>
    <row r="179" spans="13:13" x14ac:dyDescent="0.25">
      <c r="M179" s="14"/>
    </row>
    <row r="180" spans="13:13" x14ac:dyDescent="0.25">
      <c r="M180" s="14"/>
    </row>
    <row r="181" spans="13:13" x14ac:dyDescent="0.25">
      <c r="M181" s="14"/>
    </row>
    <row r="182" spans="13:13" x14ac:dyDescent="0.25">
      <c r="M182" s="14"/>
    </row>
    <row r="183" spans="13:13" x14ac:dyDescent="0.25">
      <c r="M183" s="14"/>
    </row>
    <row r="184" spans="13:13" x14ac:dyDescent="0.25">
      <c r="M184" s="38"/>
    </row>
    <row r="185" spans="13:13" x14ac:dyDescent="0.25">
      <c r="M185" s="38"/>
    </row>
    <row r="186" spans="13:13" x14ac:dyDescent="0.25">
      <c r="M186" s="38"/>
    </row>
    <row r="187" spans="13:13" x14ac:dyDescent="0.25">
      <c r="M187" s="38"/>
    </row>
    <row r="188" spans="13:13" x14ac:dyDescent="0.25">
      <c r="M188" s="38"/>
    </row>
    <row r="189" spans="13:13" x14ac:dyDescent="0.25">
      <c r="M189" s="38"/>
    </row>
    <row r="190" spans="13:13" x14ac:dyDescent="0.25">
      <c r="M190" s="38"/>
    </row>
    <row r="191" spans="13:13" x14ac:dyDescent="0.25">
      <c r="M191" s="38"/>
    </row>
    <row r="192" spans="13:13" x14ac:dyDescent="0.25">
      <c r="M192" s="38"/>
    </row>
    <row r="193" spans="13:36" x14ac:dyDescent="0.25">
      <c r="M193" s="38"/>
    </row>
    <row r="194" spans="13:36" x14ac:dyDescent="0.25">
      <c r="M194" s="38"/>
    </row>
    <row r="195" spans="13:36" x14ac:dyDescent="0.25">
      <c r="M195" s="38"/>
    </row>
    <row r="196" spans="13:36" x14ac:dyDescent="0.25">
      <c r="M196" s="38"/>
    </row>
    <row r="197" spans="13:36" x14ac:dyDescent="0.25">
      <c r="M197" s="38"/>
      <c r="N197" s="9"/>
      <c r="O197" s="44"/>
      <c r="P197" s="9"/>
      <c r="Q197" s="9"/>
      <c r="R197" s="9"/>
      <c r="S197" s="20"/>
      <c r="T197" s="9"/>
      <c r="U197" s="9"/>
      <c r="V197" s="9"/>
      <c r="W197" s="9"/>
      <c r="X197" s="9"/>
      <c r="Y197" s="15"/>
      <c r="Z197" s="9"/>
      <c r="AA197" s="9"/>
      <c r="AB197" s="9"/>
      <c r="AC197" s="9"/>
      <c r="AD197" s="9"/>
      <c r="AE197" s="9"/>
      <c r="AF197" s="9"/>
      <c r="AG197" s="9"/>
      <c r="AH197" s="9"/>
      <c r="AI197" s="9"/>
      <c r="AJ197" s="9"/>
    </row>
    <row r="198" spans="13:36" x14ac:dyDescent="0.25">
      <c r="M198" s="38"/>
      <c r="N198" s="9"/>
      <c r="O198" s="44"/>
      <c r="P198" s="9"/>
      <c r="Q198" s="9"/>
      <c r="R198" s="9"/>
      <c r="S198" s="20"/>
      <c r="T198" s="9"/>
      <c r="U198" s="9"/>
      <c r="V198" s="9"/>
      <c r="W198" s="9"/>
      <c r="X198" s="9"/>
      <c r="Y198" s="15"/>
      <c r="Z198" s="9"/>
      <c r="AA198" s="9"/>
      <c r="AB198" s="9"/>
      <c r="AC198" s="9"/>
      <c r="AD198" s="9"/>
      <c r="AE198" s="9"/>
      <c r="AF198" s="9"/>
      <c r="AG198" s="9"/>
      <c r="AH198" s="9"/>
      <c r="AI198" s="9"/>
      <c r="AJ198" s="9"/>
    </row>
    <row r="199" spans="13:36" x14ac:dyDescent="0.25">
      <c r="M199" s="38"/>
      <c r="N199" s="9"/>
      <c r="O199" s="44"/>
      <c r="P199" s="9"/>
      <c r="Q199" s="9"/>
      <c r="R199" s="9"/>
      <c r="S199" s="20"/>
      <c r="T199" s="9"/>
      <c r="U199" s="9"/>
      <c r="V199" s="9"/>
      <c r="W199" s="9"/>
      <c r="X199" s="9"/>
      <c r="Y199" s="15"/>
      <c r="Z199" s="9"/>
      <c r="AA199" s="9"/>
      <c r="AB199" s="9"/>
      <c r="AC199" s="9"/>
      <c r="AD199" s="9"/>
      <c r="AE199" s="9"/>
      <c r="AF199" s="9"/>
      <c r="AG199" s="9"/>
      <c r="AH199" s="9"/>
      <c r="AI199" s="9"/>
      <c r="AJ199" s="9"/>
    </row>
    <row r="200" spans="13:36" x14ac:dyDescent="0.25">
      <c r="M200" s="38"/>
      <c r="N200" s="9"/>
      <c r="O200" s="44"/>
      <c r="P200" s="9"/>
      <c r="Q200" s="9"/>
      <c r="R200" s="9"/>
      <c r="S200" s="20"/>
      <c r="T200" s="9"/>
      <c r="U200" s="9"/>
      <c r="V200" s="22"/>
      <c r="W200" s="9"/>
      <c r="X200" s="9"/>
      <c r="Y200" s="15"/>
      <c r="Z200" s="9"/>
      <c r="AA200" s="9"/>
      <c r="AB200" s="9"/>
      <c r="AC200" s="9"/>
      <c r="AD200" s="9"/>
      <c r="AE200" s="9"/>
      <c r="AF200" s="9"/>
      <c r="AG200" s="9"/>
      <c r="AH200" s="9"/>
      <c r="AI200" s="9"/>
      <c r="AJ200" s="9"/>
    </row>
    <row r="201" spans="13:36" x14ac:dyDescent="0.25">
      <c r="M201" s="38"/>
      <c r="N201" s="9"/>
      <c r="O201" s="44"/>
      <c r="P201" s="9"/>
      <c r="Q201" s="9"/>
      <c r="R201" s="9"/>
      <c r="S201" s="20"/>
      <c r="T201" s="9"/>
      <c r="U201" s="9"/>
      <c r="V201" s="9"/>
      <c r="W201" s="9"/>
      <c r="X201" s="9"/>
      <c r="Y201" s="15"/>
      <c r="Z201" s="9"/>
      <c r="AA201" s="9"/>
      <c r="AB201" s="9"/>
      <c r="AC201" s="9"/>
      <c r="AD201" s="9"/>
      <c r="AE201" s="9"/>
      <c r="AF201" s="9"/>
      <c r="AG201" s="9"/>
      <c r="AH201" s="9"/>
      <c r="AI201" s="9"/>
      <c r="AJ201" s="9"/>
    </row>
    <row r="202" spans="13:36" x14ac:dyDescent="0.25">
      <c r="M202" s="38"/>
      <c r="N202" s="9"/>
      <c r="O202" s="44"/>
      <c r="P202" s="9"/>
      <c r="Q202" s="9"/>
      <c r="R202" s="9"/>
      <c r="S202" s="20"/>
      <c r="T202" s="9"/>
      <c r="U202" s="9"/>
      <c r="V202" s="9"/>
      <c r="W202" s="9"/>
      <c r="X202" s="9"/>
      <c r="Y202" s="15"/>
      <c r="Z202" s="9"/>
      <c r="AA202" s="9"/>
      <c r="AB202" s="9"/>
      <c r="AC202" s="9"/>
      <c r="AD202" s="9"/>
      <c r="AE202" s="9"/>
      <c r="AF202" s="9"/>
      <c r="AG202" s="9"/>
      <c r="AH202" s="9"/>
      <c r="AI202" s="9"/>
      <c r="AJ202" s="9"/>
    </row>
    <row r="203" spans="13:36" x14ac:dyDescent="0.25">
      <c r="M203" s="38"/>
      <c r="N203" s="9"/>
      <c r="O203" s="44"/>
      <c r="P203" s="9"/>
      <c r="Q203" s="9"/>
      <c r="R203" s="9"/>
      <c r="S203" s="20"/>
      <c r="T203" s="9"/>
      <c r="U203" s="9"/>
      <c r="V203" s="9"/>
      <c r="W203" s="9"/>
      <c r="X203" s="9"/>
      <c r="Y203" s="15"/>
      <c r="Z203" s="9"/>
      <c r="AA203" s="9"/>
      <c r="AB203" s="9"/>
      <c r="AC203" s="9"/>
      <c r="AD203" s="9"/>
      <c r="AE203" s="9"/>
      <c r="AF203" s="9"/>
      <c r="AG203" s="9"/>
      <c r="AH203" s="9"/>
      <c r="AI203" s="9"/>
      <c r="AJ203" s="9"/>
    </row>
    <row r="204" spans="13:36" x14ac:dyDescent="0.25">
      <c r="M204" s="38"/>
      <c r="N204" s="9"/>
      <c r="O204" s="44"/>
      <c r="P204" s="9"/>
      <c r="Q204" s="9"/>
      <c r="R204" s="9"/>
      <c r="S204" s="20"/>
      <c r="T204" s="9"/>
      <c r="U204" s="9"/>
      <c r="V204" s="9"/>
      <c r="W204" s="9"/>
      <c r="X204" s="9"/>
      <c r="Y204" s="15"/>
      <c r="Z204" s="9"/>
      <c r="AA204" s="9"/>
      <c r="AB204" s="9"/>
      <c r="AC204" s="9"/>
      <c r="AD204" s="9"/>
      <c r="AE204" s="9"/>
      <c r="AF204" s="9"/>
      <c r="AG204" s="9"/>
      <c r="AH204" s="9"/>
      <c r="AI204" s="9"/>
      <c r="AJ204" s="9"/>
    </row>
    <row r="205" spans="13:36" x14ac:dyDescent="0.25">
      <c r="M205" s="38"/>
      <c r="N205" s="9"/>
      <c r="O205" s="44"/>
      <c r="P205" s="9"/>
      <c r="Q205" s="9"/>
      <c r="R205" s="9"/>
      <c r="S205" s="20"/>
      <c r="T205" s="9"/>
      <c r="U205" s="9"/>
      <c r="V205" s="9"/>
      <c r="W205" s="9"/>
      <c r="X205" s="9"/>
      <c r="Y205" s="15"/>
      <c r="Z205" s="9"/>
      <c r="AA205" s="9"/>
      <c r="AB205" s="9"/>
      <c r="AC205" s="9"/>
      <c r="AD205" s="9"/>
      <c r="AE205" s="9"/>
      <c r="AF205" s="9"/>
      <c r="AG205" s="9"/>
      <c r="AH205" s="9"/>
      <c r="AI205" s="9"/>
      <c r="AJ205" s="9"/>
    </row>
    <row r="206" spans="13:36" x14ac:dyDescent="0.25">
      <c r="M206" s="38"/>
      <c r="N206" s="9"/>
      <c r="O206" s="44"/>
      <c r="P206" s="9"/>
      <c r="Q206" s="9"/>
      <c r="R206" s="9"/>
      <c r="S206" s="20"/>
      <c r="T206" s="9"/>
      <c r="U206" s="9"/>
      <c r="V206" s="9"/>
      <c r="W206" s="9"/>
      <c r="X206" s="9"/>
      <c r="Y206" s="15"/>
      <c r="Z206" s="9"/>
      <c r="AA206" s="9"/>
      <c r="AB206" s="9"/>
      <c r="AC206" s="9"/>
      <c r="AD206" s="9"/>
      <c r="AE206" s="9"/>
      <c r="AF206" s="9"/>
      <c r="AG206" s="9"/>
      <c r="AH206" s="9"/>
      <c r="AI206" s="9"/>
      <c r="AJ206" s="9"/>
    </row>
    <row r="207" spans="13:36" x14ac:dyDescent="0.25">
      <c r="M207" s="38"/>
      <c r="N207" s="9"/>
      <c r="O207" s="44"/>
      <c r="P207" s="9"/>
      <c r="Q207" s="9"/>
      <c r="R207" s="9"/>
      <c r="S207" s="20"/>
      <c r="T207" s="9"/>
      <c r="U207" s="9"/>
      <c r="V207" s="9"/>
      <c r="W207" s="9"/>
      <c r="X207" s="9"/>
      <c r="Y207" s="15"/>
      <c r="Z207" s="9"/>
      <c r="AA207" s="9"/>
      <c r="AB207" s="9"/>
      <c r="AC207" s="9"/>
      <c r="AD207" s="9"/>
      <c r="AE207" s="9"/>
      <c r="AF207" s="9"/>
      <c r="AG207" s="9"/>
      <c r="AH207" s="9"/>
      <c r="AI207" s="9"/>
      <c r="AJ207" s="9"/>
    </row>
    <row r="208" spans="13:36" x14ac:dyDescent="0.25">
      <c r="M208" s="38"/>
      <c r="N208" s="9"/>
      <c r="O208" s="44"/>
      <c r="P208" s="9"/>
      <c r="Q208" s="9"/>
      <c r="R208" s="9"/>
      <c r="S208" s="20"/>
      <c r="T208" s="9"/>
      <c r="U208" s="9"/>
      <c r="V208" s="9"/>
      <c r="W208" s="9"/>
      <c r="X208" s="9"/>
      <c r="Y208" s="15"/>
      <c r="Z208" s="9"/>
      <c r="AA208" s="9"/>
      <c r="AB208" s="9"/>
      <c r="AC208" s="9"/>
      <c r="AD208" s="9"/>
      <c r="AE208" s="9"/>
      <c r="AF208" s="9"/>
      <c r="AG208" s="9"/>
      <c r="AH208" s="9"/>
      <c r="AI208" s="9"/>
      <c r="AJ208" s="9"/>
    </row>
    <row r="209" spans="13:36" x14ac:dyDescent="0.25">
      <c r="M209" s="38"/>
      <c r="N209" s="9"/>
      <c r="O209" s="44"/>
      <c r="P209" s="9"/>
      <c r="Q209" s="9"/>
      <c r="R209" s="9"/>
      <c r="S209" s="20"/>
      <c r="T209" s="9"/>
      <c r="U209" s="9"/>
      <c r="V209" s="9"/>
      <c r="W209" s="9"/>
      <c r="X209" s="9"/>
      <c r="Y209" s="15"/>
      <c r="Z209" s="9"/>
      <c r="AA209" s="9"/>
      <c r="AB209" s="9"/>
      <c r="AC209" s="9"/>
      <c r="AD209" s="9"/>
      <c r="AE209" s="9"/>
      <c r="AF209" s="9"/>
      <c r="AG209" s="9"/>
      <c r="AH209" s="9"/>
      <c r="AI209" s="9"/>
      <c r="AJ209" s="9"/>
    </row>
    <row r="210" spans="13:36" x14ac:dyDescent="0.25">
      <c r="M210" s="38"/>
      <c r="N210" s="9"/>
      <c r="O210" s="44"/>
      <c r="P210" s="9"/>
      <c r="Q210" s="9"/>
      <c r="R210" s="9"/>
      <c r="S210" s="20"/>
      <c r="T210" s="9"/>
      <c r="U210" s="9"/>
      <c r="V210" s="9"/>
      <c r="W210" s="9"/>
      <c r="X210" s="9"/>
      <c r="Y210" s="15"/>
      <c r="Z210" s="9"/>
      <c r="AA210" s="9"/>
      <c r="AB210" s="9"/>
      <c r="AC210" s="9"/>
      <c r="AD210" s="9"/>
      <c r="AE210" s="9"/>
      <c r="AF210" s="9"/>
      <c r="AG210" s="9"/>
      <c r="AH210" s="9"/>
      <c r="AI210" s="9"/>
      <c r="AJ210" s="9"/>
    </row>
    <row r="211" spans="13:36" x14ac:dyDescent="0.25">
      <c r="M211" s="38"/>
      <c r="N211" s="9"/>
      <c r="O211" s="44"/>
      <c r="P211" s="9"/>
      <c r="Q211" s="9"/>
      <c r="R211" s="9"/>
      <c r="S211" s="20"/>
      <c r="T211" s="9"/>
      <c r="U211" s="9"/>
      <c r="V211" s="9"/>
      <c r="W211" s="9"/>
      <c r="X211" s="9"/>
      <c r="Y211" s="15"/>
      <c r="Z211" s="9"/>
      <c r="AA211" s="9"/>
      <c r="AB211" s="9"/>
      <c r="AC211" s="9"/>
      <c r="AD211" s="9"/>
      <c r="AE211" s="9"/>
      <c r="AF211" s="9"/>
      <c r="AG211" s="9"/>
      <c r="AH211" s="9"/>
      <c r="AI211" s="9"/>
      <c r="AJ211" s="9"/>
    </row>
    <row r="212" spans="13:36" x14ac:dyDescent="0.25">
      <c r="M212" s="38"/>
      <c r="N212" s="9"/>
      <c r="O212" s="44"/>
      <c r="P212" s="9"/>
      <c r="Q212" s="9"/>
      <c r="R212" s="9"/>
      <c r="S212" s="20"/>
      <c r="T212" s="9"/>
      <c r="U212" s="9"/>
      <c r="V212" s="9"/>
      <c r="W212" s="9"/>
      <c r="X212" s="9"/>
      <c r="Y212" s="15"/>
      <c r="Z212" s="9"/>
      <c r="AA212" s="9"/>
      <c r="AB212" s="9"/>
      <c r="AC212" s="9"/>
      <c r="AD212" s="9"/>
      <c r="AE212" s="9"/>
      <c r="AF212" s="9"/>
      <c r="AG212" s="9"/>
      <c r="AH212" s="9"/>
      <c r="AI212" s="9"/>
      <c r="AJ212" s="9"/>
    </row>
    <row r="213" spans="13:36" x14ac:dyDescent="0.25">
      <c r="M213" s="38"/>
      <c r="N213" s="9"/>
      <c r="O213" s="44"/>
      <c r="P213" s="9"/>
      <c r="Q213" s="9"/>
      <c r="R213" s="9"/>
      <c r="S213" s="20"/>
      <c r="T213" s="9"/>
      <c r="U213" s="9"/>
      <c r="V213" s="9"/>
      <c r="W213" s="9"/>
      <c r="X213" s="9"/>
      <c r="Y213" s="15"/>
      <c r="Z213" s="9"/>
      <c r="AA213" s="9"/>
      <c r="AB213" s="9"/>
      <c r="AC213" s="9"/>
      <c r="AD213" s="9"/>
      <c r="AE213" s="9"/>
      <c r="AF213" s="9"/>
      <c r="AG213" s="9"/>
      <c r="AH213" s="9"/>
      <c r="AI213" s="9"/>
      <c r="AJ213" s="9"/>
    </row>
    <row r="214" spans="13:36" x14ac:dyDescent="0.25">
      <c r="M214" s="38"/>
      <c r="N214" s="9"/>
      <c r="O214" s="44"/>
      <c r="P214" s="9"/>
      <c r="Q214" s="9"/>
      <c r="R214" s="9"/>
      <c r="S214" s="20"/>
      <c r="T214" s="9"/>
      <c r="U214" s="9"/>
      <c r="V214" s="9"/>
      <c r="W214" s="9"/>
      <c r="X214" s="9"/>
      <c r="Y214" s="15"/>
      <c r="Z214" s="9"/>
      <c r="AA214" s="9"/>
      <c r="AB214" s="9"/>
      <c r="AC214" s="9"/>
      <c r="AD214" s="9"/>
      <c r="AE214" s="9"/>
      <c r="AF214" s="9"/>
      <c r="AG214" s="9"/>
      <c r="AH214" s="9"/>
      <c r="AI214" s="9"/>
      <c r="AJ214" s="9"/>
    </row>
    <row r="215" spans="13:36" x14ac:dyDescent="0.25">
      <c r="M215" s="38"/>
      <c r="N215" s="9"/>
      <c r="O215" s="44"/>
      <c r="P215" s="9"/>
      <c r="Q215" s="9"/>
      <c r="R215" s="9"/>
      <c r="S215" s="20"/>
      <c r="T215" s="9"/>
      <c r="U215" s="9"/>
      <c r="V215" s="9"/>
      <c r="W215" s="9"/>
      <c r="X215" s="9"/>
      <c r="Y215" s="15"/>
      <c r="Z215" s="9"/>
      <c r="AA215" s="9"/>
      <c r="AB215" s="9"/>
      <c r="AC215" s="9"/>
      <c r="AD215" s="9"/>
      <c r="AE215" s="9"/>
      <c r="AF215" s="9"/>
      <c r="AG215" s="9"/>
      <c r="AH215" s="9"/>
      <c r="AI215" s="9"/>
      <c r="AJ215" s="9"/>
    </row>
    <row r="216" spans="13:36" x14ac:dyDescent="0.25">
      <c r="M216" s="38"/>
      <c r="N216" s="9"/>
      <c r="O216" s="44"/>
      <c r="P216" s="9"/>
      <c r="Q216" s="9"/>
      <c r="R216" s="9"/>
      <c r="S216" s="20"/>
      <c r="T216" s="9"/>
      <c r="U216" s="9"/>
      <c r="V216" s="9"/>
      <c r="W216" s="9"/>
      <c r="X216" s="9"/>
      <c r="Y216" s="15"/>
      <c r="Z216" s="9"/>
      <c r="AA216" s="9"/>
      <c r="AB216" s="9"/>
      <c r="AC216" s="9"/>
      <c r="AD216" s="9"/>
      <c r="AE216" s="9"/>
      <c r="AF216" s="9"/>
      <c r="AG216" s="9"/>
      <c r="AH216" s="9"/>
      <c r="AI216" s="9"/>
      <c r="AJ216" s="9"/>
    </row>
    <row r="217" spans="13:36" x14ac:dyDescent="0.25">
      <c r="M217" s="38"/>
      <c r="N217" s="9"/>
      <c r="O217" s="44"/>
      <c r="P217" s="9"/>
      <c r="Q217" s="9"/>
      <c r="R217" s="9"/>
      <c r="S217" s="20"/>
      <c r="T217" s="9"/>
      <c r="U217" s="9"/>
      <c r="V217" s="9"/>
      <c r="W217" s="18"/>
      <c r="X217" s="18"/>
      <c r="Y217" s="15"/>
      <c r="Z217" s="15"/>
      <c r="AA217" s="9"/>
      <c r="AB217" s="9"/>
      <c r="AC217" s="9"/>
      <c r="AD217" s="9"/>
      <c r="AE217" s="9"/>
      <c r="AF217" s="9"/>
      <c r="AG217" s="9"/>
      <c r="AH217" s="9"/>
      <c r="AI217" s="9"/>
      <c r="AJ217" s="9"/>
    </row>
    <row r="218" spans="13:36" x14ac:dyDescent="0.25">
      <c r="M218" s="14"/>
      <c r="N218" s="9"/>
      <c r="O218" s="44"/>
      <c r="P218" s="9"/>
      <c r="Q218" s="9"/>
      <c r="R218" s="9"/>
      <c r="S218" s="20"/>
      <c r="T218" s="9"/>
      <c r="U218" s="9"/>
      <c r="V218" s="9"/>
      <c r="W218" s="9"/>
      <c r="X218" s="9"/>
      <c r="Y218" s="15"/>
      <c r="Z218" s="15"/>
      <c r="AA218" s="9"/>
      <c r="AB218" s="9"/>
      <c r="AC218" s="9"/>
      <c r="AD218" s="9"/>
      <c r="AE218" s="9"/>
      <c r="AF218" s="9"/>
      <c r="AG218" s="9"/>
      <c r="AH218" s="9"/>
      <c r="AI218" s="9"/>
      <c r="AJ218" s="9"/>
    </row>
    <row r="219" spans="13:36" x14ac:dyDescent="0.25">
      <c r="M219" s="14"/>
      <c r="N219" s="9"/>
      <c r="O219" s="44"/>
      <c r="P219" s="9"/>
      <c r="Q219" s="9"/>
      <c r="R219" s="9"/>
      <c r="S219" s="20"/>
      <c r="T219" s="9"/>
      <c r="U219" s="9"/>
      <c r="V219" s="9"/>
      <c r="W219" s="9"/>
      <c r="X219" s="9"/>
      <c r="Y219" s="15"/>
      <c r="Z219" s="15"/>
      <c r="AA219" s="9"/>
      <c r="AB219" s="9"/>
      <c r="AC219" s="9"/>
      <c r="AD219" s="9"/>
      <c r="AE219" s="9"/>
      <c r="AF219" s="9"/>
      <c r="AG219" s="9"/>
      <c r="AH219" s="9"/>
      <c r="AI219" s="9"/>
      <c r="AJ219" s="9"/>
    </row>
    <row r="220" spans="13:36" x14ac:dyDescent="0.25">
      <c r="M220" s="36"/>
      <c r="N220" s="9"/>
      <c r="O220" s="44"/>
      <c r="P220" s="9"/>
      <c r="Q220" s="9"/>
      <c r="R220" s="9"/>
      <c r="S220" s="20"/>
      <c r="T220" s="9"/>
      <c r="U220" s="9"/>
      <c r="V220" s="9"/>
      <c r="W220" s="9"/>
      <c r="X220" s="9"/>
      <c r="Y220" s="15"/>
      <c r="Z220" s="15"/>
      <c r="AA220" s="9"/>
      <c r="AB220" s="9"/>
      <c r="AC220" s="9"/>
      <c r="AD220" s="9"/>
      <c r="AE220" s="9"/>
      <c r="AF220" s="9"/>
      <c r="AG220" s="9"/>
      <c r="AH220" s="9"/>
      <c r="AI220" s="9"/>
      <c r="AJ220" s="9"/>
    </row>
    <row r="221" spans="13:36" x14ac:dyDescent="0.25">
      <c r="M221" s="14"/>
      <c r="N221" s="9"/>
      <c r="O221" s="44"/>
      <c r="P221" s="9"/>
      <c r="Q221" s="9"/>
      <c r="R221" s="9"/>
      <c r="S221" s="20"/>
      <c r="T221" s="9"/>
      <c r="U221" s="9"/>
      <c r="V221" s="9"/>
      <c r="W221" s="9"/>
      <c r="X221" s="9"/>
      <c r="Y221" s="15"/>
      <c r="Z221" s="15"/>
      <c r="AA221" s="9"/>
      <c r="AB221" s="9"/>
      <c r="AC221" s="9"/>
      <c r="AD221" s="9"/>
      <c r="AE221" s="9"/>
      <c r="AF221" s="9"/>
      <c r="AG221" s="9"/>
      <c r="AH221" s="9"/>
      <c r="AI221" s="9"/>
      <c r="AJ221" s="9"/>
    </row>
    <row r="222" spans="13:36" x14ac:dyDescent="0.25">
      <c r="M222" s="14"/>
      <c r="N222" s="9"/>
      <c r="O222" s="44"/>
      <c r="P222" s="9"/>
      <c r="Q222" s="9"/>
      <c r="R222" s="9"/>
      <c r="S222" s="20"/>
      <c r="T222" s="9"/>
      <c r="U222" s="9"/>
      <c r="V222" s="9"/>
      <c r="W222" s="9"/>
      <c r="X222" s="9"/>
      <c r="Y222" s="15"/>
      <c r="Z222" s="15"/>
      <c r="AA222" s="9"/>
      <c r="AB222" s="9"/>
      <c r="AC222" s="9"/>
      <c r="AD222" s="9"/>
      <c r="AE222" s="9"/>
      <c r="AF222" s="9"/>
      <c r="AG222" s="9"/>
      <c r="AH222" s="9"/>
      <c r="AI222" s="9"/>
      <c r="AJ222" s="9"/>
    </row>
    <row r="223" spans="13:36" x14ac:dyDescent="0.25">
      <c r="M223" s="14"/>
      <c r="N223" s="9"/>
      <c r="O223" s="44"/>
      <c r="P223" s="9"/>
      <c r="Q223" s="9"/>
      <c r="R223" s="9"/>
      <c r="S223" s="20"/>
      <c r="T223" s="9"/>
      <c r="U223" s="9"/>
      <c r="V223" s="9"/>
      <c r="W223" s="9"/>
      <c r="X223" s="9"/>
      <c r="Y223" s="15"/>
      <c r="Z223" s="15"/>
      <c r="AA223" s="9"/>
      <c r="AB223" s="9"/>
      <c r="AC223" s="9"/>
      <c r="AD223" s="9"/>
      <c r="AE223" s="9"/>
      <c r="AF223" s="9"/>
      <c r="AG223" s="9"/>
      <c r="AH223" s="9"/>
      <c r="AI223" s="9"/>
      <c r="AJ223" s="9"/>
    </row>
    <row r="224" spans="13:36" x14ac:dyDescent="0.25">
      <c r="M224" s="14"/>
      <c r="N224" s="9"/>
      <c r="O224" s="44"/>
      <c r="P224" s="9"/>
      <c r="Q224" s="9"/>
      <c r="R224" s="9"/>
      <c r="S224" s="20"/>
      <c r="T224" s="9"/>
      <c r="U224" s="9"/>
      <c r="V224" s="9"/>
      <c r="W224" s="9"/>
      <c r="X224" s="9"/>
      <c r="Y224" s="15"/>
      <c r="Z224" s="15"/>
      <c r="AA224" s="9"/>
      <c r="AB224" s="9"/>
      <c r="AC224" s="9"/>
      <c r="AD224" s="9"/>
      <c r="AE224" s="9"/>
      <c r="AF224" s="9"/>
      <c r="AG224" s="9"/>
      <c r="AH224" s="9"/>
      <c r="AI224" s="9"/>
      <c r="AJ224" s="9"/>
    </row>
    <row r="225" spans="13:36" x14ac:dyDescent="0.25">
      <c r="M225" s="14"/>
      <c r="N225" s="9"/>
      <c r="O225" s="44"/>
      <c r="P225" s="9"/>
      <c r="Q225" s="9"/>
      <c r="R225" s="9"/>
      <c r="S225" s="20"/>
      <c r="T225" s="9"/>
      <c r="U225" s="9"/>
      <c r="V225" s="9"/>
      <c r="W225" s="9"/>
      <c r="X225" s="9"/>
      <c r="Y225" s="15"/>
      <c r="Z225" s="15"/>
      <c r="AA225" s="9"/>
      <c r="AB225" s="9"/>
      <c r="AC225" s="9"/>
      <c r="AD225" s="9"/>
      <c r="AE225" s="9"/>
      <c r="AF225" s="9"/>
      <c r="AG225" s="9"/>
      <c r="AH225" s="9"/>
      <c r="AI225" s="9"/>
      <c r="AJ225" s="9"/>
    </row>
    <row r="226" spans="13:36" x14ac:dyDescent="0.25">
      <c r="M226" s="14"/>
      <c r="N226" s="9"/>
      <c r="O226" s="44"/>
      <c r="P226" s="9"/>
      <c r="Q226" s="9"/>
      <c r="R226" s="9"/>
      <c r="S226" s="20"/>
      <c r="T226" s="9"/>
      <c r="U226" s="9"/>
      <c r="V226" s="9"/>
      <c r="W226" s="9"/>
      <c r="X226" s="9"/>
      <c r="Y226" s="15"/>
      <c r="Z226" s="15"/>
      <c r="AA226" s="9"/>
      <c r="AB226" s="9"/>
      <c r="AC226" s="9"/>
      <c r="AD226" s="9"/>
      <c r="AE226" s="9"/>
      <c r="AF226" s="9"/>
      <c r="AG226" s="9"/>
      <c r="AH226" s="9"/>
      <c r="AI226" s="9"/>
      <c r="AJ226" s="9"/>
    </row>
    <row r="227" spans="13:36" x14ac:dyDescent="0.25">
      <c r="M227" s="14"/>
      <c r="N227" s="9"/>
      <c r="O227" s="44"/>
      <c r="P227" s="9"/>
      <c r="Q227" s="9"/>
      <c r="R227" s="15"/>
      <c r="S227" s="20"/>
      <c r="T227" s="9"/>
      <c r="U227" s="15"/>
      <c r="V227" s="15"/>
      <c r="W227" s="15"/>
      <c r="X227" s="9"/>
      <c r="Y227" s="15"/>
      <c r="Z227" s="15"/>
      <c r="AA227" s="9"/>
      <c r="AB227" s="9"/>
      <c r="AC227" s="9"/>
      <c r="AD227" s="9"/>
      <c r="AE227" s="9"/>
      <c r="AF227" s="9"/>
      <c r="AG227" s="9"/>
      <c r="AH227" s="9"/>
      <c r="AI227" s="9"/>
      <c r="AJ227" s="9"/>
    </row>
    <row r="228" spans="13:36" x14ac:dyDescent="0.25">
      <c r="M228" s="14"/>
      <c r="N228" s="9"/>
      <c r="O228" s="44"/>
      <c r="P228" s="9"/>
      <c r="Q228" s="9"/>
      <c r="R228" s="9"/>
      <c r="S228" s="20"/>
      <c r="T228" s="9"/>
      <c r="U228" s="9"/>
      <c r="V228" s="15"/>
      <c r="W228" s="15"/>
      <c r="X228" s="9"/>
      <c r="Y228" s="15"/>
      <c r="Z228" s="15"/>
      <c r="AA228" s="9"/>
      <c r="AB228" s="9"/>
      <c r="AC228" s="9"/>
      <c r="AD228" s="9"/>
      <c r="AE228" s="9"/>
      <c r="AF228" s="9"/>
      <c r="AG228" s="9"/>
      <c r="AH228" s="9"/>
      <c r="AI228" s="9"/>
      <c r="AJ228" s="9"/>
    </row>
    <row r="229" spans="13:36" x14ac:dyDescent="0.25">
      <c r="M229" s="14"/>
      <c r="N229" s="9"/>
      <c r="O229" s="44"/>
      <c r="P229" s="9"/>
      <c r="Q229" s="9"/>
      <c r="R229" s="15"/>
      <c r="S229" s="20"/>
      <c r="T229" s="9"/>
      <c r="U229" s="15"/>
      <c r="V229" s="15"/>
      <c r="W229" s="15"/>
      <c r="X229" s="9"/>
      <c r="Y229" s="15"/>
      <c r="Z229" s="15"/>
      <c r="AA229" s="9"/>
      <c r="AB229" s="9"/>
      <c r="AC229" s="9"/>
      <c r="AD229" s="9"/>
      <c r="AE229" s="9"/>
      <c r="AF229" s="9"/>
      <c r="AG229" s="9"/>
      <c r="AH229" s="9"/>
      <c r="AI229" s="9"/>
      <c r="AJ229" s="9"/>
    </row>
    <row r="230" spans="13:36" x14ac:dyDescent="0.25">
      <c r="M230" s="14"/>
      <c r="N230" s="9"/>
      <c r="O230" s="44"/>
      <c r="P230" s="9"/>
      <c r="Q230" s="9"/>
      <c r="R230" s="15"/>
      <c r="S230" s="20"/>
      <c r="T230" s="9"/>
      <c r="U230" s="15"/>
      <c r="V230" s="15"/>
      <c r="W230" s="15"/>
      <c r="X230" s="9"/>
      <c r="Y230" s="15"/>
      <c r="Z230" s="15"/>
      <c r="AA230" s="9"/>
      <c r="AB230" s="9"/>
      <c r="AC230" s="9"/>
      <c r="AD230" s="9"/>
      <c r="AE230" s="9"/>
      <c r="AF230" s="9"/>
      <c r="AG230" s="9"/>
      <c r="AH230" s="9"/>
      <c r="AI230" s="9"/>
      <c r="AJ230" s="9"/>
    </row>
    <row r="231" spans="13:36" x14ac:dyDescent="0.25">
      <c r="M231" s="36"/>
      <c r="N231" s="9"/>
      <c r="O231" s="44"/>
      <c r="P231" s="9"/>
      <c r="Q231" s="9"/>
      <c r="R231" s="15"/>
      <c r="S231" s="20"/>
      <c r="T231" s="9"/>
      <c r="U231" s="15"/>
      <c r="V231" s="9"/>
      <c r="W231" s="15"/>
      <c r="X231" s="9"/>
      <c r="Y231" s="15"/>
      <c r="Z231" s="15"/>
      <c r="AA231" s="9"/>
      <c r="AB231" s="9"/>
      <c r="AC231" s="9"/>
      <c r="AD231" s="9"/>
      <c r="AE231" s="9"/>
      <c r="AF231" s="9"/>
      <c r="AG231" s="9"/>
      <c r="AH231" s="9"/>
      <c r="AI231" s="9"/>
      <c r="AJ231" s="9"/>
    </row>
    <row r="232" spans="13:36" x14ac:dyDescent="0.25">
      <c r="M232" s="14"/>
      <c r="N232" s="9"/>
      <c r="O232" s="44"/>
      <c r="P232" s="9"/>
      <c r="Q232" s="9"/>
      <c r="R232" s="9"/>
      <c r="S232" s="20"/>
      <c r="T232" s="9"/>
      <c r="U232" s="9"/>
      <c r="V232" s="9"/>
      <c r="W232" s="15"/>
      <c r="X232" s="9"/>
      <c r="Y232" s="15"/>
      <c r="Z232" s="15"/>
      <c r="AA232" s="9"/>
      <c r="AB232" s="9"/>
      <c r="AC232" s="9"/>
      <c r="AD232" s="9"/>
      <c r="AE232" s="9"/>
      <c r="AF232" s="9"/>
      <c r="AG232" s="9"/>
      <c r="AH232" s="9"/>
      <c r="AI232" s="9"/>
      <c r="AJ232" s="9"/>
    </row>
    <row r="233" spans="13:36" x14ac:dyDescent="0.25">
      <c r="M233" s="38"/>
      <c r="N233" s="9"/>
      <c r="O233" s="44"/>
      <c r="P233" s="9"/>
      <c r="Q233" s="9"/>
      <c r="R233" s="9"/>
      <c r="S233" s="20"/>
      <c r="T233" s="9"/>
      <c r="U233" s="9"/>
      <c r="V233" s="9"/>
      <c r="W233" s="9"/>
      <c r="X233" s="9"/>
      <c r="Y233" s="15"/>
      <c r="Z233" s="15"/>
      <c r="AA233" s="9"/>
      <c r="AB233" s="9"/>
      <c r="AC233" s="9"/>
      <c r="AD233" s="9"/>
      <c r="AE233" s="9"/>
      <c r="AF233" s="9"/>
      <c r="AG233" s="9"/>
      <c r="AH233" s="9"/>
      <c r="AI233" s="9"/>
      <c r="AJ233" s="9"/>
    </row>
    <row r="234" spans="13:36" x14ac:dyDescent="0.25">
      <c r="M234" s="39"/>
      <c r="N234" s="9"/>
      <c r="O234" s="44"/>
      <c r="P234" s="9"/>
      <c r="Q234" s="9"/>
      <c r="R234" s="9"/>
      <c r="S234" s="20"/>
      <c r="T234" s="9"/>
      <c r="U234" s="9"/>
      <c r="V234" s="9"/>
      <c r="W234" s="9"/>
      <c r="X234" s="9"/>
      <c r="Y234" s="15"/>
      <c r="Z234" s="15"/>
      <c r="AA234" s="9"/>
      <c r="AB234" s="9"/>
      <c r="AC234" s="9"/>
      <c r="AD234" s="9"/>
      <c r="AE234" s="9"/>
      <c r="AF234" s="9"/>
      <c r="AG234" s="9"/>
      <c r="AH234" s="9"/>
      <c r="AI234" s="9"/>
      <c r="AJ234" s="9"/>
    </row>
    <row r="235" spans="13:36" x14ac:dyDescent="0.25">
      <c r="M235" s="39"/>
      <c r="N235" s="9"/>
      <c r="O235" s="44"/>
      <c r="P235" s="9"/>
      <c r="Q235" s="9"/>
      <c r="R235" s="9"/>
      <c r="S235" s="20"/>
      <c r="T235" s="9"/>
      <c r="U235" s="9"/>
      <c r="V235" s="9"/>
      <c r="W235" s="9"/>
      <c r="X235" s="9"/>
      <c r="Y235" s="15"/>
      <c r="Z235" s="15"/>
      <c r="AA235" s="9"/>
      <c r="AB235" s="9"/>
      <c r="AC235" s="9"/>
      <c r="AD235" s="9"/>
      <c r="AE235" s="9"/>
      <c r="AF235" s="9"/>
      <c r="AG235" s="9"/>
      <c r="AH235" s="9"/>
      <c r="AI235" s="9"/>
      <c r="AJ235" s="9"/>
    </row>
    <row r="236" spans="13:36" x14ac:dyDescent="0.25">
      <c r="M236" s="39"/>
      <c r="N236" s="9"/>
      <c r="O236" s="44"/>
      <c r="P236" s="9"/>
      <c r="Q236" s="9"/>
      <c r="R236" s="9"/>
      <c r="S236" s="20"/>
      <c r="T236" s="9"/>
      <c r="U236" s="9"/>
      <c r="V236" s="9"/>
      <c r="W236" s="9"/>
      <c r="X236" s="9"/>
      <c r="Y236" s="15"/>
      <c r="Z236" s="15"/>
      <c r="AA236" s="9"/>
      <c r="AB236" s="9"/>
      <c r="AC236" s="9"/>
      <c r="AD236" s="9"/>
      <c r="AE236" s="9"/>
      <c r="AF236" s="9"/>
      <c r="AG236" s="9"/>
      <c r="AH236" s="9"/>
      <c r="AI236" s="9"/>
      <c r="AJ236" s="9"/>
    </row>
    <row r="237" spans="13:36" x14ac:dyDescent="0.25">
      <c r="M237" s="38"/>
      <c r="N237" s="9"/>
      <c r="O237" s="44"/>
      <c r="P237" s="9"/>
      <c r="Q237" s="9"/>
      <c r="R237" s="9"/>
      <c r="S237" s="20"/>
      <c r="T237" s="9"/>
      <c r="U237" s="9"/>
      <c r="V237" s="9"/>
      <c r="W237" s="9"/>
      <c r="X237" s="9"/>
      <c r="Y237" s="15"/>
      <c r="Z237" s="9"/>
      <c r="AA237" s="9"/>
      <c r="AB237" s="9"/>
      <c r="AC237" s="9"/>
      <c r="AD237" s="9"/>
      <c r="AE237" s="9"/>
      <c r="AF237" s="9"/>
      <c r="AG237" s="9"/>
      <c r="AH237" s="9"/>
      <c r="AI237" s="9"/>
      <c r="AJ237" s="9"/>
    </row>
    <row r="238" spans="13:36" x14ac:dyDescent="0.25">
      <c r="M238" s="38"/>
      <c r="N238" s="9"/>
      <c r="O238" s="44"/>
      <c r="P238" s="9"/>
      <c r="Q238" s="9"/>
      <c r="R238" s="9"/>
      <c r="S238" s="20"/>
      <c r="T238" s="9"/>
      <c r="U238" s="9"/>
      <c r="V238" s="9"/>
      <c r="W238" s="9"/>
      <c r="X238" s="9"/>
      <c r="Y238" s="15"/>
      <c r="Z238" s="9"/>
      <c r="AA238" s="9"/>
      <c r="AB238" s="9"/>
      <c r="AC238" s="9"/>
      <c r="AD238" s="9"/>
      <c r="AE238" s="9"/>
      <c r="AF238" s="9"/>
      <c r="AG238" s="9"/>
      <c r="AH238" s="9"/>
      <c r="AI238" s="9"/>
      <c r="AJ238" s="9"/>
    </row>
    <row r="239" spans="13:36" x14ac:dyDescent="0.25">
      <c r="M239" s="38"/>
      <c r="N239" s="9"/>
      <c r="O239" s="44"/>
      <c r="P239" s="9"/>
      <c r="Q239" s="9"/>
      <c r="R239" s="9"/>
      <c r="S239" s="20"/>
      <c r="T239" s="9"/>
      <c r="U239" s="9"/>
      <c r="V239" s="9"/>
      <c r="W239" s="9"/>
      <c r="X239" s="9"/>
      <c r="Y239" s="15"/>
      <c r="Z239" s="9"/>
      <c r="AA239" s="9"/>
      <c r="AB239" s="9"/>
      <c r="AC239" s="9"/>
      <c r="AD239" s="9"/>
      <c r="AE239" s="9"/>
      <c r="AF239" s="9"/>
      <c r="AG239" s="9"/>
      <c r="AH239" s="9"/>
      <c r="AI239" s="9"/>
      <c r="AJ239" s="9"/>
    </row>
    <row r="240" spans="13:36" x14ac:dyDescent="0.25">
      <c r="M240" s="38"/>
      <c r="N240" s="9"/>
      <c r="O240" s="44"/>
      <c r="P240" s="9"/>
      <c r="Q240" s="9"/>
      <c r="R240" s="9"/>
      <c r="S240" s="20"/>
      <c r="T240" s="9"/>
      <c r="U240" s="9"/>
      <c r="V240" s="9"/>
      <c r="W240" s="9"/>
      <c r="X240" s="9"/>
      <c r="Y240" s="15"/>
      <c r="Z240" s="9"/>
      <c r="AA240" s="9"/>
      <c r="AB240" s="9"/>
      <c r="AC240" s="9"/>
      <c r="AD240" s="9"/>
      <c r="AE240" s="9"/>
      <c r="AF240" s="9"/>
      <c r="AG240" s="9"/>
      <c r="AH240" s="9"/>
      <c r="AI240" s="9"/>
      <c r="AJ240" s="9"/>
    </row>
    <row r="241" spans="13:36" x14ac:dyDescent="0.25">
      <c r="M241" s="38"/>
      <c r="N241" s="9"/>
      <c r="O241" s="44"/>
      <c r="P241" s="9"/>
      <c r="Q241" s="9"/>
      <c r="R241" s="9"/>
      <c r="S241" s="20"/>
      <c r="T241" s="9"/>
      <c r="U241" s="9"/>
      <c r="V241" s="9"/>
      <c r="W241" s="9"/>
      <c r="X241" s="9"/>
      <c r="Y241" s="15"/>
      <c r="Z241" s="9"/>
      <c r="AA241" s="9"/>
      <c r="AB241" s="9"/>
      <c r="AC241" s="9"/>
      <c r="AD241" s="9"/>
      <c r="AE241" s="9"/>
      <c r="AF241" s="9"/>
      <c r="AG241" s="9"/>
      <c r="AH241" s="9"/>
      <c r="AI241" s="9"/>
      <c r="AJ241" s="9"/>
    </row>
    <row r="242" spans="13:36" x14ac:dyDescent="0.25">
      <c r="M242" s="38"/>
      <c r="N242" s="9"/>
      <c r="O242" s="44"/>
      <c r="P242" s="9"/>
      <c r="Q242" s="9"/>
      <c r="R242" s="9"/>
      <c r="S242" s="20"/>
      <c r="T242" s="9"/>
      <c r="U242" s="9"/>
      <c r="V242" s="9"/>
      <c r="W242" s="9"/>
      <c r="X242" s="9"/>
      <c r="Y242" s="15"/>
      <c r="Z242" s="9"/>
      <c r="AA242" s="9"/>
      <c r="AB242" s="9"/>
      <c r="AC242" s="9"/>
      <c r="AD242" s="9"/>
      <c r="AE242" s="9"/>
      <c r="AF242" s="9"/>
      <c r="AG242" s="9"/>
      <c r="AH242" s="9"/>
      <c r="AI242" s="9"/>
      <c r="AJ242" s="9"/>
    </row>
    <row r="243" spans="13:36" x14ac:dyDescent="0.25">
      <c r="M243" s="38"/>
      <c r="N243" s="9"/>
      <c r="O243" s="44"/>
      <c r="P243" s="9"/>
      <c r="Q243" s="9"/>
      <c r="R243" s="9"/>
      <c r="S243" s="20"/>
      <c r="T243" s="9"/>
      <c r="U243" s="9"/>
      <c r="V243" s="9"/>
      <c r="W243" s="9"/>
      <c r="X243" s="9"/>
      <c r="Y243" s="15"/>
      <c r="Z243" s="9"/>
      <c r="AA243" s="9"/>
      <c r="AB243" s="9"/>
      <c r="AC243" s="9"/>
      <c r="AD243" s="9"/>
      <c r="AE243" s="9"/>
      <c r="AF243" s="9"/>
      <c r="AG243" s="9"/>
      <c r="AH243" s="9"/>
      <c r="AI243" s="9"/>
      <c r="AJ243" s="9"/>
    </row>
    <row r="244" spans="13:36" x14ac:dyDescent="0.25">
      <c r="M244" s="38"/>
      <c r="N244" s="9"/>
      <c r="O244" s="44"/>
      <c r="P244" s="9"/>
      <c r="Q244" s="9"/>
      <c r="R244" s="9"/>
      <c r="S244" s="20"/>
      <c r="T244" s="9"/>
      <c r="U244" s="9"/>
      <c r="V244" s="9"/>
      <c r="W244" s="9"/>
      <c r="X244" s="9"/>
      <c r="Y244" s="15"/>
      <c r="Z244" s="9"/>
      <c r="AA244" s="9"/>
      <c r="AB244" s="9"/>
      <c r="AC244" s="9"/>
      <c r="AD244" s="9"/>
      <c r="AE244" s="9"/>
      <c r="AF244" s="9"/>
      <c r="AG244" s="9"/>
      <c r="AH244" s="9"/>
      <c r="AI244" s="9"/>
      <c r="AJ244" s="9"/>
    </row>
    <row r="245" spans="13:36" x14ac:dyDescent="0.25">
      <c r="M245" s="38"/>
      <c r="N245" s="9"/>
      <c r="O245" s="44"/>
      <c r="P245" s="9"/>
      <c r="Q245" s="9"/>
      <c r="R245" s="9"/>
      <c r="S245" s="20"/>
      <c r="T245" s="9"/>
      <c r="U245" s="9"/>
      <c r="V245" s="9"/>
      <c r="W245" s="9"/>
      <c r="X245" s="9"/>
      <c r="Y245" s="15"/>
      <c r="Z245" s="9"/>
      <c r="AA245" s="9"/>
      <c r="AB245" s="9"/>
      <c r="AC245" s="9"/>
      <c r="AD245" s="9"/>
      <c r="AE245" s="9"/>
      <c r="AF245" s="9"/>
      <c r="AG245" s="9"/>
      <c r="AH245" s="9"/>
      <c r="AI245" s="9"/>
      <c r="AJ245" s="9"/>
    </row>
    <row r="246" spans="13:36" x14ac:dyDescent="0.25">
      <c r="M246" s="38"/>
      <c r="N246" s="9"/>
      <c r="O246" s="44"/>
      <c r="P246" s="9"/>
      <c r="Q246" s="9"/>
      <c r="R246" s="9"/>
      <c r="S246" s="20"/>
      <c r="T246" s="9"/>
      <c r="U246" s="9"/>
      <c r="V246" s="9"/>
      <c r="W246" s="9"/>
      <c r="X246" s="9"/>
      <c r="Y246" s="15"/>
      <c r="Z246" s="9"/>
      <c r="AA246" s="9"/>
      <c r="AB246" s="9"/>
      <c r="AC246" s="9"/>
      <c r="AD246" s="9"/>
      <c r="AE246" s="9"/>
      <c r="AF246" s="9"/>
      <c r="AG246" s="9"/>
      <c r="AH246" s="9"/>
      <c r="AI246" s="9"/>
      <c r="AJ246" s="9"/>
    </row>
    <row r="247" spans="13:36" x14ac:dyDescent="0.25">
      <c r="M247" s="38"/>
      <c r="N247" s="9"/>
      <c r="O247" s="44"/>
      <c r="P247" s="9"/>
      <c r="Q247" s="9"/>
      <c r="R247" s="9"/>
      <c r="S247" s="20"/>
      <c r="T247" s="9"/>
      <c r="U247" s="9"/>
      <c r="V247" s="9"/>
      <c r="W247" s="9"/>
      <c r="X247" s="9"/>
      <c r="Y247" s="15"/>
      <c r="Z247" s="9"/>
      <c r="AA247" s="9"/>
      <c r="AB247" s="9"/>
      <c r="AC247" s="9"/>
      <c r="AD247" s="9"/>
      <c r="AE247" s="9"/>
      <c r="AF247" s="9"/>
      <c r="AG247" s="9"/>
      <c r="AH247" s="9"/>
      <c r="AI247" s="9"/>
      <c r="AJ247" s="9"/>
    </row>
    <row r="248" spans="13:36" x14ac:dyDescent="0.25">
      <c r="M248" s="38"/>
      <c r="N248" s="9"/>
      <c r="O248" s="44"/>
      <c r="P248" s="9"/>
      <c r="Q248" s="9"/>
      <c r="R248" s="9"/>
      <c r="S248" s="20"/>
      <c r="T248" s="9"/>
      <c r="U248" s="9"/>
      <c r="V248" s="9"/>
      <c r="W248" s="9"/>
      <c r="X248" s="9"/>
      <c r="Y248" s="15"/>
      <c r="Z248" s="9"/>
      <c r="AA248" s="9"/>
      <c r="AB248" s="9"/>
      <c r="AC248" s="9"/>
      <c r="AD248" s="9"/>
      <c r="AE248" s="9"/>
      <c r="AF248" s="9"/>
      <c r="AG248" s="9"/>
      <c r="AH248" s="9"/>
      <c r="AI248" s="9"/>
      <c r="AJ248" s="9"/>
    </row>
    <row r="249" spans="13:36" x14ac:dyDescent="0.25">
      <c r="M249" s="38"/>
      <c r="N249" s="9"/>
      <c r="O249" s="44"/>
      <c r="P249" s="9"/>
      <c r="Q249" s="9"/>
      <c r="R249" s="9"/>
      <c r="S249" s="20"/>
      <c r="T249" s="9"/>
      <c r="U249" s="9"/>
      <c r="V249" s="9"/>
      <c r="W249" s="9"/>
      <c r="X249" s="9"/>
      <c r="Y249" s="15"/>
      <c r="Z249" s="9"/>
      <c r="AA249" s="9"/>
      <c r="AB249" s="9"/>
      <c r="AC249" s="9"/>
      <c r="AD249" s="9"/>
      <c r="AE249" s="9"/>
      <c r="AF249" s="9"/>
      <c r="AG249" s="9"/>
      <c r="AH249" s="9"/>
      <c r="AI249" s="9"/>
      <c r="AJ249" s="9"/>
    </row>
    <row r="250" spans="13:36" x14ac:dyDescent="0.25">
      <c r="M250" s="38"/>
      <c r="N250" s="9"/>
      <c r="O250" s="44"/>
      <c r="P250" s="9"/>
      <c r="Q250" s="9"/>
      <c r="R250" s="9"/>
      <c r="S250" s="20"/>
      <c r="T250" s="9"/>
      <c r="U250" s="9"/>
      <c r="V250" s="9"/>
      <c r="W250" s="9"/>
      <c r="X250" s="9"/>
      <c r="Y250" s="15"/>
      <c r="Z250" s="9"/>
      <c r="AA250" s="9"/>
      <c r="AB250" s="9"/>
      <c r="AC250" s="9"/>
      <c r="AD250" s="9"/>
      <c r="AE250" s="9"/>
      <c r="AF250" s="9"/>
      <c r="AG250" s="9"/>
      <c r="AH250" s="9"/>
      <c r="AI250" s="9"/>
      <c r="AJ250" s="9"/>
    </row>
    <row r="251" spans="13:36" x14ac:dyDescent="0.25">
      <c r="M251" s="38"/>
      <c r="N251" s="9"/>
      <c r="O251" s="44"/>
      <c r="P251" s="9"/>
      <c r="Q251" s="9"/>
      <c r="R251" s="9"/>
      <c r="S251" s="20"/>
      <c r="T251" s="9"/>
      <c r="U251" s="9"/>
      <c r="V251" s="9"/>
      <c r="W251" s="9"/>
      <c r="X251" s="9"/>
      <c r="Y251" s="15"/>
      <c r="Z251" s="9"/>
      <c r="AA251" s="9"/>
      <c r="AB251" s="9"/>
      <c r="AC251" s="9"/>
      <c r="AD251" s="9"/>
      <c r="AE251" s="9"/>
      <c r="AF251" s="9"/>
      <c r="AG251" s="9"/>
      <c r="AH251" s="9"/>
      <c r="AI251" s="9"/>
      <c r="AJ251" s="9"/>
    </row>
    <row r="252" spans="13:36" x14ac:dyDescent="0.25">
      <c r="M252" s="38"/>
      <c r="N252" s="9"/>
      <c r="O252" s="44"/>
      <c r="P252" s="9"/>
      <c r="Q252" s="9"/>
      <c r="R252" s="9"/>
      <c r="S252" s="20"/>
      <c r="T252" s="9"/>
      <c r="U252" s="9"/>
      <c r="V252" s="9"/>
      <c r="W252" s="9"/>
      <c r="X252" s="9"/>
      <c r="Y252" s="15"/>
      <c r="Z252" s="9"/>
      <c r="AA252" s="9"/>
      <c r="AB252" s="9"/>
      <c r="AC252" s="9"/>
      <c r="AD252" s="9"/>
      <c r="AE252" s="9"/>
      <c r="AF252" s="9"/>
      <c r="AG252" s="9"/>
      <c r="AH252" s="9"/>
      <c r="AI252" s="9"/>
      <c r="AJ252" s="9"/>
    </row>
    <row r="253" spans="13:36" x14ac:dyDescent="0.25">
      <c r="M253" s="38"/>
      <c r="N253" s="9"/>
      <c r="O253" s="44"/>
      <c r="P253" s="9"/>
      <c r="Q253" s="9"/>
      <c r="R253" s="9"/>
      <c r="S253" s="20"/>
      <c r="T253" s="9"/>
      <c r="U253" s="9"/>
      <c r="V253" s="9"/>
      <c r="W253" s="9"/>
      <c r="X253" s="9"/>
      <c r="Y253" s="15"/>
      <c r="Z253" s="9"/>
      <c r="AA253" s="9"/>
      <c r="AB253" s="9"/>
      <c r="AC253" s="9"/>
      <c r="AD253" s="9"/>
      <c r="AE253" s="9"/>
      <c r="AF253" s="9"/>
      <c r="AG253" s="9"/>
      <c r="AH253" s="9"/>
      <c r="AI253" s="9"/>
      <c r="AJ253" s="9"/>
    </row>
    <row r="254" spans="13:36" x14ac:dyDescent="0.25">
      <c r="M254" s="38"/>
      <c r="N254" s="9"/>
      <c r="O254" s="44"/>
      <c r="P254" s="9"/>
      <c r="Q254" s="9"/>
      <c r="R254" s="9"/>
      <c r="S254" s="20"/>
      <c r="T254" s="9"/>
      <c r="U254" s="15"/>
      <c r="V254" s="9"/>
      <c r="W254" s="9"/>
      <c r="X254" s="9"/>
      <c r="Y254" s="15"/>
      <c r="Z254" s="9"/>
      <c r="AA254" s="9"/>
      <c r="AB254" s="9"/>
      <c r="AC254" s="9"/>
      <c r="AD254" s="9"/>
      <c r="AE254" s="9"/>
      <c r="AF254" s="9"/>
      <c r="AG254" s="9"/>
      <c r="AH254" s="9"/>
      <c r="AI254" s="9"/>
      <c r="AJ254" s="9"/>
    </row>
    <row r="255" spans="13:36" x14ac:dyDescent="0.25">
      <c r="M255" s="40"/>
      <c r="N255" s="9"/>
      <c r="O255" s="44"/>
      <c r="P255" s="9"/>
      <c r="Q255" s="9"/>
      <c r="R255" s="9"/>
      <c r="S255" s="20"/>
      <c r="T255" s="9"/>
      <c r="U255" s="9"/>
      <c r="V255" s="9"/>
      <c r="W255" s="9"/>
      <c r="X255" s="9"/>
      <c r="Y255" s="15"/>
      <c r="Z255" s="9"/>
      <c r="AA255" s="9"/>
      <c r="AB255" s="9"/>
      <c r="AC255" s="9"/>
      <c r="AD255" s="9"/>
      <c r="AE255" s="9"/>
      <c r="AF255" s="9"/>
      <c r="AG255" s="9"/>
      <c r="AH255" s="9"/>
      <c r="AI255" s="9"/>
      <c r="AJ255" s="9"/>
    </row>
    <row r="256" spans="13:36" x14ac:dyDescent="0.25">
      <c r="M256" s="38"/>
      <c r="N256" s="9"/>
      <c r="O256" s="44"/>
      <c r="P256" s="9"/>
      <c r="Q256" s="18"/>
      <c r="R256" s="18"/>
      <c r="S256" s="20"/>
      <c r="T256" s="18"/>
      <c r="U256" s="18"/>
      <c r="V256" s="18"/>
      <c r="W256" s="18"/>
      <c r="X256" s="18"/>
      <c r="Y256" s="18"/>
      <c r="Z256" s="18"/>
      <c r="AA256" s="18"/>
      <c r="AB256" s="18"/>
      <c r="AC256" s="18"/>
      <c r="AD256" s="18"/>
      <c r="AE256" s="18"/>
      <c r="AF256" s="18"/>
      <c r="AG256" s="18"/>
      <c r="AH256" s="18"/>
      <c r="AI256" s="18"/>
      <c r="AJ256" s="18"/>
    </row>
    <row r="257" spans="13:36" x14ac:dyDescent="0.25">
      <c r="M257" s="38"/>
      <c r="N257" s="9"/>
      <c r="O257" s="44"/>
      <c r="P257" s="9"/>
      <c r="Q257" s="18"/>
      <c r="R257" s="18"/>
      <c r="S257" s="20"/>
      <c r="T257" s="18"/>
      <c r="U257" s="18"/>
      <c r="V257" s="18"/>
      <c r="W257" s="18"/>
      <c r="X257" s="18"/>
      <c r="Y257" s="18"/>
      <c r="Z257" s="18"/>
      <c r="AA257" s="18"/>
      <c r="AB257" s="18"/>
      <c r="AC257" s="18"/>
      <c r="AD257" s="18"/>
      <c r="AE257" s="18"/>
      <c r="AF257" s="18"/>
      <c r="AG257" s="18"/>
      <c r="AH257" s="18"/>
      <c r="AI257" s="18"/>
      <c r="AJ257" s="18"/>
    </row>
    <row r="258" spans="13:36" x14ac:dyDescent="0.25">
      <c r="M258" s="38"/>
      <c r="N258" s="9"/>
      <c r="O258" s="44"/>
      <c r="P258" s="9"/>
      <c r="Q258" s="18"/>
      <c r="R258" s="18"/>
      <c r="S258" s="20"/>
      <c r="T258" s="18"/>
      <c r="U258" s="18"/>
      <c r="V258" s="18"/>
      <c r="W258" s="18"/>
      <c r="X258" s="18"/>
      <c r="Y258" s="18"/>
      <c r="Z258" s="18"/>
      <c r="AA258" s="18"/>
      <c r="AB258" s="18"/>
      <c r="AC258" s="18"/>
      <c r="AD258" s="18"/>
      <c r="AE258" s="18"/>
      <c r="AF258" s="18"/>
      <c r="AG258" s="18"/>
      <c r="AH258" s="18"/>
      <c r="AI258" s="18"/>
      <c r="AJ258" s="18"/>
    </row>
    <row r="259" spans="13:36" x14ac:dyDescent="0.25">
      <c r="M259" s="38"/>
      <c r="N259" s="9"/>
      <c r="O259" s="44"/>
      <c r="P259" s="9"/>
      <c r="Q259" s="23"/>
      <c r="R259" s="23"/>
      <c r="S259" s="20"/>
      <c r="T259" s="23"/>
      <c r="U259" s="23"/>
      <c r="V259" s="23"/>
      <c r="W259" s="23"/>
      <c r="X259" s="23"/>
      <c r="Y259" s="23"/>
      <c r="Z259" s="23"/>
      <c r="AA259" s="23"/>
      <c r="AB259" s="23"/>
      <c r="AC259" s="23"/>
      <c r="AD259" s="23"/>
      <c r="AE259" s="23"/>
      <c r="AF259" s="23"/>
      <c r="AG259" s="23"/>
      <c r="AH259" s="23"/>
      <c r="AI259" s="23"/>
      <c r="AJ259" s="23"/>
    </row>
    <row r="260" spans="13:36" x14ac:dyDescent="0.25">
      <c r="M260" s="38"/>
      <c r="N260" s="9"/>
      <c r="O260" s="44"/>
      <c r="P260" s="9"/>
      <c r="Q260" s="23"/>
      <c r="R260" s="23"/>
      <c r="S260" s="20"/>
      <c r="T260" s="23"/>
      <c r="U260" s="23"/>
      <c r="V260" s="23"/>
      <c r="W260" s="23"/>
      <c r="X260" s="23"/>
      <c r="Y260" s="23"/>
      <c r="Z260" s="23"/>
      <c r="AA260" s="23"/>
      <c r="AB260" s="23"/>
      <c r="AC260" s="23"/>
      <c r="AD260" s="23"/>
      <c r="AE260" s="23"/>
      <c r="AF260" s="23"/>
      <c r="AG260" s="23"/>
      <c r="AH260" s="23"/>
      <c r="AI260" s="23"/>
      <c r="AJ260" s="23"/>
    </row>
    <row r="261" spans="13:36" x14ac:dyDescent="0.25">
      <c r="M261" s="38"/>
      <c r="N261" s="9"/>
      <c r="O261" s="44"/>
      <c r="P261" s="9"/>
      <c r="Q261" s="24"/>
      <c r="R261" s="24"/>
      <c r="S261" s="25"/>
      <c r="T261" s="24"/>
      <c r="U261" s="24"/>
      <c r="V261" s="24"/>
      <c r="W261" s="24"/>
      <c r="X261" s="24"/>
      <c r="Y261" s="24"/>
      <c r="Z261" s="24"/>
      <c r="AA261" s="24"/>
      <c r="AB261" s="24"/>
      <c r="AC261" s="24"/>
      <c r="AD261" s="24"/>
      <c r="AE261" s="24"/>
      <c r="AF261" s="24"/>
      <c r="AG261" s="24"/>
      <c r="AH261" s="24"/>
      <c r="AI261" s="24"/>
      <c r="AJ261" s="24"/>
    </row>
    <row r="262" spans="13:36" x14ac:dyDescent="0.25">
      <c r="M262" s="38"/>
      <c r="N262" s="9"/>
      <c r="O262" s="44"/>
      <c r="P262" s="9"/>
      <c r="Q262" s="26"/>
      <c r="R262" s="26"/>
      <c r="S262" s="25"/>
      <c r="T262" s="26"/>
      <c r="U262" s="26"/>
      <c r="V262" s="26"/>
      <c r="W262" s="26"/>
      <c r="X262" s="26"/>
      <c r="Y262" s="26"/>
      <c r="Z262" s="26"/>
      <c r="AA262" s="26"/>
      <c r="AB262" s="26"/>
      <c r="AC262" s="26"/>
      <c r="AD262" s="26"/>
      <c r="AE262" s="26"/>
      <c r="AF262" s="26"/>
      <c r="AG262" s="26"/>
      <c r="AH262" s="26"/>
      <c r="AI262" s="26"/>
      <c r="AJ262" s="26"/>
    </row>
    <row r="263" spans="13:36" x14ac:dyDescent="0.25">
      <c r="M263" s="38"/>
      <c r="N263" s="9"/>
      <c r="O263" s="44"/>
      <c r="P263" s="9"/>
      <c r="Q263" s="26"/>
      <c r="R263" s="26"/>
      <c r="S263" s="25"/>
      <c r="T263" s="26"/>
      <c r="U263" s="26"/>
      <c r="V263" s="26"/>
      <c r="W263" s="26"/>
      <c r="X263" s="26"/>
      <c r="Y263" s="26"/>
      <c r="Z263" s="26"/>
      <c r="AA263" s="26"/>
      <c r="AB263" s="26"/>
      <c r="AC263" s="26"/>
      <c r="AD263" s="26"/>
      <c r="AE263" s="26"/>
      <c r="AF263" s="26"/>
      <c r="AG263" s="26"/>
      <c r="AH263" s="26"/>
      <c r="AI263" s="26"/>
      <c r="AJ263" s="26"/>
    </row>
    <row r="264" spans="13:36" x14ac:dyDescent="0.25">
      <c r="M264" s="38"/>
      <c r="N264" s="9"/>
      <c r="O264" s="44"/>
      <c r="P264" s="9"/>
      <c r="Q264" s="26"/>
      <c r="R264" s="26"/>
      <c r="S264" s="27"/>
      <c r="T264" s="26"/>
      <c r="U264" s="26"/>
      <c r="V264" s="26"/>
      <c r="W264" s="26"/>
      <c r="X264" s="26"/>
      <c r="Y264" s="26"/>
      <c r="Z264" s="26"/>
      <c r="AA264" s="26"/>
      <c r="AB264" s="26"/>
      <c r="AC264" s="26"/>
      <c r="AD264" s="26"/>
      <c r="AE264" s="26"/>
      <c r="AF264" s="26"/>
      <c r="AG264" s="26"/>
      <c r="AH264" s="26"/>
      <c r="AI264" s="26"/>
      <c r="AJ264" s="26"/>
    </row>
    <row r="265" spans="13:36" x14ac:dyDescent="0.25">
      <c r="M265" s="38"/>
      <c r="N265" s="9"/>
      <c r="O265" s="44"/>
      <c r="P265" s="9"/>
      <c r="Q265" s="9"/>
      <c r="R265" s="9"/>
      <c r="S265" s="27"/>
      <c r="T265" s="9"/>
      <c r="U265" s="9"/>
      <c r="V265" s="9"/>
      <c r="W265" s="9"/>
      <c r="X265" s="9"/>
      <c r="Y265" s="15"/>
      <c r="Z265" s="9"/>
      <c r="AA265" s="9"/>
      <c r="AB265" s="9"/>
      <c r="AC265" s="9"/>
      <c r="AD265" s="9"/>
      <c r="AE265" s="9"/>
      <c r="AF265" s="9"/>
      <c r="AG265" s="9"/>
      <c r="AH265" s="9"/>
      <c r="AI265" s="9"/>
      <c r="AJ265" s="9"/>
    </row>
    <row r="266" spans="13:36" x14ac:dyDescent="0.25">
      <c r="M266" s="38"/>
      <c r="N266" s="9"/>
      <c r="O266" s="44"/>
      <c r="P266" s="9"/>
      <c r="Q266" s="9"/>
      <c r="R266" s="9"/>
      <c r="S266" s="28"/>
      <c r="T266" s="9"/>
      <c r="U266" s="9"/>
      <c r="V266" s="9"/>
      <c r="W266" s="9"/>
      <c r="X266" s="9"/>
      <c r="Y266" s="15"/>
      <c r="Z266" s="9"/>
      <c r="AA266" s="9"/>
      <c r="AB266" s="9"/>
      <c r="AC266" s="9"/>
      <c r="AD266" s="9"/>
      <c r="AE266" s="9"/>
      <c r="AF266" s="9"/>
      <c r="AG266" s="9"/>
      <c r="AH266" s="9"/>
      <c r="AI266" s="9"/>
      <c r="AJ266" s="9"/>
    </row>
    <row r="267" spans="13:36" x14ac:dyDescent="0.25">
      <c r="M267" s="38"/>
      <c r="N267" s="10"/>
      <c r="O267" s="46"/>
      <c r="P267" s="10"/>
      <c r="Q267" s="9"/>
      <c r="R267" s="67"/>
      <c r="S267" s="30"/>
      <c r="T267" s="9"/>
      <c r="U267" s="67"/>
      <c r="V267" s="9"/>
      <c r="W267" s="9"/>
      <c r="X267" s="9"/>
      <c r="Y267" s="15"/>
      <c r="Z267" s="9"/>
      <c r="AA267" s="9"/>
      <c r="AB267" s="9"/>
      <c r="AC267" s="9"/>
      <c r="AD267" s="9"/>
      <c r="AE267" s="9"/>
      <c r="AF267" s="9"/>
      <c r="AG267" s="9"/>
      <c r="AH267" s="9"/>
      <c r="AI267" s="9"/>
      <c r="AJ267" s="9"/>
    </row>
    <row r="268" spans="13:36" x14ac:dyDescent="0.25">
      <c r="M268" s="38"/>
      <c r="N268" s="9"/>
      <c r="O268" s="44"/>
      <c r="P268" s="9"/>
      <c r="Q268" s="9"/>
      <c r="R268" s="67"/>
      <c r="S268" s="30"/>
      <c r="T268" s="9"/>
      <c r="U268" s="9"/>
      <c r="V268" s="9"/>
      <c r="W268" s="9"/>
      <c r="X268" s="9"/>
      <c r="Y268" s="15"/>
      <c r="Z268" s="9"/>
      <c r="AA268" s="9"/>
      <c r="AB268" s="9"/>
      <c r="AC268" s="9"/>
      <c r="AD268" s="9"/>
      <c r="AE268" s="9"/>
      <c r="AF268" s="9"/>
      <c r="AG268" s="9"/>
      <c r="AH268" s="9"/>
      <c r="AI268" s="9"/>
      <c r="AJ268" s="9"/>
    </row>
    <row r="269" spans="13:36" x14ac:dyDescent="0.25">
      <c r="M269" s="38"/>
      <c r="N269" s="9"/>
      <c r="O269" s="44"/>
      <c r="P269" s="9"/>
      <c r="Q269" s="9"/>
      <c r="R269" s="67"/>
      <c r="S269" s="30"/>
      <c r="T269" s="9"/>
      <c r="U269" s="9"/>
      <c r="V269" s="9"/>
      <c r="W269" s="9"/>
      <c r="X269" s="9"/>
      <c r="Y269" s="15"/>
      <c r="Z269" s="9"/>
      <c r="AA269" s="9"/>
      <c r="AB269" s="9"/>
      <c r="AC269" s="9"/>
      <c r="AD269" s="9"/>
      <c r="AE269" s="9"/>
      <c r="AF269" s="9"/>
      <c r="AG269" s="9"/>
      <c r="AH269" s="9"/>
      <c r="AI269" s="9"/>
      <c r="AJ269" s="9"/>
    </row>
    <row r="270" spans="13:36" x14ac:dyDescent="0.25">
      <c r="M270" s="38"/>
      <c r="N270" s="9"/>
      <c r="O270" s="44"/>
      <c r="P270" s="9"/>
      <c r="Q270" s="9"/>
      <c r="R270" s="67"/>
      <c r="S270" s="20"/>
      <c r="T270" s="9"/>
      <c r="U270" s="9"/>
      <c r="V270" s="9"/>
      <c r="W270" s="9"/>
      <c r="X270" s="9"/>
      <c r="Y270" s="15"/>
      <c r="Z270" s="9"/>
      <c r="AA270" s="9"/>
      <c r="AB270" s="9"/>
      <c r="AC270" s="9"/>
      <c r="AD270" s="9"/>
      <c r="AE270" s="9"/>
      <c r="AF270" s="9"/>
      <c r="AG270" s="9"/>
      <c r="AH270" s="9"/>
      <c r="AI270" s="9"/>
      <c r="AJ270" s="9"/>
    </row>
    <row r="271" spans="13:36" x14ac:dyDescent="0.25">
      <c r="M271" s="38"/>
      <c r="N271" s="9"/>
      <c r="O271" s="44"/>
      <c r="P271" s="9"/>
      <c r="Q271" s="9"/>
      <c r="R271" s="67"/>
      <c r="S271" s="20"/>
      <c r="T271" s="9"/>
      <c r="U271" s="9"/>
      <c r="V271" s="9"/>
      <c r="W271" s="9"/>
      <c r="X271" s="9"/>
      <c r="Y271" s="15"/>
      <c r="Z271" s="9"/>
      <c r="AA271" s="9"/>
      <c r="AB271" s="9"/>
      <c r="AC271" s="9"/>
      <c r="AD271" s="9"/>
      <c r="AE271" s="9"/>
      <c r="AF271" s="9"/>
      <c r="AG271" s="9"/>
      <c r="AH271" s="9"/>
      <c r="AI271" s="9"/>
      <c r="AJ271" s="9"/>
    </row>
    <row r="272" spans="13:36" x14ac:dyDescent="0.25">
      <c r="M272" s="38"/>
      <c r="N272" s="9"/>
      <c r="O272" s="44"/>
      <c r="P272" s="9"/>
      <c r="Q272" s="9"/>
      <c r="R272" s="67"/>
      <c r="S272" s="20"/>
      <c r="T272" s="9"/>
      <c r="U272" s="9"/>
      <c r="V272" s="9"/>
      <c r="W272" s="9"/>
      <c r="X272" s="9"/>
      <c r="Y272" s="15"/>
      <c r="Z272" s="9"/>
      <c r="AA272" s="9"/>
      <c r="AB272" s="9"/>
      <c r="AC272" s="9"/>
      <c r="AD272" s="9"/>
      <c r="AE272" s="9"/>
      <c r="AF272" s="9"/>
      <c r="AG272" s="9"/>
      <c r="AH272" s="9"/>
      <c r="AI272" s="9"/>
      <c r="AJ272" s="9"/>
    </row>
    <row r="273" spans="13:36" x14ac:dyDescent="0.25">
      <c r="M273" s="38"/>
      <c r="N273" s="9"/>
      <c r="O273" s="44"/>
      <c r="P273" s="9"/>
      <c r="Q273" s="9"/>
      <c r="R273" s="67"/>
      <c r="S273" s="20"/>
      <c r="T273" s="9"/>
      <c r="U273" s="9"/>
      <c r="V273" s="9"/>
      <c r="W273" s="9"/>
      <c r="X273" s="9"/>
      <c r="Y273" s="15"/>
      <c r="Z273" s="9"/>
      <c r="AA273" s="9"/>
      <c r="AB273" s="9"/>
      <c r="AC273" s="9"/>
      <c r="AD273" s="9"/>
      <c r="AE273" s="9"/>
      <c r="AF273" s="9"/>
      <c r="AG273" s="9"/>
      <c r="AH273" s="9"/>
      <c r="AI273" s="9"/>
      <c r="AJ273" s="9"/>
    </row>
    <row r="274" spans="13:36" x14ac:dyDescent="0.25">
      <c r="M274" s="38"/>
      <c r="N274" s="9"/>
      <c r="O274" s="44"/>
      <c r="P274" s="9"/>
      <c r="Q274" s="9"/>
      <c r="R274" s="9"/>
      <c r="S274" s="20"/>
      <c r="T274" s="9"/>
      <c r="U274" s="9"/>
      <c r="V274" s="9"/>
      <c r="W274" s="9"/>
      <c r="X274" s="9"/>
      <c r="Y274" s="15"/>
      <c r="Z274" s="9"/>
      <c r="AA274" s="9"/>
      <c r="AB274" s="9"/>
      <c r="AC274" s="9"/>
      <c r="AD274" s="9"/>
      <c r="AE274" s="9"/>
      <c r="AF274" s="9"/>
      <c r="AG274" s="9"/>
      <c r="AH274" s="9"/>
      <c r="AI274" s="9"/>
      <c r="AJ274" s="9"/>
    </row>
    <row r="275" spans="13:36" x14ac:dyDescent="0.25">
      <c r="M275" s="38"/>
      <c r="N275" s="9"/>
      <c r="O275" s="44"/>
      <c r="P275" s="9"/>
      <c r="Q275" s="9"/>
      <c r="R275" s="9"/>
      <c r="S275" s="20"/>
      <c r="T275" s="9"/>
      <c r="U275" s="9"/>
      <c r="V275" s="9"/>
      <c r="W275" s="9"/>
      <c r="X275" s="9"/>
      <c r="Y275" s="15"/>
      <c r="Z275" s="9"/>
      <c r="AA275" s="9"/>
      <c r="AB275" s="9"/>
      <c r="AC275" s="9"/>
      <c r="AD275" s="9"/>
      <c r="AE275" s="9"/>
      <c r="AF275" s="9"/>
      <c r="AG275" s="9"/>
      <c r="AH275" s="9"/>
      <c r="AI275" s="9"/>
      <c r="AJ275" s="9"/>
    </row>
    <row r="276" spans="13:36" x14ac:dyDescent="0.25">
      <c r="M276" s="38"/>
      <c r="N276" s="9"/>
      <c r="O276" s="44"/>
      <c r="P276" s="9"/>
      <c r="Q276" s="9"/>
      <c r="R276" s="9"/>
      <c r="S276" s="20"/>
      <c r="T276" s="9"/>
      <c r="U276" s="9"/>
      <c r="V276" s="9"/>
      <c r="W276" s="9"/>
      <c r="X276" s="9"/>
      <c r="Y276" s="15"/>
      <c r="Z276" s="9"/>
      <c r="AA276" s="9"/>
      <c r="AB276" s="9"/>
      <c r="AC276" s="9"/>
      <c r="AD276" s="9"/>
      <c r="AE276" s="9"/>
      <c r="AF276" s="9"/>
      <c r="AG276" s="9"/>
      <c r="AH276" s="9"/>
      <c r="AI276" s="9"/>
      <c r="AJ276" s="9"/>
    </row>
    <row r="277" spans="13:36" x14ac:dyDescent="0.25">
      <c r="M277" s="38"/>
      <c r="N277" s="9"/>
      <c r="O277" s="44"/>
      <c r="P277" s="9"/>
      <c r="Q277" s="9"/>
      <c r="R277" s="9"/>
      <c r="S277" s="20"/>
      <c r="T277" s="9"/>
      <c r="U277" s="9"/>
      <c r="V277" s="9"/>
      <c r="W277" s="9"/>
      <c r="X277" s="9"/>
      <c r="Y277" s="15"/>
      <c r="Z277" s="9"/>
      <c r="AA277" s="9"/>
      <c r="AB277" s="9"/>
      <c r="AC277" s="9"/>
      <c r="AD277" s="9"/>
      <c r="AE277" s="9"/>
      <c r="AF277" s="9"/>
      <c r="AG277" s="9"/>
      <c r="AH277" s="9"/>
      <c r="AI277" s="9"/>
      <c r="AJ277" s="9"/>
    </row>
    <row r="278" spans="13:36" x14ac:dyDescent="0.25">
      <c r="M278" s="38"/>
      <c r="N278" s="10"/>
      <c r="O278" s="46"/>
      <c r="P278" s="10"/>
      <c r="Q278" s="9"/>
      <c r="R278" s="67"/>
      <c r="S278" s="20"/>
      <c r="T278" s="9"/>
      <c r="U278" s="67"/>
      <c r="V278" s="9"/>
      <c r="W278" s="9"/>
      <c r="X278" s="9"/>
      <c r="Y278" s="15"/>
      <c r="Z278" s="9"/>
      <c r="AA278" s="9"/>
      <c r="AB278" s="9"/>
      <c r="AC278" s="9"/>
      <c r="AD278" s="9"/>
      <c r="AE278" s="9"/>
      <c r="AF278" s="9"/>
      <c r="AG278" s="9"/>
      <c r="AH278" s="9"/>
      <c r="AI278" s="9"/>
      <c r="AJ278" s="9"/>
    </row>
    <row r="279" spans="13:36" x14ac:dyDescent="0.25">
      <c r="M279" s="38"/>
      <c r="N279" s="9"/>
      <c r="O279" s="44"/>
      <c r="P279" s="9"/>
      <c r="Q279" s="9"/>
      <c r="R279" s="67"/>
      <c r="S279" s="20"/>
      <c r="T279" s="9"/>
      <c r="U279" s="9"/>
      <c r="V279" s="9"/>
      <c r="W279" s="9"/>
      <c r="X279" s="9"/>
      <c r="Y279" s="15"/>
      <c r="Z279" s="9"/>
      <c r="AA279" s="9"/>
      <c r="AB279" s="9"/>
      <c r="AC279" s="9"/>
      <c r="AD279" s="9"/>
      <c r="AE279" s="9"/>
      <c r="AF279" s="9"/>
      <c r="AG279" s="9"/>
      <c r="AH279" s="9"/>
      <c r="AI279" s="9"/>
      <c r="AJ279" s="9"/>
    </row>
    <row r="280" spans="13:36" x14ac:dyDescent="0.25">
      <c r="M280" s="38"/>
      <c r="N280" s="9"/>
      <c r="O280" s="44"/>
      <c r="P280" s="9"/>
      <c r="Q280" s="9"/>
      <c r="R280" s="67"/>
      <c r="S280" s="20"/>
      <c r="T280" s="9"/>
      <c r="U280" s="9"/>
      <c r="V280" s="9"/>
      <c r="W280" s="9"/>
      <c r="X280" s="9"/>
      <c r="Y280" s="15"/>
      <c r="Z280" s="9"/>
      <c r="AA280" s="9"/>
      <c r="AB280" s="9"/>
      <c r="AC280" s="9"/>
      <c r="AD280" s="9"/>
      <c r="AE280" s="9"/>
      <c r="AF280" s="9"/>
      <c r="AG280" s="9"/>
      <c r="AH280" s="9"/>
      <c r="AI280" s="9"/>
      <c r="AJ280" s="9"/>
    </row>
    <row r="281" spans="13:36" x14ac:dyDescent="0.25">
      <c r="M281" s="38"/>
      <c r="N281" s="9"/>
      <c r="O281" s="44"/>
      <c r="P281" s="9"/>
      <c r="Q281" s="9"/>
      <c r="R281" s="67"/>
      <c r="S281" s="20"/>
      <c r="T281" s="9"/>
      <c r="U281" s="9"/>
      <c r="V281" s="9"/>
      <c r="W281" s="9"/>
      <c r="X281" s="9"/>
      <c r="Y281" s="15"/>
      <c r="Z281" s="9"/>
      <c r="AA281" s="9"/>
      <c r="AB281" s="9"/>
      <c r="AC281" s="9"/>
      <c r="AD281" s="9"/>
      <c r="AE281" s="9"/>
      <c r="AF281" s="9"/>
      <c r="AG281" s="9"/>
      <c r="AH281" s="9"/>
      <c r="AI281" s="9"/>
      <c r="AJ281" s="9"/>
    </row>
    <row r="282" spans="13:36" x14ac:dyDescent="0.25">
      <c r="M282" s="38"/>
      <c r="N282" s="9"/>
      <c r="O282" s="44"/>
      <c r="P282" s="9"/>
      <c r="Q282" s="9"/>
      <c r="R282" s="67"/>
      <c r="S282" s="20"/>
      <c r="T282" s="9"/>
      <c r="U282" s="9"/>
      <c r="V282" s="9"/>
      <c r="W282" s="9"/>
      <c r="X282" s="9"/>
      <c r="Y282" s="15"/>
      <c r="Z282" s="15"/>
      <c r="AA282" s="9"/>
      <c r="AB282" s="9"/>
      <c r="AC282" s="9"/>
      <c r="AD282" s="9"/>
      <c r="AE282" s="9"/>
      <c r="AF282" s="9"/>
      <c r="AG282" s="9"/>
      <c r="AH282" s="9"/>
      <c r="AI282" s="9"/>
      <c r="AJ282" s="9"/>
    </row>
    <row r="283" spans="13:36" x14ac:dyDescent="0.25">
      <c r="M283" s="38"/>
      <c r="N283" s="9"/>
      <c r="O283" s="44"/>
      <c r="P283" s="9"/>
      <c r="Q283" s="23"/>
      <c r="R283" s="23"/>
      <c r="S283" s="20"/>
      <c r="T283" s="23"/>
      <c r="U283" s="23"/>
      <c r="V283" s="23"/>
      <c r="W283" s="23"/>
      <c r="X283" s="23"/>
      <c r="Y283" s="15"/>
      <c r="Z283" s="15"/>
      <c r="AA283" s="9"/>
      <c r="AB283" s="9"/>
      <c r="AC283" s="9"/>
      <c r="AD283" s="9"/>
      <c r="AE283" s="9"/>
      <c r="AF283" s="9"/>
      <c r="AG283" s="9"/>
      <c r="AH283" s="9"/>
      <c r="AI283" s="9"/>
      <c r="AJ283" s="9"/>
    </row>
    <row r="284" spans="13:36" x14ac:dyDescent="0.25">
      <c r="M284" s="38"/>
      <c r="N284" s="9"/>
      <c r="O284" s="44"/>
      <c r="P284" s="9"/>
      <c r="Q284" s="9"/>
      <c r="R284" s="67"/>
      <c r="S284" s="20"/>
      <c r="T284" s="9"/>
      <c r="U284" s="9"/>
      <c r="V284" s="9"/>
      <c r="W284" s="9"/>
      <c r="X284" s="9"/>
      <c r="Y284" s="15"/>
      <c r="Z284" s="15"/>
      <c r="AA284" s="9"/>
      <c r="AB284" s="9"/>
      <c r="AC284" s="9"/>
      <c r="AD284" s="9"/>
      <c r="AE284" s="9"/>
      <c r="AF284" s="9"/>
      <c r="AG284" s="9"/>
      <c r="AH284" s="9"/>
      <c r="AI284" s="9"/>
      <c r="AJ284" s="9"/>
    </row>
    <row r="285" spans="13:36" x14ac:dyDescent="0.25">
      <c r="M285" s="38"/>
      <c r="N285" s="9"/>
      <c r="O285" s="44"/>
      <c r="P285" s="9"/>
      <c r="Q285" s="9"/>
      <c r="R285" s="67"/>
      <c r="S285" s="20"/>
      <c r="T285" s="9"/>
      <c r="U285" s="9"/>
      <c r="V285" s="9"/>
      <c r="W285" s="9"/>
      <c r="X285" s="9"/>
      <c r="Y285" s="15"/>
      <c r="Z285" s="15"/>
      <c r="AA285" s="9"/>
      <c r="AB285" s="9"/>
      <c r="AC285" s="9"/>
      <c r="AD285" s="9"/>
      <c r="AE285" s="9"/>
      <c r="AF285" s="9"/>
      <c r="AG285" s="9"/>
      <c r="AH285" s="9"/>
      <c r="AI285" s="9"/>
      <c r="AJ285" s="9"/>
    </row>
    <row r="286" spans="13:36" x14ac:dyDescent="0.25">
      <c r="M286" s="38"/>
      <c r="N286" s="9"/>
      <c r="O286" s="44"/>
      <c r="P286" s="9"/>
      <c r="Q286" s="9"/>
      <c r="R286" s="67"/>
      <c r="S286" s="20"/>
      <c r="T286" s="9"/>
      <c r="U286" s="23"/>
      <c r="V286" s="9"/>
      <c r="W286" s="9"/>
      <c r="X286" s="9"/>
      <c r="Y286" s="15"/>
      <c r="Z286" s="15"/>
      <c r="AA286" s="9"/>
      <c r="AB286" s="9"/>
      <c r="AC286" s="9"/>
      <c r="AD286" s="9"/>
      <c r="AE286" s="9"/>
      <c r="AF286" s="9"/>
      <c r="AG286" s="9"/>
      <c r="AH286" s="9"/>
      <c r="AI286" s="9"/>
      <c r="AJ286" s="9"/>
    </row>
    <row r="287" spans="13:36" x14ac:dyDescent="0.25">
      <c r="M287" s="38"/>
      <c r="N287" s="9"/>
      <c r="O287" s="44"/>
      <c r="P287" s="9"/>
      <c r="Q287" s="9"/>
      <c r="R287" s="67"/>
      <c r="S287" s="20"/>
      <c r="T287" s="9"/>
      <c r="U287" s="67"/>
      <c r="V287" s="9"/>
      <c r="W287" s="9"/>
      <c r="X287" s="9"/>
      <c r="Y287" s="15"/>
      <c r="Z287" s="9"/>
      <c r="AA287" s="9"/>
      <c r="AB287" s="9"/>
      <c r="AC287" s="9"/>
      <c r="AD287" s="9"/>
      <c r="AE287" s="9"/>
      <c r="AF287" s="9"/>
      <c r="AG287" s="9"/>
      <c r="AH287" s="9"/>
      <c r="AI287" s="9"/>
      <c r="AJ287" s="9"/>
    </row>
    <row r="288" spans="13:36" x14ac:dyDescent="0.25">
      <c r="M288" s="38"/>
      <c r="N288" s="9"/>
      <c r="O288" s="44"/>
      <c r="P288" s="9"/>
      <c r="Q288" s="9"/>
      <c r="R288" s="9"/>
      <c r="S288" s="27"/>
      <c r="T288" s="9"/>
      <c r="U288" s="9"/>
      <c r="V288" s="9"/>
      <c r="W288" s="9"/>
      <c r="X288" s="9"/>
      <c r="Y288" s="15"/>
      <c r="Z288" s="9"/>
      <c r="AA288" s="9"/>
      <c r="AB288" s="9"/>
      <c r="AC288" s="9"/>
      <c r="AD288" s="9"/>
      <c r="AE288" s="9"/>
      <c r="AF288" s="9"/>
      <c r="AG288" s="9"/>
      <c r="AH288" s="9"/>
      <c r="AI288" s="9"/>
      <c r="AJ288" s="9"/>
    </row>
    <row r="289" spans="13:36" x14ac:dyDescent="0.25">
      <c r="M289" s="38"/>
      <c r="N289" s="10"/>
      <c r="O289" s="46"/>
      <c r="P289" s="10"/>
      <c r="Q289" s="67"/>
      <c r="R289" s="67"/>
      <c r="S289" s="20"/>
      <c r="T289" s="9"/>
      <c r="U289" s="67"/>
      <c r="V289" s="67"/>
      <c r="W289" s="9"/>
      <c r="X289" s="9"/>
      <c r="Y289" s="15"/>
      <c r="Z289" s="9"/>
      <c r="AA289" s="9"/>
      <c r="AB289" s="9"/>
      <c r="AC289" s="9"/>
      <c r="AD289" s="9"/>
      <c r="AE289" s="9"/>
      <c r="AF289" s="9"/>
      <c r="AG289" s="9"/>
      <c r="AH289" s="9"/>
      <c r="AI289" s="9"/>
      <c r="AJ289" s="9"/>
    </row>
    <row r="290" spans="13:36" x14ac:dyDescent="0.25">
      <c r="M290" s="38"/>
      <c r="N290" s="9"/>
      <c r="O290" s="44"/>
      <c r="P290" s="9"/>
      <c r="Q290" s="9"/>
      <c r="R290" s="9"/>
      <c r="S290" s="20"/>
      <c r="T290" s="9"/>
      <c r="U290" s="9"/>
      <c r="V290" s="9"/>
      <c r="W290" s="9"/>
      <c r="X290" s="9"/>
      <c r="Y290" s="15"/>
      <c r="Z290" s="15"/>
      <c r="AA290" s="9"/>
      <c r="AB290" s="9"/>
      <c r="AC290" s="9"/>
      <c r="AD290" s="9"/>
      <c r="AE290" s="9"/>
      <c r="AF290" s="9"/>
      <c r="AG290" s="9"/>
      <c r="AH290" s="9"/>
      <c r="AI290" s="9"/>
      <c r="AJ290" s="9"/>
    </row>
    <row r="291" spans="13:36" x14ac:dyDescent="0.25">
      <c r="M291" s="38"/>
      <c r="N291" s="9"/>
      <c r="O291" s="44"/>
      <c r="P291" s="9"/>
      <c r="Q291" s="23"/>
      <c r="R291" s="23"/>
      <c r="S291" s="20"/>
      <c r="T291" s="23"/>
      <c r="U291" s="23"/>
      <c r="V291" s="23"/>
      <c r="W291" s="23"/>
      <c r="X291" s="23"/>
      <c r="Y291" s="15"/>
      <c r="Z291" s="15"/>
      <c r="AA291" s="9"/>
      <c r="AB291" s="9"/>
      <c r="AC291" s="9"/>
      <c r="AD291" s="9"/>
      <c r="AE291" s="9"/>
      <c r="AF291" s="9"/>
      <c r="AG291" s="9"/>
      <c r="AH291" s="9"/>
      <c r="AI291" s="9"/>
      <c r="AJ291" s="9"/>
    </row>
    <row r="292" spans="13:36" x14ac:dyDescent="0.25">
      <c r="M292" s="38"/>
      <c r="N292" s="9"/>
      <c r="O292" s="44"/>
      <c r="P292" s="9"/>
      <c r="Q292" s="9"/>
      <c r="R292" s="67"/>
      <c r="S292" s="20"/>
      <c r="T292" s="9"/>
      <c r="U292" s="23"/>
      <c r="V292" s="9"/>
      <c r="W292" s="9"/>
      <c r="X292" s="9"/>
      <c r="Y292" s="15"/>
      <c r="Z292" s="15"/>
      <c r="AA292" s="9"/>
      <c r="AB292" s="9"/>
      <c r="AC292" s="9"/>
      <c r="AD292" s="9"/>
      <c r="AE292" s="9"/>
      <c r="AF292" s="9"/>
      <c r="AG292" s="9"/>
      <c r="AH292" s="9"/>
      <c r="AI292" s="9"/>
      <c r="AJ292" s="9"/>
    </row>
    <row r="293" spans="13:36" x14ac:dyDescent="0.25">
      <c r="M293" s="38"/>
      <c r="N293" s="9"/>
      <c r="O293" s="44"/>
      <c r="P293" s="9"/>
      <c r="Q293" s="9"/>
      <c r="R293" s="67"/>
      <c r="S293" s="20"/>
      <c r="T293" s="9"/>
      <c r="U293" s="23"/>
      <c r="V293" s="9"/>
      <c r="W293" s="9"/>
      <c r="X293" s="9"/>
      <c r="Y293" s="15"/>
      <c r="Z293" s="15"/>
      <c r="AA293" s="9"/>
      <c r="AB293" s="9"/>
      <c r="AC293" s="9"/>
      <c r="AD293" s="9"/>
      <c r="AE293" s="9"/>
      <c r="AF293" s="9"/>
      <c r="AG293" s="9"/>
      <c r="AH293" s="9"/>
      <c r="AI293" s="9"/>
      <c r="AJ293" s="9"/>
    </row>
    <row r="294" spans="13:36" x14ac:dyDescent="0.25">
      <c r="M294" s="38"/>
      <c r="N294" s="9"/>
      <c r="O294" s="44"/>
      <c r="P294" s="9"/>
      <c r="Q294" s="9"/>
      <c r="R294" s="9"/>
      <c r="S294" s="20"/>
      <c r="T294" s="9"/>
      <c r="U294" s="9"/>
      <c r="V294" s="9"/>
      <c r="W294" s="9"/>
      <c r="X294" s="9"/>
      <c r="Y294" s="15"/>
      <c r="Z294" s="15"/>
      <c r="AA294" s="9"/>
      <c r="AB294" s="9"/>
      <c r="AC294" s="9"/>
      <c r="AD294" s="9"/>
      <c r="AE294" s="9"/>
      <c r="AF294" s="9"/>
      <c r="AG294" s="9"/>
      <c r="AH294" s="9"/>
      <c r="AI294" s="9"/>
      <c r="AJ294" s="9"/>
    </row>
    <row r="295" spans="13:36" x14ac:dyDescent="0.25">
      <c r="M295" s="36"/>
      <c r="N295" s="9"/>
      <c r="O295" s="44"/>
      <c r="P295" s="9"/>
      <c r="Q295" s="9"/>
      <c r="R295" s="9"/>
      <c r="S295" s="20"/>
      <c r="T295" s="9"/>
      <c r="U295" s="9"/>
      <c r="V295" s="9"/>
      <c r="W295" s="9"/>
      <c r="X295" s="9"/>
      <c r="Y295" s="15"/>
      <c r="Z295" s="15"/>
      <c r="AA295" s="9"/>
      <c r="AB295" s="9"/>
      <c r="AC295" s="9"/>
      <c r="AD295" s="9"/>
      <c r="AE295" s="9"/>
      <c r="AF295" s="9"/>
      <c r="AG295" s="9"/>
      <c r="AH295" s="9"/>
      <c r="AI295" s="9"/>
      <c r="AJ295" s="9"/>
    </row>
    <row r="296" spans="13:36" x14ac:dyDescent="0.25">
      <c r="M296" s="36"/>
      <c r="N296" s="9"/>
      <c r="O296" s="44"/>
      <c r="P296" s="9"/>
      <c r="Q296" s="9"/>
      <c r="R296" s="9"/>
      <c r="S296" s="20"/>
      <c r="T296" s="9"/>
      <c r="U296" s="9"/>
      <c r="V296" s="9"/>
      <c r="W296" s="9"/>
      <c r="X296" s="9"/>
      <c r="Y296" s="15"/>
      <c r="Z296" s="15"/>
      <c r="AA296" s="9"/>
      <c r="AB296" s="9"/>
      <c r="AC296" s="9"/>
      <c r="AD296" s="9"/>
      <c r="AE296" s="9"/>
      <c r="AF296" s="9"/>
      <c r="AG296" s="9"/>
      <c r="AH296" s="9"/>
      <c r="AI296" s="9"/>
      <c r="AJ296" s="9"/>
    </row>
    <row r="297" spans="13:36" x14ac:dyDescent="0.25">
      <c r="M297" s="39"/>
      <c r="N297" s="9"/>
      <c r="O297" s="44"/>
      <c r="P297" s="9"/>
      <c r="Q297" s="9"/>
      <c r="R297" s="9"/>
      <c r="S297" s="20"/>
      <c r="T297" s="9"/>
      <c r="U297" s="9"/>
      <c r="V297" s="9"/>
      <c r="W297" s="9"/>
      <c r="X297" s="9"/>
      <c r="Y297" s="15"/>
      <c r="Z297" s="15"/>
      <c r="AA297" s="9"/>
      <c r="AB297" s="9"/>
      <c r="AC297" s="9"/>
      <c r="AD297" s="9"/>
      <c r="AE297" s="9"/>
      <c r="AF297" s="9"/>
      <c r="AG297" s="9"/>
      <c r="AH297" s="9"/>
      <c r="AI297" s="9"/>
      <c r="AJ297" s="9"/>
    </row>
    <row r="298" spans="13:36" x14ac:dyDescent="0.25">
      <c r="M298" s="39"/>
      <c r="N298" s="9"/>
      <c r="O298" s="44"/>
      <c r="P298" s="9"/>
      <c r="Q298" s="9"/>
      <c r="R298" s="9"/>
      <c r="S298" s="20"/>
      <c r="T298" s="9"/>
      <c r="U298" s="9"/>
      <c r="V298" s="9"/>
      <c r="W298" s="9"/>
      <c r="X298" s="9"/>
      <c r="Y298" s="15"/>
      <c r="Z298" s="15"/>
      <c r="AA298" s="9"/>
      <c r="AB298" s="9"/>
      <c r="AC298" s="9"/>
      <c r="AD298" s="9"/>
      <c r="AE298" s="9"/>
      <c r="AF298" s="9"/>
      <c r="AG298" s="9"/>
      <c r="AH298" s="9"/>
      <c r="AI298" s="9"/>
      <c r="AJ298" s="9"/>
    </row>
    <row r="299" spans="13:36" x14ac:dyDescent="0.25">
      <c r="M299" s="39"/>
      <c r="N299" s="9"/>
      <c r="O299" s="44"/>
      <c r="P299" s="9"/>
      <c r="Q299" s="9"/>
      <c r="R299" s="9"/>
      <c r="S299" s="20"/>
      <c r="T299" s="9"/>
      <c r="U299" s="9"/>
      <c r="V299" s="9"/>
      <c r="W299" s="9"/>
      <c r="X299" s="9"/>
      <c r="Y299" s="15"/>
      <c r="Z299" s="15"/>
      <c r="AA299" s="9"/>
      <c r="AB299" s="9"/>
      <c r="AC299" s="9"/>
      <c r="AD299" s="9"/>
      <c r="AE299" s="9"/>
      <c r="AF299" s="9"/>
      <c r="AG299" s="9"/>
      <c r="AH299" s="9"/>
      <c r="AI299" s="9"/>
      <c r="AJ299" s="9"/>
    </row>
    <row r="300" spans="13:36" x14ac:dyDescent="0.25">
      <c r="M300" s="39"/>
      <c r="N300" s="9"/>
      <c r="O300" s="44"/>
      <c r="P300" s="9"/>
      <c r="Q300" s="9"/>
      <c r="R300" s="9"/>
      <c r="S300" s="20"/>
      <c r="T300" s="9"/>
      <c r="U300" s="9"/>
      <c r="V300" s="9"/>
      <c r="W300" s="9"/>
      <c r="X300" s="9"/>
      <c r="Y300" s="15"/>
      <c r="Z300" s="15"/>
      <c r="AA300" s="9"/>
      <c r="AB300" s="9"/>
      <c r="AC300" s="9"/>
      <c r="AD300" s="9"/>
      <c r="AE300" s="9"/>
      <c r="AF300" s="9"/>
      <c r="AG300" s="9"/>
      <c r="AH300" s="9"/>
      <c r="AI300" s="9"/>
      <c r="AJ300" s="9"/>
    </row>
    <row r="301" spans="13:36" x14ac:dyDescent="0.25">
      <c r="M301" s="39"/>
      <c r="N301" s="9"/>
      <c r="O301" s="44"/>
      <c r="P301" s="9"/>
      <c r="Q301" s="9"/>
      <c r="R301" s="9"/>
      <c r="S301" s="20"/>
      <c r="T301" s="9"/>
      <c r="U301" s="9"/>
      <c r="V301" s="9"/>
      <c r="W301" s="9"/>
      <c r="X301" s="9"/>
      <c r="Y301" s="15"/>
      <c r="Z301" s="15"/>
      <c r="AA301" s="9"/>
      <c r="AB301" s="9"/>
      <c r="AC301" s="9"/>
      <c r="AD301" s="9"/>
      <c r="AE301" s="9"/>
      <c r="AF301" s="9"/>
      <c r="AG301" s="9"/>
      <c r="AH301" s="9"/>
      <c r="AI301" s="9"/>
      <c r="AJ301" s="9"/>
    </row>
    <row r="302" spans="13:36" x14ac:dyDescent="0.25">
      <c r="M302" s="39"/>
      <c r="N302" s="9"/>
      <c r="O302" s="44"/>
      <c r="P302" s="9"/>
      <c r="Q302" s="9"/>
      <c r="R302" s="9"/>
      <c r="S302" s="20"/>
      <c r="T302" s="9"/>
      <c r="U302" s="9"/>
      <c r="V302" s="9"/>
      <c r="W302" s="9"/>
      <c r="X302" s="9"/>
      <c r="Y302" s="15"/>
      <c r="Z302" s="15"/>
      <c r="AA302" s="9"/>
      <c r="AB302" s="9"/>
      <c r="AC302" s="9"/>
      <c r="AD302" s="9"/>
      <c r="AE302" s="9"/>
      <c r="AF302" s="9"/>
      <c r="AG302" s="9"/>
      <c r="AH302" s="9"/>
      <c r="AI302" s="9"/>
      <c r="AJ302" s="9"/>
    </row>
    <row r="303" spans="13:36" x14ac:dyDescent="0.25">
      <c r="M303" s="39"/>
      <c r="N303" s="9"/>
      <c r="O303" s="44"/>
      <c r="P303" s="9"/>
      <c r="Q303" s="9"/>
      <c r="R303" s="9"/>
      <c r="S303" s="20"/>
      <c r="T303" s="9"/>
      <c r="U303" s="9"/>
      <c r="V303" s="9"/>
      <c r="W303" s="9"/>
      <c r="X303" s="9"/>
      <c r="Y303" s="15"/>
      <c r="Z303" s="15"/>
      <c r="AA303" s="9"/>
      <c r="AB303" s="9"/>
      <c r="AC303" s="9"/>
      <c r="AD303" s="9"/>
      <c r="AE303" s="9"/>
      <c r="AF303" s="9"/>
      <c r="AG303" s="9"/>
      <c r="AH303" s="9"/>
      <c r="AI303" s="9"/>
      <c r="AJ303" s="9"/>
    </row>
    <row r="304" spans="13:36" x14ac:dyDescent="0.25">
      <c r="M304" s="39"/>
      <c r="N304" s="9"/>
      <c r="O304" s="44"/>
      <c r="P304" s="9"/>
      <c r="Q304" s="9"/>
      <c r="R304" s="9"/>
      <c r="S304" s="20"/>
      <c r="T304" s="9"/>
      <c r="U304" s="9"/>
      <c r="V304" s="9"/>
      <c r="W304" s="9"/>
      <c r="X304" s="9"/>
      <c r="Y304" s="15"/>
      <c r="Z304" s="15"/>
      <c r="AA304" s="9"/>
      <c r="AB304" s="9"/>
      <c r="AC304" s="9"/>
      <c r="AD304" s="9"/>
      <c r="AE304" s="9"/>
      <c r="AF304" s="9"/>
      <c r="AG304" s="9"/>
      <c r="AH304" s="9"/>
      <c r="AI304" s="9"/>
      <c r="AJ304" s="9"/>
    </row>
    <row r="305" spans="13:36" x14ac:dyDescent="0.25">
      <c r="M305" s="39"/>
      <c r="N305" s="9"/>
      <c r="O305" s="44"/>
      <c r="P305" s="9"/>
      <c r="Q305" s="9"/>
      <c r="R305" s="9"/>
      <c r="S305" s="20"/>
      <c r="T305" s="9"/>
      <c r="U305" s="9"/>
      <c r="V305" s="9"/>
      <c r="W305" s="9"/>
      <c r="X305" s="9"/>
      <c r="Y305" s="15"/>
      <c r="Z305" s="15"/>
      <c r="AA305" s="9"/>
      <c r="AB305" s="9"/>
      <c r="AC305" s="9"/>
      <c r="AD305" s="9"/>
      <c r="AE305" s="9"/>
      <c r="AF305" s="9"/>
      <c r="AG305" s="9"/>
      <c r="AH305" s="9"/>
      <c r="AI305" s="9"/>
      <c r="AJ305" s="9"/>
    </row>
    <row r="306" spans="13:36" x14ac:dyDescent="0.25">
      <c r="M306" s="39"/>
      <c r="N306" s="9"/>
      <c r="O306" s="44"/>
      <c r="P306" s="9"/>
      <c r="Q306" s="9"/>
      <c r="R306" s="9"/>
      <c r="S306" s="20"/>
      <c r="T306" s="9"/>
      <c r="U306" s="9"/>
      <c r="V306" s="9"/>
      <c r="W306" s="9"/>
      <c r="X306" s="9"/>
      <c r="Y306" s="15"/>
      <c r="Z306" s="15"/>
      <c r="AA306" s="9"/>
      <c r="AB306" s="9"/>
      <c r="AC306" s="9"/>
      <c r="AD306" s="9"/>
      <c r="AE306" s="9"/>
      <c r="AF306" s="9"/>
      <c r="AG306" s="9"/>
      <c r="AH306" s="9"/>
      <c r="AI306" s="9"/>
      <c r="AJ306" s="9"/>
    </row>
    <row r="307" spans="13:36" x14ac:dyDescent="0.25">
      <c r="M307" s="39"/>
      <c r="N307" s="9"/>
      <c r="O307" s="44"/>
      <c r="P307" s="9"/>
      <c r="Q307" s="9"/>
      <c r="R307" s="9"/>
      <c r="S307" s="20"/>
      <c r="T307" s="9"/>
      <c r="U307" s="9"/>
      <c r="V307" s="9"/>
      <c r="W307" s="9"/>
      <c r="X307" s="9"/>
      <c r="Y307" s="15"/>
      <c r="Z307" s="15"/>
      <c r="AA307" s="9"/>
      <c r="AB307" s="9"/>
      <c r="AC307" s="9"/>
      <c r="AD307" s="9"/>
      <c r="AE307" s="9"/>
      <c r="AF307" s="9"/>
      <c r="AG307" s="9"/>
      <c r="AH307" s="9"/>
      <c r="AI307" s="9"/>
      <c r="AJ307" s="9"/>
    </row>
    <row r="308" spans="13:36" x14ac:dyDescent="0.25">
      <c r="M308" s="39"/>
      <c r="N308" s="9"/>
      <c r="O308" s="44"/>
      <c r="P308" s="9"/>
      <c r="Q308" s="9"/>
      <c r="R308" s="9"/>
      <c r="S308" s="20"/>
      <c r="T308" s="9"/>
      <c r="U308" s="9"/>
      <c r="V308" s="9"/>
      <c r="W308" s="9"/>
      <c r="X308" s="9"/>
      <c r="Y308" s="15"/>
      <c r="Z308" s="15"/>
      <c r="AA308" s="9"/>
      <c r="AB308" s="9"/>
      <c r="AC308" s="9"/>
      <c r="AD308" s="9"/>
      <c r="AE308" s="9"/>
      <c r="AF308" s="9"/>
      <c r="AG308" s="9"/>
      <c r="AH308" s="9"/>
      <c r="AI308" s="9"/>
      <c r="AJ308" s="9"/>
    </row>
    <row r="309" spans="13:36" x14ac:dyDescent="0.25">
      <c r="M309" s="39"/>
      <c r="N309" s="9"/>
      <c r="O309" s="44"/>
      <c r="P309" s="9"/>
      <c r="Q309" s="9"/>
      <c r="R309" s="9"/>
      <c r="S309" s="20"/>
      <c r="T309" s="9"/>
      <c r="U309" s="9"/>
      <c r="V309" s="9"/>
      <c r="W309" s="9"/>
      <c r="X309" s="9"/>
      <c r="Y309" s="15"/>
      <c r="Z309" s="15"/>
      <c r="AA309" s="9"/>
      <c r="AB309" s="9"/>
      <c r="AC309" s="9"/>
      <c r="AD309" s="9"/>
      <c r="AE309" s="9"/>
      <c r="AF309" s="9"/>
      <c r="AG309" s="9"/>
      <c r="AH309" s="9"/>
      <c r="AI309" s="9"/>
      <c r="AJ309" s="9"/>
    </row>
    <row r="310" spans="13:36" x14ac:dyDescent="0.25">
      <c r="M310" s="36"/>
      <c r="N310" s="9"/>
      <c r="O310" s="44"/>
      <c r="P310" s="9"/>
      <c r="Q310" s="9"/>
      <c r="R310" s="9"/>
      <c r="S310" s="20"/>
      <c r="T310" s="9"/>
      <c r="U310" s="9"/>
      <c r="V310" s="9"/>
      <c r="W310" s="9"/>
      <c r="X310" s="9"/>
      <c r="Y310" s="15"/>
      <c r="Z310" s="15"/>
      <c r="AA310" s="9"/>
      <c r="AB310" s="9"/>
      <c r="AC310" s="9"/>
      <c r="AD310" s="9"/>
      <c r="AE310" s="9"/>
      <c r="AF310" s="9"/>
      <c r="AG310" s="9"/>
      <c r="AH310" s="9"/>
      <c r="AI310" s="9"/>
      <c r="AJ310" s="9"/>
    </row>
    <row r="311" spans="13:36" x14ac:dyDescent="0.25">
      <c r="M311" s="39"/>
      <c r="N311" s="9"/>
      <c r="O311" s="44"/>
      <c r="P311" s="9"/>
      <c r="Q311" s="9"/>
      <c r="R311" s="9"/>
      <c r="S311" s="20"/>
      <c r="T311" s="9"/>
      <c r="U311" s="9"/>
      <c r="V311" s="9"/>
      <c r="W311" s="9"/>
      <c r="X311" s="9"/>
      <c r="Y311" s="15"/>
      <c r="Z311" s="15"/>
      <c r="AA311" s="9"/>
      <c r="AB311" s="9"/>
      <c r="AC311" s="9"/>
      <c r="AD311" s="9"/>
      <c r="AE311" s="9"/>
      <c r="AF311" s="9"/>
      <c r="AG311" s="9"/>
      <c r="AH311" s="9"/>
      <c r="AI311" s="9"/>
      <c r="AJ311" s="9"/>
    </row>
    <row r="312" spans="13:36" x14ac:dyDescent="0.25">
      <c r="M312" s="39"/>
      <c r="N312" s="9"/>
      <c r="O312" s="44"/>
      <c r="P312" s="9"/>
      <c r="Q312" s="9"/>
      <c r="R312" s="9"/>
      <c r="S312" s="20"/>
      <c r="T312" s="9"/>
      <c r="U312" s="9"/>
      <c r="V312" s="9"/>
      <c r="W312" s="9"/>
      <c r="X312" s="9"/>
      <c r="Y312" s="15"/>
      <c r="Z312" s="15"/>
      <c r="AA312" s="9"/>
      <c r="AB312" s="9"/>
      <c r="AC312" s="9"/>
      <c r="AD312" s="9"/>
      <c r="AE312" s="9"/>
      <c r="AF312" s="9"/>
      <c r="AG312" s="9"/>
      <c r="AH312" s="9"/>
      <c r="AI312" s="9"/>
      <c r="AJ312" s="9"/>
    </row>
    <row r="313" spans="13:36" x14ac:dyDescent="0.25">
      <c r="M313" s="36"/>
      <c r="N313" s="9"/>
      <c r="O313" s="44"/>
      <c r="P313" s="9"/>
      <c r="Q313" s="9"/>
      <c r="R313" s="9"/>
      <c r="S313" s="20"/>
      <c r="T313" s="9"/>
      <c r="U313" s="9"/>
      <c r="V313" s="9"/>
      <c r="W313" s="9"/>
      <c r="X313" s="9"/>
      <c r="Y313" s="15"/>
      <c r="Z313" s="15"/>
      <c r="AA313" s="9"/>
      <c r="AB313" s="9"/>
      <c r="AC313" s="9"/>
      <c r="AD313" s="9"/>
      <c r="AE313" s="9"/>
      <c r="AF313" s="9"/>
      <c r="AG313" s="9"/>
      <c r="AH313" s="9"/>
      <c r="AI313" s="9"/>
      <c r="AJ313" s="9"/>
    </row>
    <row r="314" spans="13:36" x14ac:dyDescent="0.25">
      <c r="M314" s="39"/>
      <c r="N314" s="9"/>
      <c r="O314" s="44"/>
      <c r="P314" s="9"/>
      <c r="Q314" s="9"/>
      <c r="R314" s="9"/>
      <c r="S314" s="20"/>
      <c r="T314" s="9"/>
      <c r="U314" s="9"/>
      <c r="V314" s="9"/>
      <c r="W314" s="9"/>
      <c r="X314" s="9"/>
      <c r="Y314" s="15"/>
      <c r="Z314" s="15"/>
      <c r="AA314" s="9"/>
      <c r="AB314" s="9"/>
      <c r="AC314" s="9"/>
      <c r="AD314" s="9"/>
      <c r="AE314" s="9"/>
      <c r="AF314" s="9"/>
      <c r="AG314" s="9"/>
      <c r="AH314" s="9"/>
      <c r="AI314" s="9"/>
      <c r="AJ314" s="9"/>
    </row>
    <row r="315" spans="13:36" x14ac:dyDescent="0.25">
      <c r="M315" s="14"/>
      <c r="N315" s="12"/>
      <c r="O315" s="45"/>
      <c r="P315" s="9"/>
      <c r="Q315" s="9"/>
      <c r="R315" s="9"/>
      <c r="S315" s="31"/>
      <c r="T315" s="9"/>
      <c r="U315" s="9"/>
      <c r="V315" s="9"/>
      <c r="W315" s="9"/>
      <c r="X315" s="9"/>
      <c r="Y315" s="15"/>
      <c r="Z315" s="15"/>
      <c r="AA315" s="9"/>
      <c r="AB315" s="9"/>
      <c r="AC315" s="9"/>
      <c r="AD315" s="9"/>
      <c r="AE315" s="9"/>
      <c r="AF315" s="9"/>
      <c r="AG315" s="9"/>
      <c r="AH315" s="9"/>
      <c r="AI315" s="9"/>
      <c r="AJ315" s="9"/>
    </row>
    <row r="316" spans="13:36" x14ac:dyDescent="0.25">
      <c r="M316" s="14"/>
      <c r="N316" s="9"/>
      <c r="O316" s="44"/>
      <c r="P316" s="9"/>
      <c r="Q316" s="9"/>
      <c r="R316" s="9"/>
      <c r="S316" s="20"/>
      <c r="T316" s="9"/>
      <c r="U316" s="9"/>
      <c r="V316" s="9"/>
      <c r="W316" s="9"/>
      <c r="X316" s="9"/>
      <c r="Y316" s="15"/>
      <c r="Z316" s="15"/>
      <c r="AA316" s="9"/>
      <c r="AB316" s="9"/>
      <c r="AC316" s="9"/>
      <c r="AD316" s="9"/>
      <c r="AE316" s="9"/>
      <c r="AF316" s="9"/>
      <c r="AG316" s="9"/>
      <c r="AH316" s="9"/>
      <c r="AI316" s="9"/>
      <c r="AJ316" s="9"/>
    </row>
    <row r="317" spans="13:36" x14ac:dyDescent="0.25">
      <c r="M317" s="14"/>
      <c r="N317" s="9"/>
      <c r="O317" s="44"/>
      <c r="P317" s="9"/>
      <c r="Q317" s="9"/>
      <c r="R317" s="9"/>
      <c r="S317" s="27"/>
      <c r="T317" s="9"/>
      <c r="U317" s="9"/>
      <c r="V317" s="9"/>
      <c r="W317" s="9"/>
      <c r="X317" s="9"/>
      <c r="Y317" s="15"/>
      <c r="Z317" s="15"/>
      <c r="AA317" s="9"/>
      <c r="AB317" s="9"/>
      <c r="AC317" s="9"/>
      <c r="AD317" s="9"/>
      <c r="AE317" s="9"/>
      <c r="AF317" s="9"/>
      <c r="AG317" s="9"/>
      <c r="AH317" s="9"/>
      <c r="AI317" s="9"/>
      <c r="AJ317" s="9"/>
    </row>
    <row r="318" spans="13:36" x14ac:dyDescent="0.25">
      <c r="M318" s="14"/>
      <c r="N318" s="9"/>
      <c r="O318" s="44"/>
      <c r="P318" s="9"/>
      <c r="Q318" s="9"/>
      <c r="R318" s="9"/>
      <c r="S318" s="20"/>
      <c r="T318" s="9"/>
      <c r="U318" s="9"/>
      <c r="V318" s="9"/>
      <c r="W318" s="9"/>
      <c r="X318" s="9"/>
      <c r="Y318" s="15"/>
      <c r="Z318" s="15"/>
      <c r="AA318" s="9"/>
      <c r="AB318" s="9"/>
      <c r="AC318" s="9"/>
      <c r="AD318" s="9"/>
      <c r="AE318" s="9"/>
      <c r="AF318" s="9"/>
      <c r="AG318" s="9"/>
      <c r="AH318" s="9"/>
      <c r="AI318" s="9"/>
      <c r="AJ318" s="9"/>
    </row>
    <row r="319" spans="13:36" x14ac:dyDescent="0.25">
      <c r="M319" s="14"/>
      <c r="N319" s="9"/>
      <c r="O319" s="44"/>
      <c r="P319" s="9"/>
      <c r="Q319" s="9"/>
      <c r="R319" s="9"/>
      <c r="S319" s="20"/>
      <c r="T319" s="9"/>
      <c r="U319" s="9"/>
      <c r="V319" s="9"/>
      <c r="W319" s="9"/>
      <c r="X319" s="9"/>
      <c r="Y319" s="15"/>
      <c r="Z319" s="15"/>
      <c r="AA319" s="9"/>
      <c r="AB319" s="9"/>
      <c r="AC319" s="9"/>
      <c r="AD319" s="9"/>
      <c r="AE319" s="9"/>
      <c r="AF319" s="9"/>
      <c r="AG319" s="9"/>
      <c r="AH319" s="9"/>
      <c r="AI319" s="9"/>
      <c r="AJ319" s="9"/>
    </row>
    <row r="320" spans="13:36" x14ac:dyDescent="0.25">
      <c r="M320" s="14"/>
      <c r="N320" s="9"/>
      <c r="O320" s="44"/>
      <c r="P320" s="9"/>
      <c r="Q320" s="9"/>
      <c r="R320" s="9"/>
      <c r="S320" s="20"/>
      <c r="T320" s="9"/>
      <c r="U320" s="9"/>
      <c r="V320" s="9"/>
      <c r="W320" s="9"/>
      <c r="X320" s="9"/>
      <c r="Y320" s="15"/>
      <c r="Z320" s="15"/>
      <c r="AA320" s="9"/>
      <c r="AB320" s="9"/>
      <c r="AC320" s="9"/>
      <c r="AD320" s="9"/>
      <c r="AE320" s="9"/>
      <c r="AF320" s="9"/>
      <c r="AG320" s="9"/>
      <c r="AH320" s="9"/>
      <c r="AI320" s="9"/>
      <c r="AJ320" s="9"/>
    </row>
    <row r="321" spans="13:36" x14ac:dyDescent="0.25">
      <c r="M321" s="14"/>
      <c r="N321" s="9"/>
      <c r="O321" s="44"/>
      <c r="P321" s="9"/>
      <c r="Q321" s="9"/>
      <c r="R321" s="9"/>
      <c r="S321" s="20"/>
      <c r="T321" s="9"/>
      <c r="U321" s="9"/>
      <c r="V321" s="9"/>
      <c r="W321" s="9"/>
      <c r="X321" s="9"/>
      <c r="Y321" s="15"/>
      <c r="Z321" s="15"/>
      <c r="AA321" s="9"/>
      <c r="AB321" s="9"/>
      <c r="AC321" s="9"/>
      <c r="AD321" s="9"/>
      <c r="AE321" s="9"/>
      <c r="AF321" s="9"/>
      <c r="AG321" s="9"/>
      <c r="AH321" s="9"/>
      <c r="AI321" s="9"/>
      <c r="AJ321" s="9"/>
    </row>
    <row r="322" spans="13:36" x14ac:dyDescent="0.25">
      <c r="M322" s="14"/>
      <c r="N322" s="9"/>
      <c r="O322" s="44"/>
      <c r="P322" s="9"/>
      <c r="Q322" s="9"/>
      <c r="R322" s="9"/>
      <c r="S322" s="20"/>
      <c r="T322" s="9"/>
      <c r="U322" s="9"/>
      <c r="V322" s="9"/>
      <c r="W322" s="9"/>
      <c r="X322" s="9"/>
      <c r="Y322" s="15"/>
      <c r="Z322" s="15"/>
      <c r="AA322" s="9"/>
      <c r="AB322" s="9"/>
      <c r="AC322" s="9"/>
      <c r="AD322" s="9"/>
      <c r="AE322" s="9"/>
      <c r="AF322" s="9"/>
      <c r="AG322" s="9"/>
      <c r="AH322" s="9"/>
      <c r="AI322" s="9"/>
      <c r="AJ322" s="9"/>
    </row>
    <row r="323" spans="13:36" x14ac:dyDescent="0.25">
      <c r="M323" s="14"/>
      <c r="N323" s="9"/>
      <c r="O323" s="44"/>
      <c r="P323" s="9"/>
      <c r="Q323" s="9"/>
      <c r="R323" s="9"/>
      <c r="S323" s="20"/>
      <c r="T323" s="9"/>
      <c r="U323" s="9"/>
      <c r="V323" s="9"/>
      <c r="W323" s="9"/>
      <c r="X323" s="9"/>
      <c r="Y323" s="15"/>
      <c r="Z323" s="15"/>
      <c r="AA323" s="9"/>
      <c r="AB323" s="9"/>
      <c r="AC323" s="9"/>
      <c r="AD323" s="9"/>
      <c r="AE323" s="9"/>
      <c r="AF323" s="9"/>
      <c r="AG323" s="9"/>
      <c r="AH323" s="9"/>
      <c r="AI323" s="9"/>
      <c r="AJ323" s="9"/>
    </row>
    <row r="324" spans="13:36" x14ac:dyDescent="0.25">
      <c r="M324" s="14"/>
      <c r="N324" s="9"/>
      <c r="O324" s="44"/>
      <c r="P324" s="9"/>
      <c r="Q324" s="9"/>
      <c r="R324" s="9"/>
      <c r="S324" s="20"/>
      <c r="T324" s="9"/>
      <c r="U324" s="9"/>
      <c r="V324" s="9"/>
      <c r="W324" s="9"/>
      <c r="X324" s="9"/>
      <c r="Y324" s="15"/>
      <c r="Z324" s="15"/>
      <c r="AA324" s="9"/>
      <c r="AB324" s="9"/>
      <c r="AC324" s="9"/>
      <c r="AD324" s="9"/>
      <c r="AE324" s="9"/>
      <c r="AF324" s="9"/>
      <c r="AG324" s="9"/>
      <c r="AH324" s="9"/>
      <c r="AI324" s="9"/>
      <c r="AJ324" s="9"/>
    </row>
    <row r="325" spans="13:36" x14ac:dyDescent="0.25">
      <c r="M325" s="14"/>
      <c r="N325" s="9"/>
      <c r="O325" s="44"/>
      <c r="P325" s="9"/>
      <c r="Q325" s="9"/>
      <c r="R325" s="9"/>
      <c r="S325" s="20"/>
      <c r="T325" s="9"/>
      <c r="U325" s="9"/>
      <c r="V325" s="9"/>
      <c r="W325" s="9"/>
      <c r="X325" s="9"/>
      <c r="Y325" s="15"/>
      <c r="Z325" s="15"/>
      <c r="AA325" s="9"/>
      <c r="AB325" s="9"/>
      <c r="AC325" s="9"/>
      <c r="AD325" s="9"/>
      <c r="AE325" s="9"/>
      <c r="AF325" s="9"/>
      <c r="AG325" s="9"/>
      <c r="AH325" s="9"/>
      <c r="AI325" s="9"/>
      <c r="AJ325" s="9"/>
    </row>
    <row r="326" spans="13:36" x14ac:dyDescent="0.25">
      <c r="M326" s="14"/>
      <c r="N326" s="9"/>
      <c r="O326" s="44"/>
      <c r="P326" s="9"/>
      <c r="Q326" s="9"/>
      <c r="R326" s="9"/>
      <c r="S326" s="20"/>
      <c r="T326" s="9"/>
      <c r="U326" s="9"/>
      <c r="V326" s="9"/>
      <c r="W326" s="9"/>
      <c r="X326" s="9"/>
      <c r="Y326" s="15"/>
      <c r="Z326" s="15"/>
      <c r="AA326" s="9"/>
      <c r="AB326" s="9"/>
      <c r="AC326" s="9"/>
      <c r="AD326" s="9"/>
      <c r="AE326" s="9"/>
      <c r="AF326" s="9"/>
      <c r="AG326" s="9"/>
      <c r="AH326" s="9"/>
      <c r="AI326" s="9"/>
      <c r="AJ326" s="9"/>
    </row>
    <row r="327" spans="13:36" x14ac:dyDescent="0.25">
      <c r="M327" s="14"/>
      <c r="N327" s="9"/>
      <c r="O327" s="44"/>
      <c r="P327" s="9"/>
      <c r="Q327" s="9"/>
      <c r="R327" s="9"/>
      <c r="S327" s="20"/>
      <c r="T327" s="9"/>
      <c r="U327" s="9"/>
      <c r="V327" s="9"/>
      <c r="W327" s="9"/>
      <c r="X327" s="9"/>
      <c r="Y327" s="15"/>
      <c r="Z327" s="15"/>
      <c r="AA327" s="9"/>
      <c r="AB327" s="9"/>
      <c r="AC327" s="9"/>
      <c r="AD327" s="9"/>
      <c r="AE327" s="9"/>
      <c r="AF327" s="9"/>
      <c r="AG327" s="9"/>
      <c r="AH327" s="9"/>
      <c r="AI327" s="9"/>
      <c r="AJ327" s="9"/>
    </row>
    <row r="328" spans="13:36" x14ac:dyDescent="0.25">
      <c r="M328" s="14"/>
      <c r="N328" s="9"/>
      <c r="O328" s="44"/>
      <c r="P328" s="9"/>
      <c r="Q328" s="9"/>
      <c r="R328" s="9"/>
      <c r="S328" s="20"/>
      <c r="T328" s="9"/>
      <c r="U328" s="9"/>
      <c r="V328" s="9"/>
      <c r="W328" s="9"/>
      <c r="X328" s="9"/>
      <c r="Y328" s="15"/>
      <c r="Z328" s="15"/>
      <c r="AA328" s="9"/>
      <c r="AB328" s="9"/>
      <c r="AC328" s="9"/>
      <c r="AD328" s="9"/>
      <c r="AE328" s="9"/>
      <c r="AF328" s="9"/>
      <c r="AG328" s="9"/>
      <c r="AH328" s="9"/>
      <c r="AI328" s="9"/>
      <c r="AJ328" s="9"/>
    </row>
    <row r="329" spans="13:36" x14ac:dyDescent="0.25">
      <c r="M329" s="14"/>
      <c r="N329" s="9"/>
      <c r="O329" s="44"/>
      <c r="P329" s="9"/>
      <c r="Q329" s="9"/>
      <c r="R329" s="9"/>
      <c r="S329" s="20"/>
      <c r="T329" s="9"/>
      <c r="U329" s="9"/>
      <c r="V329" s="9"/>
      <c r="W329" s="9"/>
      <c r="X329" s="9"/>
      <c r="Y329" s="15"/>
      <c r="Z329" s="15"/>
      <c r="AA329" s="9"/>
      <c r="AB329" s="9"/>
      <c r="AC329" s="9"/>
      <c r="AD329" s="9"/>
      <c r="AE329" s="9"/>
      <c r="AF329" s="9"/>
      <c r="AG329" s="9"/>
      <c r="AH329" s="9"/>
      <c r="AI329" s="9"/>
      <c r="AJ329" s="9"/>
    </row>
    <row r="330" spans="13:36" x14ac:dyDescent="0.25">
      <c r="M330" s="14"/>
      <c r="N330" s="9"/>
      <c r="O330" s="44"/>
      <c r="P330" s="9"/>
      <c r="Q330" s="9"/>
      <c r="R330" s="67"/>
      <c r="S330" s="20"/>
      <c r="T330" s="9"/>
      <c r="U330" s="9"/>
      <c r="V330" s="9"/>
      <c r="W330" s="9"/>
      <c r="X330" s="9"/>
      <c r="Y330" s="15"/>
      <c r="Z330" s="15"/>
      <c r="AA330" s="9"/>
      <c r="AB330" s="9"/>
      <c r="AC330" s="9"/>
      <c r="AD330" s="9"/>
      <c r="AE330" s="9"/>
      <c r="AF330" s="9"/>
      <c r="AG330" s="9"/>
      <c r="AH330" s="9"/>
      <c r="AI330" s="9"/>
      <c r="AJ330" s="9"/>
    </row>
    <row r="331" spans="13:36" x14ac:dyDescent="0.25">
      <c r="M331" s="14"/>
      <c r="N331" s="9"/>
      <c r="O331" s="44"/>
      <c r="P331" s="9"/>
      <c r="Q331" s="9"/>
      <c r="R331" s="67"/>
      <c r="S331" s="20"/>
      <c r="T331" s="9"/>
      <c r="U331" s="9"/>
      <c r="V331" s="9"/>
      <c r="W331" s="9"/>
      <c r="X331" s="9"/>
      <c r="Y331" s="15"/>
      <c r="Z331" s="15"/>
      <c r="AA331" s="9"/>
      <c r="AB331" s="9"/>
      <c r="AC331" s="9"/>
      <c r="AD331" s="9"/>
      <c r="AE331" s="9"/>
      <c r="AF331" s="9"/>
      <c r="AG331" s="9"/>
      <c r="AH331" s="9"/>
      <c r="AI331" s="9"/>
      <c r="AJ331" s="9"/>
    </row>
    <row r="332" spans="13:36" x14ac:dyDescent="0.25">
      <c r="M332" s="14"/>
      <c r="N332" s="9"/>
      <c r="O332" s="44"/>
      <c r="P332" s="9"/>
      <c r="Q332" s="9"/>
      <c r="R332" s="67"/>
      <c r="S332" s="20"/>
      <c r="T332" s="9"/>
      <c r="U332" s="23"/>
      <c r="V332" s="9"/>
      <c r="W332" s="9"/>
      <c r="X332" s="9"/>
      <c r="Y332" s="15"/>
      <c r="Z332" s="15"/>
      <c r="AA332" s="9"/>
      <c r="AB332" s="9"/>
      <c r="AC332" s="9"/>
      <c r="AD332" s="9"/>
      <c r="AE332" s="9"/>
      <c r="AF332" s="9"/>
      <c r="AG332" s="9"/>
      <c r="AH332" s="9"/>
      <c r="AI332" s="9"/>
      <c r="AJ332" s="9"/>
    </row>
    <row r="333" spans="13:36" x14ac:dyDescent="0.25">
      <c r="M333" s="14"/>
      <c r="N333" s="9"/>
      <c r="O333" s="44"/>
      <c r="P333" s="9"/>
      <c r="Q333" s="9"/>
      <c r="R333" s="67"/>
      <c r="S333" s="20"/>
      <c r="T333" s="9"/>
      <c r="U333" s="23"/>
      <c r="V333" s="9"/>
      <c r="W333" s="9"/>
      <c r="X333" s="9"/>
      <c r="Y333" s="15"/>
      <c r="Z333" s="15"/>
      <c r="AA333" s="9"/>
      <c r="AB333" s="9"/>
      <c r="AC333" s="9"/>
      <c r="AD333" s="9"/>
      <c r="AE333" s="9"/>
      <c r="AF333" s="9"/>
      <c r="AG333" s="9"/>
      <c r="AH333" s="9"/>
      <c r="AI333" s="9"/>
      <c r="AJ333" s="9"/>
    </row>
    <row r="334" spans="13:36" x14ac:dyDescent="0.25">
      <c r="M334" s="14"/>
      <c r="N334" s="9"/>
      <c r="O334" s="44"/>
      <c r="P334" s="9"/>
      <c r="Q334" s="9"/>
      <c r="R334" s="9"/>
      <c r="S334" s="20"/>
      <c r="T334" s="9"/>
      <c r="U334" s="9"/>
      <c r="V334" s="9"/>
      <c r="W334" s="9"/>
      <c r="X334" s="9"/>
      <c r="Y334" s="15"/>
      <c r="Z334" s="15"/>
      <c r="AA334" s="9"/>
      <c r="AB334" s="9"/>
      <c r="AC334" s="9"/>
      <c r="AD334" s="9"/>
      <c r="AE334" s="9"/>
      <c r="AF334" s="9"/>
      <c r="AG334" s="9"/>
      <c r="AH334" s="9"/>
      <c r="AI334" s="9"/>
      <c r="AJ334" s="9"/>
    </row>
    <row r="335" spans="13:36" x14ac:dyDescent="0.25">
      <c r="M335" s="14"/>
      <c r="N335" s="9"/>
      <c r="O335" s="44"/>
      <c r="P335" s="9"/>
      <c r="Q335" s="9"/>
      <c r="R335" s="9"/>
      <c r="S335" s="20"/>
      <c r="T335" s="9"/>
      <c r="U335" s="9"/>
      <c r="V335" s="9"/>
      <c r="W335" s="9"/>
      <c r="X335" s="9"/>
      <c r="Y335" s="15"/>
      <c r="Z335" s="15"/>
      <c r="AA335" s="9"/>
      <c r="AB335" s="9"/>
      <c r="AC335" s="9"/>
      <c r="AD335" s="9"/>
      <c r="AE335" s="9"/>
      <c r="AF335" s="9"/>
      <c r="AG335" s="9"/>
      <c r="AH335" s="9"/>
      <c r="AI335" s="9"/>
      <c r="AJ335" s="9"/>
    </row>
    <row r="336" spans="13:36" x14ac:dyDescent="0.25">
      <c r="M336" s="14"/>
      <c r="N336" s="9"/>
      <c r="O336" s="44"/>
      <c r="P336" s="9"/>
      <c r="Q336" s="9"/>
      <c r="R336" s="9"/>
      <c r="S336" s="20"/>
      <c r="T336" s="9"/>
      <c r="U336" s="9"/>
      <c r="V336" s="9"/>
      <c r="W336" s="9"/>
      <c r="X336" s="9"/>
      <c r="Y336" s="15"/>
      <c r="Z336" s="15"/>
      <c r="AA336" s="9"/>
      <c r="AB336" s="9"/>
      <c r="AC336" s="9"/>
      <c r="AD336" s="9"/>
      <c r="AE336" s="9"/>
      <c r="AF336" s="9"/>
      <c r="AG336" s="9"/>
      <c r="AH336" s="9"/>
      <c r="AI336" s="9"/>
      <c r="AJ336" s="9"/>
    </row>
    <row r="337" spans="13:36" x14ac:dyDescent="0.25">
      <c r="M337" s="14"/>
      <c r="N337" s="9"/>
      <c r="O337" s="44"/>
      <c r="P337" s="9"/>
      <c r="Q337" s="9"/>
      <c r="R337" s="9"/>
      <c r="S337" s="20"/>
      <c r="T337" s="9"/>
      <c r="U337" s="9"/>
      <c r="V337" s="9"/>
      <c r="W337" s="9"/>
      <c r="X337" s="9"/>
      <c r="Y337" s="15"/>
      <c r="Z337" s="15"/>
      <c r="AA337" s="9"/>
      <c r="AB337" s="9"/>
      <c r="AC337" s="9"/>
      <c r="AD337" s="9"/>
      <c r="AE337" s="9"/>
      <c r="AF337" s="9"/>
      <c r="AG337" s="9"/>
      <c r="AH337" s="9"/>
      <c r="AI337" s="9"/>
      <c r="AJ337" s="9"/>
    </row>
    <row r="338" spans="13:36" x14ac:dyDescent="0.25">
      <c r="M338" s="14"/>
      <c r="N338" s="9"/>
      <c r="O338" s="44"/>
      <c r="P338" s="9"/>
      <c r="Q338" s="15"/>
      <c r="R338" s="15"/>
      <c r="S338" s="20"/>
      <c r="T338" s="9"/>
      <c r="U338" s="15"/>
      <c r="V338" s="15"/>
      <c r="W338" s="15"/>
      <c r="X338" s="9"/>
      <c r="Y338" s="15"/>
      <c r="Z338" s="15"/>
      <c r="AA338" s="9"/>
      <c r="AB338" s="9"/>
      <c r="AC338" s="9"/>
      <c r="AD338" s="9"/>
      <c r="AE338" s="9"/>
      <c r="AF338" s="9"/>
      <c r="AG338" s="9"/>
      <c r="AH338" s="9"/>
      <c r="AI338" s="9"/>
      <c r="AJ338" s="9"/>
    </row>
    <row r="339" spans="13:36" x14ac:dyDescent="0.25">
      <c r="M339" s="14"/>
      <c r="N339" s="9"/>
      <c r="O339" s="44"/>
      <c r="P339" s="9"/>
      <c r="Q339" s="15"/>
      <c r="R339" s="15"/>
      <c r="S339" s="20"/>
      <c r="T339" s="9"/>
      <c r="U339" s="15"/>
      <c r="V339" s="15"/>
      <c r="W339" s="15"/>
      <c r="X339" s="9"/>
      <c r="Y339" s="15"/>
      <c r="Z339" s="15"/>
      <c r="AA339" s="9"/>
      <c r="AB339" s="9"/>
      <c r="AC339" s="9"/>
      <c r="AD339" s="9"/>
      <c r="AE339" s="9"/>
      <c r="AF339" s="9"/>
      <c r="AG339" s="9"/>
      <c r="AH339" s="9"/>
      <c r="AI339" s="9"/>
      <c r="AJ339" s="9"/>
    </row>
    <row r="340" spans="13:36" x14ac:dyDescent="0.25">
      <c r="M340" s="14"/>
      <c r="N340" s="9"/>
      <c r="O340" s="44"/>
      <c r="P340" s="9"/>
      <c r="Q340" s="15"/>
      <c r="R340" s="9"/>
      <c r="S340" s="20"/>
      <c r="T340" s="9"/>
      <c r="U340" s="9"/>
      <c r="V340" s="9"/>
      <c r="W340" s="9"/>
      <c r="X340" s="9"/>
      <c r="Y340" s="15"/>
      <c r="Z340" s="15"/>
      <c r="AA340" s="9"/>
      <c r="AB340" s="9"/>
      <c r="AC340" s="9"/>
      <c r="AD340" s="9"/>
      <c r="AE340" s="9"/>
      <c r="AF340" s="9"/>
      <c r="AG340" s="9"/>
      <c r="AH340" s="9"/>
      <c r="AI340" s="9"/>
      <c r="AJ340" s="9"/>
    </row>
    <row r="341" spans="13:36" x14ac:dyDescent="0.25">
      <c r="M341" s="14"/>
      <c r="N341" s="9"/>
      <c r="O341" s="44"/>
      <c r="P341" s="9"/>
      <c r="Q341" s="15"/>
      <c r="R341" s="9"/>
      <c r="S341" s="20"/>
      <c r="T341" s="9"/>
      <c r="U341" s="9"/>
      <c r="V341" s="9"/>
      <c r="W341" s="9"/>
      <c r="X341" s="9"/>
      <c r="Y341" s="9"/>
      <c r="Z341" s="9"/>
      <c r="AA341" s="9"/>
      <c r="AB341" s="9"/>
      <c r="AC341" s="9"/>
      <c r="AD341" s="9"/>
      <c r="AE341" s="9"/>
      <c r="AF341" s="9"/>
      <c r="AG341" s="9"/>
      <c r="AH341" s="9"/>
      <c r="AI341" s="9"/>
      <c r="AJ341" s="9"/>
    </row>
    <row r="342" spans="13:36" x14ac:dyDescent="0.25">
      <c r="M342" s="14"/>
      <c r="N342" s="9"/>
      <c r="O342" s="44"/>
      <c r="P342" s="9"/>
      <c r="Q342" s="9"/>
      <c r="R342" s="9"/>
      <c r="S342" s="20"/>
      <c r="T342" s="9"/>
      <c r="U342" s="9"/>
      <c r="V342" s="9"/>
      <c r="W342" s="9"/>
      <c r="X342" s="9"/>
      <c r="Y342" s="9"/>
      <c r="Z342" s="9"/>
      <c r="AA342" s="9"/>
      <c r="AB342" s="9"/>
      <c r="AC342" s="9"/>
      <c r="AD342" s="9"/>
      <c r="AE342" s="9"/>
      <c r="AF342" s="9"/>
      <c r="AG342" s="9"/>
      <c r="AH342" s="9"/>
      <c r="AI342" s="9"/>
      <c r="AJ342" s="9"/>
    </row>
    <row r="343" spans="13:36" x14ac:dyDescent="0.25">
      <c r="M343" s="14"/>
      <c r="N343" s="9"/>
      <c r="O343" s="44"/>
      <c r="P343" s="9"/>
      <c r="Q343" s="9"/>
      <c r="R343" s="9"/>
      <c r="S343" s="32"/>
      <c r="T343" s="9"/>
      <c r="U343" s="9"/>
      <c r="V343" s="9"/>
      <c r="W343" s="9"/>
      <c r="X343" s="9"/>
      <c r="Y343" s="9"/>
      <c r="Z343" s="9"/>
      <c r="AA343" s="9"/>
      <c r="AB343" s="9"/>
      <c r="AC343" s="9"/>
      <c r="AD343" s="9"/>
      <c r="AE343" s="9"/>
      <c r="AF343" s="9"/>
      <c r="AG343" s="9"/>
      <c r="AH343" s="9"/>
      <c r="AI343" s="9"/>
      <c r="AJ343" s="9"/>
    </row>
    <row r="344" spans="13:36" x14ac:dyDescent="0.25">
      <c r="M344" s="14"/>
      <c r="N344" s="9"/>
      <c r="O344" s="44"/>
      <c r="P344" s="9"/>
      <c r="Q344" s="9"/>
      <c r="R344" s="9"/>
      <c r="S344" s="32"/>
      <c r="T344" s="9"/>
      <c r="U344" s="9"/>
      <c r="V344" s="9"/>
      <c r="W344" s="9"/>
      <c r="X344" s="9"/>
      <c r="Y344" s="9"/>
      <c r="Z344" s="9"/>
      <c r="AA344" s="9"/>
      <c r="AB344" s="9"/>
      <c r="AC344" s="9"/>
      <c r="AD344" s="9"/>
      <c r="AE344" s="9"/>
      <c r="AF344" s="9"/>
      <c r="AG344" s="9"/>
      <c r="AH344" s="9"/>
      <c r="AI344" s="9"/>
      <c r="AJ344" s="9"/>
    </row>
    <row r="345" spans="13:36" x14ac:dyDescent="0.25">
      <c r="M345" s="14"/>
      <c r="N345" s="9"/>
      <c r="O345" s="44"/>
      <c r="P345" s="9"/>
      <c r="Q345" s="9"/>
      <c r="R345" s="9"/>
      <c r="S345" s="20"/>
      <c r="T345" s="9"/>
      <c r="U345" s="9"/>
      <c r="V345" s="9"/>
      <c r="W345" s="9"/>
      <c r="X345" s="9"/>
      <c r="Y345" s="9"/>
      <c r="Z345" s="9"/>
      <c r="AA345" s="9"/>
      <c r="AB345" s="9"/>
      <c r="AC345" s="9"/>
      <c r="AD345" s="9"/>
      <c r="AE345" s="9"/>
      <c r="AF345" s="9"/>
      <c r="AG345" s="9"/>
      <c r="AH345" s="9"/>
      <c r="AI345" s="9"/>
      <c r="AJ345" s="9"/>
    </row>
    <row r="346" spans="13:36" x14ac:dyDescent="0.25">
      <c r="M346" s="14"/>
      <c r="N346" s="9"/>
      <c r="O346" s="44"/>
      <c r="P346" s="9"/>
      <c r="Q346" s="9"/>
      <c r="R346" s="9"/>
      <c r="S346" s="20"/>
      <c r="T346" s="9"/>
      <c r="U346" s="9"/>
      <c r="V346" s="9"/>
      <c r="W346" s="9"/>
      <c r="X346" s="9"/>
      <c r="Y346" s="9"/>
      <c r="Z346" s="9"/>
      <c r="AA346" s="9"/>
      <c r="AB346" s="9"/>
      <c r="AC346" s="9"/>
      <c r="AD346" s="9"/>
      <c r="AE346" s="9"/>
      <c r="AF346" s="9"/>
      <c r="AG346" s="9"/>
      <c r="AH346" s="9"/>
      <c r="AI346" s="9"/>
      <c r="AJ346" s="9"/>
    </row>
    <row r="347" spans="13:36" x14ac:dyDescent="0.25">
      <c r="M347" s="14"/>
      <c r="N347" s="9"/>
      <c r="O347" s="44"/>
      <c r="P347" s="9"/>
      <c r="Q347" s="9"/>
      <c r="R347" s="9"/>
      <c r="S347" s="20"/>
      <c r="T347" s="9"/>
      <c r="U347" s="9"/>
      <c r="V347" s="9"/>
      <c r="W347" s="9"/>
      <c r="X347" s="9"/>
      <c r="Y347" s="9"/>
      <c r="Z347" s="9"/>
      <c r="AA347" s="9"/>
      <c r="AB347" s="9"/>
      <c r="AC347" s="9"/>
      <c r="AD347" s="9"/>
      <c r="AE347" s="9"/>
      <c r="AF347" s="9"/>
      <c r="AG347" s="9"/>
      <c r="AH347" s="9"/>
      <c r="AI347" s="9"/>
      <c r="AJ347" s="9"/>
    </row>
    <row r="348" spans="13:36" x14ac:dyDescent="0.25">
      <c r="M348" s="14"/>
      <c r="N348" s="9"/>
      <c r="O348" s="44"/>
      <c r="P348" s="9"/>
      <c r="Q348" s="9"/>
      <c r="R348" s="9"/>
      <c r="S348" s="20"/>
      <c r="T348" s="9"/>
      <c r="U348" s="9"/>
      <c r="V348" s="9"/>
      <c r="W348" s="9"/>
      <c r="X348" s="9"/>
      <c r="Y348" s="9"/>
      <c r="Z348" s="9"/>
      <c r="AA348" s="9"/>
      <c r="AB348" s="9"/>
      <c r="AC348" s="9"/>
      <c r="AD348" s="9"/>
      <c r="AE348" s="9"/>
      <c r="AF348" s="9"/>
      <c r="AG348" s="9"/>
      <c r="AH348" s="9"/>
      <c r="AI348" s="9"/>
      <c r="AJ348" s="9"/>
    </row>
    <row r="349" spans="13:36" x14ac:dyDescent="0.25">
      <c r="M349" s="14"/>
      <c r="N349" s="9"/>
      <c r="O349" s="44"/>
      <c r="P349" s="9"/>
      <c r="Q349" s="9"/>
      <c r="R349" s="9"/>
      <c r="S349" s="20"/>
      <c r="T349" s="9"/>
      <c r="U349" s="9"/>
      <c r="V349" s="9"/>
      <c r="W349" s="9"/>
      <c r="X349" s="9"/>
      <c r="Y349" s="9"/>
      <c r="Z349" s="9"/>
      <c r="AA349" s="9"/>
      <c r="AB349" s="9"/>
      <c r="AC349" s="9"/>
      <c r="AD349" s="9"/>
      <c r="AE349" s="9"/>
      <c r="AF349" s="9"/>
      <c r="AG349" s="9"/>
      <c r="AH349" s="9"/>
      <c r="AI349" s="9"/>
      <c r="AJ349" s="9"/>
    </row>
    <row r="350" spans="13:36" x14ac:dyDescent="0.25">
      <c r="M350" s="14"/>
      <c r="N350" s="9"/>
      <c r="O350" s="44"/>
      <c r="P350" s="9"/>
      <c r="Q350" s="9"/>
      <c r="R350" s="9"/>
      <c r="S350" s="20"/>
      <c r="T350" s="9"/>
      <c r="U350" s="9"/>
      <c r="V350" s="9"/>
      <c r="W350" s="9"/>
      <c r="X350" s="9"/>
      <c r="Y350" s="9"/>
      <c r="Z350" s="9"/>
      <c r="AA350" s="9"/>
      <c r="AB350" s="9"/>
      <c r="AC350" s="9"/>
      <c r="AD350" s="9"/>
      <c r="AE350" s="9"/>
      <c r="AF350" s="9"/>
      <c r="AG350" s="9"/>
      <c r="AH350" s="9"/>
      <c r="AI350" s="9"/>
      <c r="AJ350" s="9"/>
    </row>
    <row r="351" spans="13:36" x14ac:dyDescent="0.25">
      <c r="M351" s="14"/>
      <c r="N351" s="9"/>
      <c r="O351" s="44"/>
      <c r="P351" s="9"/>
      <c r="Q351" s="9"/>
      <c r="R351" s="9"/>
      <c r="S351" s="20"/>
      <c r="T351" s="9"/>
      <c r="U351" s="9"/>
      <c r="V351" s="9"/>
      <c r="W351" s="9"/>
      <c r="X351" s="9"/>
      <c r="Y351" s="9"/>
      <c r="Z351" s="9"/>
      <c r="AA351" s="9"/>
      <c r="AB351" s="9"/>
      <c r="AC351" s="9"/>
      <c r="AD351" s="9"/>
      <c r="AE351" s="9"/>
      <c r="AF351" s="9"/>
      <c r="AG351" s="9"/>
      <c r="AH351" s="9"/>
      <c r="AI351" s="9"/>
      <c r="AJ351" s="9"/>
    </row>
    <row r="352" spans="13:36" x14ac:dyDescent="0.25">
      <c r="M352" s="14"/>
      <c r="N352" s="9"/>
      <c r="O352" s="44"/>
      <c r="P352" s="9"/>
      <c r="Q352" s="9"/>
      <c r="R352" s="9"/>
      <c r="S352" s="20"/>
      <c r="T352" s="9"/>
      <c r="U352" s="9"/>
      <c r="V352" s="9"/>
      <c r="W352" s="9"/>
      <c r="X352" s="9"/>
      <c r="Y352" s="9"/>
      <c r="Z352" s="9"/>
      <c r="AA352" s="9"/>
      <c r="AB352" s="9"/>
      <c r="AC352" s="9"/>
      <c r="AD352" s="9"/>
      <c r="AE352" s="9"/>
      <c r="AF352" s="9"/>
      <c r="AG352" s="9"/>
      <c r="AH352" s="9"/>
      <c r="AI352" s="9"/>
      <c r="AJ352" s="9"/>
    </row>
    <row r="353" spans="13:36" x14ac:dyDescent="0.25">
      <c r="M353" s="14"/>
      <c r="N353" s="9"/>
      <c r="O353" s="44"/>
      <c r="P353" s="9"/>
      <c r="Q353" s="9"/>
      <c r="R353" s="9"/>
      <c r="S353" s="20"/>
      <c r="T353" s="9"/>
      <c r="U353" s="9"/>
      <c r="V353" s="9"/>
      <c r="W353" s="9"/>
      <c r="X353" s="9"/>
      <c r="Y353" s="9"/>
      <c r="Z353" s="9"/>
      <c r="AA353" s="9"/>
      <c r="AB353" s="9"/>
      <c r="AC353" s="9"/>
      <c r="AD353" s="9"/>
      <c r="AE353" s="9"/>
      <c r="AF353" s="9"/>
      <c r="AG353" s="9"/>
      <c r="AH353" s="9"/>
      <c r="AI353" s="9"/>
      <c r="AJ353" s="9"/>
    </row>
    <row r="354" spans="13:36" x14ac:dyDescent="0.25">
      <c r="M354" s="14"/>
      <c r="N354" s="9"/>
      <c r="O354" s="44"/>
      <c r="P354" s="9"/>
      <c r="Q354" s="9"/>
      <c r="R354" s="9"/>
      <c r="S354" s="20"/>
      <c r="T354" s="9"/>
      <c r="U354" s="9"/>
      <c r="V354" s="9"/>
      <c r="W354" s="9"/>
      <c r="X354" s="9"/>
      <c r="Y354" s="9"/>
      <c r="Z354" s="9"/>
      <c r="AA354" s="9"/>
      <c r="AB354" s="9"/>
      <c r="AC354" s="9"/>
      <c r="AD354" s="9"/>
      <c r="AE354" s="9"/>
      <c r="AF354" s="9"/>
      <c r="AG354" s="9"/>
      <c r="AH354" s="9"/>
      <c r="AI354" s="9"/>
      <c r="AJ354" s="9"/>
    </row>
    <row r="355" spans="13:36" x14ac:dyDescent="0.25">
      <c r="M355" s="14"/>
      <c r="N355" s="9"/>
      <c r="O355" s="44"/>
      <c r="P355" s="9"/>
      <c r="Q355" s="9"/>
      <c r="R355" s="9"/>
      <c r="S355" s="20"/>
      <c r="T355" s="9"/>
      <c r="U355" s="9"/>
      <c r="V355" s="9"/>
      <c r="W355" s="9"/>
      <c r="X355" s="9"/>
      <c r="Y355" s="9"/>
      <c r="Z355" s="9"/>
      <c r="AA355" s="9"/>
      <c r="AB355" s="9"/>
      <c r="AC355" s="9"/>
      <c r="AD355" s="9"/>
      <c r="AE355" s="9"/>
      <c r="AF355" s="9"/>
      <c r="AG355" s="9"/>
      <c r="AH355" s="9"/>
      <c r="AI355" s="9"/>
      <c r="AJ355" s="9"/>
    </row>
    <row r="356" spans="13:36" x14ac:dyDescent="0.25">
      <c r="M356" s="14"/>
      <c r="N356" s="9"/>
      <c r="O356" s="44"/>
      <c r="P356" s="9"/>
      <c r="Q356" s="9"/>
      <c r="R356" s="9"/>
      <c r="S356" s="20"/>
      <c r="T356" s="9"/>
      <c r="U356" s="9"/>
      <c r="V356" s="9"/>
      <c r="W356" s="9"/>
      <c r="X356" s="9"/>
      <c r="Y356" s="9"/>
      <c r="Z356" s="9"/>
      <c r="AA356" s="9"/>
      <c r="AB356" s="9"/>
      <c r="AC356" s="9"/>
      <c r="AD356" s="9"/>
      <c r="AE356" s="9"/>
      <c r="AF356" s="9"/>
      <c r="AG356" s="9"/>
      <c r="AH356" s="9"/>
      <c r="AI356" s="9"/>
      <c r="AJ356" s="9"/>
    </row>
    <row r="357" spans="13:36" x14ac:dyDescent="0.25">
      <c r="M357" s="14"/>
      <c r="N357" s="9"/>
      <c r="O357" s="44"/>
      <c r="P357" s="9"/>
      <c r="Q357" s="9"/>
      <c r="R357" s="9"/>
      <c r="S357" s="20"/>
      <c r="T357" s="9"/>
      <c r="U357" s="9"/>
      <c r="V357" s="9"/>
      <c r="W357" s="9"/>
      <c r="X357" s="9"/>
      <c r="Y357" s="9"/>
      <c r="Z357" s="9"/>
      <c r="AA357" s="9"/>
      <c r="AB357" s="9"/>
      <c r="AC357" s="9"/>
      <c r="AD357" s="9"/>
      <c r="AE357" s="9"/>
      <c r="AF357" s="9"/>
      <c r="AG357" s="9"/>
      <c r="AH357" s="9"/>
      <c r="AI357" s="9"/>
      <c r="AJ357" s="9"/>
    </row>
    <row r="358" spans="13:36" x14ac:dyDescent="0.25">
      <c r="M358" s="14"/>
      <c r="N358" s="9"/>
      <c r="O358" s="44"/>
      <c r="P358" s="9"/>
      <c r="Q358" s="9"/>
      <c r="R358" s="9"/>
      <c r="S358" s="20"/>
      <c r="T358" s="9"/>
      <c r="U358" s="9"/>
      <c r="V358" s="9"/>
      <c r="W358" s="9"/>
      <c r="X358" s="9"/>
      <c r="Y358" s="9"/>
      <c r="Z358" s="9"/>
      <c r="AA358" s="9"/>
      <c r="AB358" s="9"/>
      <c r="AC358" s="9"/>
      <c r="AD358" s="9"/>
      <c r="AE358" s="9"/>
      <c r="AF358" s="9"/>
      <c r="AG358" s="9"/>
      <c r="AH358" s="9"/>
      <c r="AI358" s="9"/>
      <c r="AJ358" s="9"/>
    </row>
    <row r="359" spans="13:36" x14ac:dyDescent="0.25">
      <c r="M359" s="14"/>
      <c r="N359" s="9"/>
      <c r="O359" s="44"/>
      <c r="P359" s="9"/>
      <c r="Q359" s="9"/>
      <c r="R359" s="9"/>
      <c r="S359" s="20"/>
      <c r="T359" s="9"/>
      <c r="U359" s="9"/>
      <c r="V359" s="9"/>
      <c r="W359" s="9"/>
      <c r="X359" s="9"/>
      <c r="Y359" s="9"/>
      <c r="Z359" s="9"/>
      <c r="AA359" s="9"/>
      <c r="AB359" s="9"/>
      <c r="AC359" s="9"/>
      <c r="AD359" s="9"/>
      <c r="AE359" s="9"/>
      <c r="AF359" s="9"/>
      <c r="AG359" s="9"/>
      <c r="AH359" s="9"/>
      <c r="AI359" s="9"/>
      <c r="AJ359" s="9"/>
    </row>
    <row r="360" spans="13:36" x14ac:dyDescent="0.25">
      <c r="M360" s="14"/>
      <c r="N360" s="9"/>
      <c r="O360" s="44"/>
      <c r="P360" s="9"/>
      <c r="Q360" s="9"/>
      <c r="R360" s="9"/>
      <c r="S360" s="20"/>
      <c r="T360" s="9"/>
      <c r="U360" s="9"/>
      <c r="V360" s="9"/>
      <c r="W360" s="9"/>
      <c r="X360" s="9"/>
      <c r="Y360" s="9"/>
      <c r="Z360" s="9"/>
      <c r="AA360" s="9"/>
      <c r="AB360" s="9"/>
      <c r="AC360" s="9"/>
      <c r="AD360" s="9"/>
      <c r="AE360" s="9"/>
      <c r="AF360" s="9"/>
      <c r="AG360" s="9"/>
      <c r="AH360" s="9"/>
      <c r="AI360" s="9"/>
      <c r="AJ360" s="9"/>
    </row>
    <row r="361" spans="13:36" x14ac:dyDescent="0.25">
      <c r="M361" s="14"/>
      <c r="N361" s="9"/>
      <c r="O361" s="44"/>
      <c r="P361" s="9"/>
      <c r="Q361" s="9"/>
      <c r="R361" s="9"/>
      <c r="S361" s="20"/>
      <c r="T361" s="9"/>
      <c r="U361" s="9"/>
      <c r="V361" s="9"/>
      <c r="W361" s="9"/>
      <c r="X361" s="9"/>
      <c r="Y361" s="9"/>
      <c r="Z361" s="9"/>
      <c r="AA361" s="9"/>
      <c r="AB361" s="9"/>
      <c r="AC361" s="9"/>
      <c r="AD361" s="9"/>
      <c r="AE361" s="9"/>
      <c r="AF361" s="9"/>
      <c r="AG361" s="9"/>
      <c r="AH361" s="9"/>
      <c r="AI361" s="9"/>
      <c r="AJ361" s="9"/>
    </row>
    <row r="362" spans="13:36" x14ac:dyDescent="0.25">
      <c r="M362" s="14"/>
      <c r="N362" s="9"/>
      <c r="O362" s="44"/>
      <c r="P362" s="9"/>
      <c r="Q362" s="9"/>
      <c r="R362" s="9"/>
      <c r="S362" s="20"/>
      <c r="T362" s="9"/>
      <c r="U362" s="9"/>
      <c r="V362" s="9"/>
      <c r="W362" s="9"/>
      <c r="X362" s="9"/>
      <c r="Y362" s="9"/>
      <c r="Z362" s="9"/>
      <c r="AA362" s="9"/>
      <c r="AB362" s="9"/>
      <c r="AC362" s="9"/>
      <c r="AD362" s="9"/>
      <c r="AE362" s="9"/>
      <c r="AF362" s="9"/>
      <c r="AG362" s="9"/>
      <c r="AH362" s="9"/>
      <c r="AI362" s="9"/>
      <c r="AJ362" s="9"/>
    </row>
    <row r="363" spans="13:36" x14ac:dyDescent="0.25">
      <c r="M363" s="14"/>
      <c r="N363" s="9"/>
      <c r="O363" s="44"/>
      <c r="P363" s="9"/>
      <c r="Q363" s="9"/>
      <c r="R363" s="9"/>
      <c r="S363" s="20"/>
      <c r="T363" s="9"/>
      <c r="U363" s="9"/>
      <c r="V363" s="9"/>
      <c r="W363" s="9"/>
      <c r="X363" s="9"/>
      <c r="Y363" s="9"/>
      <c r="Z363" s="9"/>
      <c r="AA363" s="9"/>
      <c r="AB363" s="9"/>
      <c r="AC363" s="9"/>
      <c r="AD363" s="9"/>
      <c r="AE363" s="9"/>
      <c r="AF363" s="9"/>
      <c r="AG363" s="9"/>
      <c r="AH363" s="9"/>
      <c r="AI363" s="9"/>
      <c r="AJ363" s="9"/>
    </row>
    <row r="364" spans="13:36" x14ac:dyDescent="0.25">
      <c r="M364" s="14"/>
    </row>
    <row r="365" spans="13:36" x14ac:dyDescent="0.25">
      <c r="M365" s="14"/>
    </row>
    <row r="366" spans="13:36" x14ac:dyDescent="0.25">
      <c r="M366" s="14"/>
    </row>
    <row r="367" spans="13:36" x14ac:dyDescent="0.25">
      <c r="M367" s="14"/>
    </row>
    <row r="368" spans="13:36" x14ac:dyDescent="0.25">
      <c r="M368" s="14"/>
    </row>
    <row r="369" spans="13:36" x14ac:dyDescent="0.25">
      <c r="M369" s="14"/>
    </row>
    <row r="370" spans="13:36" x14ac:dyDescent="0.25">
      <c r="M370" s="14"/>
    </row>
    <row r="371" spans="13:36" x14ac:dyDescent="0.25">
      <c r="M371" s="14"/>
    </row>
    <row r="372" spans="13:36" x14ac:dyDescent="0.25">
      <c r="M372" s="14"/>
    </row>
    <row r="373" spans="13:36" x14ac:dyDescent="0.25">
      <c r="M373" s="14"/>
    </row>
    <row r="374" spans="13:36" x14ac:dyDescent="0.25">
      <c r="M374" s="14"/>
    </row>
    <row r="375" spans="13:36" x14ac:dyDescent="0.25">
      <c r="M375" s="14"/>
    </row>
    <row r="376" spans="13:36" x14ac:dyDescent="0.25">
      <c r="M376" s="14"/>
    </row>
    <row r="377" spans="13:36" x14ac:dyDescent="0.25">
      <c r="M377" s="14"/>
      <c r="N377" s="424"/>
      <c r="O377" s="43"/>
      <c r="P377" s="424"/>
      <c r="Q377" s="29"/>
      <c r="R377" s="29"/>
      <c r="T377" s="29"/>
      <c r="U377" s="29"/>
      <c r="V377" s="29"/>
      <c r="W377" s="29"/>
      <c r="X377" s="29"/>
      <c r="Y377" s="29"/>
      <c r="Z377" s="29"/>
      <c r="AA377" s="29"/>
      <c r="AB377" s="29"/>
      <c r="AC377" s="29"/>
      <c r="AD377" s="29"/>
      <c r="AE377" s="29"/>
      <c r="AF377" s="29"/>
      <c r="AG377" s="29"/>
      <c r="AH377" s="29"/>
      <c r="AI377" s="29"/>
      <c r="AJ377" s="29"/>
    </row>
    <row r="378" spans="13:36" x14ac:dyDescent="0.25">
      <c r="M378" s="14"/>
      <c r="N378" s="424"/>
      <c r="O378" s="43"/>
      <c r="P378" s="424"/>
      <c r="Q378" s="29"/>
      <c r="R378" s="29"/>
      <c r="T378" s="29"/>
      <c r="U378" s="29"/>
      <c r="V378" s="29"/>
      <c r="W378" s="29"/>
      <c r="X378" s="29"/>
      <c r="Y378" s="29"/>
      <c r="Z378" s="29"/>
      <c r="AA378" s="29"/>
      <c r="AB378" s="29"/>
      <c r="AC378" s="29"/>
      <c r="AD378" s="29"/>
      <c r="AE378" s="29"/>
      <c r="AF378" s="29"/>
      <c r="AG378" s="29"/>
      <c r="AH378" s="29"/>
      <c r="AI378" s="29"/>
      <c r="AJ378" s="29"/>
    </row>
    <row r="379" spans="13:36" x14ac:dyDescent="0.25">
      <c r="M379" s="14"/>
    </row>
    <row r="380" spans="13:36" x14ac:dyDescent="0.25">
      <c r="M380" s="14"/>
    </row>
    <row r="381" spans="13:36" x14ac:dyDescent="0.25">
      <c r="M381" s="14"/>
    </row>
    <row r="382" spans="13:36" x14ac:dyDescent="0.25">
      <c r="M382" s="14"/>
      <c r="S382" s="33"/>
    </row>
    <row r="383" spans="13:36" x14ac:dyDescent="0.25">
      <c r="M383" s="14"/>
      <c r="S383" s="33"/>
    </row>
    <row r="384" spans="13:36" x14ac:dyDescent="0.25">
      <c r="M384" s="14"/>
    </row>
    <row r="385" spans="13:13" x14ac:dyDescent="0.25">
      <c r="M385" s="14"/>
    </row>
    <row r="386" spans="13:13" x14ac:dyDescent="0.25">
      <c r="M386" s="14"/>
    </row>
    <row r="387" spans="13:13" x14ac:dyDescent="0.25">
      <c r="M387" s="14"/>
    </row>
    <row r="388" spans="13:13" x14ac:dyDescent="0.25">
      <c r="M388" s="14"/>
    </row>
    <row r="389" spans="13:13" x14ac:dyDescent="0.25">
      <c r="M389" s="14"/>
    </row>
    <row r="390" spans="13:13" x14ac:dyDescent="0.25">
      <c r="M390" s="14"/>
    </row>
    <row r="391" spans="13:13" x14ac:dyDescent="0.25">
      <c r="M391" s="14"/>
    </row>
    <row r="392" spans="13:13" x14ac:dyDescent="0.25">
      <c r="M392" s="14"/>
    </row>
    <row r="393" spans="13:13" x14ac:dyDescent="0.25">
      <c r="M393" s="14"/>
    </row>
    <row r="394" spans="13:13" x14ac:dyDescent="0.25">
      <c r="M394" s="14"/>
    </row>
    <row r="395" spans="13:13" x14ac:dyDescent="0.25">
      <c r="M395" s="14"/>
    </row>
    <row r="396" spans="13:13" x14ac:dyDescent="0.25">
      <c r="M396" s="14"/>
    </row>
    <row r="397" spans="13:13" x14ac:dyDescent="0.25">
      <c r="M397" s="14"/>
    </row>
    <row r="398" spans="13:13" x14ac:dyDescent="0.25">
      <c r="M398" s="14"/>
    </row>
    <row r="399" spans="13:13" x14ac:dyDescent="0.25">
      <c r="M399" s="14"/>
    </row>
    <row r="400" spans="13:13" x14ac:dyDescent="0.25">
      <c r="M400" s="14"/>
    </row>
    <row r="401" spans="13:13" x14ac:dyDescent="0.25">
      <c r="M401" s="14"/>
    </row>
    <row r="402" spans="13:13" x14ac:dyDescent="0.25">
      <c r="M402" s="14"/>
    </row>
    <row r="403" spans="13:13" x14ac:dyDescent="0.25">
      <c r="M403" s="14"/>
    </row>
    <row r="404" spans="13:13" x14ac:dyDescent="0.25">
      <c r="M404" s="14"/>
    </row>
    <row r="405" spans="13:13" x14ac:dyDescent="0.25">
      <c r="M405" s="14"/>
    </row>
  </sheetData>
  <mergeCells count="110">
    <mergeCell ref="N1:Q1"/>
    <mergeCell ref="A2:E2"/>
    <mergeCell ref="D4:F4"/>
    <mergeCell ref="A6:D6"/>
    <mergeCell ref="E6:J6"/>
    <mergeCell ref="M6:M7"/>
    <mergeCell ref="N6:P6"/>
    <mergeCell ref="Q6:Q7"/>
    <mergeCell ref="AJ6:AJ7"/>
    <mergeCell ref="A7:D7"/>
    <mergeCell ref="E7:J7"/>
    <mergeCell ref="A8:D8"/>
    <mergeCell ref="E8:J8"/>
    <mergeCell ref="AM8:AP8"/>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A12:B12"/>
    <mergeCell ref="C12:D12"/>
    <mergeCell ref="F12:J12"/>
    <mergeCell ref="AM12:AU12"/>
    <mergeCell ref="A13:B13"/>
    <mergeCell ref="C13:E13"/>
    <mergeCell ref="AM13:AU13"/>
    <mergeCell ref="A9:D9"/>
    <mergeCell ref="E9:J9"/>
    <mergeCell ref="A10:C10"/>
    <mergeCell ref="E10:J10"/>
    <mergeCell ref="AM10:AO10"/>
    <mergeCell ref="A11:B11"/>
    <mergeCell ref="E11:J11"/>
    <mergeCell ref="A17:C17"/>
    <mergeCell ref="D17:J17"/>
    <mergeCell ref="A18:C18"/>
    <mergeCell ref="D18:J18"/>
    <mergeCell ref="A19:C19"/>
    <mergeCell ref="D19:J19"/>
    <mergeCell ref="A14:B14"/>
    <mergeCell ref="C14:E14"/>
    <mergeCell ref="A15:B15"/>
    <mergeCell ref="C15:E15"/>
    <mergeCell ref="A16:B16"/>
    <mergeCell ref="C16:J16"/>
    <mergeCell ref="B25:J25"/>
    <mergeCell ref="B26:J26"/>
    <mergeCell ref="C28:E28"/>
    <mergeCell ref="F28:I28"/>
    <mergeCell ref="C29:E29"/>
    <mergeCell ref="F29:I29"/>
    <mergeCell ref="A20:J20"/>
    <mergeCell ref="A21:C21"/>
    <mergeCell ref="D21:J21"/>
    <mergeCell ref="A22:J22"/>
    <mergeCell ref="B23:J23"/>
    <mergeCell ref="B24:J24"/>
    <mergeCell ref="C33:E33"/>
    <mergeCell ref="F33:I33"/>
    <mergeCell ref="C34:E34"/>
    <mergeCell ref="F34:I34"/>
    <mergeCell ref="C35:E35"/>
    <mergeCell ref="F35:I35"/>
    <mergeCell ref="C30:E30"/>
    <mergeCell ref="F30:I30"/>
    <mergeCell ref="C31:E31"/>
    <mergeCell ref="F31:I31"/>
    <mergeCell ref="C32:E32"/>
    <mergeCell ref="F32:I32"/>
    <mergeCell ref="B62:D62"/>
    <mergeCell ref="F62:L62"/>
    <mergeCell ref="N62:P62"/>
    <mergeCell ref="R62:S62"/>
    <mergeCell ref="F63:M63"/>
    <mergeCell ref="N63:P63"/>
    <mergeCell ref="R63:S63"/>
    <mergeCell ref="B60:D60"/>
    <mergeCell ref="F60:L60"/>
    <mergeCell ref="N60:P60"/>
    <mergeCell ref="R60:S60"/>
    <mergeCell ref="F61:M61"/>
    <mergeCell ref="N61:P61"/>
    <mergeCell ref="R61:S61"/>
    <mergeCell ref="B66:D66"/>
    <mergeCell ref="F66:L66"/>
    <mergeCell ref="N66:P66"/>
    <mergeCell ref="R66:S66"/>
    <mergeCell ref="F67:M67"/>
    <mergeCell ref="N67:P67"/>
    <mergeCell ref="R67:S67"/>
    <mergeCell ref="B64:D64"/>
    <mergeCell ref="F64:L64"/>
    <mergeCell ref="N64:P64"/>
    <mergeCell ref="R64:S64"/>
    <mergeCell ref="F65:M65"/>
    <mergeCell ref="N65:P65"/>
    <mergeCell ref="R65:S65"/>
  </mergeCells>
  <pageMargins left="0.59055118110236227" right="0.39370078740157483" top="0.27559055118110237" bottom="0.55118110236220474" header="0.31496062992125984" footer="0.31496062992125984"/>
  <pageSetup paperSize="9" scale="8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405"/>
  <sheetViews>
    <sheetView view="pageBreakPreview" topLeftCell="A7" zoomScale="115" zoomScaleNormal="100" zoomScaleSheetLayoutView="115" workbookViewId="0">
      <selection activeCell="B3" sqref="B3:O3"/>
    </sheetView>
  </sheetViews>
  <sheetFormatPr defaultColWidth="9.140625" defaultRowHeight="15.75" x14ac:dyDescent="0.25"/>
  <cols>
    <col min="1" max="1" width="6.85546875" style="221" customWidth="1"/>
    <col min="2" max="2" width="17.42578125" style="221" customWidth="1"/>
    <col min="3" max="3" width="14.7109375" style="221" customWidth="1"/>
    <col min="4" max="4" width="9.7109375" style="221" customWidth="1"/>
    <col min="5" max="5" width="13.28515625" style="221" customWidth="1"/>
    <col min="6" max="6" width="3.85546875" style="221" customWidth="1"/>
    <col min="7" max="7" width="6.140625" style="221" customWidth="1"/>
    <col min="8" max="9" width="9.140625" style="221"/>
    <col min="10" max="10" width="16" style="221" customWidth="1"/>
    <col min="11" max="12" width="9.140625" style="221"/>
    <col min="13" max="13" width="13.140625" style="34" customWidth="1"/>
    <col min="14" max="14" width="53.7109375" style="4" customWidth="1"/>
    <col min="15" max="15" width="11.28515625" style="42" customWidth="1"/>
    <col min="16" max="16" width="15.28515625" style="4" customWidth="1"/>
    <col min="17" max="17" width="24.42578125" style="4" customWidth="1"/>
    <col min="18" max="18" width="13.5703125" style="4" customWidth="1"/>
    <col min="19" max="19" width="23.42578125" style="5" customWidth="1"/>
    <col min="20" max="20" width="17.85546875" style="4" customWidth="1"/>
    <col min="21" max="21" width="29.7109375" style="4" customWidth="1"/>
    <col min="22" max="22" width="20.7109375" style="4" customWidth="1"/>
    <col min="23" max="23" width="26" style="4" customWidth="1"/>
    <col min="24" max="24" width="17.5703125" style="4" customWidth="1"/>
    <col min="25" max="25" width="21.7109375" style="4" customWidth="1"/>
    <col min="26" max="26" width="22.140625" style="4" customWidth="1"/>
    <col min="27" max="27" width="16.42578125" style="4" customWidth="1"/>
    <col min="28" max="28" width="23.28515625" style="4" customWidth="1"/>
    <col min="29" max="29" width="22.28515625" style="4" customWidth="1"/>
    <col min="30" max="33" width="23.7109375" style="4" customWidth="1"/>
    <col min="34" max="34" width="25" style="4" customWidth="1"/>
    <col min="35" max="35" width="23.7109375" style="4" customWidth="1"/>
    <col min="36" max="36" width="32.28515625" style="4" customWidth="1"/>
    <col min="37" max="16384" width="9.140625" style="221"/>
  </cols>
  <sheetData>
    <row r="1" spans="1:47" ht="15.75" customHeight="1" x14ac:dyDescent="0.3">
      <c r="A1" s="6"/>
      <c r="B1" s="6"/>
      <c r="C1" s="6"/>
      <c r="D1" s="6"/>
      <c r="E1" s="6"/>
      <c r="F1" s="6"/>
      <c r="G1" s="6"/>
      <c r="H1" s="6"/>
      <c r="I1" s="6"/>
      <c r="J1" s="6"/>
      <c r="N1" s="549" t="s">
        <v>21</v>
      </c>
      <c r="O1" s="549"/>
      <c r="P1" s="549"/>
      <c r="Q1" s="549"/>
    </row>
    <row r="2" spans="1:47" ht="15.75" customHeight="1" x14ac:dyDescent="0.25">
      <c r="A2" s="550" t="s">
        <v>212</v>
      </c>
      <c r="B2" s="550"/>
      <c r="C2" s="550"/>
      <c r="D2" s="550"/>
      <c r="E2" s="550"/>
      <c r="F2" s="153">
        <v>14</v>
      </c>
      <c r="G2" s="189" t="s">
        <v>745</v>
      </c>
      <c r="H2" s="349"/>
      <c r="I2" s="48"/>
      <c r="J2" s="70"/>
    </row>
    <row r="3" spans="1:47" ht="15.75" customHeight="1" x14ac:dyDescent="0.25">
      <c r="A3" s="6"/>
      <c r="B3" s="6"/>
      <c r="C3" s="6"/>
      <c r="D3" s="6"/>
      <c r="E3" s="6"/>
      <c r="F3" s="6"/>
      <c r="G3" s="6"/>
      <c r="H3" s="6"/>
      <c r="I3" s="6"/>
      <c r="J3" s="6"/>
    </row>
    <row r="4" spans="1:47" ht="15.75" customHeight="1" x14ac:dyDescent="0.25">
      <c r="A4" s="6"/>
      <c r="B4" s="6"/>
      <c r="C4" s="71" t="s">
        <v>37</v>
      </c>
      <c r="D4" s="551" t="str">
        <f>VLOOKUP(F2,M:AJ,7)</f>
        <v>05 декабря 2020 г.</v>
      </c>
      <c r="E4" s="551"/>
      <c r="F4" s="551"/>
      <c r="G4" s="6"/>
      <c r="H4" s="6"/>
      <c r="I4" s="6"/>
      <c r="J4" s="6"/>
      <c r="M4" s="47"/>
      <c r="N4" s="41">
        <v>2</v>
      </c>
      <c r="O4" s="47">
        <v>3</v>
      </c>
      <c r="P4" s="41">
        <v>4</v>
      </c>
      <c r="Q4" s="47">
        <v>5</v>
      </c>
      <c r="R4" s="41">
        <v>6</v>
      </c>
      <c r="S4" s="47">
        <v>7</v>
      </c>
      <c r="T4" s="41">
        <v>8</v>
      </c>
      <c r="U4" s="47">
        <v>9</v>
      </c>
      <c r="V4" s="41">
        <v>10</v>
      </c>
      <c r="W4" s="47">
        <v>11</v>
      </c>
      <c r="X4" s="41">
        <v>12</v>
      </c>
      <c r="Y4" s="47">
        <v>13</v>
      </c>
      <c r="Z4" s="41">
        <v>14</v>
      </c>
      <c r="AA4" s="47">
        <v>15</v>
      </c>
      <c r="AB4" s="47">
        <v>16</v>
      </c>
      <c r="AC4" s="47">
        <v>17</v>
      </c>
      <c r="AD4" s="47">
        <v>18</v>
      </c>
      <c r="AE4" s="47">
        <v>19</v>
      </c>
      <c r="AF4" s="47">
        <v>20</v>
      </c>
      <c r="AG4" s="47">
        <v>21</v>
      </c>
      <c r="AH4" s="47">
        <v>22</v>
      </c>
      <c r="AI4" s="47">
        <v>23</v>
      </c>
      <c r="AJ4" s="47">
        <v>24</v>
      </c>
    </row>
    <row r="5" spans="1:47" ht="15.75" customHeight="1" x14ac:dyDescent="0.25">
      <c r="A5" s="6"/>
      <c r="B5" s="6"/>
      <c r="C5" s="6"/>
      <c r="D5" s="6"/>
      <c r="E5" s="6"/>
      <c r="F5" s="6"/>
      <c r="G5" s="6"/>
      <c r="H5" s="6"/>
      <c r="I5" s="6"/>
      <c r="J5" s="6"/>
      <c r="M5" s="7" t="s">
        <v>22</v>
      </c>
    </row>
    <row r="6" spans="1:47" ht="15.75" customHeight="1" x14ac:dyDescent="0.25">
      <c r="A6" s="552" t="s">
        <v>213</v>
      </c>
      <c r="B6" s="552"/>
      <c r="C6" s="552"/>
      <c r="D6" s="552"/>
      <c r="E6" s="553" t="str">
        <f>Исх!B32</f>
        <v>ООО «Соровскнефть»</v>
      </c>
      <c r="F6" s="553"/>
      <c r="G6" s="553"/>
      <c r="H6" s="553"/>
      <c r="I6" s="553"/>
      <c r="J6" s="553"/>
      <c r="M6" s="554" t="s">
        <v>23</v>
      </c>
      <c r="N6" s="545" t="s">
        <v>24</v>
      </c>
      <c r="O6" s="545"/>
      <c r="P6" s="545"/>
      <c r="Q6" s="545" t="s">
        <v>25</v>
      </c>
      <c r="R6" s="545" t="s">
        <v>26</v>
      </c>
      <c r="S6" s="546" t="s">
        <v>27</v>
      </c>
      <c r="T6" s="547" t="s">
        <v>28</v>
      </c>
      <c r="U6" s="547" t="s">
        <v>29</v>
      </c>
      <c r="V6" s="548" t="s">
        <v>40</v>
      </c>
      <c r="W6" s="543" t="s">
        <v>221</v>
      </c>
      <c r="X6" s="543" t="s">
        <v>30</v>
      </c>
      <c r="Y6" s="543" t="s">
        <v>31</v>
      </c>
      <c r="Z6" s="543" t="s">
        <v>32</v>
      </c>
      <c r="AA6" s="544" t="s">
        <v>7</v>
      </c>
      <c r="AB6" s="544" t="s">
        <v>216</v>
      </c>
      <c r="AC6" s="541" t="s">
        <v>214</v>
      </c>
      <c r="AD6" s="541" t="s">
        <v>215</v>
      </c>
      <c r="AE6" s="541" t="s">
        <v>206</v>
      </c>
      <c r="AF6" s="541" t="s">
        <v>207</v>
      </c>
      <c r="AG6" s="541" t="s">
        <v>219</v>
      </c>
      <c r="AH6" s="541" t="s">
        <v>208</v>
      </c>
      <c r="AI6" s="541" t="s">
        <v>218</v>
      </c>
      <c r="AJ6" s="555" t="s">
        <v>203</v>
      </c>
    </row>
    <row r="7" spans="1:47" ht="49.5" customHeight="1" x14ac:dyDescent="0.2">
      <c r="A7" s="533" t="s">
        <v>202</v>
      </c>
      <c r="B7" s="533"/>
      <c r="C7" s="533"/>
      <c r="D7" s="533"/>
      <c r="E7" s="557" t="str">
        <f>VLOOKUP(F2,M:AC, 2)</f>
        <v>Кран шаровой с ручным приводом фланцевый (в к-те с ответными фланцами и крепежом) КШ.Ц.Ф.025.016 ХЛ1 DN 25, PN 1,6 МПа</v>
      </c>
      <c r="F7" s="557"/>
      <c r="G7" s="557"/>
      <c r="H7" s="557"/>
      <c r="I7" s="557"/>
      <c r="J7" s="557"/>
      <c r="M7" s="554"/>
      <c r="N7" s="423" t="s">
        <v>33</v>
      </c>
      <c r="O7" s="422" t="s">
        <v>34</v>
      </c>
      <c r="P7" s="423" t="s">
        <v>35</v>
      </c>
      <c r="Q7" s="545"/>
      <c r="R7" s="545"/>
      <c r="S7" s="546"/>
      <c r="T7" s="547"/>
      <c r="U7" s="547"/>
      <c r="V7" s="548"/>
      <c r="W7" s="543"/>
      <c r="X7" s="543"/>
      <c r="Y7" s="543"/>
      <c r="Z7" s="543"/>
      <c r="AA7" s="544"/>
      <c r="AB7" s="544"/>
      <c r="AC7" s="542"/>
      <c r="AD7" s="542"/>
      <c r="AE7" s="542"/>
      <c r="AF7" s="542"/>
      <c r="AG7" s="542"/>
      <c r="AH7" s="542"/>
      <c r="AI7" s="542"/>
      <c r="AJ7" s="556"/>
    </row>
    <row r="8" spans="1:47" ht="15.75" customHeight="1" x14ac:dyDescent="0.25">
      <c r="A8" s="523" t="s">
        <v>316</v>
      </c>
      <c r="B8" s="523"/>
      <c r="C8" s="523"/>
      <c r="D8" s="523"/>
      <c r="E8" s="537" t="str">
        <f>VLOOKUP(F2,M:AJ,24)</f>
        <v>№125402;</v>
      </c>
      <c r="F8" s="537"/>
      <c r="G8" s="537"/>
      <c r="H8" s="537"/>
      <c r="I8" s="537"/>
      <c r="J8" s="537"/>
      <c r="K8" s="263" t="s">
        <v>212</v>
      </c>
      <c r="L8" s="263" t="str">
        <f>CONCATENATE(K8,M8)</f>
        <v>Акт входного контроля №1</v>
      </c>
      <c r="M8" s="47">
        <v>1</v>
      </c>
      <c r="N8" s="261" t="s">
        <v>751</v>
      </c>
      <c r="O8" s="152" t="s">
        <v>747</v>
      </c>
      <c r="P8" s="261" t="str">
        <f t="shared" ref="P8" si="0">CONCATENATE(N8,R8)</f>
        <v xml:space="preserve">Трубы стальные бесшовные грячедеформированные общего назначения Ø57х5 мм 09Г2С; МУК №П2-01 М-0034, РД 03-606-03, ГОСТ 8732-78, ГОСТ 8731-74; </v>
      </c>
      <c r="Q8" s="261" t="s">
        <v>746</v>
      </c>
      <c r="R8" s="261" t="s">
        <v>713</v>
      </c>
      <c r="S8" s="418" t="s">
        <v>716</v>
      </c>
      <c r="T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8" s="261" t="s">
        <v>714</v>
      </c>
      <c r="V8" s="261" t="s">
        <v>423</v>
      </c>
      <c r="W8" s="261" t="s">
        <v>199</v>
      </c>
      <c r="X8" s="261" t="s">
        <v>197</v>
      </c>
      <c r="Y8" s="261" t="str">
        <f>Исх!E$8</f>
        <v xml:space="preserve">Романенко В.А. </v>
      </c>
      <c r="Z8" s="261" t="str">
        <f>Исх!E$12</f>
        <v xml:space="preserve">Гебеков Н.Г. </v>
      </c>
      <c r="AA8" s="261" t="str">
        <f>Исх!E$24</f>
        <v xml:space="preserve">Дегтярев Г.В. </v>
      </c>
      <c r="AB8" s="261" t="str">
        <f>Исх!E$25</f>
        <v>Меньков А.И.</v>
      </c>
      <c r="AC8" s="261" t="s">
        <v>691</v>
      </c>
      <c r="AD8" s="265" t="s">
        <v>715</v>
      </c>
      <c r="AE8" s="418" t="s">
        <v>716</v>
      </c>
      <c r="AF8" s="261"/>
      <c r="AG8" s="260"/>
      <c r="AH8" s="261"/>
      <c r="AI8" s="261" t="str">
        <f>Исх!B$31</f>
        <v>ООО «Нефтьмонтаж»,</v>
      </c>
      <c r="AJ8" s="260" t="s">
        <v>717</v>
      </c>
      <c r="AM8" s="538" t="s">
        <v>19</v>
      </c>
      <c r="AN8" s="539"/>
      <c r="AO8" s="539"/>
      <c r="AP8" s="539"/>
    </row>
    <row r="9" spans="1:47" ht="35.25" customHeight="1" x14ac:dyDescent="0.25">
      <c r="A9" s="533" t="s">
        <v>315</v>
      </c>
      <c r="B9" s="533"/>
      <c r="C9" s="533"/>
      <c r="D9" s="533"/>
      <c r="E9" s="537">
        <f>VLOOKUP(F2,M:AJ,17)</f>
        <v>0</v>
      </c>
      <c r="F9" s="537"/>
      <c r="G9" s="537"/>
      <c r="H9" s="537"/>
      <c r="I9" s="537"/>
      <c r="J9" s="537"/>
      <c r="K9" s="263" t="s">
        <v>212</v>
      </c>
      <c r="L9" s="263" t="str">
        <f t="shared" ref="L9:L58" si="1">CONCATENATE(K9,M9)</f>
        <v>Акт входного контроля №2</v>
      </c>
      <c r="M9" s="47">
        <v>2</v>
      </c>
      <c r="N9" s="348" t="s">
        <v>718</v>
      </c>
      <c r="O9" s="419" t="s">
        <v>678</v>
      </c>
      <c r="P9" s="366" t="s">
        <v>719</v>
      </c>
      <c r="Q9" s="261" t="s">
        <v>746</v>
      </c>
      <c r="R9" s="366" t="s">
        <v>595</v>
      </c>
      <c r="S9" s="418" t="s">
        <v>716</v>
      </c>
      <c r="T9" s="366" t="s">
        <v>720</v>
      </c>
      <c r="U9" s="366" t="s">
        <v>721</v>
      </c>
      <c r="V9" s="366" t="s">
        <v>226</v>
      </c>
      <c r="W9" s="366" t="s">
        <v>225</v>
      </c>
      <c r="X9" s="366" t="s">
        <v>197</v>
      </c>
      <c r="Y9" s="366" t="s">
        <v>594</v>
      </c>
      <c r="Z9" s="366" t="s">
        <v>402</v>
      </c>
      <c r="AA9" s="366" t="s">
        <v>305</v>
      </c>
      <c r="AB9" s="261" t="s">
        <v>407</v>
      </c>
      <c r="AC9" s="366" t="s">
        <v>722</v>
      </c>
      <c r="AD9" s="367" t="s">
        <v>723</v>
      </c>
      <c r="AE9" s="418" t="s">
        <v>716</v>
      </c>
      <c r="AF9" s="366"/>
      <c r="AG9" s="368"/>
      <c r="AH9" s="366"/>
      <c r="AI9" s="366" t="s">
        <v>348</v>
      </c>
      <c r="AJ9" s="368" t="s">
        <v>724</v>
      </c>
      <c r="AM9" s="425"/>
      <c r="AN9" s="426"/>
      <c r="AO9" s="426"/>
      <c r="AP9" s="426"/>
    </row>
    <row r="10" spans="1:47" ht="15.75" customHeight="1" x14ac:dyDescent="0.25">
      <c r="A10" s="523" t="s">
        <v>204</v>
      </c>
      <c r="B10" s="523"/>
      <c r="C10" s="523"/>
      <c r="D10" s="6"/>
      <c r="E10" s="536">
        <f>VLOOKUP(F2,M:AJ,18)</f>
        <v>0</v>
      </c>
      <c r="F10" s="536"/>
      <c r="G10" s="536"/>
      <c r="H10" s="536"/>
      <c r="I10" s="536"/>
      <c r="J10" s="536"/>
      <c r="K10" s="263" t="s">
        <v>212</v>
      </c>
      <c r="L10" s="263" t="str">
        <f t="shared" si="1"/>
        <v>Акт входного контроля №3</v>
      </c>
      <c r="M10" s="47">
        <v>3</v>
      </c>
      <c r="N10" s="348" t="s">
        <v>725</v>
      </c>
      <c r="O10" s="420" t="s">
        <v>710</v>
      </c>
      <c r="P10" s="366" t="s">
        <v>719</v>
      </c>
      <c r="Q10" s="261" t="s">
        <v>746</v>
      </c>
      <c r="R10" s="366" t="s">
        <v>595</v>
      </c>
      <c r="S10" s="418" t="s">
        <v>716</v>
      </c>
      <c r="T10" s="366" t="s">
        <v>720</v>
      </c>
      <c r="U10" s="366" t="s">
        <v>727</v>
      </c>
      <c r="V10" s="366" t="s">
        <v>226</v>
      </c>
      <c r="W10" s="366" t="s">
        <v>225</v>
      </c>
      <c r="X10" s="366" t="s">
        <v>197</v>
      </c>
      <c r="Y10" s="366" t="s">
        <v>594</v>
      </c>
      <c r="Z10" s="366" t="s">
        <v>402</v>
      </c>
      <c r="AA10" s="366" t="s">
        <v>305</v>
      </c>
      <c r="AB10" s="261" t="s">
        <v>407</v>
      </c>
      <c r="AC10" s="366" t="s">
        <v>722</v>
      </c>
      <c r="AD10" s="367" t="s">
        <v>728</v>
      </c>
      <c r="AE10" s="418" t="s">
        <v>716</v>
      </c>
      <c r="AF10" s="366"/>
      <c r="AG10" s="368"/>
      <c r="AH10" s="366"/>
      <c r="AI10" s="366" t="s">
        <v>348</v>
      </c>
      <c r="AJ10" s="368" t="s">
        <v>726</v>
      </c>
      <c r="AM10" s="538" t="s">
        <v>91</v>
      </c>
      <c r="AN10" s="539"/>
      <c r="AO10" s="539"/>
    </row>
    <row r="11" spans="1:47" ht="15.75" customHeight="1" x14ac:dyDescent="0.25">
      <c r="A11" s="523" t="s">
        <v>205</v>
      </c>
      <c r="B11" s="523"/>
      <c r="C11" s="6"/>
      <c r="D11" s="6"/>
      <c r="E11" s="540" t="str">
        <f>VLOOKUP(F2,M:AJ,23)</f>
        <v>ООО «Нефтьмонтаж»,</v>
      </c>
      <c r="F11" s="540"/>
      <c r="G11" s="540"/>
      <c r="H11" s="540"/>
      <c r="I11" s="540"/>
      <c r="J11" s="540"/>
      <c r="K11" s="263" t="s">
        <v>212</v>
      </c>
      <c r="L11" s="263" t="str">
        <f t="shared" si="1"/>
        <v>Акт входного контроля №4</v>
      </c>
      <c r="M11" s="47">
        <v>4</v>
      </c>
      <c r="N11" s="348" t="s">
        <v>729</v>
      </c>
      <c r="O11" s="152" t="s">
        <v>730</v>
      </c>
      <c r="P11" s="261" t="str">
        <f>CONCATENATE(N11,R11)</f>
        <v xml:space="preserve">Отвод 90-57х5 09Г2С;МУК №П2-01 М-0034, РД 03-606-03, ГОСТ 17375-2001; </v>
      </c>
      <c r="Q11" s="261" t="s">
        <v>746</v>
      </c>
      <c r="R11" s="261" t="s">
        <v>731</v>
      </c>
      <c r="S11" s="418" t="s">
        <v>716</v>
      </c>
      <c r="T11"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11" s="348" t="s">
        <v>732</v>
      </c>
      <c r="V11" s="261" t="s">
        <v>423</v>
      </c>
      <c r="W11" s="348" t="s">
        <v>199</v>
      </c>
      <c r="X11" s="261" t="s">
        <v>197</v>
      </c>
      <c r="Y11" s="403" t="s">
        <v>352</v>
      </c>
      <c r="Z11" s="261" t="str">
        <f>Исх!E$12</f>
        <v xml:space="preserve">Гебеков Н.Г. </v>
      </c>
      <c r="AA11" s="261" t="str">
        <f>Исх!E$24</f>
        <v xml:space="preserve">Дегтярев Г.В. </v>
      </c>
      <c r="AB11" s="366" t="s">
        <v>407</v>
      </c>
      <c r="AC11" s="348" t="s">
        <v>733</v>
      </c>
      <c r="AD11" s="404" t="s">
        <v>734</v>
      </c>
      <c r="AE11" s="418" t="s">
        <v>716</v>
      </c>
      <c r="AF11" s="261"/>
      <c r="AG11" s="261"/>
      <c r="AH11" s="261"/>
      <c r="AI11" s="261" t="str">
        <f>Исх!B$31</f>
        <v>ООО «Нефтьмонтаж»,</v>
      </c>
      <c r="AJ11" s="260" t="s">
        <v>735</v>
      </c>
    </row>
    <row r="12" spans="1:47" ht="15.75" customHeight="1" x14ac:dyDescent="0.25">
      <c r="A12" s="534" t="s">
        <v>224</v>
      </c>
      <c r="B12" s="534"/>
      <c r="C12" s="529"/>
      <c r="D12" s="529"/>
      <c r="E12" s="424" t="s">
        <v>319</v>
      </c>
      <c r="F12" s="535" t="str">
        <f>VLOOKUP(F2,M:AC, 3)</f>
        <v>1 шт.</v>
      </c>
      <c r="G12" s="535"/>
      <c r="H12" s="535"/>
      <c r="I12" s="535"/>
      <c r="J12" s="535"/>
      <c r="K12" s="263" t="s">
        <v>212</v>
      </c>
      <c r="L12" s="263" t="str">
        <f t="shared" si="1"/>
        <v>Акт входного контроля №5</v>
      </c>
      <c r="M12" s="47">
        <v>5</v>
      </c>
      <c r="N12" s="348" t="s">
        <v>749</v>
      </c>
      <c r="O12" s="152" t="s">
        <v>596</v>
      </c>
      <c r="P12" s="261" t="str">
        <f t="shared" ref="P12:P13" si="2">CONCATENATE(N12,R12)</f>
        <v>Тройник 57х4 09Г2С;МУК №П2-01 М-0034, РД 03-606-03, ГОСТ 17376-2001;</v>
      </c>
      <c r="Q12" s="261" t="s">
        <v>746</v>
      </c>
      <c r="R12" s="348" t="s">
        <v>736</v>
      </c>
      <c r="S12" s="418" t="s">
        <v>716</v>
      </c>
      <c r="T12"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12" s="348" t="s">
        <v>737</v>
      </c>
      <c r="V12" s="366" t="s">
        <v>423</v>
      </c>
      <c r="W12" s="366" t="s">
        <v>199</v>
      </c>
      <c r="X12" s="366" t="s">
        <v>197</v>
      </c>
      <c r="Y12" s="403" t="s">
        <v>352</v>
      </c>
      <c r="Z12" s="366" t="s">
        <v>402</v>
      </c>
      <c r="AA12" s="366" t="s">
        <v>305</v>
      </c>
      <c r="AB12" s="366" t="s">
        <v>407</v>
      </c>
      <c r="AC12" s="348" t="s">
        <v>733</v>
      </c>
      <c r="AD12" s="367" t="s">
        <v>738</v>
      </c>
      <c r="AE12" s="418" t="s">
        <v>716</v>
      </c>
      <c r="AF12" s="261"/>
      <c r="AG12" s="261"/>
      <c r="AH12" s="261"/>
      <c r="AI12" s="261" t="str">
        <f>Исх!B$31</f>
        <v>ООО «Нефтьмонтаж»,</v>
      </c>
      <c r="AJ12" s="260" t="s">
        <v>739</v>
      </c>
      <c r="AM12" s="522" t="s">
        <v>711</v>
      </c>
      <c r="AN12" s="522"/>
      <c r="AO12" s="522"/>
      <c r="AP12" s="522"/>
      <c r="AQ12" s="522"/>
      <c r="AR12" s="522"/>
      <c r="AS12" s="522"/>
      <c r="AT12" s="522"/>
      <c r="AU12" s="522"/>
    </row>
    <row r="13" spans="1:47" ht="15.75" customHeight="1" x14ac:dyDescent="0.25">
      <c r="A13" s="523" t="s">
        <v>206</v>
      </c>
      <c r="B13" s="523"/>
      <c r="C13" s="536">
        <f>VLOOKUP(F2,M:AJ,19)</f>
        <v>0</v>
      </c>
      <c r="D13" s="536"/>
      <c r="E13" s="536"/>
      <c r="F13" s="6"/>
      <c r="G13" s="6"/>
      <c r="H13" s="6"/>
      <c r="I13" s="6"/>
      <c r="J13" s="6"/>
      <c r="K13" s="263" t="s">
        <v>212</v>
      </c>
      <c r="L13" s="263" t="str">
        <f t="shared" si="1"/>
        <v>Акт входного контроля №6</v>
      </c>
      <c r="M13" s="47">
        <v>6</v>
      </c>
      <c r="N13" s="428" t="s">
        <v>758</v>
      </c>
      <c r="O13" s="152" t="s">
        <v>677</v>
      </c>
      <c r="P13" s="431" t="str">
        <f t="shared" si="2"/>
        <v>Задвижка клиновая с ручным приводом (в к-те с ответными фланцами и крепежом) ЗК50*16-Ф-Х-К0/4-К48/РМ/Н/С0 DN 50, PN 1,6 МПаМУК №П1-01.05 М-0080, РД 03-606-03;</v>
      </c>
      <c r="Q13" s="431" t="s">
        <v>746</v>
      </c>
      <c r="R13" s="431" t="s">
        <v>766</v>
      </c>
      <c r="S13" s="418" t="s">
        <v>716</v>
      </c>
      <c r="T13" s="431" t="s">
        <v>805</v>
      </c>
      <c r="U13" s="348" t="s">
        <v>767</v>
      </c>
      <c r="V13" s="261" t="s">
        <v>423</v>
      </c>
      <c r="W13" s="348" t="s">
        <v>199</v>
      </c>
      <c r="X13" s="261" t="s">
        <v>197</v>
      </c>
      <c r="Y13" s="403" t="s">
        <v>352</v>
      </c>
      <c r="Z13" s="261" t="s">
        <v>402</v>
      </c>
      <c r="AA13" s="261" t="s">
        <v>305</v>
      </c>
      <c r="AB13" s="366" t="s">
        <v>407</v>
      </c>
      <c r="AC13" s="348" t="s">
        <v>768</v>
      </c>
      <c r="AD13" s="404" t="s">
        <v>769</v>
      </c>
      <c r="AE13" s="418" t="s">
        <v>770</v>
      </c>
      <c r="AF13" s="261"/>
      <c r="AG13" s="261"/>
      <c r="AH13" s="261"/>
      <c r="AI13" s="261" t="s">
        <v>298</v>
      </c>
      <c r="AJ13" s="351" t="s">
        <v>785</v>
      </c>
      <c r="AM13" s="526" t="s">
        <v>712</v>
      </c>
      <c r="AN13" s="526"/>
      <c r="AO13" s="526"/>
      <c r="AP13" s="526"/>
      <c r="AQ13" s="526"/>
      <c r="AR13" s="526"/>
      <c r="AS13" s="526"/>
      <c r="AT13" s="526"/>
      <c r="AU13" s="526"/>
    </row>
    <row r="14" spans="1:47" ht="15.75" customHeight="1" x14ac:dyDescent="0.25">
      <c r="A14" s="530" t="s">
        <v>207</v>
      </c>
      <c r="B14" s="530"/>
      <c r="C14" s="531"/>
      <c r="D14" s="531"/>
      <c r="E14" s="531"/>
      <c r="F14" s="6"/>
      <c r="G14" s="6"/>
      <c r="H14" s="6"/>
      <c r="I14" s="6"/>
      <c r="J14" s="6"/>
      <c r="K14" s="263" t="s">
        <v>212</v>
      </c>
      <c r="L14" s="263" t="str">
        <f t="shared" si="1"/>
        <v>Акт входного контроля №7</v>
      </c>
      <c r="M14" s="47">
        <v>7</v>
      </c>
      <c r="N14" s="348" t="s">
        <v>752</v>
      </c>
      <c r="O14" s="152" t="s">
        <v>740</v>
      </c>
      <c r="P14" s="261" t="str">
        <f>CONCATENATE(N14,R14)</f>
        <v xml:space="preserve">Опора 57х5-09Г2С ТС-623.000-03 9.РНПО.3.20.057.00.000 СБ;МУК №П2-01 М-0034, РД 03-606-03, серия 5.903-13 в. 8-95; </v>
      </c>
      <c r="Q14" s="261" t="s">
        <v>746</v>
      </c>
      <c r="R14" s="261" t="s">
        <v>741</v>
      </c>
      <c r="S14" s="418" t="s">
        <v>716</v>
      </c>
      <c r="T14" s="261" t="s">
        <v>805</v>
      </c>
      <c r="U14" s="261" t="s">
        <v>753</v>
      </c>
      <c r="V14" s="261" t="s">
        <v>423</v>
      </c>
      <c r="W14" s="348" t="s">
        <v>199</v>
      </c>
      <c r="X14" s="261" t="s">
        <v>197</v>
      </c>
      <c r="Y14" s="403" t="s">
        <v>352</v>
      </c>
      <c r="Z14" s="261" t="s">
        <v>402</v>
      </c>
      <c r="AA14" s="261" t="s">
        <v>305</v>
      </c>
      <c r="AB14" s="366" t="s">
        <v>407</v>
      </c>
      <c r="AC14" s="348" t="s">
        <v>754</v>
      </c>
      <c r="AD14" s="350" t="s">
        <v>755</v>
      </c>
      <c r="AE14" s="418" t="s">
        <v>716</v>
      </c>
      <c r="AF14" s="261"/>
      <c r="AG14" s="261"/>
      <c r="AH14" s="261"/>
      <c r="AI14" s="261" t="s">
        <v>298</v>
      </c>
      <c r="AJ14" s="351" t="s">
        <v>609</v>
      </c>
    </row>
    <row r="15" spans="1:47" ht="15.75" customHeight="1" x14ac:dyDescent="0.25">
      <c r="A15" s="530" t="s">
        <v>208</v>
      </c>
      <c r="B15" s="530"/>
      <c r="C15" s="532"/>
      <c r="D15" s="532"/>
      <c r="E15" s="532"/>
      <c r="F15" s="6"/>
      <c r="G15" s="6"/>
      <c r="H15" s="6"/>
      <c r="I15" s="6"/>
      <c r="J15" s="6"/>
      <c r="K15" s="263" t="s">
        <v>212</v>
      </c>
      <c r="L15" s="263" t="str">
        <f t="shared" si="1"/>
        <v>Акт входного контроля №8</v>
      </c>
      <c r="M15" s="47">
        <v>8</v>
      </c>
      <c r="N15" s="348" t="s">
        <v>756</v>
      </c>
      <c r="O15" s="347" t="s">
        <v>600</v>
      </c>
      <c r="P15" s="261" t="str">
        <f>CONCATENATE(N15,R15)</f>
        <v>Опора 57х4-09Г2С ТС-670.000 9.РНПО.3.20.060.00.000;МУК №П2-01 М-0034, РД 03-606-03, серия 5.903-13 в. 7-95;</v>
      </c>
      <c r="Q15" s="261" t="s">
        <v>746</v>
      </c>
      <c r="R15" s="348" t="s">
        <v>742</v>
      </c>
      <c r="S15" s="418" t="s">
        <v>716</v>
      </c>
      <c r="T15" s="261" t="s">
        <v>805</v>
      </c>
      <c r="U15" s="261" t="s">
        <v>753</v>
      </c>
      <c r="V15" s="261" t="s">
        <v>423</v>
      </c>
      <c r="W15" s="348" t="s">
        <v>199</v>
      </c>
      <c r="X15" s="261" t="s">
        <v>197</v>
      </c>
      <c r="Y15" s="403" t="s">
        <v>352</v>
      </c>
      <c r="Z15" s="261" t="s">
        <v>402</v>
      </c>
      <c r="AA15" s="261" t="s">
        <v>305</v>
      </c>
      <c r="AB15" s="366" t="s">
        <v>407</v>
      </c>
      <c r="AC15" s="348" t="s">
        <v>754</v>
      </c>
      <c r="AD15" s="427" t="s">
        <v>755</v>
      </c>
      <c r="AE15" s="418" t="s">
        <v>716</v>
      </c>
      <c r="AF15" s="261"/>
      <c r="AG15" s="261"/>
      <c r="AH15" s="261"/>
      <c r="AI15" s="261" t="s">
        <v>298</v>
      </c>
      <c r="AJ15" s="351" t="s">
        <v>609</v>
      </c>
    </row>
    <row r="16" spans="1:47" ht="46.5" customHeight="1" x14ac:dyDescent="0.2">
      <c r="A16" s="533" t="s">
        <v>209</v>
      </c>
      <c r="B16" s="533"/>
      <c r="C16" s="527" t="s">
        <v>789</v>
      </c>
      <c r="D16" s="527"/>
      <c r="E16" s="527"/>
      <c r="F16" s="527"/>
      <c r="G16" s="527"/>
      <c r="H16" s="527"/>
      <c r="I16" s="527"/>
      <c r="J16" s="527"/>
      <c r="K16" s="263" t="s">
        <v>212</v>
      </c>
      <c r="L16" s="263" t="str">
        <f t="shared" si="1"/>
        <v>Акт входного контроля №9</v>
      </c>
      <c r="M16" s="47">
        <v>9</v>
      </c>
      <c r="N16" s="261" t="s">
        <v>759</v>
      </c>
      <c r="O16" s="347" t="s">
        <v>677</v>
      </c>
      <c r="P16" s="261" t="str">
        <f t="shared" ref="P16:P39" si="3">CONCATENATE(N16,R16)</f>
        <v>Фланец 50-16-11-1-Е-Ст20АМУК №П2-01 М-0034, РД 03-606-03, ГОСТ 33259-2015;</v>
      </c>
      <c r="Q16" s="261" t="s">
        <v>746</v>
      </c>
      <c r="R16" s="261" t="s">
        <v>771</v>
      </c>
      <c r="S16" s="418" t="s">
        <v>716</v>
      </c>
      <c r="T16" s="261" t="s">
        <v>805</v>
      </c>
      <c r="U16" s="261" t="s">
        <v>772</v>
      </c>
      <c r="V16" s="261" t="s">
        <v>423</v>
      </c>
      <c r="W16" s="261" t="s">
        <v>199</v>
      </c>
      <c r="X16" s="261" t="s">
        <v>197</v>
      </c>
      <c r="Y16" s="403" t="s">
        <v>352</v>
      </c>
      <c r="Z16" s="261" t="s">
        <v>402</v>
      </c>
      <c r="AA16" s="261" t="s">
        <v>305</v>
      </c>
      <c r="AB16" s="366" t="s">
        <v>407</v>
      </c>
      <c r="AC16" s="261"/>
      <c r="AD16" s="265"/>
      <c r="AE16" s="418" t="s">
        <v>716</v>
      </c>
      <c r="AF16" s="261"/>
      <c r="AG16" s="260"/>
      <c r="AH16" s="261"/>
      <c r="AI16" s="261" t="s">
        <v>298</v>
      </c>
      <c r="AJ16" s="260"/>
    </row>
    <row r="17" spans="1:36" ht="15.75" customHeight="1" x14ac:dyDescent="0.2">
      <c r="A17" s="523" t="s">
        <v>210</v>
      </c>
      <c r="B17" s="523"/>
      <c r="C17" s="523"/>
      <c r="D17" s="527" t="s">
        <v>797</v>
      </c>
      <c r="E17" s="527"/>
      <c r="F17" s="527"/>
      <c r="G17" s="527"/>
      <c r="H17" s="527"/>
      <c r="I17" s="527"/>
      <c r="J17" s="527"/>
      <c r="K17" s="263" t="s">
        <v>212</v>
      </c>
      <c r="L17" s="263" t="str">
        <f t="shared" si="1"/>
        <v>Акт входного контроля №10</v>
      </c>
      <c r="M17" s="47">
        <v>10</v>
      </c>
      <c r="N17" s="261" t="s">
        <v>760</v>
      </c>
      <c r="O17" s="152" t="s">
        <v>677</v>
      </c>
      <c r="P17" s="261" t="str">
        <f t="shared" si="3"/>
        <v>Прокладка 50-16 исп. Е-FМУК №П2-01 М-0034,РД 03-606-03, ТУ 33.114406-92;</v>
      </c>
      <c r="Q17" s="261" t="s">
        <v>746</v>
      </c>
      <c r="R17" s="348" t="s">
        <v>773</v>
      </c>
      <c r="S17" s="418" t="s">
        <v>716</v>
      </c>
      <c r="T17" s="261" t="s">
        <v>805</v>
      </c>
      <c r="U17" s="261" t="s">
        <v>772</v>
      </c>
      <c r="V17" s="261" t="s">
        <v>423</v>
      </c>
      <c r="W17" s="261" t="s">
        <v>199</v>
      </c>
      <c r="X17" s="261" t="s">
        <v>197</v>
      </c>
      <c r="Y17" s="403" t="s">
        <v>352</v>
      </c>
      <c r="Z17" s="261" t="s">
        <v>402</v>
      </c>
      <c r="AA17" s="261" t="s">
        <v>305</v>
      </c>
      <c r="AB17" s="366" t="s">
        <v>407</v>
      </c>
      <c r="AC17" s="348"/>
      <c r="AD17" s="355"/>
      <c r="AE17" s="418" t="s">
        <v>716</v>
      </c>
      <c r="AF17" s="268"/>
      <c r="AG17" s="260"/>
      <c r="AH17" s="261"/>
      <c r="AI17" s="261" t="s">
        <v>348</v>
      </c>
      <c r="AJ17" s="260"/>
    </row>
    <row r="18" spans="1:36" ht="36" customHeight="1" x14ac:dyDescent="0.25">
      <c r="A18" s="528" t="s">
        <v>317</v>
      </c>
      <c r="B18" s="528"/>
      <c r="C18" s="528"/>
      <c r="D18" s="529" t="str">
        <f>VLOOKUP(F2,M:AJ,6)</f>
        <v>МУК №П2-01 М-0034,РД 03-606-03, ТУ 3742-001-45630744-2003;</v>
      </c>
      <c r="E18" s="529"/>
      <c r="F18" s="529"/>
      <c r="G18" s="529"/>
      <c r="H18" s="529"/>
      <c r="I18" s="529"/>
      <c r="J18" s="529"/>
      <c r="K18" s="263" t="s">
        <v>212</v>
      </c>
      <c r="L18" s="263" t="str">
        <f t="shared" si="1"/>
        <v>Акт входного контроля №11</v>
      </c>
      <c r="M18" s="47">
        <v>11</v>
      </c>
      <c r="N18" s="429" t="s">
        <v>761</v>
      </c>
      <c r="O18" s="430">
        <v>0.2</v>
      </c>
      <c r="P18" s="261" t="str">
        <f t="shared" si="3"/>
        <v>Труба Ø18х1,5 мм В20МУК №П2-01 М-0034,РД 03-606-03, ГОСТ 8734-75/ ГОСТ 8733-74;</v>
      </c>
      <c r="Q18" s="261" t="s">
        <v>746</v>
      </c>
      <c r="R18" s="348" t="s">
        <v>774</v>
      </c>
      <c r="S18" s="418" t="s">
        <v>716</v>
      </c>
      <c r="T18" s="261" t="s">
        <v>805</v>
      </c>
      <c r="U18" s="261" t="s">
        <v>772</v>
      </c>
      <c r="V18" s="261" t="s">
        <v>423</v>
      </c>
      <c r="W18" s="261" t="s">
        <v>199</v>
      </c>
      <c r="X18" s="261" t="s">
        <v>197</v>
      </c>
      <c r="Y18" s="403" t="s">
        <v>352</v>
      </c>
      <c r="Z18" s="261" t="s">
        <v>402</v>
      </c>
      <c r="AA18" s="261" t="s">
        <v>305</v>
      </c>
      <c r="AB18" s="366" t="s">
        <v>407</v>
      </c>
      <c r="AC18" s="348"/>
      <c r="AD18" s="355"/>
      <c r="AE18" s="418" t="s">
        <v>716</v>
      </c>
      <c r="AF18" s="268"/>
      <c r="AG18" s="260"/>
      <c r="AH18" s="261"/>
      <c r="AI18" s="261" t="s">
        <v>348</v>
      </c>
      <c r="AJ18" s="260"/>
    </row>
    <row r="19" spans="1:36" ht="30" customHeight="1" x14ac:dyDescent="0.25">
      <c r="A19" s="523" t="s">
        <v>321</v>
      </c>
      <c r="B19" s="523"/>
      <c r="C19" s="523"/>
      <c r="D19" s="529" t="s">
        <v>798</v>
      </c>
      <c r="E19" s="529"/>
      <c r="F19" s="529"/>
      <c r="G19" s="529"/>
      <c r="H19" s="529"/>
      <c r="I19" s="529"/>
      <c r="J19" s="529"/>
      <c r="K19" s="263" t="s">
        <v>212</v>
      </c>
      <c r="L19" s="263" t="str">
        <f t="shared" si="1"/>
        <v>Акт входного контроля №12</v>
      </c>
      <c r="M19" s="47">
        <v>12</v>
      </c>
      <c r="N19" s="260" t="s">
        <v>762</v>
      </c>
      <c r="O19" s="152" t="s">
        <v>677</v>
      </c>
      <c r="P19" s="261" t="str">
        <f t="shared" si="3"/>
        <v>Кран шаровой под приварку ЗАРД 015.016.40-03Р ХЛ1, DN 15, PN 1,6 МПа МУК №П2-01 М-0034, РД 03-606-03, ТУ 3742-002-52838824-2006;</v>
      </c>
      <c r="Q19" s="261" t="s">
        <v>746</v>
      </c>
      <c r="R19" s="261" t="s">
        <v>775</v>
      </c>
      <c r="S19" s="418" t="s">
        <v>716</v>
      </c>
      <c r="T19" s="261" t="s">
        <v>686</v>
      </c>
      <c r="U19" s="348" t="s">
        <v>776</v>
      </c>
      <c r="V19" s="261" t="s">
        <v>423</v>
      </c>
      <c r="W19" s="261" t="s">
        <v>199</v>
      </c>
      <c r="X19" s="261" t="s">
        <v>197</v>
      </c>
      <c r="Y19" s="261" t="s">
        <v>352</v>
      </c>
      <c r="Z19" s="261" t="s">
        <v>402</v>
      </c>
      <c r="AA19" s="261" t="s">
        <v>305</v>
      </c>
      <c r="AB19" s="366" t="s">
        <v>407</v>
      </c>
      <c r="AC19" s="261"/>
      <c r="AD19" s="265" t="s">
        <v>778</v>
      </c>
      <c r="AE19" s="418" t="s">
        <v>716</v>
      </c>
      <c r="AF19" s="268"/>
      <c r="AG19" s="260"/>
      <c r="AH19" s="261"/>
      <c r="AI19" s="261" t="s">
        <v>804</v>
      </c>
      <c r="AJ19" s="260" t="s">
        <v>786</v>
      </c>
    </row>
    <row r="20" spans="1:36" ht="15.75" customHeight="1" x14ac:dyDescent="0.2">
      <c r="A20" s="523" t="s">
        <v>318</v>
      </c>
      <c r="B20" s="523"/>
      <c r="C20" s="523"/>
      <c r="D20" s="523"/>
      <c r="E20" s="523"/>
      <c r="F20" s="523"/>
      <c r="G20" s="523"/>
      <c r="H20" s="523"/>
      <c r="I20" s="523"/>
      <c r="J20" s="523"/>
      <c r="K20" s="263" t="s">
        <v>212</v>
      </c>
      <c r="L20" s="263" t="str">
        <f t="shared" si="1"/>
        <v>Акт входного контроля №13</v>
      </c>
      <c r="M20" s="47">
        <v>13</v>
      </c>
      <c r="N20" s="261" t="s">
        <v>763</v>
      </c>
      <c r="O20" s="347" t="s">
        <v>764</v>
      </c>
      <c r="P20" s="261" t="str">
        <f t="shared" si="3"/>
        <v>Труба холоднодеформированная Ø32х3 мм В20МУК №П2-01 М-0034, РД 03-606-03, ГОСТ 8734-75/В8733-74;</v>
      </c>
      <c r="Q20" s="261" t="s">
        <v>746</v>
      </c>
      <c r="R20" s="261" t="s">
        <v>779</v>
      </c>
      <c r="S20" s="418" t="s">
        <v>716</v>
      </c>
      <c r="T20" s="261" t="s">
        <v>806</v>
      </c>
      <c r="U20" s="261" t="s">
        <v>780</v>
      </c>
      <c r="V20" s="261" t="s">
        <v>423</v>
      </c>
      <c r="W20" s="261" t="s">
        <v>199</v>
      </c>
      <c r="X20" s="261" t="s">
        <v>197</v>
      </c>
      <c r="Y20" s="403" t="s">
        <v>352</v>
      </c>
      <c r="Z20" s="261" t="s">
        <v>402</v>
      </c>
      <c r="AA20" s="261" t="s">
        <v>305</v>
      </c>
      <c r="AB20" s="366" t="s">
        <v>407</v>
      </c>
      <c r="AC20" s="261"/>
      <c r="AD20" s="265">
        <v>44032</v>
      </c>
      <c r="AE20" s="418" t="s">
        <v>770</v>
      </c>
      <c r="AF20" s="261"/>
      <c r="AG20" s="260"/>
      <c r="AH20" s="261"/>
      <c r="AI20" s="261" t="s">
        <v>298</v>
      </c>
      <c r="AJ20" s="260"/>
    </row>
    <row r="21" spans="1:36" ht="15.75" customHeight="1" x14ac:dyDescent="0.2">
      <c r="A21" s="524" t="s">
        <v>320</v>
      </c>
      <c r="B21" s="524"/>
      <c r="C21" s="524"/>
      <c r="D21" s="525" t="str">
        <f>VLOOKUP(F2,M:AJ,9)</f>
        <v>Паспорт качества №125162</v>
      </c>
      <c r="E21" s="525"/>
      <c r="F21" s="525"/>
      <c r="G21" s="525"/>
      <c r="H21" s="525"/>
      <c r="I21" s="525"/>
      <c r="J21" s="525"/>
      <c r="K21" s="263" t="s">
        <v>212</v>
      </c>
      <c r="L21" s="263" t="str">
        <f t="shared" si="1"/>
        <v>Акт входного контроля №14</v>
      </c>
      <c r="M21" s="47">
        <v>14</v>
      </c>
      <c r="N21" s="261" t="s">
        <v>765</v>
      </c>
      <c r="O21" s="152" t="s">
        <v>596</v>
      </c>
      <c r="P21" s="261" t="str">
        <f t="shared" si="3"/>
        <v>Кран шаровой с ручным приводом фланцевый (в к-те с ответными фланцами и крепежом) КШ.Ц.Ф.025.016 ХЛ1 DN 25, PN 1,6 МПаМУК №П2-01 М-0034,РД 03-606-03, ТУ 3742-001-45630744-2003;</v>
      </c>
      <c r="Q21" s="261" t="s">
        <v>746</v>
      </c>
      <c r="R21" s="348" t="s">
        <v>782</v>
      </c>
      <c r="S21" s="418" t="s">
        <v>716</v>
      </c>
      <c r="T21" s="261" t="s">
        <v>806</v>
      </c>
      <c r="U21" s="348" t="s">
        <v>783</v>
      </c>
      <c r="V21" s="261" t="s">
        <v>423</v>
      </c>
      <c r="W21" s="261" t="s">
        <v>199</v>
      </c>
      <c r="X21" s="261" t="s">
        <v>197</v>
      </c>
      <c r="Y21" s="403" t="s">
        <v>352</v>
      </c>
      <c r="Z21" s="261" t="s">
        <v>402</v>
      </c>
      <c r="AA21" s="261" t="s">
        <v>305</v>
      </c>
      <c r="AB21" s="366" t="s">
        <v>407</v>
      </c>
      <c r="AC21" s="348"/>
      <c r="AD21" s="432"/>
      <c r="AE21" s="418"/>
      <c r="AF21" s="268"/>
      <c r="AG21" s="260"/>
      <c r="AH21" s="261"/>
      <c r="AI21" s="261" t="s">
        <v>348</v>
      </c>
      <c r="AJ21" s="260" t="s">
        <v>787</v>
      </c>
    </row>
    <row r="22" spans="1:36" ht="15.75" customHeight="1" x14ac:dyDescent="0.2">
      <c r="A22" s="523" t="s">
        <v>211</v>
      </c>
      <c r="B22" s="523"/>
      <c r="C22" s="523"/>
      <c r="D22" s="523"/>
      <c r="E22" s="523"/>
      <c r="F22" s="523"/>
      <c r="G22" s="523"/>
      <c r="H22" s="523"/>
      <c r="I22" s="523"/>
      <c r="J22" s="523"/>
      <c r="K22" s="263" t="s">
        <v>212</v>
      </c>
      <c r="L22" s="263" t="str">
        <f t="shared" si="1"/>
        <v>Акт входного контроля №</v>
      </c>
      <c r="M22" s="47"/>
      <c r="N22" s="260" t="s">
        <v>679</v>
      </c>
      <c r="O22" s="369" t="s">
        <v>681</v>
      </c>
      <c r="P22" s="261" t="str">
        <f t="shared" si="3"/>
        <v>Герметизирующие манжеты на переходах трубопроводов в защитном кожухе через автомобильные и железные дороги 273/530;МУК №П2-01 М-0034, РД 03-606-03, ТУ 2531-007-01297858-02, ТУ 2531-015-12019810-2015;</v>
      </c>
      <c r="Q22" s="261" t="s">
        <v>746</v>
      </c>
      <c r="R22" s="261" t="s">
        <v>612</v>
      </c>
      <c r="S22" s="405" t="s">
        <v>608</v>
      </c>
      <c r="T22" s="261" t="s">
        <v>686</v>
      </c>
      <c r="U22" s="261" t="s">
        <v>610</v>
      </c>
      <c r="V22" s="348" t="s">
        <v>226</v>
      </c>
      <c r="W22" s="366" t="s">
        <v>225</v>
      </c>
      <c r="X22" s="261" t="s">
        <v>197</v>
      </c>
      <c r="Y22" s="261" t="s">
        <v>352</v>
      </c>
      <c r="Z22" s="261" t="s">
        <v>402</v>
      </c>
      <c r="AA22" s="261" t="s">
        <v>305</v>
      </c>
      <c r="AB22" s="366" t="s">
        <v>407</v>
      </c>
      <c r="AC22" s="348" t="s">
        <v>611</v>
      </c>
      <c r="AD22" s="354" t="s">
        <v>682</v>
      </c>
      <c r="AE22" s="409" t="s">
        <v>608</v>
      </c>
      <c r="AF22" s="261"/>
      <c r="AG22" s="261"/>
      <c r="AH22" s="261"/>
      <c r="AI22" s="261" t="s">
        <v>804</v>
      </c>
      <c r="AJ22" s="260" t="s">
        <v>609</v>
      </c>
    </row>
    <row r="23" spans="1:36" ht="15.75" customHeight="1" x14ac:dyDescent="0.2">
      <c r="A23" s="421">
        <v>1</v>
      </c>
      <c r="B23" s="522" t="s">
        <v>711</v>
      </c>
      <c r="C23" s="522"/>
      <c r="D23" s="522"/>
      <c r="E23" s="522"/>
      <c r="F23" s="522"/>
      <c r="G23" s="522"/>
      <c r="H23" s="522"/>
      <c r="I23" s="522"/>
      <c r="J23" s="522"/>
      <c r="K23" s="263" t="s">
        <v>212</v>
      </c>
      <c r="L23" s="263" t="str">
        <f t="shared" si="1"/>
        <v>Акт входного контроля №</v>
      </c>
      <c r="M23" s="47"/>
      <c r="N23" s="260" t="s">
        <v>680</v>
      </c>
      <c r="O23" s="369" t="s">
        <v>681</v>
      </c>
      <c r="P23" s="261" t="str">
        <f t="shared" si="3"/>
        <v>Укрытия защитные манжеты герметизирующей перехода трубопровода. УЗМГ 273/530;МУК №П2-01 М-0034, РД 03-606-03, ТУ 2296-009-01297858-2005, ТУ 2296-003-12019810-2015;</v>
      </c>
      <c r="Q23" s="261" t="s">
        <v>746</v>
      </c>
      <c r="R23" s="261" t="s">
        <v>613</v>
      </c>
      <c r="S23" s="405" t="s">
        <v>608</v>
      </c>
      <c r="T23" s="261" t="s">
        <v>686</v>
      </c>
      <c r="U23" s="261" t="s">
        <v>610</v>
      </c>
      <c r="V23" s="348" t="s">
        <v>226</v>
      </c>
      <c r="W23" s="366" t="s">
        <v>225</v>
      </c>
      <c r="X23" s="261" t="s">
        <v>197</v>
      </c>
      <c r="Y23" s="261" t="s">
        <v>352</v>
      </c>
      <c r="Z23" s="261" t="s">
        <v>402</v>
      </c>
      <c r="AA23" s="261" t="s">
        <v>305</v>
      </c>
      <c r="AB23" s="366" t="s">
        <v>407</v>
      </c>
      <c r="AC23" s="348" t="s">
        <v>611</v>
      </c>
      <c r="AD23" s="354" t="s">
        <v>682</v>
      </c>
      <c r="AE23" s="409" t="s">
        <v>608</v>
      </c>
      <c r="AF23" s="261"/>
      <c r="AG23" s="261"/>
      <c r="AH23" s="261"/>
      <c r="AI23" s="261" t="s">
        <v>804</v>
      </c>
      <c r="AJ23" s="260" t="s">
        <v>609</v>
      </c>
    </row>
    <row r="24" spans="1:36" ht="15.75" customHeight="1" x14ac:dyDescent="0.2">
      <c r="A24" s="421">
        <v>2</v>
      </c>
      <c r="B24" s="526" t="s">
        <v>750</v>
      </c>
      <c r="C24" s="526"/>
      <c r="D24" s="526"/>
      <c r="E24" s="526"/>
      <c r="F24" s="526"/>
      <c r="G24" s="526"/>
      <c r="H24" s="526"/>
      <c r="I24" s="526"/>
      <c r="J24" s="526"/>
      <c r="K24" s="263" t="s">
        <v>212</v>
      </c>
      <c r="L24" s="263" t="str">
        <f t="shared" si="1"/>
        <v>Акт входного контроля №</v>
      </c>
      <c r="M24" s="47"/>
      <c r="N24" s="406" t="s">
        <v>684</v>
      </c>
      <c r="O24" s="407" t="s">
        <v>683</v>
      </c>
      <c r="P24" s="403" t="s">
        <v>685</v>
      </c>
      <c r="Q24" s="261" t="s">
        <v>746</v>
      </c>
      <c r="R24" s="403" t="s">
        <v>614</v>
      </c>
      <c r="S24" s="408" t="s">
        <v>615</v>
      </c>
      <c r="T24" s="403" t="s">
        <v>686</v>
      </c>
      <c r="U24" s="403" t="s">
        <v>687</v>
      </c>
      <c r="V24" s="403" t="s">
        <v>423</v>
      </c>
      <c r="W24" s="403" t="s">
        <v>199</v>
      </c>
      <c r="X24" s="403" t="s">
        <v>197</v>
      </c>
      <c r="Y24" s="366" t="s">
        <v>352</v>
      </c>
      <c r="Z24" s="403" t="s">
        <v>402</v>
      </c>
      <c r="AA24" s="403" t="s">
        <v>305</v>
      </c>
      <c r="AB24" s="403" t="s">
        <v>407</v>
      </c>
      <c r="AC24" s="403" t="s">
        <v>688</v>
      </c>
      <c r="AD24" s="404" t="s">
        <v>689</v>
      </c>
      <c r="AE24" s="409" t="s">
        <v>615</v>
      </c>
      <c r="AF24" s="403"/>
      <c r="AG24" s="403"/>
      <c r="AH24" s="403"/>
      <c r="AI24" s="403" t="s">
        <v>298</v>
      </c>
      <c r="AJ24" s="403" t="s">
        <v>690</v>
      </c>
    </row>
    <row r="25" spans="1:36" ht="15.75" customHeight="1" x14ac:dyDescent="0.2">
      <c r="A25" s="421">
        <v>3</v>
      </c>
      <c r="B25" s="522" t="s">
        <v>220</v>
      </c>
      <c r="C25" s="522"/>
      <c r="D25" s="522"/>
      <c r="E25" s="522"/>
      <c r="F25" s="522"/>
      <c r="G25" s="522"/>
      <c r="H25" s="522"/>
      <c r="I25" s="522"/>
      <c r="J25" s="522"/>
      <c r="K25" s="263" t="s">
        <v>212</v>
      </c>
      <c r="L25" s="263" t="str">
        <f t="shared" si="1"/>
        <v>Акт входного контроля №</v>
      </c>
      <c r="M25" s="47"/>
      <c r="N25" s="260" t="s">
        <v>616</v>
      </c>
      <c r="O25" s="369" t="s">
        <v>628</v>
      </c>
      <c r="P25" s="261" t="str">
        <f t="shared" si="3"/>
        <v>Мастика битумно-резиновая МБР-Х-65; МУК №П2-01 М-0034, РД 03-606-03, ГОСТ 30693-2000;</v>
      </c>
      <c r="Q25" s="261" t="s">
        <v>746</v>
      </c>
      <c r="R25" s="261" t="s">
        <v>617</v>
      </c>
      <c r="S25" s="405" t="s">
        <v>615</v>
      </c>
      <c r="T25" s="261" t="s">
        <v>686</v>
      </c>
      <c r="U25" s="261" t="s">
        <v>618</v>
      </c>
      <c r="V25" s="348" t="s">
        <v>226</v>
      </c>
      <c r="W25" s="366" t="s">
        <v>225</v>
      </c>
      <c r="X25" s="261" t="s">
        <v>197</v>
      </c>
      <c r="Y25" s="261" t="s">
        <v>352</v>
      </c>
      <c r="Z25" s="261" t="s">
        <v>402</v>
      </c>
      <c r="AA25" s="261" t="s">
        <v>305</v>
      </c>
      <c r="AB25" s="366" t="s">
        <v>407</v>
      </c>
      <c r="AC25" s="348" t="s">
        <v>619</v>
      </c>
      <c r="AD25" s="367" t="s">
        <v>620</v>
      </c>
      <c r="AE25" s="409" t="s">
        <v>615</v>
      </c>
      <c r="AF25" s="366"/>
      <c r="AG25" s="366"/>
      <c r="AH25" s="366"/>
      <c r="AI25" s="366" t="s">
        <v>348</v>
      </c>
      <c r="AJ25" s="368" t="s">
        <v>621</v>
      </c>
    </row>
    <row r="26" spans="1:36" ht="15.75" customHeight="1" x14ac:dyDescent="0.2">
      <c r="A26" s="421">
        <v>4</v>
      </c>
      <c r="B26" s="522" t="s">
        <v>220</v>
      </c>
      <c r="C26" s="522"/>
      <c r="D26" s="522"/>
      <c r="E26" s="522"/>
      <c r="F26" s="522"/>
      <c r="G26" s="522"/>
      <c r="H26" s="522"/>
      <c r="I26" s="522"/>
      <c r="J26" s="522"/>
      <c r="K26" s="263" t="s">
        <v>212</v>
      </c>
      <c r="L26" s="263" t="str">
        <f t="shared" si="1"/>
        <v>Акт входного контроля №</v>
      </c>
      <c r="M26" s="47"/>
      <c r="N26" s="260" t="s">
        <v>622</v>
      </c>
      <c r="O26" s="369" t="s">
        <v>623</v>
      </c>
      <c r="P26" s="261" t="str">
        <f t="shared" si="3"/>
        <v>Растворитель марки Р-4МУК №П2-01 М-0034, РД 03-606-03, ГОСТ 7827-74 с изм. №1-5;</v>
      </c>
      <c r="Q26" s="261" t="s">
        <v>746</v>
      </c>
      <c r="R26" s="261" t="s">
        <v>676</v>
      </c>
      <c r="S26" s="405" t="s">
        <v>615</v>
      </c>
      <c r="T26" s="261" t="s">
        <v>686</v>
      </c>
      <c r="U26" s="261" t="s">
        <v>624</v>
      </c>
      <c r="V26" s="348" t="s">
        <v>226</v>
      </c>
      <c r="W26" s="366" t="s">
        <v>225</v>
      </c>
      <c r="X26" s="261" t="s">
        <v>197</v>
      </c>
      <c r="Y26" s="261" t="s">
        <v>352</v>
      </c>
      <c r="Z26" s="261" t="s">
        <v>402</v>
      </c>
      <c r="AA26" s="261" t="s">
        <v>305</v>
      </c>
      <c r="AB26" s="366" t="s">
        <v>407</v>
      </c>
      <c r="AC26" s="261" t="s">
        <v>625</v>
      </c>
      <c r="AD26" s="265" t="s">
        <v>626</v>
      </c>
      <c r="AE26" s="409" t="s">
        <v>615</v>
      </c>
      <c r="AF26" s="261"/>
      <c r="AG26" s="261"/>
      <c r="AH26" s="261"/>
      <c r="AI26" s="261" t="s">
        <v>804</v>
      </c>
      <c r="AJ26" s="260" t="s">
        <v>627</v>
      </c>
    </row>
    <row r="27" spans="1:36" ht="15.75" customHeight="1" x14ac:dyDescent="0.25">
      <c r="A27" s="421"/>
      <c r="B27" s="262" t="s">
        <v>92</v>
      </c>
      <c r="C27" s="6"/>
      <c r="D27" s="2"/>
      <c r="E27" s="2"/>
      <c r="F27" s="2"/>
      <c r="G27" s="2"/>
      <c r="H27" s="2"/>
      <c r="I27" s="6"/>
      <c r="J27" s="6"/>
      <c r="K27" s="263" t="s">
        <v>212</v>
      </c>
      <c r="L27" s="263" t="str">
        <f t="shared" si="1"/>
        <v>Акт входного контроля №</v>
      </c>
      <c r="M27" s="47"/>
      <c r="N27" s="260"/>
      <c r="O27" s="152"/>
      <c r="P27" s="261" t="str">
        <f t="shared" si="3"/>
        <v>МУК №П2-01 М-0034, РД 03-606-03,ГОСТ30245-2003;</v>
      </c>
      <c r="Q27" s="261" t="s">
        <v>746</v>
      </c>
      <c r="R27" s="261" t="s">
        <v>562</v>
      </c>
      <c r="S27" s="405" t="s">
        <v>490</v>
      </c>
      <c r="T27"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7" s="261" t="s">
        <v>553</v>
      </c>
      <c r="V27" s="261" t="s">
        <v>423</v>
      </c>
      <c r="W27" s="261" t="s">
        <v>199</v>
      </c>
      <c r="X27" s="261" t="s">
        <v>197</v>
      </c>
      <c r="Y27" s="261" t="s">
        <v>352</v>
      </c>
      <c r="Z27" s="261" t="str">
        <f>Исх!E$12</f>
        <v xml:space="preserve">Гебеков Н.Г. </v>
      </c>
      <c r="AA27" s="261" t="str">
        <f>Исх!E$24</f>
        <v xml:space="preserve">Дегтярев Г.В. </v>
      </c>
      <c r="AB27" s="366" t="s">
        <v>407</v>
      </c>
      <c r="AC27" s="261" t="s">
        <v>436</v>
      </c>
      <c r="AD27" s="265">
        <v>43903</v>
      </c>
      <c r="AE27" s="409" t="s">
        <v>490</v>
      </c>
      <c r="AF27" s="268"/>
      <c r="AG27" s="260"/>
      <c r="AH27" s="261"/>
      <c r="AI27" s="261" t="str">
        <f>Исх!B$31</f>
        <v>ООО «Нефтьмонтаж»,</v>
      </c>
      <c r="AJ27" s="260" t="s">
        <v>437</v>
      </c>
    </row>
    <row r="28" spans="1:36" ht="36" customHeight="1" x14ac:dyDescent="0.25">
      <c r="A28" s="11"/>
      <c r="B28" s="314" t="str">
        <f>D4</f>
        <v>05 декабря 2020 г.</v>
      </c>
      <c r="C28" s="520" t="str">
        <f>Исх!D20</f>
        <v xml:space="preserve"> Производитель работ ООО «Нефтьмонтаж» </v>
      </c>
      <c r="D28" s="520"/>
      <c r="E28" s="520"/>
      <c r="F28" s="521" t="str">
        <f>Исх!E8</f>
        <v xml:space="preserve">Романенко В.А. </v>
      </c>
      <c r="G28" s="521"/>
      <c r="H28" s="521"/>
      <c r="I28" s="521"/>
      <c r="J28" s="272"/>
      <c r="K28" s="263" t="s">
        <v>212</v>
      </c>
      <c r="L28" s="263" t="str">
        <f t="shared" si="1"/>
        <v>Акт входного контроля №</v>
      </c>
      <c r="M28" s="47"/>
      <c r="N28" s="260"/>
      <c r="O28" s="152" t="s">
        <v>427</v>
      </c>
      <c r="P28" s="261" t="str">
        <f t="shared" si="3"/>
        <v>МУК №П2-01 М-0034, РД 03-606-03, ГОСТ30245-2003;</v>
      </c>
      <c r="Q28" s="261" t="s">
        <v>746</v>
      </c>
      <c r="R28" s="261" t="s">
        <v>547</v>
      </c>
      <c r="S28" s="264" t="s">
        <v>490</v>
      </c>
      <c r="T2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8" s="261" t="s">
        <v>554</v>
      </c>
      <c r="V28" s="261" t="s">
        <v>423</v>
      </c>
      <c r="W28" s="261" t="s">
        <v>199</v>
      </c>
      <c r="X28" s="261" t="s">
        <v>197</v>
      </c>
      <c r="Y28" s="261" t="s">
        <v>352</v>
      </c>
      <c r="Z28" s="261" t="str">
        <f>Исх!E$12</f>
        <v xml:space="preserve">Гебеков Н.Г. </v>
      </c>
      <c r="AA28" s="261" t="str">
        <f>Исх!E$24</f>
        <v xml:space="preserve">Дегтярев Г.В. </v>
      </c>
      <c r="AB28" s="366" t="s">
        <v>407</v>
      </c>
      <c r="AC28" s="261" t="s">
        <v>436</v>
      </c>
      <c r="AD28" s="265">
        <v>43846</v>
      </c>
      <c r="AE28" s="266">
        <v>44053</v>
      </c>
      <c r="AF28" s="261"/>
      <c r="AG28" s="261"/>
      <c r="AH28" s="261"/>
      <c r="AI28" s="261" t="str">
        <f>Исх!B$31</f>
        <v>ООО «Нефтьмонтаж»,</v>
      </c>
      <c r="AJ28" s="260" t="s">
        <v>438</v>
      </c>
    </row>
    <row r="29" spans="1:36" ht="15.75" customHeight="1" x14ac:dyDescent="0.25">
      <c r="A29" s="11"/>
      <c r="B29" s="270" t="s">
        <v>20</v>
      </c>
      <c r="C29" s="519" t="s">
        <v>313</v>
      </c>
      <c r="D29" s="519"/>
      <c r="E29" s="519"/>
      <c r="F29" s="519" t="s">
        <v>308</v>
      </c>
      <c r="G29" s="519"/>
      <c r="H29" s="519"/>
      <c r="I29" s="519"/>
      <c r="J29" s="271" t="s">
        <v>309</v>
      </c>
      <c r="K29" s="263" t="s">
        <v>212</v>
      </c>
      <c r="L29" s="263" t="str">
        <f t="shared" si="1"/>
        <v>Акт входного контроля №</v>
      </c>
      <c r="M29" s="47"/>
      <c r="N29" s="260" t="s">
        <v>500</v>
      </c>
      <c r="O29" s="152" t="s">
        <v>494</v>
      </c>
      <c r="P29" s="261" t="str">
        <f t="shared" si="3"/>
        <v>Труба стальная профильная 80х80х4х12000 09Г2С-15;МУК №П2-01 М-0034, РД 03-606-03, ГОСТ30245-2003;</v>
      </c>
      <c r="Q29" s="261" t="s">
        <v>746</v>
      </c>
      <c r="R29" s="261" t="s">
        <v>547</v>
      </c>
      <c r="S29" s="264" t="s">
        <v>490</v>
      </c>
      <c r="T29"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29" s="261" t="s">
        <v>561</v>
      </c>
      <c r="V29" s="261" t="s">
        <v>423</v>
      </c>
      <c r="W29" s="261" t="s">
        <v>199</v>
      </c>
      <c r="X29" s="261" t="s">
        <v>197</v>
      </c>
      <c r="Y29" s="261" t="s">
        <v>352</v>
      </c>
      <c r="Z29" s="261" t="str">
        <f>Исх!E$12</f>
        <v xml:space="preserve">Гебеков Н.Г. </v>
      </c>
      <c r="AA29" s="261" t="str">
        <f>Исх!E$24</f>
        <v xml:space="preserve">Дегтярев Г.В. </v>
      </c>
      <c r="AB29" s="366" t="s">
        <v>407</v>
      </c>
      <c r="AC29" s="261" t="s">
        <v>499</v>
      </c>
      <c r="AD29" s="265">
        <v>43875</v>
      </c>
      <c r="AE29" s="266">
        <v>44053</v>
      </c>
      <c r="AF29" s="261"/>
      <c r="AG29" s="261"/>
      <c r="AH29" s="261"/>
      <c r="AI29" s="261" t="str">
        <f>Исх!B$31</f>
        <v>ООО «Нефтьмонтаж»,</v>
      </c>
      <c r="AJ29" s="260" t="s">
        <v>440</v>
      </c>
    </row>
    <row r="30" spans="1:36" ht="36" customHeight="1" x14ac:dyDescent="0.25">
      <c r="A30" s="11"/>
      <c r="B30" s="314" t="str">
        <f>B28</f>
        <v>05 декабря 2020 г.</v>
      </c>
      <c r="C30" s="520" t="str">
        <f>Исх!D12</f>
        <v xml:space="preserve"> Заместитель генерального директора ООО «Нефтьмонтаж» </v>
      </c>
      <c r="D30" s="520"/>
      <c r="E30" s="520"/>
      <c r="F30" s="521" t="str">
        <f>Исх!E12</f>
        <v xml:space="preserve">Гебеков Н.Г. </v>
      </c>
      <c r="G30" s="521"/>
      <c r="H30" s="521"/>
      <c r="I30" s="521"/>
      <c r="J30" s="272"/>
      <c r="K30" s="263" t="s">
        <v>212</v>
      </c>
      <c r="L30" s="263" t="str">
        <f t="shared" si="1"/>
        <v>Акт входного контроля №</v>
      </c>
      <c r="M30" s="47"/>
      <c r="N30" s="260" t="s">
        <v>424</v>
      </c>
      <c r="O30" s="152" t="s">
        <v>428</v>
      </c>
      <c r="P30" s="261" t="str">
        <f t="shared" si="3"/>
        <v>Уголок горячекатаный 50х50х5х12000 09Г2С-15;МУК №П2-01 М-0034, РД 03-606-03, ГОСТ19281-2014;ГОСТ8509-93;</v>
      </c>
      <c r="Q30" s="261" t="s">
        <v>746</v>
      </c>
      <c r="R30" s="261" t="s">
        <v>433</v>
      </c>
      <c r="S30" s="264" t="s">
        <v>490</v>
      </c>
      <c r="T30"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0" s="261" t="s">
        <v>560</v>
      </c>
      <c r="V30" s="261" t="s">
        <v>423</v>
      </c>
      <c r="W30" s="261" t="s">
        <v>199</v>
      </c>
      <c r="X30" s="261" t="s">
        <v>197</v>
      </c>
      <c r="Y30" s="261" t="s">
        <v>352</v>
      </c>
      <c r="Z30" s="261" t="str">
        <f>Исх!E$12</f>
        <v xml:space="preserve">Гебеков Н.Г. </v>
      </c>
      <c r="AA30" s="261" t="str">
        <f>Исх!E$24</f>
        <v xml:space="preserve">Дегтярев Г.В. </v>
      </c>
      <c r="AB30" s="366" t="s">
        <v>407</v>
      </c>
      <c r="AC30" s="261" t="s">
        <v>378</v>
      </c>
      <c r="AD30" s="265">
        <v>43802</v>
      </c>
      <c r="AE30" s="266">
        <v>44053</v>
      </c>
      <c r="AF30" s="261"/>
      <c r="AG30" s="261"/>
      <c r="AH30" s="261"/>
      <c r="AI30" s="261" t="str">
        <f>Исх!B$31</f>
        <v>ООО «Нефтьмонтаж»,</v>
      </c>
      <c r="AJ30" s="260" t="s">
        <v>439</v>
      </c>
    </row>
    <row r="31" spans="1:36" ht="15.75" customHeight="1" x14ac:dyDescent="0.25">
      <c r="A31" s="11"/>
      <c r="B31" s="270" t="s">
        <v>20</v>
      </c>
      <c r="C31" s="519" t="s">
        <v>313</v>
      </c>
      <c r="D31" s="519"/>
      <c r="E31" s="519"/>
      <c r="F31" s="519" t="s">
        <v>308</v>
      </c>
      <c r="G31" s="519"/>
      <c r="H31" s="519"/>
      <c r="I31" s="519"/>
      <c r="J31" s="271" t="s">
        <v>309</v>
      </c>
      <c r="K31" s="263" t="s">
        <v>212</v>
      </c>
      <c r="L31" s="263" t="str">
        <f t="shared" si="1"/>
        <v>Акт входного контроля №</v>
      </c>
      <c r="M31" s="47"/>
      <c r="N31" s="260" t="s">
        <v>432</v>
      </c>
      <c r="O31" s="152" t="s">
        <v>429</v>
      </c>
      <c r="P31" s="261" t="str">
        <f t="shared" si="3"/>
        <v>Уголок горячекатаный 100х100х8х12000 09Г2С-15;МУК №П2-01 М-0034, РД 03-606-03, ГОСТ19281-2014;ГОСТ8509-93;</v>
      </c>
      <c r="Q31" s="261" t="s">
        <v>746</v>
      </c>
      <c r="R31" s="261" t="s">
        <v>433</v>
      </c>
      <c r="S31" s="264" t="s">
        <v>490</v>
      </c>
      <c r="T31"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1" s="261" t="s">
        <v>559</v>
      </c>
      <c r="V31" s="261" t="s">
        <v>423</v>
      </c>
      <c r="W31" s="261" t="s">
        <v>199</v>
      </c>
      <c r="X31" s="261" t="s">
        <v>197</v>
      </c>
      <c r="Y31" s="261" t="s">
        <v>352</v>
      </c>
      <c r="Z31" s="261" t="str">
        <f>Исх!E$12</f>
        <v xml:space="preserve">Гебеков Н.Г. </v>
      </c>
      <c r="AA31" s="261" t="str">
        <f>Исх!E$24</f>
        <v xml:space="preserve">Дегтярев Г.В. </v>
      </c>
      <c r="AB31" s="366" t="s">
        <v>407</v>
      </c>
      <c r="AC31" s="261" t="s">
        <v>378</v>
      </c>
      <c r="AD31" s="265">
        <v>43145</v>
      </c>
      <c r="AE31" s="266">
        <v>44053</v>
      </c>
      <c r="AF31" s="261"/>
      <c r="AG31" s="261"/>
      <c r="AH31" s="261"/>
      <c r="AI31" s="261" t="str">
        <f>Исх!B$31</f>
        <v>ООО «Нефтьмонтаж»,</v>
      </c>
      <c r="AJ31" s="260" t="s">
        <v>441</v>
      </c>
    </row>
    <row r="32" spans="1:36" ht="44.25" customHeight="1" x14ac:dyDescent="0.25">
      <c r="A32" s="11"/>
      <c r="B32" s="314" t="str">
        <f>B28</f>
        <v>05 декабря 2020 г.</v>
      </c>
      <c r="C32" s="520" t="str">
        <f>Исх!D24</f>
        <v xml:space="preserve">Ведущий специалист по организации строительства и ремонту объектов ООО "Соровскнефть" </v>
      </c>
      <c r="D32" s="520"/>
      <c r="E32" s="520"/>
      <c r="F32" s="521" t="str">
        <f>Исх!E24</f>
        <v xml:space="preserve">Дегтярев Г.В. </v>
      </c>
      <c r="G32" s="521"/>
      <c r="H32" s="521"/>
      <c r="I32" s="521"/>
      <c r="J32" s="272"/>
      <c r="K32" s="263" t="s">
        <v>212</v>
      </c>
      <c r="L32" s="263" t="str">
        <f t="shared" si="1"/>
        <v>Акт входного контроля №</v>
      </c>
      <c r="M32" s="47"/>
      <c r="N32" s="260" t="s">
        <v>445</v>
      </c>
      <c r="O32" s="152" t="s">
        <v>495</v>
      </c>
      <c r="P32" s="261" t="str">
        <f t="shared" si="3"/>
        <v>Лист г/к 10.000х1500х6000 09Г2С-15;МУК №П2-01 М-0034, РД 03-606-03, ГОСТ 19903-2015, ГОСТ 19281-2014;</v>
      </c>
      <c r="Q32" s="261" t="s">
        <v>746</v>
      </c>
      <c r="R32" s="261" t="s">
        <v>548</v>
      </c>
      <c r="S32" s="264" t="s">
        <v>490</v>
      </c>
      <c r="T32"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2" s="261" t="s">
        <v>552</v>
      </c>
      <c r="V32" s="261" t="s">
        <v>423</v>
      </c>
      <c r="W32" s="261" t="s">
        <v>199</v>
      </c>
      <c r="X32" s="261" t="s">
        <v>197</v>
      </c>
      <c r="Y32" s="261" t="s">
        <v>352</v>
      </c>
      <c r="Z32" s="261" t="str">
        <f>Исх!E$12</f>
        <v xml:space="preserve">Гебеков Н.Г. </v>
      </c>
      <c r="AA32" s="261" t="str">
        <f>Исх!E$24</f>
        <v xml:space="preserve">Дегтярев Г.В. </v>
      </c>
      <c r="AB32" s="366" t="s">
        <v>407</v>
      </c>
      <c r="AC32" s="261" t="s">
        <v>378</v>
      </c>
      <c r="AD32" s="265">
        <v>43893</v>
      </c>
      <c r="AE32" s="266">
        <v>44053</v>
      </c>
      <c r="AF32" s="261"/>
      <c r="AG32" s="261"/>
      <c r="AH32" s="261"/>
      <c r="AI32" s="261" t="str">
        <f>Исх!B$31</f>
        <v>ООО «Нефтьмонтаж»,</v>
      </c>
      <c r="AJ32" s="260" t="s">
        <v>443</v>
      </c>
    </row>
    <row r="33" spans="1:36" ht="15.75" customHeight="1" x14ac:dyDescent="0.25">
      <c r="A33" s="11"/>
      <c r="B33" s="270" t="s">
        <v>20</v>
      </c>
      <c r="C33" s="519" t="s">
        <v>313</v>
      </c>
      <c r="D33" s="519"/>
      <c r="E33" s="519"/>
      <c r="F33" s="519" t="s">
        <v>308</v>
      </c>
      <c r="G33" s="519"/>
      <c r="H33" s="519"/>
      <c r="I33" s="519"/>
      <c r="J33" s="271" t="s">
        <v>309</v>
      </c>
      <c r="K33" s="263" t="s">
        <v>212</v>
      </c>
      <c r="L33" s="263" t="str">
        <f t="shared" si="1"/>
        <v>Акт входного контроля №</v>
      </c>
      <c r="M33" s="47"/>
      <c r="N33" s="260" t="s">
        <v>444</v>
      </c>
      <c r="O33" s="152" t="s">
        <v>496</v>
      </c>
      <c r="P33" s="261" t="str">
        <f t="shared" si="3"/>
        <v>Лист г/к 8.000х1500*6000 09Г2С-15;МУК №П2-01 М-0034, РД 03-606-03, ГОСТ 19903-2015, ГОСТ 19281-2014;</v>
      </c>
      <c r="Q33" s="261" t="s">
        <v>746</v>
      </c>
      <c r="R33" s="261" t="s">
        <v>548</v>
      </c>
      <c r="S33" s="264" t="s">
        <v>490</v>
      </c>
      <c r="T33"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3" s="261" t="s">
        <v>552</v>
      </c>
      <c r="V33" s="261" t="s">
        <v>423</v>
      </c>
      <c r="W33" s="261" t="s">
        <v>199</v>
      </c>
      <c r="X33" s="261" t="s">
        <v>197</v>
      </c>
      <c r="Y33" s="261" t="s">
        <v>352</v>
      </c>
      <c r="Z33" s="261" t="str">
        <f>Исх!E$12</f>
        <v xml:space="preserve">Гебеков Н.Г. </v>
      </c>
      <c r="AA33" s="261" t="str">
        <f>Исх!E$24</f>
        <v xml:space="preserve">Дегтярев Г.В. </v>
      </c>
      <c r="AB33" s="366" t="s">
        <v>407</v>
      </c>
      <c r="AC33" s="261" t="s">
        <v>378</v>
      </c>
      <c r="AD33" s="265">
        <v>43893</v>
      </c>
      <c r="AE33" s="266">
        <v>44053</v>
      </c>
      <c r="AF33" s="261"/>
      <c r="AG33" s="261"/>
      <c r="AH33" s="261"/>
      <c r="AI33" s="261" t="str">
        <f>Исх!B$31</f>
        <v>ООО «Нефтьмонтаж»,</v>
      </c>
      <c r="AJ33" s="260" t="s">
        <v>442</v>
      </c>
    </row>
    <row r="34" spans="1:36" ht="36" customHeight="1" x14ac:dyDescent="0.25">
      <c r="A34" s="11"/>
      <c r="B34" s="314" t="str">
        <f>B28</f>
        <v>05 декабря 2020 г.</v>
      </c>
      <c r="C34" s="520" t="str">
        <f>Исх!D26</f>
        <v xml:space="preserve"> Ведущий специалист ООО «РН-СтройКонтроль» </v>
      </c>
      <c r="D34" s="520"/>
      <c r="E34" s="520"/>
      <c r="F34" s="521" t="str">
        <f>Исх!E25</f>
        <v>Меньков А.И.</v>
      </c>
      <c r="G34" s="521"/>
      <c r="H34" s="521"/>
      <c r="I34" s="521"/>
      <c r="J34" s="272"/>
      <c r="K34" s="263" t="s">
        <v>212</v>
      </c>
      <c r="L34" s="263" t="str">
        <f t="shared" si="1"/>
        <v>Акт входного контроля №48</v>
      </c>
      <c r="M34" s="47">
        <v>48</v>
      </c>
      <c r="N34" s="260" t="s">
        <v>425</v>
      </c>
      <c r="O34" s="152" t="s">
        <v>497</v>
      </c>
      <c r="P34" s="261" t="str">
        <f t="shared" si="3"/>
        <v>Лист г/к 6.000х1500х6000 09Г2С-15МУК №П2-01 М-0034, РД 03-606-03,ГОСТ 19903-2015, ГОСТ 19281-2014;</v>
      </c>
      <c r="Q34" s="261" t="s">
        <v>746</v>
      </c>
      <c r="R34" s="261" t="s">
        <v>550</v>
      </c>
      <c r="S34" s="264" t="s">
        <v>490</v>
      </c>
      <c r="T34"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4" s="261" t="s">
        <v>558</v>
      </c>
      <c r="V34" s="261" t="s">
        <v>423</v>
      </c>
      <c r="W34" s="261" t="s">
        <v>199</v>
      </c>
      <c r="X34" s="261" t="s">
        <v>197</v>
      </c>
      <c r="Y34" s="261" t="s">
        <v>352</v>
      </c>
      <c r="Z34" s="261" t="str">
        <f>Исх!E$12</f>
        <v xml:space="preserve">Гебеков Н.Г. </v>
      </c>
      <c r="AA34" s="261" t="str">
        <f>Исх!E$24</f>
        <v xml:space="preserve">Дегтярев Г.В. </v>
      </c>
      <c r="AB34" s="366" t="s">
        <v>407</v>
      </c>
      <c r="AC34" s="261" t="s">
        <v>378</v>
      </c>
      <c r="AD34" s="265">
        <v>43780</v>
      </c>
      <c r="AE34" s="266">
        <v>44053</v>
      </c>
      <c r="AF34" s="261"/>
      <c r="AG34" s="261"/>
      <c r="AH34" s="261"/>
      <c r="AI34" s="261" t="str">
        <f>Исх!B$31</f>
        <v>ООО «Нефтьмонтаж»,</v>
      </c>
      <c r="AJ34" s="260" t="s">
        <v>446</v>
      </c>
    </row>
    <row r="35" spans="1:36" ht="15.75" customHeight="1" x14ac:dyDescent="0.25">
      <c r="A35" s="11"/>
      <c r="B35" s="270" t="s">
        <v>20</v>
      </c>
      <c r="C35" s="519" t="s">
        <v>313</v>
      </c>
      <c r="D35" s="519"/>
      <c r="E35" s="519"/>
      <c r="F35" s="519" t="s">
        <v>308</v>
      </c>
      <c r="G35" s="519"/>
      <c r="H35" s="519"/>
      <c r="I35" s="519"/>
      <c r="J35" s="271" t="s">
        <v>309</v>
      </c>
      <c r="K35" s="263" t="s">
        <v>212</v>
      </c>
      <c r="L35" s="263" t="str">
        <f t="shared" si="1"/>
        <v>Акт входного контроля №49</v>
      </c>
      <c r="M35" s="47">
        <v>49</v>
      </c>
      <c r="N35" s="260" t="s">
        <v>426</v>
      </c>
      <c r="O35" s="152" t="s">
        <v>431</v>
      </c>
      <c r="P35" s="261" t="str">
        <f t="shared" si="3"/>
        <v>Лист г/к 4.000х1500х6000 Ст3сп-5;МУК №П2-01 М-0034, РД 03-606-03, ГОСТ19903-2015;</v>
      </c>
      <c r="Q35" s="261" t="s">
        <v>746</v>
      </c>
      <c r="R35" s="261" t="s">
        <v>434</v>
      </c>
      <c r="S35" s="264" t="s">
        <v>490</v>
      </c>
      <c r="T35"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5" s="261" t="s">
        <v>557</v>
      </c>
      <c r="V35" s="261" t="s">
        <v>423</v>
      </c>
      <c r="W35" s="261" t="s">
        <v>199</v>
      </c>
      <c r="X35" s="261" t="s">
        <v>197</v>
      </c>
      <c r="Y35" s="261" t="s">
        <v>352</v>
      </c>
      <c r="Z35" s="261" t="str">
        <f>Исх!E$12</f>
        <v xml:space="preserve">Гебеков Н.Г. </v>
      </c>
      <c r="AA35" s="261" t="str">
        <f>Исх!E$24</f>
        <v xml:space="preserve">Дегтярев Г.В. </v>
      </c>
      <c r="AB35" s="366" t="s">
        <v>407</v>
      </c>
      <c r="AC35" s="261" t="s">
        <v>378</v>
      </c>
      <c r="AD35" s="265">
        <v>43886</v>
      </c>
      <c r="AE35" s="266">
        <v>44053</v>
      </c>
      <c r="AF35" s="261"/>
      <c r="AG35" s="261"/>
      <c r="AH35" s="261"/>
      <c r="AI35" s="261" t="str">
        <f>Исх!B$31</f>
        <v>ООО «Нефтьмонтаж»,</v>
      </c>
      <c r="AJ35" s="260" t="s">
        <v>447</v>
      </c>
    </row>
    <row r="36" spans="1:36" ht="15.75" customHeight="1" x14ac:dyDescent="0.25">
      <c r="A36" s="2"/>
      <c r="B36" s="2"/>
      <c r="C36" s="2"/>
      <c r="D36" s="2"/>
      <c r="E36" s="2"/>
      <c r="F36" s="2"/>
      <c r="G36" s="2"/>
      <c r="H36" s="2"/>
      <c r="I36" s="2"/>
      <c r="J36" s="2"/>
      <c r="K36" s="263" t="s">
        <v>212</v>
      </c>
      <c r="L36" s="263" t="str">
        <f t="shared" si="1"/>
        <v>Акт входного контроля №50</v>
      </c>
      <c r="M36" s="47">
        <v>50</v>
      </c>
      <c r="N36" s="261" t="s">
        <v>435</v>
      </c>
      <c r="O36" s="152" t="s">
        <v>430</v>
      </c>
      <c r="P36" s="261" t="str">
        <f t="shared" si="3"/>
        <v>Швеллер 12У*12000; 09Г2С-15;МУК №П2-01 М-0034, РД 03-606-03,ГОСТ 8240-97;</v>
      </c>
      <c r="Q36" s="261" t="s">
        <v>746</v>
      </c>
      <c r="R36" s="261" t="s">
        <v>549</v>
      </c>
      <c r="S36" s="264" t="s">
        <v>490</v>
      </c>
      <c r="T36"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6" s="261" t="s">
        <v>556</v>
      </c>
      <c r="V36" s="261" t="s">
        <v>423</v>
      </c>
      <c r="W36" s="261" t="s">
        <v>199</v>
      </c>
      <c r="X36" s="261" t="s">
        <v>197</v>
      </c>
      <c r="Y36" s="261" t="s">
        <v>352</v>
      </c>
      <c r="Z36" s="261" t="str">
        <f>Исх!E$12</f>
        <v xml:space="preserve">Гебеков Н.Г. </v>
      </c>
      <c r="AA36" s="261" t="str">
        <f>Исх!E$24</f>
        <v xml:space="preserve">Дегтярев Г.В. </v>
      </c>
      <c r="AB36" s="366" t="s">
        <v>407</v>
      </c>
      <c r="AC36" s="261" t="s">
        <v>378</v>
      </c>
      <c r="AD36" s="265">
        <v>43758</v>
      </c>
      <c r="AE36" s="266">
        <v>44053</v>
      </c>
      <c r="AF36" s="261"/>
      <c r="AG36" s="261"/>
      <c r="AH36" s="261"/>
      <c r="AI36" s="261" t="str">
        <f>Исх!B$31</f>
        <v>ООО «Нефтьмонтаж»,</v>
      </c>
      <c r="AJ36" s="261" t="s">
        <v>505</v>
      </c>
    </row>
    <row r="37" spans="1:36" x14ac:dyDescent="0.25">
      <c r="A37" s="6"/>
      <c r="B37" s="6"/>
      <c r="C37" s="6"/>
      <c r="D37" s="6"/>
      <c r="E37" s="6"/>
      <c r="F37" s="6"/>
      <c r="G37" s="6"/>
      <c r="H37" s="6"/>
      <c r="I37" s="6"/>
      <c r="J37" s="6"/>
      <c r="K37" s="263" t="s">
        <v>212</v>
      </c>
      <c r="L37" s="263" t="str">
        <f t="shared" si="1"/>
        <v>Акт входного контроля №51</v>
      </c>
      <c r="M37" s="47">
        <v>51</v>
      </c>
      <c r="N37" s="261" t="s">
        <v>501</v>
      </c>
      <c r="O37" s="152" t="s">
        <v>498</v>
      </c>
      <c r="P37" s="261" t="str">
        <f t="shared" si="3"/>
        <v>Круг 18*6000 Ст3сп;МУК №П2-01 М-0034, РД 03-606-03,ГОСТ 2590-2006; ГОСТ 535-2005;</v>
      </c>
      <c r="Q37" s="261" t="s">
        <v>746</v>
      </c>
      <c r="R37" s="261" t="s">
        <v>502</v>
      </c>
      <c r="S37" s="264" t="s">
        <v>490</v>
      </c>
      <c r="T37"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7" s="261" t="s">
        <v>555</v>
      </c>
      <c r="V37" s="261" t="s">
        <v>423</v>
      </c>
      <c r="W37" s="261" t="s">
        <v>199</v>
      </c>
      <c r="X37" s="261" t="s">
        <v>197</v>
      </c>
      <c r="Y37" s="261" t="s">
        <v>352</v>
      </c>
      <c r="Z37" s="261" t="str">
        <f>Исх!E$12</f>
        <v xml:space="preserve">Гебеков Н.Г. </v>
      </c>
      <c r="AA37" s="261" t="str">
        <f>Исх!E$24</f>
        <v xml:space="preserve">Дегтярев Г.В. </v>
      </c>
      <c r="AB37" s="366" t="s">
        <v>407</v>
      </c>
      <c r="AC37" s="261" t="s">
        <v>503</v>
      </c>
      <c r="AD37" s="265">
        <v>43785</v>
      </c>
      <c r="AE37" s="266">
        <v>44053</v>
      </c>
      <c r="AF37" s="261"/>
      <c r="AG37" s="261"/>
      <c r="AH37" s="261"/>
      <c r="AI37" s="261" t="str">
        <f>Исх!B$31</f>
        <v>ООО «Нефтьмонтаж»,</v>
      </c>
      <c r="AJ37" s="261" t="s">
        <v>504</v>
      </c>
    </row>
    <row r="38" spans="1:36" x14ac:dyDescent="0.25">
      <c r="A38" s="6"/>
      <c r="B38" s="6"/>
      <c r="C38" s="6"/>
      <c r="D38" s="6"/>
      <c r="E38" s="6"/>
      <c r="F38" s="6"/>
      <c r="G38" s="6"/>
      <c r="H38" s="6"/>
      <c r="I38" s="6"/>
      <c r="J38" s="6"/>
      <c r="K38" s="263" t="s">
        <v>212</v>
      </c>
      <c r="L38" s="263" t="str">
        <f t="shared" si="1"/>
        <v>Акт входного контроля №52</v>
      </c>
      <c r="M38" s="47">
        <v>52</v>
      </c>
      <c r="N38" s="319" t="s">
        <v>564</v>
      </c>
      <c r="O38" s="152" t="s">
        <v>382</v>
      </c>
      <c r="P38" s="261" t="str">
        <f t="shared" si="3"/>
        <v>Портландцемент общестроительный ЦЕМ I 42,5 Н ГОСТ 31108-2003;МУК №П2-01 М-0034,РД 03-606-03, ГОСТ 31108-2003;</v>
      </c>
      <c r="Q38" s="261" t="s">
        <v>746</v>
      </c>
      <c r="R38" s="261" t="s">
        <v>571</v>
      </c>
      <c r="S38" s="264" t="s">
        <v>565</v>
      </c>
      <c r="T38"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8" s="261" t="s">
        <v>572</v>
      </c>
      <c r="V38" s="261" t="s">
        <v>423</v>
      </c>
      <c r="W38" s="261" t="s">
        <v>322</v>
      </c>
      <c r="X38" s="261" t="s">
        <v>197</v>
      </c>
      <c r="Y38" s="261" t="s">
        <v>352</v>
      </c>
      <c r="Z38" s="261" t="str">
        <f>Исх!E$12</f>
        <v xml:space="preserve">Гебеков Н.Г. </v>
      </c>
      <c r="AA38" s="261" t="str">
        <f>Исх!E$24</f>
        <v xml:space="preserve">Дегтярев Г.В. </v>
      </c>
      <c r="AB38" s="366" t="s">
        <v>407</v>
      </c>
      <c r="AC38" s="261" t="s">
        <v>568</v>
      </c>
      <c r="AD38" s="265">
        <v>43957</v>
      </c>
      <c r="AE38" s="266">
        <v>43977</v>
      </c>
      <c r="AF38" s="261"/>
      <c r="AG38" s="260"/>
      <c r="AH38" s="261"/>
      <c r="AI38" s="261" t="str">
        <f>Исх!B$31</f>
        <v>ООО «Нефтьмонтаж»,</v>
      </c>
      <c r="AJ38" s="260" t="s">
        <v>569</v>
      </c>
    </row>
    <row r="39" spans="1:36" x14ac:dyDescent="0.25">
      <c r="A39" s="6"/>
      <c r="B39" s="6"/>
      <c r="C39" s="6"/>
      <c r="D39" s="6"/>
      <c r="E39" s="6"/>
      <c r="F39" s="6"/>
      <c r="G39" s="6"/>
      <c r="H39" s="6"/>
      <c r="I39" s="6"/>
      <c r="J39" s="6"/>
      <c r="K39" s="263" t="s">
        <v>212</v>
      </c>
      <c r="L39" s="263" t="str">
        <f t="shared" si="1"/>
        <v>Акт входного контроля №53</v>
      </c>
      <c r="M39" s="47">
        <v>53</v>
      </c>
      <c r="N39" s="319" t="s">
        <v>570</v>
      </c>
      <c r="O39" s="152" t="s">
        <v>563</v>
      </c>
      <c r="P39" s="261" t="str">
        <f t="shared" si="3"/>
        <v>Песок с карьера №2, Соровское м/р;МУК №П2-01 М-0034,ГОСТ 25100-2011;</v>
      </c>
      <c r="Q39" s="261" t="s">
        <v>746</v>
      </c>
      <c r="R39" s="261" t="s">
        <v>551</v>
      </c>
      <c r="S39" s="264" t="s">
        <v>565</v>
      </c>
      <c r="T39" s="261" t="str">
        <f>Исх!B$37</f>
        <v xml:space="preserve"> Реконструкция ЦПС "Соровский".   Вторая технологическая линия. 3 этап. Резервуар РВС-5000 №1. Позиция 007. Поток Т6.  Российская федерация, ХМАО-Югра, Нефтеюганский район, Соровское месторождение.</v>
      </c>
      <c r="U39" s="261" t="s">
        <v>566</v>
      </c>
      <c r="V39" s="261" t="s">
        <v>423</v>
      </c>
      <c r="W39" s="261" t="s">
        <v>17</v>
      </c>
      <c r="X39" s="261" t="s">
        <v>197</v>
      </c>
      <c r="Y39" s="261" t="s">
        <v>352</v>
      </c>
      <c r="Z39" s="261" t="str">
        <f>Исх!E$12</f>
        <v xml:space="preserve">Гебеков Н.Г. </v>
      </c>
      <c r="AA39" s="261" t="str">
        <f>Исх!E$24</f>
        <v xml:space="preserve">Дегтярев Г.В. </v>
      </c>
      <c r="AB39" s="366" t="s">
        <v>407</v>
      </c>
      <c r="AC39" s="267" t="s">
        <v>567</v>
      </c>
      <c r="AD39" s="265">
        <v>43878</v>
      </c>
      <c r="AE39" s="266">
        <v>43977</v>
      </c>
      <c r="AF39" s="268"/>
      <c r="AG39" s="260"/>
      <c r="AH39" s="261"/>
      <c r="AI39" s="261" t="str">
        <f>Исх!B$32</f>
        <v>ООО «Соровскнефть»</v>
      </c>
      <c r="AJ39" s="260" t="s">
        <v>440</v>
      </c>
    </row>
    <row r="40" spans="1:36" x14ac:dyDescent="0.25">
      <c r="A40" s="6"/>
      <c r="B40" s="6"/>
      <c r="C40" s="6"/>
      <c r="D40" s="6"/>
      <c r="E40" s="6"/>
      <c r="F40" s="6"/>
      <c r="G40" s="6"/>
      <c r="H40" s="6"/>
      <c r="I40" s="6"/>
      <c r="J40" s="6"/>
      <c r="K40" s="263" t="s">
        <v>212</v>
      </c>
      <c r="L40" s="263" t="str">
        <f t="shared" si="1"/>
        <v>Акт входного контроля №54</v>
      </c>
      <c r="M40" s="47">
        <v>54</v>
      </c>
      <c r="N40" s="319"/>
      <c r="O40" s="152"/>
      <c r="P40" s="261"/>
      <c r="Q40" s="261"/>
      <c r="R40" s="261"/>
      <c r="S40" s="264"/>
      <c r="T40" s="261"/>
      <c r="U40" s="261"/>
      <c r="V40" s="261"/>
      <c r="W40" s="261"/>
      <c r="X40" s="261"/>
      <c r="Y40" s="261"/>
      <c r="Z40" s="261"/>
      <c r="AA40" s="261"/>
      <c r="AB40" s="261"/>
      <c r="AC40" s="261"/>
      <c r="AD40" s="265"/>
      <c r="AE40" s="266"/>
      <c r="AF40" s="261"/>
      <c r="AG40" s="260"/>
      <c r="AH40" s="261"/>
      <c r="AI40" s="261"/>
      <c r="AJ40" s="260"/>
    </row>
    <row r="41" spans="1:36" x14ac:dyDescent="0.25">
      <c r="A41" s="6"/>
      <c r="B41" s="6"/>
      <c r="C41" s="6"/>
      <c r="D41" s="6"/>
      <c r="E41" s="6"/>
      <c r="F41" s="6"/>
      <c r="G41" s="6"/>
      <c r="H41" s="6"/>
      <c r="I41" s="6"/>
      <c r="J41" s="6"/>
      <c r="K41" s="263" t="s">
        <v>212</v>
      </c>
      <c r="L41" s="263" t="str">
        <f t="shared" si="1"/>
        <v>Акт входного контроля №55</v>
      </c>
      <c r="M41" s="47">
        <v>55</v>
      </c>
      <c r="N41" s="319"/>
      <c r="O41" s="152"/>
      <c r="P41" s="261"/>
      <c r="Q41" s="261"/>
      <c r="R41" s="261"/>
      <c r="S41" s="264"/>
      <c r="T41" s="261"/>
      <c r="U41" s="261"/>
      <c r="V41" s="261"/>
      <c r="W41" s="261"/>
      <c r="X41" s="261"/>
      <c r="Y41" s="261"/>
      <c r="Z41" s="261"/>
      <c r="AA41" s="261"/>
      <c r="AB41" s="261"/>
      <c r="AC41" s="267"/>
      <c r="AD41" s="265"/>
      <c r="AE41" s="266"/>
      <c r="AF41" s="268"/>
      <c r="AG41" s="260"/>
      <c r="AH41" s="261"/>
      <c r="AI41" s="261"/>
      <c r="AJ41" s="260"/>
    </row>
    <row r="42" spans="1:36" x14ac:dyDescent="0.25">
      <c r="A42" s="6"/>
      <c r="B42" s="6"/>
      <c r="C42" s="6"/>
      <c r="D42" s="6"/>
      <c r="E42" s="6"/>
      <c r="F42" s="6"/>
      <c r="G42" s="6"/>
      <c r="H42" s="6"/>
      <c r="I42" s="6"/>
      <c r="J42" s="6"/>
      <c r="K42" s="263" t="s">
        <v>212</v>
      </c>
      <c r="L42" s="263" t="str">
        <f t="shared" si="1"/>
        <v>Акт входного контроля №56</v>
      </c>
      <c r="M42" s="47">
        <v>56</v>
      </c>
      <c r="N42" s="261"/>
      <c r="O42" s="152"/>
      <c r="P42" s="261"/>
      <c r="Q42" s="261"/>
      <c r="R42" s="261"/>
      <c r="S42" s="269"/>
      <c r="T42" s="261"/>
      <c r="U42" s="261"/>
      <c r="V42" s="261"/>
      <c r="W42" s="261"/>
      <c r="X42" s="261"/>
      <c r="Y42" s="261"/>
      <c r="Z42" s="261"/>
      <c r="AA42" s="261"/>
      <c r="AB42" s="261"/>
      <c r="AC42" s="261"/>
      <c r="AD42" s="261"/>
      <c r="AE42" s="261"/>
      <c r="AF42" s="261"/>
      <c r="AG42" s="261"/>
      <c r="AH42" s="261"/>
      <c r="AI42" s="261"/>
      <c r="AJ42" s="261"/>
    </row>
    <row r="43" spans="1:36" x14ac:dyDescent="0.25">
      <c r="A43" s="6"/>
      <c r="B43" s="6"/>
      <c r="C43" s="6"/>
      <c r="D43" s="6"/>
      <c r="E43" s="6"/>
      <c r="F43" s="6"/>
      <c r="G43" s="6"/>
      <c r="H43" s="6"/>
      <c r="I43" s="6"/>
      <c r="J43" s="6"/>
      <c r="K43" s="263" t="s">
        <v>212</v>
      </c>
      <c r="L43" s="263" t="str">
        <f t="shared" si="1"/>
        <v>Акт входного контроля №57</v>
      </c>
      <c r="M43" s="47">
        <v>57</v>
      </c>
      <c r="N43" s="261"/>
      <c r="O43" s="152"/>
      <c r="P43" s="261"/>
      <c r="Q43" s="261"/>
      <c r="R43" s="261"/>
      <c r="S43" s="269"/>
      <c r="T43" s="261"/>
      <c r="U43" s="261"/>
      <c r="V43" s="261"/>
      <c r="W43" s="261"/>
      <c r="X43" s="261"/>
      <c r="Y43" s="261"/>
      <c r="Z43" s="261"/>
      <c r="AA43" s="261"/>
      <c r="AB43" s="261"/>
      <c r="AC43" s="261"/>
      <c r="AD43" s="261"/>
      <c r="AE43" s="261"/>
      <c r="AF43" s="261"/>
      <c r="AG43" s="261"/>
      <c r="AH43" s="261"/>
      <c r="AI43" s="261"/>
      <c r="AJ43" s="261"/>
    </row>
    <row r="44" spans="1:36" x14ac:dyDescent="0.25">
      <c r="A44" s="6"/>
      <c r="B44" s="6"/>
      <c r="C44" s="6"/>
      <c r="D44" s="6"/>
      <c r="E44" s="6"/>
      <c r="F44" s="6"/>
      <c r="G44" s="6"/>
      <c r="H44" s="6"/>
      <c r="I44" s="6"/>
      <c r="J44" s="6"/>
      <c r="K44" s="263" t="s">
        <v>212</v>
      </c>
      <c r="L44" s="263" t="str">
        <f t="shared" si="1"/>
        <v>Акт входного контроля №58</v>
      </c>
      <c r="M44" s="47">
        <v>58</v>
      </c>
      <c r="N44" s="261"/>
      <c r="O44" s="152"/>
      <c r="P44" s="261"/>
      <c r="Q44" s="261"/>
      <c r="R44" s="261"/>
      <c r="S44" s="269"/>
      <c r="T44" s="261"/>
      <c r="U44" s="261"/>
      <c r="V44" s="261"/>
      <c r="W44" s="261"/>
      <c r="X44" s="261"/>
      <c r="Y44" s="261"/>
      <c r="Z44" s="261"/>
      <c r="AA44" s="261"/>
      <c r="AB44" s="261"/>
      <c r="AC44" s="261"/>
      <c r="AD44" s="261"/>
      <c r="AE44" s="261"/>
      <c r="AF44" s="261"/>
      <c r="AG44" s="261"/>
      <c r="AH44" s="261"/>
      <c r="AI44" s="261"/>
      <c r="AJ44" s="261"/>
    </row>
    <row r="45" spans="1:36" x14ac:dyDescent="0.25">
      <c r="A45" s="6"/>
      <c r="B45" s="6"/>
      <c r="C45" s="6"/>
      <c r="D45" s="6"/>
      <c r="E45" s="6"/>
      <c r="F45" s="6"/>
      <c r="G45" s="6"/>
      <c r="H45" s="6"/>
      <c r="I45" s="6"/>
      <c r="J45" s="6"/>
      <c r="K45" s="263" t="s">
        <v>212</v>
      </c>
      <c r="L45" s="263" t="str">
        <f t="shared" si="1"/>
        <v>Акт входного контроля №59</v>
      </c>
      <c r="M45" s="47">
        <v>59</v>
      </c>
      <c r="N45" s="261"/>
      <c r="O45" s="152"/>
      <c r="P45" s="261"/>
      <c r="Q45" s="261"/>
      <c r="R45" s="261"/>
      <c r="S45" s="269"/>
      <c r="T45" s="261"/>
      <c r="U45" s="261"/>
      <c r="V45" s="261"/>
      <c r="W45" s="261"/>
      <c r="X45" s="261"/>
      <c r="Y45" s="261"/>
      <c r="Z45" s="261"/>
      <c r="AA45" s="261"/>
      <c r="AB45" s="261"/>
      <c r="AC45" s="261"/>
      <c r="AD45" s="261"/>
      <c r="AE45" s="261"/>
      <c r="AF45" s="261"/>
      <c r="AG45" s="261"/>
      <c r="AH45" s="261"/>
      <c r="AI45" s="261"/>
      <c r="AJ45" s="261"/>
    </row>
    <row r="46" spans="1:36" x14ac:dyDescent="0.25">
      <c r="A46" s="6"/>
      <c r="B46" s="6"/>
      <c r="C46" s="6"/>
      <c r="D46" s="6"/>
      <c r="E46" s="6"/>
      <c r="F46" s="6"/>
      <c r="G46" s="6"/>
      <c r="H46" s="6"/>
      <c r="I46" s="6"/>
      <c r="J46" s="6"/>
      <c r="K46" s="263" t="s">
        <v>212</v>
      </c>
      <c r="L46" s="263" t="str">
        <f t="shared" si="1"/>
        <v>Акт входного контроля №60</v>
      </c>
      <c r="M46" s="47">
        <v>60</v>
      </c>
      <c r="N46" s="261"/>
      <c r="O46" s="152"/>
      <c r="P46" s="261"/>
      <c r="Q46" s="261"/>
      <c r="R46" s="261"/>
      <c r="S46" s="269"/>
      <c r="T46" s="261"/>
      <c r="U46" s="261"/>
      <c r="V46" s="261"/>
      <c r="W46" s="261"/>
      <c r="X46" s="261"/>
      <c r="Y46" s="261"/>
      <c r="Z46" s="261"/>
      <c r="AA46" s="261"/>
      <c r="AB46" s="261"/>
      <c r="AC46" s="261"/>
      <c r="AD46" s="261"/>
      <c r="AE46" s="261"/>
      <c r="AF46" s="261"/>
      <c r="AG46" s="261"/>
      <c r="AH46" s="261"/>
      <c r="AI46" s="261"/>
      <c r="AJ46" s="261"/>
    </row>
    <row r="47" spans="1:36" x14ac:dyDescent="0.25">
      <c r="A47" s="6"/>
      <c r="B47" s="6"/>
      <c r="C47" s="6"/>
      <c r="D47" s="6"/>
      <c r="E47" s="6"/>
      <c r="F47" s="6"/>
      <c r="G47" s="6"/>
      <c r="H47" s="6"/>
      <c r="I47" s="6"/>
      <c r="J47" s="6"/>
      <c r="K47" s="263" t="s">
        <v>212</v>
      </c>
      <c r="L47" s="263" t="str">
        <f t="shared" si="1"/>
        <v>Акт входного контроля №61</v>
      </c>
      <c r="M47" s="47">
        <v>61</v>
      </c>
      <c r="N47" s="261"/>
      <c r="O47" s="152"/>
      <c r="P47" s="261"/>
      <c r="Q47" s="261"/>
      <c r="R47" s="261"/>
      <c r="S47" s="269"/>
      <c r="T47" s="261"/>
      <c r="U47" s="261"/>
      <c r="V47" s="261"/>
      <c r="W47" s="261"/>
      <c r="X47" s="261"/>
      <c r="Y47" s="261"/>
      <c r="Z47" s="261"/>
      <c r="AA47" s="261"/>
      <c r="AB47" s="261"/>
      <c r="AC47" s="261"/>
      <c r="AD47" s="261"/>
      <c r="AE47" s="261"/>
      <c r="AF47" s="261"/>
      <c r="AG47" s="261"/>
      <c r="AH47" s="261"/>
      <c r="AI47" s="261"/>
      <c r="AJ47" s="261"/>
    </row>
    <row r="48" spans="1:36" x14ac:dyDescent="0.25">
      <c r="A48" s="6"/>
      <c r="B48" s="6"/>
      <c r="C48" s="6"/>
      <c r="D48" s="6"/>
      <c r="E48" s="6"/>
      <c r="F48" s="6"/>
      <c r="G48" s="6"/>
      <c r="H48" s="6"/>
      <c r="I48" s="6"/>
      <c r="J48" s="6"/>
      <c r="K48" s="263" t="s">
        <v>212</v>
      </c>
      <c r="L48" s="263" t="str">
        <f t="shared" si="1"/>
        <v>Акт входного контроля №62</v>
      </c>
      <c r="M48" s="47">
        <v>62</v>
      </c>
      <c r="N48" s="261"/>
      <c r="O48" s="152"/>
      <c r="P48" s="261"/>
      <c r="Q48" s="261"/>
      <c r="R48" s="261"/>
      <c r="S48" s="269"/>
      <c r="T48" s="261"/>
      <c r="U48" s="261"/>
      <c r="V48" s="261"/>
      <c r="W48" s="261"/>
      <c r="X48" s="261"/>
      <c r="Y48" s="261"/>
      <c r="Z48" s="261"/>
      <c r="AA48" s="261"/>
      <c r="AB48" s="261"/>
      <c r="AC48" s="261"/>
      <c r="AD48" s="261"/>
      <c r="AE48" s="261"/>
      <c r="AF48" s="261"/>
      <c r="AG48" s="261"/>
      <c r="AH48" s="261"/>
      <c r="AI48" s="261"/>
      <c r="AJ48" s="261"/>
    </row>
    <row r="49" spans="2:36" x14ac:dyDescent="0.2">
      <c r="K49" s="263" t="s">
        <v>212</v>
      </c>
      <c r="L49" s="263" t="str">
        <f t="shared" si="1"/>
        <v>Акт входного контроля №63</v>
      </c>
      <c r="M49" s="47">
        <v>63</v>
      </c>
      <c r="N49" s="261"/>
      <c r="O49" s="152"/>
      <c r="P49" s="261"/>
      <c r="Q49" s="261"/>
      <c r="R49" s="261"/>
      <c r="S49" s="269"/>
      <c r="T49" s="261"/>
      <c r="U49" s="261"/>
      <c r="V49" s="261"/>
      <c r="W49" s="261"/>
      <c r="X49" s="261"/>
      <c r="Y49" s="261"/>
      <c r="Z49" s="261"/>
      <c r="AA49" s="261"/>
      <c r="AB49" s="261"/>
      <c r="AC49" s="261"/>
      <c r="AD49" s="261"/>
      <c r="AE49" s="261"/>
      <c r="AF49" s="261"/>
      <c r="AG49" s="261"/>
      <c r="AH49" s="261"/>
      <c r="AI49" s="261"/>
      <c r="AJ49" s="261"/>
    </row>
    <row r="50" spans="2:36" x14ac:dyDescent="0.2">
      <c r="K50" s="263" t="s">
        <v>212</v>
      </c>
      <c r="L50" s="263" t="str">
        <f t="shared" si="1"/>
        <v>Акт входного контроля №64</v>
      </c>
      <c r="M50" s="47">
        <v>64</v>
      </c>
      <c r="N50" s="261"/>
      <c r="O50" s="152"/>
      <c r="P50" s="261"/>
      <c r="Q50" s="261"/>
      <c r="R50" s="261"/>
      <c r="S50" s="269"/>
      <c r="T50" s="261"/>
      <c r="U50" s="261"/>
      <c r="V50" s="261"/>
      <c r="W50" s="261"/>
      <c r="X50" s="261"/>
      <c r="Y50" s="261"/>
      <c r="Z50" s="261"/>
      <c r="AA50" s="261"/>
      <c r="AB50" s="261"/>
      <c r="AC50" s="261"/>
      <c r="AD50" s="261"/>
      <c r="AE50" s="261"/>
      <c r="AF50" s="261"/>
      <c r="AG50" s="261"/>
      <c r="AH50" s="261"/>
      <c r="AI50" s="261"/>
      <c r="AJ50" s="261"/>
    </row>
    <row r="51" spans="2:36" x14ac:dyDescent="0.2">
      <c r="K51" s="263" t="s">
        <v>212</v>
      </c>
      <c r="L51" s="263" t="str">
        <f t="shared" si="1"/>
        <v>Акт входного контроля №65</v>
      </c>
      <c r="M51" s="47">
        <v>65</v>
      </c>
      <c r="N51" s="261"/>
      <c r="O51" s="152"/>
      <c r="P51" s="261"/>
      <c r="Q51" s="261"/>
      <c r="R51" s="261"/>
      <c r="S51" s="269"/>
      <c r="T51" s="261"/>
      <c r="U51" s="261"/>
      <c r="V51" s="261"/>
      <c r="W51" s="261"/>
      <c r="X51" s="261"/>
      <c r="Y51" s="261"/>
      <c r="Z51" s="261"/>
      <c r="AA51" s="261"/>
      <c r="AB51" s="261"/>
      <c r="AC51" s="261"/>
      <c r="AD51" s="261"/>
      <c r="AE51" s="261"/>
      <c r="AF51" s="261"/>
      <c r="AG51" s="261"/>
      <c r="AH51" s="261"/>
      <c r="AI51" s="261"/>
      <c r="AJ51" s="261"/>
    </row>
    <row r="52" spans="2:36" x14ac:dyDescent="0.2">
      <c r="K52" s="263" t="s">
        <v>212</v>
      </c>
      <c r="L52" s="263" t="str">
        <f t="shared" si="1"/>
        <v>Акт входного контроля №66</v>
      </c>
      <c r="M52" s="47">
        <v>66</v>
      </c>
      <c r="N52" s="261"/>
      <c r="O52" s="152"/>
      <c r="P52" s="261"/>
      <c r="Q52" s="261"/>
      <c r="R52" s="261"/>
      <c r="S52" s="269"/>
      <c r="T52" s="261"/>
      <c r="U52" s="261"/>
      <c r="V52" s="261"/>
      <c r="W52" s="261"/>
      <c r="X52" s="261"/>
      <c r="Y52" s="261"/>
      <c r="Z52" s="261"/>
      <c r="AA52" s="261"/>
      <c r="AB52" s="261"/>
      <c r="AC52" s="261"/>
      <c r="AD52" s="261"/>
      <c r="AE52" s="261"/>
      <c r="AF52" s="261"/>
      <c r="AG52" s="261"/>
      <c r="AH52" s="261"/>
      <c r="AI52" s="261"/>
      <c r="AJ52" s="261"/>
    </row>
    <row r="53" spans="2:36" x14ac:dyDescent="0.2">
      <c r="K53" s="263" t="s">
        <v>212</v>
      </c>
      <c r="L53" s="263" t="str">
        <f t="shared" si="1"/>
        <v>Акт входного контроля №67</v>
      </c>
      <c r="M53" s="47">
        <v>67</v>
      </c>
      <c r="N53" s="261"/>
      <c r="O53" s="152"/>
      <c r="P53" s="261"/>
      <c r="Q53" s="261"/>
      <c r="R53" s="261"/>
      <c r="S53" s="269"/>
      <c r="T53" s="261"/>
      <c r="U53" s="261"/>
      <c r="V53" s="261"/>
      <c r="W53" s="261"/>
      <c r="X53" s="261"/>
      <c r="Y53" s="261"/>
      <c r="Z53" s="261"/>
      <c r="AA53" s="261"/>
      <c r="AB53" s="261"/>
      <c r="AC53" s="261"/>
      <c r="AD53" s="261"/>
      <c r="AE53" s="261"/>
      <c r="AF53" s="261"/>
      <c r="AG53" s="261"/>
      <c r="AH53" s="261"/>
      <c r="AI53" s="261"/>
      <c r="AJ53" s="261"/>
    </row>
    <row r="54" spans="2:36" x14ac:dyDescent="0.2">
      <c r="K54" s="263" t="s">
        <v>212</v>
      </c>
      <c r="L54" s="263" t="str">
        <f t="shared" si="1"/>
        <v>Акт входного контроля №68</v>
      </c>
      <c r="M54" s="47">
        <v>68</v>
      </c>
      <c r="N54" s="261"/>
      <c r="O54" s="152"/>
      <c r="P54" s="261"/>
      <c r="Q54" s="261"/>
      <c r="R54" s="261"/>
      <c r="S54" s="269"/>
      <c r="T54" s="261"/>
      <c r="U54" s="261"/>
      <c r="V54" s="261"/>
      <c r="W54" s="261"/>
      <c r="X54" s="261"/>
      <c r="Y54" s="261"/>
      <c r="Z54" s="261"/>
      <c r="AA54" s="261"/>
      <c r="AB54" s="261"/>
      <c r="AC54" s="261"/>
      <c r="AD54" s="261"/>
      <c r="AE54" s="261"/>
      <c r="AF54" s="261"/>
      <c r="AG54" s="261"/>
      <c r="AH54" s="261"/>
      <c r="AI54" s="261"/>
      <c r="AJ54" s="261"/>
    </row>
    <row r="55" spans="2:36" x14ac:dyDescent="0.2">
      <c r="K55" s="263" t="s">
        <v>212</v>
      </c>
      <c r="L55" s="263" t="str">
        <f t="shared" si="1"/>
        <v>Акт входного контроля №69</v>
      </c>
      <c r="M55" s="47">
        <v>69</v>
      </c>
      <c r="N55" s="261"/>
      <c r="O55" s="152"/>
      <c r="P55" s="261"/>
      <c r="Q55" s="261"/>
      <c r="R55" s="261"/>
      <c r="S55" s="269"/>
      <c r="T55" s="261"/>
      <c r="U55" s="261"/>
      <c r="V55" s="261"/>
      <c r="W55" s="261"/>
      <c r="X55" s="261"/>
      <c r="Y55" s="261"/>
      <c r="Z55" s="261"/>
      <c r="AA55" s="261"/>
      <c r="AB55" s="261"/>
      <c r="AC55" s="261"/>
      <c r="AD55" s="261"/>
      <c r="AE55" s="261"/>
      <c r="AF55" s="261"/>
      <c r="AG55" s="261"/>
      <c r="AH55" s="261"/>
      <c r="AI55" s="261"/>
      <c r="AJ55" s="261"/>
    </row>
    <row r="56" spans="2:36" x14ac:dyDescent="0.2">
      <c r="K56" s="263" t="s">
        <v>212</v>
      </c>
      <c r="L56" s="263" t="str">
        <f t="shared" si="1"/>
        <v>Акт входного контроля №70</v>
      </c>
      <c r="M56" s="47">
        <v>70</v>
      </c>
      <c r="N56" s="261"/>
      <c r="O56" s="152"/>
      <c r="P56" s="261"/>
      <c r="Q56" s="261"/>
      <c r="R56" s="261"/>
      <c r="S56" s="269"/>
      <c r="T56" s="261"/>
      <c r="U56" s="261"/>
      <c r="V56" s="261"/>
      <c r="W56" s="261"/>
      <c r="X56" s="261"/>
      <c r="Y56" s="261"/>
      <c r="Z56" s="261"/>
      <c r="AA56" s="261"/>
      <c r="AB56" s="261"/>
      <c r="AC56" s="261"/>
      <c r="AD56" s="261"/>
      <c r="AE56" s="261"/>
      <c r="AF56" s="261"/>
      <c r="AG56" s="261"/>
      <c r="AH56" s="261"/>
      <c r="AI56" s="261"/>
      <c r="AJ56" s="261"/>
    </row>
    <row r="57" spans="2:36" x14ac:dyDescent="0.2">
      <c r="K57" s="263" t="s">
        <v>212</v>
      </c>
      <c r="L57" s="263" t="str">
        <f t="shared" si="1"/>
        <v>Акт входного контроля №71</v>
      </c>
      <c r="M57" s="47">
        <v>71</v>
      </c>
      <c r="N57" s="261"/>
      <c r="O57" s="152"/>
      <c r="P57" s="261"/>
      <c r="Q57" s="261"/>
      <c r="R57" s="261"/>
      <c r="S57" s="269"/>
      <c r="T57" s="261"/>
      <c r="U57" s="261"/>
      <c r="V57" s="261"/>
      <c r="W57" s="261"/>
      <c r="X57" s="261"/>
      <c r="Y57" s="261"/>
      <c r="Z57" s="261"/>
      <c r="AA57" s="261"/>
      <c r="AB57" s="261"/>
      <c r="AC57" s="261"/>
      <c r="AD57" s="261"/>
      <c r="AE57" s="261"/>
      <c r="AF57" s="261"/>
      <c r="AG57" s="261"/>
      <c r="AH57" s="261"/>
      <c r="AI57" s="261"/>
      <c r="AJ57" s="261"/>
    </row>
    <row r="58" spans="2:36" x14ac:dyDescent="0.2">
      <c r="K58" s="263" t="s">
        <v>212</v>
      </c>
      <c r="L58" s="263" t="str">
        <f t="shared" si="1"/>
        <v>Акт входного контроля №72</v>
      </c>
      <c r="M58" s="47">
        <v>72</v>
      </c>
      <c r="N58" s="261"/>
      <c r="O58" s="152"/>
      <c r="P58" s="261"/>
      <c r="Q58" s="261"/>
      <c r="R58" s="261"/>
      <c r="S58" s="269"/>
      <c r="T58" s="261"/>
      <c r="U58" s="261"/>
      <c r="V58" s="261"/>
      <c r="W58" s="261"/>
      <c r="X58" s="261"/>
      <c r="Y58" s="261"/>
      <c r="Z58" s="261"/>
      <c r="AA58" s="261"/>
      <c r="AB58" s="261"/>
      <c r="AC58" s="261"/>
      <c r="AD58" s="261"/>
      <c r="AE58" s="261"/>
      <c r="AF58" s="261"/>
      <c r="AG58" s="261"/>
      <c r="AH58" s="261"/>
      <c r="AI58" s="261"/>
      <c r="AJ58" s="261"/>
    </row>
    <row r="59" spans="2:36" ht="53.25" customHeight="1" x14ac:dyDescent="0.25">
      <c r="M59" s="13"/>
      <c r="N59" s="9"/>
      <c r="O59" s="44"/>
      <c r="P59" s="9"/>
      <c r="R59" s="15"/>
      <c r="S59" s="8"/>
      <c r="U59" s="15"/>
      <c r="Y59" s="9"/>
      <c r="Z59" s="9"/>
      <c r="AA59" s="9"/>
      <c r="AB59" s="9"/>
      <c r="AC59" s="9"/>
      <c r="AD59" s="9"/>
      <c r="AE59" s="9"/>
      <c r="AF59" s="9"/>
      <c r="AG59" s="9"/>
      <c r="AH59" s="9"/>
      <c r="AI59" s="9"/>
      <c r="AJ59" s="9"/>
    </row>
    <row r="60" spans="2:36" x14ac:dyDescent="0.25">
      <c r="B60" s="512">
        <f>I32</f>
        <v>0</v>
      </c>
      <c r="C60" s="513"/>
      <c r="D60" s="513"/>
      <c r="E60" s="147"/>
      <c r="F60" s="518" t="s">
        <v>306</v>
      </c>
      <c r="G60" s="518"/>
      <c r="H60" s="518"/>
      <c r="I60" s="518"/>
      <c r="J60" s="518"/>
      <c r="K60" s="518"/>
      <c r="L60" s="518"/>
      <c r="M60" s="148"/>
      <c r="N60" s="513" t="s">
        <v>184</v>
      </c>
      <c r="O60" s="513"/>
      <c r="P60" s="513"/>
      <c r="Q60" s="1"/>
      <c r="R60" s="515"/>
      <c r="S60" s="515"/>
      <c r="Y60" s="9"/>
      <c r="Z60" s="9"/>
      <c r="AA60" s="9"/>
      <c r="AB60" s="9"/>
      <c r="AC60" s="9"/>
      <c r="AD60" s="9"/>
      <c r="AE60" s="9"/>
      <c r="AF60" s="9"/>
      <c r="AG60" s="9"/>
      <c r="AH60" s="9"/>
      <c r="AI60" s="9"/>
      <c r="AJ60" s="9"/>
    </row>
    <row r="61" spans="2:36" x14ac:dyDescent="0.25">
      <c r="B61" s="80"/>
      <c r="C61" s="149" t="s">
        <v>20</v>
      </c>
      <c r="D61" s="80"/>
      <c r="E61" s="147"/>
      <c r="F61" s="516" t="s">
        <v>307</v>
      </c>
      <c r="G61" s="516"/>
      <c r="H61" s="516"/>
      <c r="I61" s="516"/>
      <c r="J61" s="516"/>
      <c r="K61" s="516"/>
      <c r="L61" s="516"/>
      <c r="M61" s="517"/>
      <c r="N61" s="516" t="s">
        <v>308</v>
      </c>
      <c r="O61" s="516"/>
      <c r="P61" s="516"/>
      <c r="Q61" s="147"/>
      <c r="R61" s="516" t="s">
        <v>309</v>
      </c>
      <c r="S61" s="516"/>
      <c r="Y61" s="9"/>
      <c r="Z61" s="9"/>
      <c r="AA61" s="9"/>
      <c r="AB61" s="9"/>
      <c r="AC61" s="9"/>
      <c r="AD61" s="9"/>
      <c r="AE61" s="9"/>
      <c r="AF61" s="9"/>
      <c r="AG61" s="9"/>
      <c r="AH61" s="9"/>
      <c r="AI61" s="9"/>
      <c r="AJ61" s="9"/>
    </row>
    <row r="62" spans="2:36" x14ac:dyDescent="0.25">
      <c r="B62" s="512">
        <f>B60</f>
        <v>0</v>
      </c>
      <c r="C62" s="513"/>
      <c r="D62" s="513"/>
      <c r="E62" s="147"/>
      <c r="F62" s="518" t="s">
        <v>310</v>
      </c>
      <c r="G62" s="518"/>
      <c r="H62" s="518"/>
      <c r="I62" s="518"/>
      <c r="J62" s="518"/>
      <c r="K62" s="518"/>
      <c r="L62" s="518"/>
      <c r="M62" s="148"/>
      <c r="N62" s="513" t="s">
        <v>36</v>
      </c>
      <c r="O62" s="513"/>
      <c r="P62" s="513"/>
      <c r="Q62" s="1"/>
      <c r="R62" s="515"/>
      <c r="S62" s="515"/>
      <c r="Y62" s="9"/>
      <c r="Z62" s="9"/>
      <c r="AA62" s="9"/>
      <c r="AB62" s="9"/>
      <c r="AC62" s="9"/>
      <c r="AD62" s="9"/>
      <c r="AE62" s="9"/>
      <c r="AF62" s="9"/>
      <c r="AG62" s="9"/>
      <c r="AH62" s="9"/>
      <c r="AI62" s="9"/>
      <c r="AJ62" s="9"/>
    </row>
    <row r="63" spans="2:36" x14ac:dyDescent="0.25">
      <c r="B63" s="80"/>
      <c r="C63" s="149" t="s">
        <v>20</v>
      </c>
      <c r="D63" s="80"/>
      <c r="E63" s="150"/>
      <c r="F63" s="516" t="s">
        <v>307</v>
      </c>
      <c r="G63" s="516"/>
      <c r="H63" s="516"/>
      <c r="I63" s="516"/>
      <c r="J63" s="516"/>
      <c r="K63" s="516"/>
      <c r="L63" s="516"/>
      <c r="M63" s="517"/>
      <c r="N63" s="516" t="s">
        <v>308</v>
      </c>
      <c r="O63" s="516"/>
      <c r="P63" s="516"/>
      <c r="Q63" s="147"/>
      <c r="R63" s="516" t="s">
        <v>309</v>
      </c>
      <c r="S63" s="516"/>
      <c r="Y63" s="9"/>
      <c r="Z63" s="9"/>
      <c r="AA63" s="9"/>
      <c r="AB63" s="9"/>
      <c r="AC63" s="9"/>
      <c r="AD63" s="9"/>
      <c r="AE63" s="9"/>
      <c r="AF63" s="9"/>
      <c r="AG63" s="9"/>
      <c r="AH63" s="9"/>
      <c r="AI63" s="9"/>
      <c r="AJ63" s="9"/>
    </row>
    <row r="64" spans="2:36" x14ac:dyDescent="0.25">
      <c r="B64" s="512">
        <f>B62</f>
        <v>0</v>
      </c>
      <c r="C64" s="513"/>
      <c r="D64" s="513"/>
      <c r="E64" s="151"/>
      <c r="F64" s="514" t="s">
        <v>311</v>
      </c>
      <c r="G64" s="514"/>
      <c r="H64" s="514"/>
      <c r="I64" s="514"/>
      <c r="J64" s="514"/>
      <c r="K64" s="514"/>
      <c r="L64" s="514"/>
      <c r="M64" s="148"/>
      <c r="N64" s="513" t="s">
        <v>148</v>
      </c>
      <c r="O64" s="513"/>
      <c r="P64" s="513"/>
      <c r="Q64" s="1"/>
      <c r="R64" s="515"/>
      <c r="S64" s="515"/>
      <c r="Y64" s="9"/>
      <c r="Z64" s="9"/>
      <c r="AA64" s="9"/>
      <c r="AB64" s="9"/>
      <c r="AC64" s="9"/>
      <c r="AD64" s="9"/>
      <c r="AE64" s="9"/>
      <c r="AF64" s="9"/>
      <c r="AG64" s="9"/>
      <c r="AH64" s="9"/>
      <c r="AI64" s="9"/>
      <c r="AJ64" s="9"/>
    </row>
    <row r="65" spans="2:36" x14ac:dyDescent="0.25">
      <c r="B65" s="80"/>
      <c r="C65" s="149" t="s">
        <v>20</v>
      </c>
      <c r="D65" s="80"/>
      <c r="E65" s="151"/>
      <c r="F65" s="516" t="s">
        <v>307</v>
      </c>
      <c r="G65" s="516"/>
      <c r="H65" s="516"/>
      <c r="I65" s="516"/>
      <c r="J65" s="516"/>
      <c r="K65" s="516"/>
      <c r="L65" s="516"/>
      <c r="M65" s="517"/>
      <c r="N65" s="516" t="s">
        <v>308</v>
      </c>
      <c r="O65" s="516"/>
      <c r="P65" s="516"/>
      <c r="Q65" s="147"/>
      <c r="R65" s="516" t="s">
        <v>309</v>
      </c>
      <c r="S65" s="516"/>
      <c r="Y65" s="9"/>
      <c r="Z65" s="9"/>
      <c r="AA65" s="9"/>
      <c r="AB65" s="9"/>
      <c r="AC65" s="9"/>
      <c r="AD65" s="9"/>
      <c r="AE65" s="9"/>
      <c r="AF65" s="9"/>
      <c r="AG65" s="9"/>
      <c r="AH65" s="9"/>
      <c r="AI65" s="9"/>
      <c r="AJ65" s="9"/>
    </row>
    <row r="66" spans="2:36" x14ac:dyDescent="0.25">
      <c r="B66" s="512">
        <f>B64</f>
        <v>0</v>
      </c>
      <c r="C66" s="513"/>
      <c r="D66" s="513"/>
      <c r="E66" s="151"/>
      <c r="F66" s="514" t="s">
        <v>312</v>
      </c>
      <c r="G66" s="514"/>
      <c r="H66" s="514"/>
      <c r="I66" s="514"/>
      <c r="J66" s="514"/>
      <c r="K66" s="514"/>
      <c r="L66" s="514"/>
      <c r="M66" s="148"/>
      <c r="N66" s="513" t="s">
        <v>217</v>
      </c>
      <c r="O66" s="513"/>
      <c r="P66" s="513"/>
      <c r="Q66" s="1"/>
      <c r="R66" s="515"/>
      <c r="S66" s="515"/>
      <c r="X66" s="16"/>
      <c r="Y66" s="9"/>
      <c r="Z66" s="9"/>
      <c r="AA66" s="9"/>
      <c r="AB66" s="9"/>
      <c r="AC66" s="9"/>
      <c r="AD66" s="9"/>
      <c r="AE66" s="9"/>
      <c r="AF66" s="9"/>
      <c r="AG66" s="9"/>
      <c r="AH66" s="9"/>
      <c r="AI66" s="9"/>
      <c r="AJ66" s="9"/>
    </row>
    <row r="67" spans="2:36" x14ac:dyDescent="0.25">
      <c r="B67" s="80"/>
      <c r="C67" s="149" t="s">
        <v>20</v>
      </c>
      <c r="D67" s="80"/>
      <c r="E67" s="151"/>
      <c r="F67" s="516" t="s">
        <v>307</v>
      </c>
      <c r="G67" s="516"/>
      <c r="H67" s="516"/>
      <c r="I67" s="516"/>
      <c r="J67" s="516"/>
      <c r="K67" s="516"/>
      <c r="L67" s="516"/>
      <c r="M67" s="517"/>
      <c r="N67" s="516" t="s">
        <v>308</v>
      </c>
      <c r="O67" s="516"/>
      <c r="P67" s="516"/>
      <c r="Q67" s="147"/>
      <c r="R67" s="516" t="s">
        <v>309</v>
      </c>
      <c r="S67" s="516"/>
      <c r="X67" s="16"/>
      <c r="Y67" s="9"/>
      <c r="Z67" s="9"/>
      <c r="AA67" s="9"/>
      <c r="AB67" s="9"/>
      <c r="AC67" s="9"/>
      <c r="AD67" s="9"/>
      <c r="AE67" s="9"/>
      <c r="AF67" s="9"/>
      <c r="AG67" s="9"/>
      <c r="AH67" s="9"/>
      <c r="AI67" s="9"/>
      <c r="AJ67" s="9"/>
    </row>
    <row r="68" spans="2:36" x14ac:dyDescent="0.25">
      <c r="S68" s="8"/>
      <c r="X68" s="16"/>
      <c r="Y68" s="9"/>
      <c r="Z68" s="9"/>
      <c r="AA68" s="9"/>
      <c r="AB68" s="9"/>
      <c r="AC68" s="9"/>
      <c r="AD68" s="9"/>
      <c r="AE68" s="9"/>
      <c r="AF68" s="9"/>
      <c r="AG68" s="9"/>
      <c r="AH68" s="9"/>
      <c r="AI68" s="9"/>
      <c r="AJ68" s="9"/>
    </row>
    <row r="69" spans="2:36" x14ac:dyDescent="0.25">
      <c r="M69" s="13"/>
      <c r="S69" s="8"/>
      <c r="X69" s="16"/>
      <c r="Y69" s="9"/>
      <c r="Z69" s="9"/>
      <c r="AA69" s="9"/>
      <c r="AB69" s="9"/>
      <c r="AC69" s="9"/>
      <c r="AD69" s="9"/>
      <c r="AE69" s="9"/>
      <c r="AF69" s="9"/>
      <c r="AG69" s="9"/>
      <c r="AH69" s="9"/>
      <c r="AI69" s="9"/>
      <c r="AJ69" s="9"/>
    </row>
    <row r="70" spans="2:36" x14ac:dyDescent="0.25">
      <c r="N70" s="9"/>
      <c r="O70" s="44"/>
      <c r="P70" s="9"/>
      <c r="R70" s="17"/>
      <c r="S70" s="8"/>
      <c r="U70" s="18"/>
      <c r="V70" s="19"/>
      <c r="W70" s="17"/>
      <c r="X70" s="16"/>
      <c r="Y70" s="9"/>
      <c r="Z70" s="9"/>
      <c r="AA70" s="9"/>
      <c r="AB70" s="9"/>
      <c r="AC70" s="9"/>
      <c r="AD70" s="9"/>
      <c r="AE70" s="9"/>
      <c r="AF70" s="9"/>
      <c r="AG70" s="9"/>
      <c r="AH70" s="9"/>
      <c r="AI70" s="9"/>
      <c r="AJ70" s="9"/>
    </row>
    <row r="71" spans="2:36" x14ac:dyDescent="0.25">
      <c r="M71" s="13"/>
      <c r="N71" s="9"/>
      <c r="O71" s="44"/>
      <c r="P71" s="9"/>
      <c r="R71" s="18"/>
      <c r="S71" s="8"/>
      <c r="U71" s="18"/>
      <c r="V71" s="19"/>
      <c r="W71" s="17"/>
      <c r="X71" s="16"/>
      <c r="Y71" s="9"/>
      <c r="Z71" s="9"/>
      <c r="AA71" s="9"/>
      <c r="AB71" s="9"/>
      <c r="AC71" s="9"/>
      <c r="AD71" s="9"/>
      <c r="AE71" s="9"/>
      <c r="AF71" s="9"/>
      <c r="AG71" s="9"/>
      <c r="AH71" s="9"/>
      <c r="AI71" s="9"/>
      <c r="AJ71" s="9"/>
    </row>
    <row r="72" spans="2:36" x14ac:dyDescent="0.25">
      <c r="N72" s="9"/>
      <c r="O72" s="44"/>
      <c r="P72" s="9"/>
      <c r="R72" s="18"/>
      <c r="S72" s="8"/>
      <c r="U72" s="18"/>
      <c r="V72" s="19"/>
      <c r="W72" s="17"/>
      <c r="X72" s="16"/>
      <c r="Y72" s="9"/>
      <c r="Z72" s="9"/>
      <c r="AA72" s="9"/>
      <c r="AB72" s="9"/>
      <c r="AC72" s="9"/>
      <c r="AD72" s="9"/>
      <c r="AE72" s="9"/>
      <c r="AF72" s="9"/>
      <c r="AG72" s="9"/>
      <c r="AH72" s="9"/>
      <c r="AI72" s="9"/>
      <c r="AJ72" s="9"/>
    </row>
    <row r="73" spans="2:36" x14ac:dyDescent="0.25">
      <c r="M73" s="13"/>
      <c r="N73" s="9"/>
      <c r="O73" s="44"/>
      <c r="P73" s="9"/>
      <c r="R73" s="17"/>
      <c r="S73" s="8"/>
      <c r="U73" s="18"/>
      <c r="V73" s="19"/>
      <c r="W73" s="17"/>
      <c r="X73" s="16"/>
      <c r="Y73" s="9"/>
      <c r="Z73" s="9"/>
      <c r="AA73" s="9"/>
      <c r="AB73" s="9"/>
      <c r="AC73" s="9"/>
      <c r="AD73" s="9"/>
      <c r="AE73" s="9"/>
      <c r="AF73" s="9"/>
      <c r="AG73" s="9"/>
      <c r="AH73" s="9"/>
      <c r="AI73" s="9"/>
      <c r="AJ73" s="9"/>
    </row>
    <row r="74" spans="2:36" x14ac:dyDescent="0.25">
      <c r="N74" s="9"/>
      <c r="O74" s="44"/>
      <c r="P74" s="9"/>
      <c r="R74" s="17"/>
      <c r="S74" s="8"/>
      <c r="U74" s="18"/>
      <c r="V74" s="19"/>
      <c r="W74" s="17"/>
      <c r="X74" s="16"/>
      <c r="Y74" s="9"/>
      <c r="Z74" s="9"/>
      <c r="AA74" s="9"/>
      <c r="AB74" s="9"/>
      <c r="AC74" s="9"/>
      <c r="AD74" s="9"/>
      <c r="AE74" s="9"/>
      <c r="AF74" s="9"/>
      <c r="AG74" s="9"/>
      <c r="AH74" s="9"/>
      <c r="AI74" s="9"/>
      <c r="AJ74" s="9"/>
    </row>
    <row r="75" spans="2:36" x14ac:dyDescent="0.25">
      <c r="M75" s="13"/>
      <c r="S75" s="8"/>
      <c r="W75" s="17"/>
      <c r="X75" s="16"/>
      <c r="Y75" s="9"/>
      <c r="Z75" s="9"/>
      <c r="AA75" s="9"/>
      <c r="AB75" s="9"/>
      <c r="AC75" s="9"/>
      <c r="AD75" s="9"/>
      <c r="AE75" s="9"/>
      <c r="AF75" s="9"/>
      <c r="AG75" s="9"/>
      <c r="AH75" s="9"/>
      <c r="AI75" s="9"/>
      <c r="AJ75" s="9"/>
    </row>
    <row r="77" spans="2:36" x14ac:dyDescent="0.25">
      <c r="M77" s="35"/>
      <c r="S77" s="20"/>
      <c r="X77" s="16"/>
      <c r="Y77" s="18"/>
      <c r="Z77" s="18"/>
      <c r="AA77" s="9"/>
      <c r="AB77" s="9"/>
      <c r="AC77" s="9"/>
      <c r="AD77" s="9"/>
      <c r="AE77" s="9"/>
      <c r="AF77" s="9"/>
      <c r="AG77" s="9"/>
      <c r="AH77" s="9"/>
      <c r="AI77" s="9"/>
      <c r="AJ77" s="9"/>
    </row>
    <row r="78" spans="2:36" x14ac:dyDescent="0.25">
      <c r="S78" s="20"/>
      <c r="X78" s="16"/>
      <c r="Y78" s="18"/>
      <c r="Z78" s="18"/>
      <c r="AA78" s="9"/>
      <c r="AB78" s="9"/>
      <c r="AC78" s="9"/>
      <c r="AD78" s="9"/>
      <c r="AE78" s="9"/>
      <c r="AF78" s="9"/>
      <c r="AG78" s="9"/>
      <c r="AH78" s="9"/>
      <c r="AI78" s="9"/>
      <c r="AJ78" s="9"/>
    </row>
    <row r="79" spans="2:36" x14ac:dyDescent="0.25">
      <c r="S79" s="20"/>
      <c r="X79" s="16"/>
      <c r="Y79" s="18"/>
      <c r="Z79" s="18"/>
      <c r="AA79" s="9"/>
      <c r="AB79" s="9"/>
      <c r="AC79" s="9"/>
      <c r="AD79" s="9"/>
      <c r="AE79" s="9"/>
      <c r="AF79" s="9"/>
      <c r="AG79" s="9"/>
      <c r="AH79" s="9"/>
      <c r="AI79" s="9"/>
      <c r="AJ79" s="9"/>
    </row>
    <row r="80" spans="2:36" x14ac:dyDescent="0.25">
      <c r="S80" s="20"/>
      <c r="X80" s="16"/>
      <c r="Y80" s="18"/>
      <c r="Z80" s="18"/>
      <c r="AA80" s="9"/>
      <c r="AB80" s="9"/>
      <c r="AC80" s="9"/>
      <c r="AD80" s="9"/>
      <c r="AE80" s="9"/>
      <c r="AF80" s="9"/>
      <c r="AG80" s="9"/>
      <c r="AH80" s="9"/>
      <c r="AI80" s="9"/>
      <c r="AJ80" s="9"/>
    </row>
    <row r="81" spans="13:36" x14ac:dyDescent="0.25">
      <c r="M81" s="36"/>
      <c r="S81" s="20"/>
      <c r="X81" s="16"/>
      <c r="Y81" s="18"/>
      <c r="Z81" s="18"/>
      <c r="AA81" s="9"/>
      <c r="AB81" s="9"/>
      <c r="AC81" s="9"/>
      <c r="AD81" s="9"/>
      <c r="AE81" s="9"/>
      <c r="AF81" s="9"/>
      <c r="AG81" s="9"/>
      <c r="AH81" s="9"/>
      <c r="AI81" s="9"/>
      <c r="AJ81" s="9"/>
    </row>
    <row r="82" spans="13:36" x14ac:dyDescent="0.25">
      <c r="S82" s="20"/>
      <c r="X82" s="16"/>
      <c r="Y82" s="18"/>
      <c r="Z82" s="18"/>
      <c r="AA82" s="9"/>
      <c r="AB82" s="9"/>
      <c r="AC82" s="9"/>
      <c r="AD82" s="9"/>
      <c r="AE82" s="9"/>
      <c r="AF82" s="9"/>
      <c r="AG82" s="9"/>
      <c r="AH82" s="9"/>
      <c r="AI82" s="9"/>
      <c r="AJ82" s="9"/>
    </row>
    <row r="83" spans="13:36" x14ac:dyDescent="0.25">
      <c r="S83" s="20"/>
      <c r="X83" s="16"/>
      <c r="Y83" s="18"/>
      <c r="Z83" s="18"/>
      <c r="AA83" s="9"/>
      <c r="AB83" s="9"/>
      <c r="AC83" s="9"/>
      <c r="AD83" s="9"/>
      <c r="AE83" s="9"/>
      <c r="AF83" s="9"/>
      <c r="AG83" s="9"/>
      <c r="AH83" s="9"/>
      <c r="AI83" s="9"/>
      <c r="AJ83" s="9"/>
    </row>
    <row r="84" spans="13:36" x14ac:dyDescent="0.25">
      <c r="S84" s="20"/>
      <c r="X84" s="16"/>
      <c r="Y84" s="18"/>
      <c r="Z84" s="18"/>
      <c r="AA84" s="9"/>
      <c r="AB84" s="9"/>
      <c r="AC84" s="9"/>
      <c r="AD84" s="9"/>
      <c r="AE84" s="9"/>
      <c r="AF84" s="9"/>
      <c r="AG84" s="9"/>
      <c r="AH84" s="9"/>
      <c r="AI84" s="9"/>
      <c r="AJ84" s="9"/>
    </row>
    <row r="86" spans="13:36" x14ac:dyDescent="0.25">
      <c r="M86" s="35"/>
      <c r="S86" s="20"/>
      <c r="W86" s="6"/>
      <c r="X86" s="16"/>
      <c r="Y86" s="18"/>
      <c r="Z86" s="18"/>
      <c r="AA86" s="9"/>
      <c r="AB86" s="9"/>
      <c r="AC86" s="9"/>
      <c r="AD86" s="9"/>
      <c r="AE86" s="9"/>
      <c r="AF86" s="9"/>
      <c r="AG86" s="9"/>
      <c r="AH86" s="9"/>
      <c r="AI86" s="9"/>
      <c r="AJ86" s="9"/>
    </row>
    <row r="87" spans="13:36" x14ac:dyDescent="0.25">
      <c r="M87" s="36"/>
      <c r="S87" s="20"/>
      <c r="W87" s="6"/>
      <c r="X87" s="16"/>
      <c r="Y87" s="18"/>
      <c r="Z87" s="18"/>
      <c r="AA87" s="9"/>
      <c r="AB87" s="9"/>
      <c r="AC87" s="9"/>
      <c r="AD87" s="9"/>
      <c r="AE87" s="9"/>
      <c r="AF87" s="9"/>
      <c r="AG87" s="9"/>
      <c r="AH87" s="9"/>
      <c r="AI87" s="9"/>
      <c r="AJ87" s="9"/>
    </row>
    <row r="88" spans="13:36" x14ac:dyDescent="0.25">
      <c r="M88" s="35"/>
      <c r="S88" s="20"/>
      <c r="X88" s="16"/>
      <c r="Y88" s="18"/>
      <c r="Z88" s="18"/>
      <c r="AA88" s="9"/>
      <c r="AB88" s="9"/>
      <c r="AC88" s="9"/>
      <c r="AD88" s="9"/>
      <c r="AE88" s="9"/>
      <c r="AF88" s="9"/>
      <c r="AG88" s="9"/>
      <c r="AH88" s="9"/>
      <c r="AI88" s="9"/>
      <c r="AJ88" s="9"/>
    </row>
    <row r="89" spans="13:36" x14ac:dyDescent="0.25">
      <c r="M89" s="36"/>
      <c r="S89" s="20"/>
      <c r="X89" s="16"/>
      <c r="Y89" s="18"/>
      <c r="Z89" s="18"/>
      <c r="AA89" s="9"/>
      <c r="AB89" s="9"/>
      <c r="AC89" s="9"/>
      <c r="AD89" s="9"/>
      <c r="AE89" s="9"/>
      <c r="AF89" s="9"/>
      <c r="AG89" s="9"/>
      <c r="AH89" s="9"/>
      <c r="AI89" s="9"/>
      <c r="AJ89" s="9"/>
    </row>
    <row r="90" spans="13:36" x14ac:dyDescent="0.25">
      <c r="M90" s="35"/>
      <c r="S90" s="20"/>
      <c r="X90" s="16"/>
      <c r="Y90" s="18"/>
      <c r="Z90" s="18"/>
      <c r="AA90" s="9"/>
      <c r="AB90" s="9"/>
      <c r="AC90" s="9"/>
      <c r="AD90" s="9"/>
      <c r="AE90" s="9"/>
      <c r="AF90" s="9"/>
      <c r="AG90" s="9"/>
      <c r="AH90" s="9"/>
      <c r="AI90" s="9"/>
      <c r="AJ90" s="9"/>
    </row>
    <row r="91" spans="13:36" x14ac:dyDescent="0.25">
      <c r="M91" s="14"/>
      <c r="N91" s="9"/>
      <c r="O91" s="44"/>
      <c r="P91" s="9"/>
      <c r="Q91" s="16"/>
      <c r="R91" s="18"/>
      <c r="S91" s="20"/>
      <c r="U91" s="18"/>
      <c r="V91" s="18"/>
      <c r="W91" s="17"/>
      <c r="X91" s="16"/>
      <c r="Y91" s="18"/>
      <c r="Z91" s="18"/>
      <c r="AA91" s="9"/>
      <c r="AB91" s="9"/>
      <c r="AC91" s="9"/>
      <c r="AD91" s="9"/>
      <c r="AE91" s="9"/>
      <c r="AF91" s="9"/>
      <c r="AG91" s="9"/>
      <c r="AH91" s="9"/>
      <c r="AI91" s="9"/>
      <c r="AJ91" s="9"/>
    </row>
    <row r="92" spans="13:36" x14ac:dyDescent="0.25">
      <c r="N92" s="9"/>
      <c r="O92" s="44"/>
      <c r="P92" s="9"/>
      <c r="Q92" s="16"/>
      <c r="R92" s="18"/>
      <c r="S92" s="20"/>
      <c r="U92" s="18"/>
      <c r="V92" s="18"/>
      <c r="W92" s="17"/>
      <c r="X92" s="16"/>
      <c r="Y92" s="18"/>
      <c r="Z92" s="18"/>
      <c r="AA92" s="9"/>
      <c r="AB92" s="9"/>
      <c r="AC92" s="9"/>
      <c r="AD92" s="9"/>
      <c r="AE92" s="9"/>
      <c r="AF92" s="9"/>
      <c r="AG92" s="9"/>
      <c r="AH92" s="9"/>
      <c r="AI92" s="9"/>
      <c r="AJ92" s="9"/>
    </row>
    <row r="93" spans="13:36" x14ac:dyDescent="0.25">
      <c r="M93" s="14"/>
      <c r="N93" s="9"/>
      <c r="O93" s="44"/>
      <c r="P93" s="9"/>
      <c r="Q93" s="16"/>
      <c r="R93" s="18"/>
      <c r="S93" s="20"/>
      <c r="U93" s="18"/>
      <c r="V93" s="19"/>
      <c r="W93" s="18"/>
      <c r="X93" s="16"/>
      <c r="Y93" s="18"/>
      <c r="Z93" s="18"/>
      <c r="AA93" s="9"/>
      <c r="AB93" s="9"/>
      <c r="AC93" s="9"/>
      <c r="AD93" s="9"/>
      <c r="AE93" s="9"/>
      <c r="AF93" s="9"/>
      <c r="AG93" s="9"/>
      <c r="AH93" s="9"/>
      <c r="AI93" s="9"/>
      <c r="AJ93" s="9"/>
    </row>
    <row r="94" spans="13:36" x14ac:dyDescent="0.25">
      <c r="N94" s="9"/>
      <c r="O94" s="44"/>
      <c r="P94" s="9"/>
      <c r="Q94" s="16"/>
      <c r="R94" s="18"/>
      <c r="S94" s="20"/>
      <c r="U94" s="18"/>
      <c r="V94" s="19"/>
      <c r="W94" s="18"/>
      <c r="X94" s="16"/>
      <c r="Y94" s="18"/>
      <c r="Z94" s="18"/>
      <c r="AA94" s="9"/>
      <c r="AB94" s="9"/>
      <c r="AC94" s="9"/>
      <c r="AD94" s="9"/>
      <c r="AE94" s="9"/>
      <c r="AF94" s="9"/>
      <c r="AG94" s="9"/>
      <c r="AH94" s="9"/>
      <c r="AI94" s="9"/>
      <c r="AJ94" s="9"/>
    </row>
    <row r="95" spans="13:36" x14ac:dyDescent="0.25">
      <c r="M95" s="14"/>
      <c r="N95" s="9"/>
      <c r="O95" s="44"/>
      <c r="P95" s="9"/>
      <c r="Q95" s="16"/>
      <c r="R95" s="18"/>
      <c r="S95" s="20"/>
      <c r="U95" s="18"/>
      <c r="V95" s="19"/>
      <c r="W95" s="18"/>
      <c r="X95" s="16"/>
      <c r="Y95" s="18"/>
      <c r="Z95" s="18"/>
      <c r="AA95" s="9"/>
      <c r="AB95" s="9"/>
      <c r="AC95" s="9"/>
      <c r="AD95" s="9"/>
      <c r="AE95" s="9"/>
      <c r="AF95" s="9"/>
      <c r="AG95" s="9"/>
      <c r="AH95" s="9"/>
      <c r="AI95" s="9"/>
      <c r="AJ95" s="9"/>
    </row>
    <row r="96" spans="13:36" x14ac:dyDescent="0.25">
      <c r="N96" s="9"/>
      <c r="O96" s="44"/>
      <c r="P96" s="9"/>
      <c r="Q96" s="16"/>
      <c r="R96" s="18"/>
      <c r="S96" s="20"/>
      <c r="U96" s="18"/>
      <c r="V96" s="19"/>
      <c r="W96" s="18"/>
      <c r="X96" s="16"/>
      <c r="Y96" s="18"/>
      <c r="Z96" s="18"/>
      <c r="AA96" s="9"/>
      <c r="AB96" s="9"/>
      <c r="AC96" s="9"/>
      <c r="AD96" s="9"/>
      <c r="AE96" s="9"/>
      <c r="AF96" s="9"/>
      <c r="AG96" s="9"/>
      <c r="AH96" s="9"/>
      <c r="AI96" s="9"/>
      <c r="AJ96" s="9"/>
    </row>
    <row r="97" spans="13:36" x14ac:dyDescent="0.25">
      <c r="M97" s="14"/>
      <c r="N97" s="9"/>
      <c r="O97" s="44"/>
      <c r="P97" s="9"/>
      <c r="Q97" s="16"/>
      <c r="R97" s="18"/>
      <c r="S97" s="20"/>
      <c r="U97" s="18"/>
      <c r="V97" s="19"/>
      <c r="W97" s="18"/>
      <c r="X97" s="16"/>
      <c r="Y97" s="18"/>
      <c r="Z97" s="18"/>
      <c r="AA97" s="9"/>
      <c r="AB97" s="9"/>
      <c r="AC97" s="9"/>
      <c r="AD97" s="9"/>
      <c r="AE97" s="9"/>
      <c r="AF97" s="9"/>
      <c r="AG97" s="9"/>
      <c r="AH97" s="9"/>
      <c r="AI97" s="9"/>
      <c r="AJ97" s="9"/>
    </row>
    <row r="98" spans="13:36" x14ac:dyDescent="0.25">
      <c r="N98" s="9"/>
      <c r="O98" s="44"/>
      <c r="P98" s="9"/>
      <c r="Q98" s="16"/>
      <c r="R98" s="18"/>
      <c r="S98" s="20"/>
      <c r="U98" s="18"/>
      <c r="V98" s="19"/>
      <c r="W98" s="18"/>
      <c r="X98" s="16"/>
      <c r="Y98" s="18"/>
      <c r="Z98" s="18"/>
      <c r="AA98" s="9"/>
      <c r="AB98" s="9"/>
      <c r="AC98" s="9"/>
      <c r="AD98" s="9"/>
      <c r="AE98" s="9"/>
      <c r="AF98" s="9"/>
      <c r="AG98" s="9"/>
      <c r="AH98" s="9"/>
      <c r="AI98" s="9"/>
      <c r="AJ98" s="9"/>
    </row>
    <row r="99" spans="13:36" x14ac:dyDescent="0.25">
      <c r="M99" s="14"/>
      <c r="N99" s="9"/>
      <c r="O99" s="44"/>
      <c r="P99" s="9"/>
      <c r="Q99" s="16"/>
      <c r="R99" s="18"/>
      <c r="S99" s="20"/>
      <c r="U99" s="18"/>
      <c r="V99" s="19"/>
      <c r="W99" s="18"/>
      <c r="X99" s="16"/>
      <c r="Y99" s="18"/>
      <c r="Z99" s="18"/>
      <c r="AA99" s="9"/>
      <c r="AB99" s="9"/>
      <c r="AC99" s="9"/>
      <c r="AD99" s="9"/>
      <c r="AE99" s="9"/>
      <c r="AF99" s="9"/>
      <c r="AG99" s="9"/>
      <c r="AH99" s="9"/>
      <c r="AI99" s="9"/>
      <c r="AJ99" s="9"/>
    </row>
    <row r="100" spans="13:36" x14ac:dyDescent="0.25">
      <c r="N100" s="9"/>
      <c r="O100" s="44"/>
      <c r="P100" s="9"/>
      <c r="Q100" s="16"/>
      <c r="R100" s="18"/>
      <c r="S100" s="20"/>
      <c r="U100" s="18"/>
      <c r="V100" s="19"/>
      <c r="W100" s="18"/>
      <c r="X100" s="16"/>
      <c r="Y100" s="18"/>
      <c r="Z100" s="18"/>
      <c r="AA100" s="9"/>
      <c r="AB100" s="9"/>
      <c r="AC100" s="9"/>
      <c r="AD100" s="9"/>
      <c r="AE100" s="9"/>
      <c r="AF100" s="9"/>
      <c r="AG100" s="9"/>
      <c r="AH100" s="9"/>
      <c r="AI100" s="9"/>
      <c r="AJ100" s="9"/>
    </row>
    <row r="101" spans="13:36" x14ac:dyDescent="0.25">
      <c r="M101" s="14"/>
      <c r="N101" s="9"/>
      <c r="O101" s="44"/>
      <c r="P101" s="9"/>
      <c r="Q101" s="16"/>
      <c r="R101" s="18"/>
      <c r="S101" s="20"/>
      <c r="U101" s="18"/>
      <c r="V101" s="19"/>
      <c r="W101" s="18"/>
      <c r="X101" s="16"/>
      <c r="Y101" s="18"/>
      <c r="Z101" s="18"/>
      <c r="AA101" s="9"/>
      <c r="AB101" s="9"/>
      <c r="AC101" s="9"/>
      <c r="AD101" s="9"/>
      <c r="AE101" s="9"/>
      <c r="AF101" s="9"/>
      <c r="AG101" s="9"/>
      <c r="AH101" s="9"/>
      <c r="AI101" s="9"/>
      <c r="AJ101" s="9"/>
    </row>
    <row r="102" spans="13:36" x14ac:dyDescent="0.25">
      <c r="N102" s="9"/>
      <c r="O102" s="44"/>
      <c r="P102" s="9"/>
      <c r="Q102" s="16"/>
      <c r="R102" s="18"/>
      <c r="S102" s="20"/>
      <c r="U102" s="18"/>
      <c r="V102" s="19"/>
      <c r="W102" s="18"/>
      <c r="X102" s="16"/>
      <c r="Y102" s="18"/>
      <c r="Z102" s="18"/>
      <c r="AA102" s="9"/>
      <c r="AB102" s="9"/>
      <c r="AC102" s="9"/>
      <c r="AD102" s="9"/>
      <c r="AE102" s="9"/>
      <c r="AF102" s="9"/>
      <c r="AG102" s="9"/>
      <c r="AH102" s="9"/>
      <c r="AI102" s="9"/>
      <c r="AJ102" s="9"/>
    </row>
    <row r="103" spans="13:36" x14ac:dyDescent="0.25">
      <c r="M103" s="14"/>
      <c r="N103" s="9"/>
      <c r="O103" s="44"/>
      <c r="P103" s="9"/>
      <c r="Q103" s="16"/>
      <c r="R103" s="18"/>
      <c r="S103" s="20"/>
      <c r="U103" s="18"/>
      <c r="V103" s="19"/>
      <c r="W103" s="18"/>
      <c r="X103" s="16"/>
      <c r="Y103" s="18"/>
      <c r="Z103" s="18"/>
      <c r="AA103" s="9"/>
      <c r="AB103" s="9"/>
      <c r="AC103" s="9"/>
      <c r="AD103" s="9"/>
      <c r="AE103" s="9"/>
      <c r="AF103" s="9"/>
      <c r="AG103" s="9"/>
      <c r="AH103" s="9"/>
      <c r="AI103" s="9"/>
      <c r="AJ103" s="9"/>
    </row>
    <row r="104" spans="13:36" x14ac:dyDescent="0.25">
      <c r="N104" s="9"/>
      <c r="O104" s="44"/>
      <c r="P104" s="9"/>
      <c r="Q104" s="16"/>
      <c r="R104" s="18"/>
      <c r="S104" s="20"/>
      <c r="U104" s="18"/>
      <c r="V104" s="19"/>
      <c r="W104" s="18"/>
      <c r="X104" s="16"/>
      <c r="Y104" s="18"/>
      <c r="Z104" s="18"/>
      <c r="AA104" s="9"/>
      <c r="AB104" s="9"/>
      <c r="AC104" s="9"/>
      <c r="AD104" s="9"/>
      <c r="AE104" s="9"/>
      <c r="AF104" s="9"/>
      <c r="AG104" s="9"/>
      <c r="AH104" s="9"/>
      <c r="AI104" s="9"/>
      <c r="AJ104" s="9"/>
    </row>
    <row r="105" spans="13:36" x14ac:dyDescent="0.25">
      <c r="M105" s="14"/>
      <c r="N105" s="9"/>
      <c r="O105" s="44"/>
      <c r="P105" s="9"/>
      <c r="Q105" s="18"/>
      <c r="R105" s="18"/>
      <c r="S105" s="20"/>
      <c r="U105" s="18"/>
      <c r="V105" s="21"/>
      <c r="W105" s="18"/>
      <c r="X105" s="18"/>
      <c r="Y105" s="18"/>
      <c r="Z105" s="18"/>
      <c r="AA105" s="9"/>
      <c r="AB105" s="9"/>
      <c r="AC105" s="9"/>
      <c r="AD105" s="9"/>
      <c r="AE105" s="9"/>
      <c r="AF105" s="9"/>
      <c r="AG105" s="9"/>
      <c r="AH105" s="9"/>
      <c r="AI105" s="9"/>
      <c r="AJ105" s="9"/>
    </row>
    <row r="106" spans="13:36" x14ac:dyDescent="0.25">
      <c r="N106" s="9"/>
      <c r="O106" s="44"/>
      <c r="P106" s="9"/>
      <c r="Q106" s="16"/>
      <c r="R106" s="18"/>
      <c r="S106" s="20"/>
      <c r="U106" s="18"/>
      <c r="V106" s="19"/>
      <c r="W106" s="18"/>
      <c r="X106" s="16"/>
      <c r="Y106" s="18"/>
      <c r="Z106" s="18"/>
      <c r="AA106" s="9"/>
      <c r="AB106" s="9"/>
      <c r="AC106" s="9"/>
      <c r="AD106" s="9"/>
      <c r="AE106" s="9"/>
      <c r="AF106" s="9"/>
      <c r="AG106" s="9"/>
      <c r="AH106" s="9"/>
      <c r="AI106" s="9"/>
      <c r="AJ106" s="9"/>
    </row>
    <row r="107" spans="13:36" x14ac:dyDescent="0.25">
      <c r="M107" s="14"/>
      <c r="N107" s="9"/>
      <c r="O107" s="44"/>
      <c r="P107" s="9"/>
      <c r="Q107" s="16"/>
      <c r="R107" s="18"/>
      <c r="S107" s="20"/>
      <c r="U107" s="18"/>
      <c r="V107" s="19"/>
      <c r="W107" s="18"/>
      <c r="X107" s="16"/>
      <c r="Y107" s="18"/>
      <c r="Z107" s="18"/>
      <c r="AA107" s="9"/>
      <c r="AB107" s="9"/>
      <c r="AC107" s="9"/>
      <c r="AD107" s="9"/>
      <c r="AE107" s="9"/>
      <c r="AF107" s="9"/>
      <c r="AG107" s="9"/>
      <c r="AH107" s="9"/>
      <c r="AI107" s="9"/>
      <c r="AJ107" s="9"/>
    </row>
    <row r="108" spans="13:36" x14ac:dyDescent="0.25">
      <c r="N108" s="9"/>
      <c r="O108" s="44"/>
      <c r="P108" s="9"/>
      <c r="Q108" s="16"/>
      <c r="R108" s="18"/>
      <c r="S108" s="20"/>
      <c r="U108" s="18"/>
      <c r="V108" s="19"/>
      <c r="W108" s="18"/>
      <c r="X108" s="16"/>
      <c r="Y108" s="18"/>
      <c r="Z108" s="18"/>
      <c r="AA108" s="9"/>
      <c r="AB108" s="9"/>
      <c r="AC108" s="9"/>
      <c r="AD108" s="9"/>
      <c r="AE108" s="9"/>
      <c r="AF108" s="9"/>
      <c r="AG108" s="9"/>
      <c r="AH108" s="9"/>
      <c r="AI108" s="9"/>
      <c r="AJ108" s="9"/>
    </row>
    <row r="109" spans="13:36" x14ac:dyDescent="0.25">
      <c r="M109" s="14"/>
      <c r="N109" s="9"/>
      <c r="O109" s="44"/>
      <c r="P109" s="9"/>
      <c r="Q109" s="16"/>
      <c r="R109" s="18"/>
      <c r="S109" s="20"/>
      <c r="U109" s="18"/>
      <c r="V109" s="19"/>
      <c r="W109" s="18"/>
      <c r="X109" s="16"/>
      <c r="Y109" s="18"/>
      <c r="Z109" s="18"/>
      <c r="AA109" s="9"/>
      <c r="AB109" s="9"/>
      <c r="AC109" s="9"/>
      <c r="AD109" s="9"/>
      <c r="AE109" s="9"/>
      <c r="AF109" s="9"/>
      <c r="AG109" s="9"/>
      <c r="AH109" s="9"/>
      <c r="AI109" s="9"/>
      <c r="AJ109" s="9"/>
    </row>
    <row r="110" spans="13:36" x14ac:dyDescent="0.25">
      <c r="N110" s="9"/>
      <c r="O110" s="44"/>
      <c r="P110" s="9"/>
      <c r="Q110" s="16"/>
      <c r="R110" s="18"/>
      <c r="S110" s="20"/>
      <c r="U110" s="18"/>
      <c r="V110" s="19"/>
      <c r="W110" s="18"/>
      <c r="X110" s="16"/>
      <c r="Y110" s="18"/>
      <c r="Z110" s="18"/>
      <c r="AA110" s="9"/>
      <c r="AB110" s="9"/>
      <c r="AC110" s="9"/>
      <c r="AD110" s="9"/>
      <c r="AE110" s="9"/>
      <c r="AF110" s="9"/>
      <c r="AG110" s="9"/>
      <c r="AH110" s="9"/>
      <c r="AI110" s="9"/>
      <c r="AJ110" s="9"/>
    </row>
    <row r="111" spans="13:36" x14ac:dyDescent="0.25">
      <c r="M111" s="14"/>
      <c r="N111" s="9"/>
      <c r="O111" s="44"/>
      <c r="P111" s="9"/>
      <c r="Q111" s="16"/>
      <c r="R111" s="18"/>
      <c r="S111" s="20"/>
      <c r="U111" s="18"/>
      <c r="V111" s="19"/>
      <c r="W111" s="18"/>
      <c r="X111" s="16"/>
      <c r="Y111" s="18"/>
      <c r="Z111" s="18"/>
      <c r="AA111" s="9"/>
      <c r="AB111" s="9"/>
      <c r="AC111" s="9"/>
      <c r="AD111" s="9"/>
      <c r="AE111" s="9"/>
      <c r="AF111" s="9"/>
      <c r="AG111" s="9"/>
      <c r="AH111" s="9"/>
      <c r="AI111" s="9"/>
      <c r="AJ111" s="9"/>
    </row>
    <row r="112" spans="13:36" x14ac:dyDescent="0.25">
      <c r="N112" s="9"/>
      <c r="O112" s="44"/>
      <c r="P112" s="9"/>
      <c r="Q112" s="16"/>
      <c r="R112" s="18"/>
      <c r="S112" s="20"/>
      <c r="U112" s="18"/>
      <c r="V112" s="19"/>
      <c r="W112" s="18"/>
      <c r="X112" s="16"/>
      <c r="Y112" s="18"/>
      <c r="Z112" s="18"/>
      <c r="AA112" s="9"/>
      <c r="AB112" s="9"/>
      <c r="AC112" s="9"/>
      <c r="AD112" s="9"/>
      <c r="AE112" s="9"/>
      <c r="AF112" s="9"/>
      <c r="AG112" s="9"/>
      <c r="AH112" s="9"/>
      <c r="AI112" s="9"/>
      <c r="AJ112" s="9"/>
    </row>
    <row r="113" spans="13:36" x14ac:dyDescent="0.25">
      <c r="M113" s="14"/>
      <c r="N113" s="9"/>
      <c r="O113" s="44"/>
      <c r="P113" s="9"/>
      <c r="Q113" s="16"/>
      <c r="R113" s="18"/>
      <c r="S113" s="20"/>
      <c r="U113" s="18"/>
      <c r="V113" s="19"/>
      <c r="W113" s="18"/>
      <c r="X113" s="16"/>
      <c r="Y113" s="18"/>
      <c r="Z113" s="18"/>
      <c r="AA113" s="9"/>
      <c r="AB113" s="9"/>
      <c r="AC113" s="9"/>
      <c r="AD113" s="9"/>
      <c r="AE113" s="9"/>
      <c r="AF113" s="9"/>
      <c r="AG113" s="9"/>
      <c r="AH113" s="9"/>
      <c r="AI113" s="9"/>
      <c r="AJ113" s="9"/>
    </row>
    <row r="114" spans="13:36" x14ac:dyDescent="0.25">
      <c r="N114" s="9"/>
      <c r="O114" s="44"/>
      <c r="P114" s="9"/>
      <c r="Q114" s="16"/>
      <c r="R114" s="18"/>
      <c r="S114" s="20"/>
      <c r="U114" s="18"/>
      <c r="V114" s="19"/>
      <c r="W114" s="18"/>
      <c r="X114" s="16"/>
      <c r="Y114" s="18"/>
      <c r="Z114" s="18"/>
      <c r="AA114" s="9"/>
      <c r="AB114" s="9"/>
      <c r="AC114" s="9"/>
      <c r="AD114" s="9"/>
      <c r="AE114" s="9"/>
      <c r="AF114" s="9"/>
      <c r="AG114" s="9"/>
      <c r="AH114" s="9"/>
      <c r="AI114" s="9"/>
      <c r="AJ114" s="9"/>
    </row>
    <row r="115" spans="13:36" x14ac:dyDescent="0.25">
      <c r="M115" s="14"/>
      <c r="N115" s="9"/>
      <c r="O115" s="44"/>
      <c r="P115" s="9"/>
      <c r="Q115" s="16"/>
      <c r="R115" s="18"/>
      <c r="S115" s="20"/>
      <c r="U115" s="18"/>
      <c r="V115" s="19"/>
      <c r="W115" s="18"/>
      <c r="X115" s="16"/>
      <c r="Y115" s="18"/>
      <c r="Z115" s="18"/>
      <c r="AA115" s="9"/>
      <c r="AB115" s="9"/>
      <c r="AC115" s="9"/>
      <c r="AD115" s="9"/>
      <c r="AE115" s="9"/>
      <c r="AF115" s="9"/>
      <c r="AG115" s="9"/>
      <c r="AH115" s="9"/>
      <c r="AI115" s="9"/>
      <c r="AJ115" s="9"/>
    </row>
    <row r="116" spans="13:36" x14ac:dyDescent="0.25">
      <c r="N116" s="9"/>
      <c r="O116" s="44"/>
      <c r="P116" s="9"/>
      <c r="Q116" s="16"/>
      <c r="R116" s="18"/>
      <c r="S116" s="20"/>
      <c r="U116" s="18"/>
      <c r="V116" s="19"/>
      <c r="W116" s="18"/>
      <c r="X116" s="16"/>
      <c r="Y116" s="18"/>
      <c r="Z116" s="18"/>
      <c r="AA116" s="9"/>
      <c r="AB116" s="9"/>
      <c r="AC116" s="9"/>
      <c r="AD116" s="9"/>
      <c r="AE116" s="9"/>
      <c r="AF116" s="9"/>
      <c r="AG116" s="9"/>
      <c r="AH116" s="9"/>
      <c r="AI116" s="9"/>
      <c r="AJ116" s="9"/>
    </row>
    <row r="117" spans="13:36" x14ac:dyDescent="0.25">
      <c r="M117" s="14"/>
      <c r="N117" s="9"/>
      <c r="O117" s="44"/>
      <c r="P117" s="9"/>
      <c r="Q117" s="16"/>
      <c r="R117" s="18"/>
      <c r="S117" s="20"/>
      <c r="U117" s="18"/>
      <c r="V117" s="19"/>
      <c r="W117" s="18"/>
      <c r="X117" s="16"/>
      <c r="Y117" s="18"/>
      <c r="Z117" s="18"/>
      <c r="AA117" s="9"/>
      <c r="AB117" s="9"/>
      <c r="AC117" s="9"/>
      <c r="AD117" s="9"/>
      <c r="AE117" s="9"/>
      <c r="AF117" s="9"/>
      <c r="AG117" s="9"/>
      <c r="AH117" s="9"/>
      <c r="AI117" s="9"/>
      <c r="AJ117" s="9"/>
    </row>
    <row r="118" spans="13:36" x14ac:dyDescent="0.25">
      <c r="N118" s="9"/>
      <c r="O118" s="44"/>
      <c r="P118" s="9"/>
      <c r="Q118" s="16"/>
      <c r="R118" s="18"/>
      <c r="S118" s="20"/>
      <c r="U118" s="18"/>
      <c r="V118" s="19"/>
      <c r="W118" s="18"/>
      <c r="X118" s="16"/>
      <c r="Y118" s="18"/>
      <c r="Z118" s="18"/>
      <c r="AA118" s="9"/>
      <c r="AB118" s="9"/>
      <c r="AC118" s="9"/>
      <c r="AD118" s="9"/>
      <c r="AE118" s="9"/>
      <c r="AF118" s="9"/>
      <c r="AG118" s="9"/>
      <c r="AH118" s="9"/>
      <c r="AI118" s="9"/>
      <c r="AJ118" s="9"/>
    </row>
    <row r="119" spans="13:36" x14ac:dyDescent="0.25">
      <c r="M119" s="14"/>
      <c r="N119" s="9"/>
      <c r="O119" s="44"/>
      <c r="P119" s="9"/>
      <c r="Q119" s="16"/>
      <c r="R119" s="18"/>
      <c r="S119" s="20"/>
      <c r="U119" s="18"/>
      <c r="V119" s="19"/>
      <c r="W119" s="18"/>
      <c r="X119" s="16"/>
      <c r="Y119" s="18"/>
      <c r="Z119" s="18"/>
      <c r="AA119" s="9"/>
      <c r="AB119" s="9"/>
      <c r="AC119" s="9"/>
      <c r="AD119" s="9"/>
      <c r="AE119" s="9"/>
      <c r="AF119" s="9"/>
      <c r="AG119" s="9"/>
      <c r="AH119" s="9"/>
      <c r="AI119" s="9"/>
      <c r="AJ119" s="9"/>
    </row>
    <row r="120" spans="13:36" x14ac:dyDescent="0.25">
      <c r="N120" s="9"/>
      <c r="O120" s="44"/>
      <c r="P120" s="9"/>
      <c r="Q120" s="16"/>
      <c r="R120" s="18"/>
      <c r="S120" s="20"/>
      <c r="U120" s="18"/>
      <c r="V120" s="19"/>
      <c r="W120" s="18"/>
      <c r="X120" s="16"/>
      <c r="Y120" s="18"/>
      <c r="Z120" s="18"/>
      <c r="AA120" s="9"/>
      <c r="AB120" s="9"/>
      <c r="AC120" s="9"/>
      <c r="AD120" s="9"/>
      <c r="AE120" s="9"/>
      <c r="AF120" s="9"/>
      <c r="AG120" s="9"/>
      <c r="AH120" s="9"/>
      <c r="AI120" s="9"/>
      <c r="AJ120" s="9"/>
    </row>
    <row r="121" spans="13:36" x14ac:dyDescent="0.25">
      <c r="M121" s="14"/>
      <c r="N121" s="9"/>
      <c r="O121" s="44"/>
      <c r="P121" s="9"/>
      <c r="Q121" s="16"/>
      <c r="R121" s="18"/>
      <c r="S121" s="20"/>
      <c r="U121" s="18"/>
      <c r="V121" s="19"/>
      <c r="W121" s="18"/>
      <c r="X121" s="16"/>
      <c r="Y121" s="18"/>
      <c r="Z121" s="18"/>
      <c r="AA121" s="9"/>
      <c r="AB121" s="9"/>
      <c r="AC121" s="9"/>
      <c r="AD121" s="9"/>
      <c r="AE121" s="9"/>
      <c r="AF121" s="9"/>
      <c r="AG121" s="9"/>
      <c r="AH121" s="9"/>
      <c r="AI121" s="9"/>
      <c r="AJ121" s="9"/>
    </row>
    <row r="122" spans="13:36" x14ac:dyDescent="0.25">
      <c r="N122" s="9"/>
      <c r="O122" s="44"/>
      <c r="P122" s="9"/>
      <c r="Q122" s="16"/>
      <c r="R122" s="18"/>
      <c r="S122" s="20"/>
      <c r="U122" s="18"/>
      <c r="V122" s="19"/>
      <c r="W122" s="18"/>
      <c r="X122" s="16"/>
      <c r="Y122" s="18"/>
      <c r="Z122" s="18"/>
      <c r="AA122" s="9"/>
      <c r="AB122" s="9"/>
      <c r="AC122" s="9"/>
      <c r="AD122" s="9"/>
      <c r="AE122" s="9"/>
      <c r="AF122" s="9"/>
      <c r="AG122" s="9"/>
      <c r="AH122" s="9"/>
      <c r="AI122" s="9"/>
      <c r="AJ122" s="9"/>
    </row>
    <row r="123" spans="13:36" x14ac:dyDescent="0.25">
      <c r="M123" s="14"/>
      <c r="N123" s="9"/>
      <c r="O123" s="44"/>
      <c r="P123" s="9"/>
      <c r="Q123" s="16"/>
      <c r="R123" s="18"/>
      <c r="S123" s="20"/>
      <c r="U123" s="18"/>
      <c r="V123" s="19"/>
      <c r="W123" s="18"/>
      <c r="X123" s="16"/>
      <c r="Y123" s="18"/>
      <c r="Z123" s="18"/>
      <c r="AA123" s="9"/>
      <c r="AB123" s="9"/>
      <c r="AC123" s="9"/>
      <c r="AD123" s="9"/>
      <c r="AE123" s="9"/>
      <c r="AF123" s="9"/>
      <c r="AG123" s="9"/>
      <c r="AH123" s="9"/>
      <c r="AI123" s="9"/>
      <c r="AJ123" s="9"/>
    </row>
    <row r="124" spans="13:36" x14ac:dyDescent="0.25">
      <c r="N124" s="9"/>
      <c r="O124" s="44"/>
      <c r="P124" s="9"/>
      <c r="Q124" s="16"/>
      <c r="R124" s="18"/>
      <c r="S124" s="20"/>
      <c r="U124" s="18"/>
      <c r="V124" s="19"/>
      <c r="W124" s="18"/>
      <c r="X124" s="16"/>
      <c r="Y124" s="18"/>
      <c r="Z124" s="18"/>
      <c r="AA124" s="9"/>
      <c r="AB124" s="9"/>
      <c r="AC124" s="9"/>
      <c r="AD124" s="9"/>
      <c r="AE124" s="9"/>
      <c r="AF124" s="9"/>
      <c r="AG124" s="9"/>
      <c r="AH124" s="9"/>
      <c r="AI124" s="9"/>
      <c r="AJ124" s="9"/>
    </row>
    <row r="125" spans="13:36" x14ac:dyDescent="0.25">
      <c r="M125" s="14"/>
      <c r="N125" s="9"/>
      <c r="O125" s="44"/>
      <c r="P125" s="9"/>
      <c r="Q125" s="16"/>
      <c r="R125" s="18"/>
      <c r="S125" s="20"/>
      <c r="U125" s="18"/>
      <c r="V125" s="19"/>
      <c r="W125" s="18"/>
      <c r="X125" s="16"/>
      <c r="Y125" s="18"/>
      <c r="Z125" s="18"/>
      <c r="AA125" s="9"/>
      <c r="AB125" s="9"/>
      <c r="AC125" s="9"/>
      <c r="AD125" s="9"/>
      <c r="AE125" s="9"/>
      <c r="AF125" s="9"/>
      <c r="AG125" s="9"/>
      <c r="AH125" s="9"/>
      <c r="AI125" s="9"/>
      <c r="AJ125" s="9"/>
    </row>
    <row r="126" spans="13:36" x14ac:dyDescent="0.25">
      <c r="N126" s="9"/>
      <c r="O126" s="44"/>
      <c r="P126" s="9"/>
      <c r="Q126" s="16"/>
      <c r="R126" s="18"/>
      <c r="S126" s="20"/>
      <c r="U126" s="18"/>
      <c r="V126" s="19"/>
      <c r="W126" s="18"/>
      <c r="X126" s="16"/>
      <c r="Y126" s="18"/>
      <c r="Z126" s="18"/>
      <c r="AA126" s="9"/>
      <c r="AB126" s="9"/>
      <c r="AC126" s="9"/>
      <c r="AD126" s="9"/>
      <c r="AE126" s="9"/>
      <c r="AF126" s="9"/>
      <c r="AG126" s="9"/>
      <c r="AH126" s="9"/>
      <c r="AI126" s="9"/>
      <c r="AJ126" s="9"/>
    </row>
    <row r="127" spans="13:36" x14ac:dyDescent="0.25">
      <c r="M127" s="14"/>
      <c r="N127" s="9"/>
      <c r="O127" s="44"/>
      <c r="P127" s="9"/>
      <c r="Q127" s="16"/>
      <c r="R127" s="18"/>
      <c r="S127" s="20"/>
      <c r="U127" s="18"/>
      <c r="V127" s="19"/>
      <c r="W127" s="18"/>
      <c r="X127" s="16"/>
      <c r="Y127" s="18"/>
      <c r="Z127" s="18"/>
      <c r="AA127" s="9"/>
      <c r="AB127" s="9"/>
      <c r="AC127" s="9"/>
      <c r="AD127" s="9"/>
      <c r="AE127" s="9"/>
      <c r="AF127" s="9"/>
      <c r="AG127" s="9"/>
      <c r="AH127" s="9"/>
      <c r="AI127" s="9"/>
      <c r="AJ127" s="9"/>
    </row>
    <row r="128" spans="13:36" x14ac:dyDescent="0.25">
      <c r="N128" s="9"/>
      <c r="O128" s="44"/>
      <c r="P128" s="9"/>
      <c r="Q128" s="16"/>
      <c r="R128" s="18"/>
      <c r="S128" s="20"/>
      <c r="U128" s="18"/>
      <c r="V128" s="19"/>
      <c r="W128" s="17"/>
      <c r="X128" s="16"/>
      <c r="Y128" s="18"/>
      <c r="Z128" s="18"/>
      <c r="AA128" s="9"/>
      <c r="AB128" s="9"/>
      <c r="AC128" s="9"/>
      <c r="AD128" s="9"/>
      <c r="AE128" s="9"/>
      <c r="AF128" s="9"/>
      <c r="AG128" s="9"/>
      <c r="AH128" s="9"/>
      <c r="AI128" s="9"/>
      <c r="AJ128" s="9"/>
    </row>
    <row r="129" spans="13:36" x14ac:dyDescent="0.25">
      <c r="M129" s="14"/>
      <c r="N129" s="9"/>
      <c r="O129" s="44"/>
      <c r="P129" s="9"/>
      <c r="Q129" s="16"/>
      <c r="R129" s="18"/>
      <c r="S129" s="20"/>
      <c r="U129" s="18"/>
      <c r="V129" s="19"/>
      <c r="W129" s="17"/>
      <c r="X129" s="16"/>
      <c r="Y129" s="18"/>
      <c r="Z129" s="18"/>
      <c r="AA129" s="9"/>
      <c r="AB129" s="9"/>
      <c r="AC129" s="9"/>
      <c r="AD129" s="9"/>
      <c r="AE129" s="9"/>
      <c r="AF129" s="9"/>
      <c r="AG129" s="9"/>
      <c r="AH129" s="9"/>
      <c r="AI129" s="9"/>
      <c r="AJ129" s="9"/>
    </row>
    <row r="130" spans="13:36" x14ac:dyDescent="0.25">
      <c r="N130" s="9"/>
      <c r="O130" s="44"/>
      <c r="P130" s="9"/>
      <c r="Q130" s="16"/>
      <c r="R130" s="18"/>
      <c r="S130" s="20"/>
      <c r="U130" s="18"/>
      <c r="V130" s="19"/>
      <c r="W130" s="17"/>
      <c r="X130" s="16"/>
      <c r="Y130" s="18"/>
      <c r="Z130" s="18"/>
      <c r="AA130" s="9"/>
      <c r="AB130" s="9"/>
      <c r="AC130" s="9"/>
      <c r="AD130" s="9"/>
      <c r="AE130" s="9"/>
      <c r="AF130" s="9"/>
      <c r="AG130" s="9"/>
      <c r="AH130" s="9"/>
      <c r="AI130" s="9"/>
      <c r="AJ130" s="9"/>
    </row>
    <row r="131" spans="13:36" x14ac:dyDescent="0.25">
      <c r="M131" s="14"/>
      <c r="N131" s="9"/>
      <c r="O131" s="44"/>
      <c r="P131" s="9"/>
      <c r="Q131" s="16"/>
      <c r="R131" s="18"/>
      <c r="S131" s="20"/>
      <c r="U131" s="18"/>
      <c r="V131" s="19"/>
      <c r="W131" s="17"/>
      <c r="X131" s="16"/>
      <c r="Y131" s="18"/>
      <c r="Z131" s="18"/>
      <c r="AA131" s="9"/>
      <c r="AB131" s="9"/>
      <c r="AC131" s="9"/>
      <c r="AD131" s="9"/>
      <c r="AE131" s="9"/>
      <c r="AF131" s="9"/>
      <c r="AG131" s="9"/>
      <c r="AH131" s="9"/>
      <c r="AI131" s="9"/>
      <c r="AJ131" s="9"/>
    </row>
    <row r="132" spans="13:36" x14ac:dyDescent="0.25">
      <c r="N132" s="9"/>
      <c r="O132" s="44"/>
      <c r="P132" s="9"/>
      <c r="Q132" s="16"/>
      <c r="R132" s="18"/>
      <c r="S132" s="20"/>
      <c r="U132" s="18"/>
      <c r="V132" s="19"/>
      <c r="W132" s="17"/>
      <c r="X132" s="16"/>
      <c r="Y132" s="18"/>
      <c r="Z132" s="18"/>
      <c r="AA132" s="9"/>
      <c r="AB132" s="9"/>
      <c r="AC132" s="9"/>
      <c r="AD132" s="9"/>
      <c r="AE132" s="9"/>
      <c r="AF132" s="9"/>
      <c r="AG132" s="9"/>
      <c r="AH132" s="9"/>
      <c r="AI132" s="9"/>
      <c r="AJ132" s="9"/>
    </row>
    <row r="133" spans="13:36" x14ac:dyDescent="0.25">
      <c r="M133" s="37"/>
      <c r="N133" s="9"/>
      <c r="O133" s="44"/>
      <c r="P133" s="9"/>
      <c r="Q133" s="16"/>
      <c r="R133" s="18"/>
      <c r="S133" s="20"/>
      <c r="U133" s="18"/>
      <c r="V133" s="19"/>
      <c r="W133" s="17"/>
      <c r="X133" s="16"/>
      <c r="Y133" s="18"/>
      <c r="Z133" s="18"/>
      <c r="AA133" s="9"/>
      <c r="AB133" s="9"/>
      <c r="AC133" s="9"/>
      <c r="AD133" s="9"/>
      <c r="AE133" s="9"/>
      <c r="AF133" s="9"/>
      <c r="AG133" s="9"/>
      <c r="AH133" s="9"/>
      <c r="AI133" s="9"/>
      <c r="AJ133" s="9"/>
    </row>
    <row r="134" spans="13:36" x14ac:dyDescent="0.25">
      <c r="M134" s="14"/>
      <c r="N134" s="9"/>
      <c r="O134" s="44"/>
      <c r="P134" s="9"/>
      <c r="Q134" s="16"/>
      <c r="R134" s="18"/>
      <c r="S134" s="20"/>
      <c r="U134" s="18"/>
      <c r="V134" s="19"/>
      <c r="W134" s="17"/>
      <c r="X134" s="16"/>
      <c r="Y134" s="18"/>
      <c r="Z134" s="18"/>
      <c r="AA134" s="9"/>
      <c r="AB134" s="9"/>
      <c r="AC134" s="9"/>
      <c r="AD134" s="9"/>
      <c r="AE134" s="9"/>
      <c r="AF134" s="9"/>
      <c r="AG134" s="9"/>
      <c r="AH134" s="9"/>
      <c r="AI134" s="9"/>
      <c r="AJ134" s="9"/>
    </row>
    <row r="135" spans="13:36" x14ac:dyDescent="0.25">
      <c r="N135" s="9"/>
      <c r="O135" s="44"/>
      <c r="P135" s="9"/>
      <c r="Q135" s="16"/>
      <c r="R135" s="18"/>
      <c r="S135" s="20"/>
      <c r="U135" s="18"/>
      <c r="V135" s="19"/>
      <c r="W135" s="17"/>
      <c r="X135" s="16"/>
      <c r="Y135" s="18"/>
      <c r="Z135" s="18"/>
      <c r="AA135" s="9"/>
      <c r="AB135" s="9"/>
      <c r="AC135" s="9"/>
      <c r="AD135" s="9"/>
      <c r="AE135" s="9"/>
      <c r="AF135" s="9"/>
      <c r="AG135" s="9"/>
      <c r="AH135" s="9"/>
      <c r="AI135" s="9"/>
      <c r="AJ135" s="9"/>
    </row>
    <row r="136" spans="13:36" x14ac:dyDescent="0.25">
      <c r="M136" s="14"/>
      <c r="N136" s="9"/>
      <c r="O136" s="44"/>
      <c r="P136" s="9"/>
      <c r="Q136" s="16"/>
      <c r="R136" s="18"/>
      <c r="S136" s="20"/>
      <c r="U136" s="18"/>
      <c r="V136" s="19"/>
      <c r="W136" s="17"/>
      <c r="X136" s="16"/>
      <c r="Y136" s="18"/>
      <c r="Z136" s="18"/>
      <c r="AA136" s="9"/>
      <c r="AB136" s="9"/>
      <c r="AC136" s="9"/>
      <c r="AD136" s="9"/>
      <c r="AE136" s="9"/>
      <c r="AF136" s="9"/>
      <c r="AG136" s="9"/>
      <c r="AH136" s="9"/>
      <c r="AI136" s="9"/>
      <c r="AJ136" s="9"/>
    </row>
    <row r="137" spans="13:36" x14ac:dyDescent="0.25">
      <c r="N137" s="9"/>
      <c r="O137" s="44"/>
      <c r="P137" s="9"/>
      <c r="Q137" s="16"/>
      <c r="R137" s="18"/>
      <c r="S137" s="20"/>
      <c r="U137" s="18"/>
      <c r="V137" s="19"/>
      <c r="W137" s="17"/>
      <c r="X137" s="16"/>
      <c r="Y137" s="18"/>
      <c r="Z137" s="18"/>
      <c r="AA137" s="9"/>
      <c r="AB137" s="9"/>
      <c r="AC137" s="9"/>
      <c r="AD137" s="9"/>
      <c r="AE137" s="9"/>
      <c r="AF137" s="9"/>
      <c r="AG137" s="9"/>
      <c r="AH137" s="9"/>
      <c r="AI137" s="9"/>
      <c r="AJ137" s="9"/>
    </row>
    <row r="138" spans="13:36" x14ac:dyDescent="0.25">
      <c r="M138" s="37"/>
      <c r="N138" s="9"/>
      <c r="O138" s="44"/>
      <c r="P138" s="9"/>
      <c r="Q138" s="16"/>
      <c r="R138" s="18"/>
      <c r="S138" s="20"/>
      <c r="U138" s="18"/>
      <c r="V138" s="19"/>
      <c r="W138" s="17"/>
      <c r="X138" s="16"/>
      <c r="Y138" s="18"/>
      <c r="Z138" s="18"/>
      <c r="AA138" s="9"/>
      <c r="AB138" s="9"/>
      <c r="AC138" s="9"/>
      <c r="AD138" s="9"/>
      <c r="AE138" s="9"/>
      <c r="AF138" s="9"/>
      <c r="AG138" s="9"/>
      <c r="AH138" s="9"/>
      <c r="AI138" s="9"/>
      <c r="AJ138" s="9"/>
    </row>
    <row r="139" spans="13:36" x14ac:dyDescent="0.25">
      <c r="M139" s="14"/>
      <c r="N139" s="9"/>
      <c r="O139" s="44"/>
      <c r="P139" s="9"/>
      <c r="Q139" s="16"/>
      <c r="R139" s="18"/>
      <c r="S139" s="20"/>
      <c r="U139" s="18"/>
      <c r="V139" s="19"/>
      <c r="W139" s="17"/>
      <c r="X139" s="16"/>
      <c r="Y139" s="18"/>
      <c r="Z139" s="18"/>
      <c r="AA139" s="9"/>
      <c r="AB139" s="9"/>
      <c r="AC139" s="9"/>
      <c r="AD139" s="9"/>
      <c r="AE139" s="9"/>
      <c r="AF139" s="9"/>
      <c r="AG139" s="9"/>
      <c r="AH139" s="9"/>
      <c r="AI139" s="9"/>
      <c r="AJ139" s="9"/>
    </row>
    <row r="140" spans="13:36" x14ac:dyDescent="0.25">
      <c r="N140" s="9"/>
      <c r="O140" s="44"/>
      <c r="P140" s="9"/>
      <c r="Q140" s="16"/>
      <c r="R140" s="18"/>
      <c r="S140" s="20"/>
      <c r="U140" s="18"/>
      <c r="V140" s="18"/>
      <c r="W140" s="17"/>
      <c r="X140" s="16"/>
      <c r="Y140" s="18"/>
      <c r="Z140" s="18"/>
      <c r="AA140" s="9"/>
      <c r="AB140" s="9"/>
      <c r="AC140" s="9"/>
      <c r="AD140" s="9"/>
      <c r="AE140" s="9"/>
      <c r="AF140" s="9"/>
      <c r="AG140" s="9"/>
      <c r="AH140" s="9"/>
      <c r="AI140" s="9"/>
      <c r="AJ140" s="9"/>
    </row>
    <row r="141" spans="13:36" x14ac:dyDescent="0.25">
      <c r="M141" s="14"/>
      <c r="N141" s="12"/>
      <c r="O141" s="45"/>
      <c r="P141" s="9"/>
      <c r="Q141" s="16"/>
      <c r="R141" s="18"/>
      <c r="S141" s="20"/>
      <c r="U141" s="18"/>
      <c r="V141" s="18"/>
      <c r="W141" s="17"/>
      <c r="X141" s="16"/>
      <c r="Y141" s="18"/>
      <c r="Z141" s="18"/>
      <c r="AA141" s="9"/>
      <c r="AB141" s="9"/>
      <c r="AC141" s="9"/>
      <c r="AD141" s="9"/>
      <c r="AE141" s="9"/>
      <c r="AF141" s="9"/>
      <c r="AG141" s="9"/>
      <c r="AH141" s="9"/>
      <c r="AI141" s="9"/>
      <c r="AJ141" s="9"/>
    </row>
    <row r="142" spans="13:36" x14ac:dyDescent="0.25">
      <c r="N142" s="9"/>
      <c r="O142" s="44"/>
      <c r="P142" s="9"/>
      <c r="S142" s="20"/>
      <c r="W142" s="3"/>
      <c r="Y142" s="18"/>
      <c r="Z142" s="18"/>
      <c r="AA142" s="9"/>
      <c r="AB142" s="9"/>
      <c r="AC142" s="9"/>
      <c r="AD142" s="9"/>
      <c r="AE142" s="9"/>
      <c r="AF142" s="9"/>
      <c r="AG142" s="9"/>
      <c r="AH142" s="9"/>
      <c r="AI142" s="9"/>
      <c r="AJ142" s="9"/>
    </row>
    <row r="143" spans="13:36" x14ac:dyDescent="0.25">
      <c r="M143" s="14"/>
      <c r="N143" s="9"/>
      <c r="O143" s="44"/>
      <c r="P143" s="9"/>
      <c r="S143" s="20"/>
      <c r="W143" s="3"/>
      <c r="Y143" s="18"/>
      <c r="Z143" s="18"/>
      <c r="AA143" s="9"/>
      <c r="AB143" s="9"/>
      <c r="AC143" s="9"/>
      <c r="AD143" s="9"/>
      <c r="AE143" s="9"/>
      <c r="AF143" s="9"/>
      <c r="AG143" s="9"/>
      <c r="AH143" s="9"/>
      <c r="AI143" s="9"/>
      <c r="AJ143" s="9"/>
    </row>
    <row r="144" spans="13:36" x14ac:dyDescent="0.25">
      <c r="S144" s="20"/>
      <c r="W144" s="3"/>
      <c r="Y144" s="18"/>
      <c r="Z144" s="18"/>
      <c r="AA144" s="9"/>
      <c r="AB144" s="9"/>
      <c r="AC144" s="9"/>
      <c r="AD144" s="9"/>
      <c r="AE144" s="9"/>
      <c r="AF144" s="9"/>
      <c r="AG144" s="9"/>
      <c r="AH144" s="9"/>
      <c r="AI144" s="9"/>
      <c r="AJ144" s="9"/>
    </row>
    <row r="145" spans="13:36" x14ac:dyDescent="0.25">
      <c r="M145" s="37"/>
      <c r="S145" s="20"/>
      <c r="W145" s="6"/>
      <c r="X145" s="16"/>
      <c r="Y145" s="18"/>
      <c r="Z145" s="18"/>
      <c r="AA145" s="9"/>
      <c r="AB145" s="9"/>
      <c r="AC145" s="9"/>
      <c r="AD145" s="9"/>
      <c r="AE145" s="9"/>
      <c r="AF145" s="9"/>
      <c r="AG145" s="9"/>
      <c r="AH145" s="9"/>
      <c r="AI145" s="9"/>
      <c r="AJ145" s="9"/>
    </row>
    <row r="146" spans="13:36" x14ac:dyDescent="0.25">
      <c r="M146" s="14"/>
      <c r="S146" s="20"/>
      <c r="W146" s="3"/>
      <c r="Y146" s="18"/>
      <c r="Z146" s="18"/>
      <c r="AA146" s="9"/>
      <c r="AB146" s="9"/>
      <c r="AC146" s="9"/>
      <c r="AD146" s="9"/>
      <c r="AE146" s="9"/>
      <c r="AF146" s="9"/>
      <c r="AG146" s="9"/>
      <c r="AH146" s="9"/>
      <c r="AI146" s="9"/>
      <c r="AJ146" s="9"/>
    </row>
    <row r="147" spans="13:36" x14ac:dyDescent="0.25">
      <c r="S147" s="20"/>
      <c r="W147" s="3"/>
      <c r="Y147" s="18"/>
      <c r="Z147" s="18"/>
      <c r="AA147" s="9"/>
      <c r="AB147" s="9"/>
      <c r="AC147" s="9"/>
      <c r="AD147" s="9"/>
      <c r="AE147" s="9"/>
      <c r="AF147" s="9"/>
      <c r="AG147" s="9"/>
      <c r="AH147" s="9"/>
      <c r="AI147" s="9"/>
      <c r="AJ147" s="9"/>
    </row>
    <row r="148" spans="13:36" x14ac:dyDescent="0.25">
      <c r="M148" s="14"/>
      <c r="S148" s="20"/>
      <c r="W148" s="3"/>
      <c r="Y148" s="18"/>
      <c r="Z148" s="18"/>
      <c r="AA148" s="9"/>
      <c r="AB148" s="9"/>
      <c r="AC148" s="9"/>
      <c r="AD148" s="9"/>
      <c r="AE148" s="9"/>
      <c r="AF148" s="9"/>
      <c r="AG148" s="9"/>
      <c r="AH148" s="9"/>
      <c r="AI148" s="9"/>
      <c r="AJ148" s="9"/>
    </row>
    <row r="149" spans="13:36" x14ac:dyDescent="0.25">
      <c r="S149" s="20"/>
      <c r="W149" s="3"/>
      <c r="Y149" s="18"/>
      <c r="Z149" s="18"/>
      <c r="AA149" s="9"/>
      <c r="AB149" s="9"/>
      <c r="AC149" s="9"/>
      <c r="AD149" s="9"/>
      <c r="AE149" s="9"/>
      <c r="AF149" s="9"/>
      <c r="AG149" s="9"/>
      <c r="AH149" s="9"/>
      <c r="AI149" s="9"/>
      <c r="AJ149" s="9"/>
    </row>
    <row r="150" spans="13:36" x14ac:dyDescent="0.25">
      <c r="M150" s="14"/>
      <c r="S150" s="20"/>
      <c r="W150" s="3"/>
      <c r="Y150" s="18"/>
      <c r="Z150" s="18"/>
      <c r="AA150" s="9"/>
      <c r="AB150" s="9"/>
      <c r="AC150" s="9"/>
      <c r="AD150" s="9"/>
      <c r="AE150" s="9"/>
      <c r="AF150" s="9"/>
      <c r="AG150" s="9"/>
      <c r="AH150" s="9"/>
      <c r="AI150" s="9"/>
      <c r="AJ150" s="9"/>
    </row>
    <row r="151" spans="13:36" x14ac:dyDescent="0.25">
      <c r="S151" s="20"/>
      <c r="W151" s="3"/>
      <c r="Y151" s="18"/>
      <c r="Z151" s="18"/>
      <c r="AA151" s="9"/>
      <c r="AB151" s="9"/>
      <c r="AC151" s="9"/>
      <c r="AD151" s="9"/>
      <c r="AE151" s="9"/>
      <c r="AF151" s="9"/>
      <c r="AG151" s="9"/>
      <c r="AH151" s="9"/>
      <c r="AI151" s="9"/>
      <c r="AJ151" s="9"/>
    </row>
    <row r="152" spans="13:36" x14ac:dyDescent="0.25">
      <c r="M152" s="14"/>
      <c r="S152" s="20"/>
      <c r="W152" s="3"/>
      <c r="Y152" s="18"/>
      <c r="Z152" s="18"/>
      <c r="AA152" s="9"/>
      <c r="AB152" s="9"/>
      <c r="AC152" s="9"/>
      <c r="AD152" s="9"/>
      <c r="AE152" s="9"/>
      <c r="AF152" s="9"/>
      <c r="AG152" s="9"/>
      <c r="AH152" s="9"/>
      <c r="AI152" s="9"/>
      <c r="AJ152" s="9"/>
    </row>
    <row r="153" spans="13:36" x14ac:dyDescent="0.25">
      <c r="S153" s="20"/>
      <c r="W153" s="3"/>
      <c r="Y153" s="18"/>
      <c r="Z153" s="18"/>
      <c r="AA153" s="9"/>
      <c r="AB153" s="9"/>
      <c r="AC153" s="9"/>
      <c r="AD153" s="9"/>
      <c r="AE153" s="9"/>
      <c r="AF153" s="9"/>
      <c r="AG153" s="9"/>
      <c r="AH153" s="9"/>
      <c r="AI153" s="9"/>
      <c r="AJ153" s="9"/>
    </row>
    <row r="154" spans="13:36" x14ac:dyDescent="0.25">
      <c r="M154" s="14"/>
      <c r="S154" s="20"/>
      <c r="W154" s="3"/>
      <c r="Y154" s="18"/>
      <c r="Z154" s="18"/>
      <c r="AA154" s="9"/>
      <c r="AB154" s="9"/>
      <c r="AC154" s="9"/>
      <c r="AD154" s="9"/>
      <c r="AE154" s="9"/>
      <c r="AF154" s="9"/>
      <c r="AG154" s="9"/>
      <c r="AH154" s="9"/>
      <c r="AI154" s="9"/>
      <c r="AJ154" s="9"/>
    </row>
    <row r="155" spans="13:36" x14ac:dyDescent="0.25">
      <c r="S155" s="20"/>
      <c r="W155" s="3"/>
      <c r="Y155" s="18"/>
      <c r="Z155" s="18"/>
      <c r="AA155" s="9"/>
      <c r="AB155" s="9"/>
      <c r="AC155" s="9"/>
      <c r="AD155" s="9"/>
      <c r="AE155" s="9"/>
      <c r="AF155" s="9"/>
      <c r="AG155" s="9"/>
      <c r="AH155" s="9"/>
      <c r="AI155" s="9"/>
      <c r="AJ155" s="9"/>
    </row>
    <row r="156" spans="13:36" x14ac:dyDescent="0.25">
      <c r="M156" s="14"/>
      <c r="S156" s="20"/>
      <c r="W156" s="3"/>
      <c r="Y156" s="18"/>
      <c r="Z156" s="18"/>
      <c r="AA156" s="9"/>
      <c r="AB156" s="9"/>
      <c r="AC156" s="9"/>
      <c r="AD156" s="9"/>
      <c r="AE156" s="9"/>
      <c r="AF156" s="9"/>
      <c r="AG156" s="9"/>
      <c r="AH156" s="9"/>
      <c r="AI156" s="9"/>
      <c r="AJ156" s="9"/>
    </row>
    <row r="157" spans="13:36" x14ac:dyDescent="0.25">
      <c r="S157" s="20"/>
      <c r="W157" s="3"/>
      <c r="Y157" s="18"/>
      <c r="Z157" s="18"/>
      <c r="AA157" s="9"/>
      <c r="AB157" s="9"/>
      <c r="AC157" s="9"/>
      <c r="AD157" s="9"/>
      <c r="AE157" s="9"/>
      <c r="AF157" s="9"/>
      <c r="AG157" s="9"/>
      <c r="AH157" s="9"/>
      <c r="AI157" s="9"/>
      <c r="AJ157" s="9"/>
    </row>
    <row r="158" spans="13:36" x14ac:dyDescent="0.25">
      <c r="M158" s="14"/>
      <c r="N158" s="9"/>
      <c r="O158" s="44"/>
      <c r="P158" s="9"/>
      <c r="Q158" s="16"/>
      <c r="R158" s="18"/>
      <c r="S158" s="20"/>
      <c r="U158" s="18"/>
      <c r="V158" s="19"/>
      <c r="W158" s="17"/>
      <c r="X158" s="16"/>
      <c r="Y158" s="18"/>
      <c r="Z158" s="18"/>
      <c r="AA158" s="9"/>
      <c r="AB158" s="9"/>
      <c r="AC158" s="9"/>
      <c r="AD158" s="9"/>
      <c r="AE158" s="9"/>
      <c r="AF158" s="9"/>
      <c r="AG158" s="9"/>
      <c r="AH158" s="9"/>
      <c r="AI158" s="9"/>
      <c r="AJ158" s="9"/>
    </row>
    <row r="159" spans="13:36" x14ac:dyDescent="0.25">
      <c r="M159" s="14"/>
      <c r="N159" s="12"/>
      <c r="O159" s="45"/>
      <c r="P159" s="9"/>
      <c r="Q159" s="16"/>
      <c r="R159" s="18"/>
      <c r="S159" s="20"/>
      <c r="U159" s="18"/>
      <c r="V159" s="19"/>
      <c r="W159" s="17"/>
      <c r="X159" s="16"/>
      <c r="Y159" s="18"/>
      <c r="Z159" s="18"/>
      <c r="AA159" s="9"/>
      <c r="AB159" s="9"/>
      <c r="AC159" s="9"/>
      <c r="AD159" s="9"/>
      <c r="AE159" s="9"/>
      <c r="AF159" s="9"/>
      <c r="AG159" s="9"/>
      <c r="AH159" s="9"/>
      <c r="AI159" s="9"/>
      <c r="AJ159" s="9"/>
    </row>
    <row r="160" spans="13:36" x14ac:dyDescent="0.25">
      <c r="M160" s="14"/>
    </row>
    <row r="161" spans="13:36" x14ac:dyDescent="0.25">
      <c r="M161" s="14"/>
    </row>
    <row r="162" spans="13:36" x14ac:dyDescent="0.25">
      <c r="M162" s="14"/>
    </row>
    <row r="163" spans="13:36" x14ac:dyDescent="0.25">
      <c r="M163" s="14"/>
    </row>
    <row r="164" spans="13:36" x14ac:dyDescent="0.25">
      <c r="M164" s="14"/>
    </row>
    <row r="165" spans="13:36" x14ac:dyDescent="0.25">
      <c r="M165" s="14"/>
    </row>
    <row r="166" spans="13:36" x14ac:dyDescent="0.25">
      <c r="M166" s="14"/>
    </row>
    <row r="167" spans="13:36" x14ac:dyDescent="0.25">
      <c r="M167" s="14"/>
    </row>
    <row r="168" spans="13:36" x14ac:dyDescent="0.25">
      <c r="M168" s="14"/>
    </row>
    <row r="169" spans="13:36" x14ac:dyDescent="0.25">
      <c r="M169" s="14"/>
      <c r="N169" s="6"/>
      <c r="O169" s="43"/>
      <c r="P169" s="6"/>
      <c r="Q169" s="3"/>
      <c r="R169" s="3"/>
      <c r="S169" s="3"/>
      <c r="T169" s="3"/>
      <c r="U169" s="3"/>
      <c r="V169" s="3"/>
      <c r="W169" s="3"/>
      <c r="X169" s="3"/>
      <c r="Y169" s="3"/>
      <c r="Z169" s="3"/>
      <c r="AA169" s="3"/>
      <c r="AB169" s="3"/>
      <c r="AC169" s="3"/>
      <c r="AD169" s="3"/>
      <c r="AE169" s="3"/>
      <c r="AF169" s="3"/>
      <c r="AG169" s="3"/>
      <c r="AH169" s="3"/>
      <c r="AI169" s="3"/>
      <c r="AJ169" s="3"/>
    </row>
    <row r="170" spans="13:36" x14ac:dyDescent="0.25">
      <c r="M170" s="14"/>
      <c r="N170" s="6"/>
      <c r="O170" s="43"/>
      <c r="P170" s="6"/>
      <c r="Q170" s="3"/>
      <c r="R170" s="3"/>
      <c r="S170" s="3"/>
      <c r="T170" s="3"/>
      <c r="U170" s="3"/>
      <c r="V170" s="3"/>
      <c r="W170" s="3"/>
      <c r="X170" s="3"/>
      <c r="Y170" s="3"/>
      <c r="Z170" s="3"/>
      <c r="AA170" s="3"/>
      <c r="AB170" s="3"/>
      <c r="AC170" s="3"/>
      <c r="AD170" s="3"/>
      <c r="AE170" s="3"/>
      <c r="AF170" s="3"/>
      <c r="AG170" s="3"/>
      <c r="AH170" s="3"/>
      <c r="AI170" s="3"/>
      <c r="AJ170" s="3"/>
    </row>
    <row r="171" spans="13:36" x14ac:dyDescent="0.25">
      <c r="M171" s="14"/>
      <c r="N171" s="6"/>
      <c r="O171" s="43"/>
      <c r="P171" s="6"/>
      <c r="Q171" s="3"/>
      <c r="R171" s="3"/>
      <c r="S171" s="3"/>
      <c r="T171" s="3"/>
      <c r="U171" s="3"/>
      <c r="V171" s="3"/>
      <c r="W171" s="3"/>
      <c r="X171" s="3"/>
      <c r="Y171" s="3"/>
      <c r="Z171" s="3"/>
      <c r="AA171" s="3"/>
      <c r="AB171" s="3"/>
      <c r="AC171" s="3"/>
      <c r="AD171" s="3"/>
      <c r="AE171" s="3"/>
      <c r="AF171" s="3"/>
      <c r="AG171" s="3"/>
      <c r="AH171" s="3"/>
      <c r="AI171" s="3"/>
      <c r="AJ171" s="3"/>
    </row>
    <row r="172" spans="13:36" x14ac:dyDescent="0.25">
      <c r="M172" s="14"/>
      <c r="N172" s="6"/>
      <c r="O172" s="43"/>
      <c r="P172" s="6"/>
      <c r="Q172" s="3"/>
      <c r="R172" s="3"/>
      <c r="S172" s="3"/>
      <c r="T172" s="3"/>
      <c r="U172" s="3"/>
      <c r="V172" s="3"/>
      <c r="W172" s="3"/>
      <c r="X172" s="3"/>
      <c r="Y172" s="3"/>
      <c r="Z172" s="3"/>
      <c r="AA172" s="3"/>
      <c r="AB172" s="3"/>
      <c r="AC172" s="3"/>
      <c r="AD172" s="3"/>
      <c r="AE172" s="3"/>
      <c r="AF172" s="3"/>
      <c r="AG172" s="3"/>
      <c r="AH172" s="3"/>
      <c r="AI172" s="3"/>
      <c r="AJ172" s="3"/>
    </row>
    <row r="173" spans="13:36" x14ac:dyDescent="0.25">
      <c r="M173" s="14"/>
      <c r="N173" s="6"/>
      <c r="O173" s="43"/>
      <c r="P173" s="6"/>
      <c r="Q173" s="3"/>
      <c r="R173" s="3"/>
      <c r="S173" s="3"/>
      <c r="T173" s="3"/>
      <c r="U173" s="3"/>
      <c r="V173" s="3"/>
      <c r="W173" s="3"/>
      <c r="X173" s="3"/>
      <c r="Y173" s="3"/>
      <c r="Z173" s="3"/>
      <c r="AA173" s="3"/>
      <c r="AB173" s="3"/>
      <c r="AC173" s="3"/>
      <c r="AD173" s="3"/>
      <c r="AE173" s="3"/>
      <c r="AF173" s="3"/>
      <c r="AG173" s="3"/>
      <c r="AH173" s="3"/>
      <c r="AI173" s="3"/>
      <c r="AJ173" s="3"/>
    </row>
    <row r="174" spans="13:36" x14ac:dyDescent="0.25">
      <c r="M174" s="14"/>
      <c r="N174" s="6"/>
      <c r="O174" s="43"/>
      <c r="P174" s="6"/>
      <c r="Q174" s="3"/>
      <c r="R174" s="3"/>
      <c r="S174" s="3"/>
      <c r="T174" s="3"/>
      <c r="U174" s="3"/>
      <c r="V174" s="3"/>
      <c r="W174" s="3"/>
      <c r="X174" s="3"/>
      <c r="Y174" s="3"/>
      <c r="Z174" s="3"/>
      <c r="AA174" s="3"/>
      <c r="AB174" s="3"/>
      <c r="AC174" s="3"/>
      <c r="AD174" s="3"/>
      <c r="AE174" s="3"/>
      <c r="AF174" s="3"/>
      <c r="AG174" s="3"/>
      <c r="AH174" s="3"/>
      <c r="AI174" s="3"/>
      <c r="AJ174" s="3"/>
    </row>
    <row r="175" spans="13:36" x14ac:dyDescent="0.25">
      <c r="M175" s="14"/>
      <c r="N175" s="6"/>
      <c r="O175" s="43"/>
      <c r="P175" s="6"/>
      <c r="Q175" s="3"/>
      <c r="R175" s="3"/>
      <c r="S175" s="3"/>
      <c r="T175" s="3"/>
      <c r="U175" s="3"/>
      <c r="V175" s="3"/>
      <c r="W175" s="3"/>
      <c r="X175" s="3"/>
      <c r="Y175" s="3"/>
      <c r="Z175" s="3"/>
      <c r="AA175" s="3"/>
      <c r="AB175" s="3"/>
      <c r="AC175" s="3"/>
      <c r="AD175" s="3"/>
      <c r="AE175" s="3"/>
      <c r="AF175" s="3"/>
      <c r="AG175" s="3"/>
      <c r="AH175" s="3"/>
      <c r="AI175" s="3"/>
      <c r="AJ175" s="3"/>
    </row>
    <row r="176" spans="13:36" x14ac:dyDescent="0.25">
      <c r="M176" s="14"/>
      <c r="N176" s="6"/>
      <c r="O176" s="43"/>
      <c r="P176" s="6"/>
      <c r="Q176" s="3"/>
      <c r="R176" s="3"/>
      <c r="S176" s="3"/>
      <c r="T176" s="3"/>
      <c r="U176" s="3"/>
      <c r="V176" s="3"/>
      <c r="W176" s="3"/>
      <c r="X176" s="3"/>
      <c r="Y176" s="3"/>
      <c r="Z176" s="3"/>
      <c r="AA176" s="3"/>
      <c r="AB176" s="3"/>
      <c r="AC176" s="3"/>
      <c r="AD176" s="3"/>
      <c r="AE176" s="3"/>
      <c r="AF176" s="3"/>
      <c r="AG176" s="3"/>
      <c r="AH176" s="3"/>
      <c r="AI176" s="3"/>
      <c r="AJ176" s="3"/>
    </row>
    <row r="177" spans="13:13" x14ac:dyDescent="0.25">
      <c r="M177" s="14"/>
    </row>
    <row r="178" spans="13:13" x14ac:dyDescent="0.25">
      <c r="M178" s="14"/>
    </row>
    <row r="179" spans="13:13" x14ac:dyDescent="0.25">
      <c r="M179" s="14"/>
    </row>
    <row r="180" spans="13:13" x14ac:dyDescent="0.25">
      <c r="M180" s="14"/>
    </row>
    <row r="181" spans="13:13" x14ac:dyDescent="0.25">
      <c r="M181" s="14"/>
    </row>
    <row r="182" spans="13:13" x14ac:dyDescent="0.25">
      <c r="M182" s="14"/>
    </row>
    <row r="183" spans="13:13" x14ac:dyDescent="0.25">
      <c r="M183" s="14"/>
    </row>
    <row r="184" spans="13:13" x14ac:dyDescent="0.25">
      <c r="M184" s="38"/>
    </row>
    <row r="185" spans="13:13" x14ac:dyDescent="0.25">
      <c r="M185" s="38"/>
    </row>
    <row r="186" spans="13:13" x14ac:dyDescent="0.25">
      <c r="M186" s="38"/>
    </row>
    <row r="187" spans="13:13" x14ac:dyDescent="0.25">
      <c r="M187" s="38"/>
    </row>
    <row r="188" spans="13:13" x14ac:dyDescent="0.25">
      <c r="M188" s="38"/>
    </row>
    <row r="189" spans="13:13" x14ac:dyDescent="0.25">
      <c r="M189" s="38"/>
    </row>
    <row r="190" spans="13:13" x14ac:dyDescent="0.25">
      <c r="M190" s="38"/>
    </row>
    <row r="191" spans="13:13" x14ac:dyDescent="0.25">
      <c r="M191" s="38"/>
    </row>
    <row r="192" spans="13:13" x14ac:dyDescent="0.25">
      <c r="M192" s="38"/>
    </row>
    <row r="193" spans="13:36" x14ac:dyDescent="0.25">
      <c r="M193" s="38"/>
    </row>
    <row r="194" spans="13:36" x14ac:dyDescent="0.25">
      <c r="M194" s="38"/>
    </row>
    <row r="195" spans="13:36" x14ac:dyDescent="0.25">
      <c r="M195" s="38"/>
    </row>
    <row r="196" spans="13:36" x14ac:dyDescent="0.25">
      <c r="M196" s="38"/>
    </row>
    <row r="197" spans="13:36" x14ac:dyDescent="0.25">
      <c r="M197" s="38"/>
      <c r="N197" s="9"/>
      <c r="O197" s="44"/>
      <c r="P197" s="9"/>
      <c r="Q197" s="9"/>
      <c r="R197" s="9"/>
      <c r="S197" s="20"/>
      <c r="T197" s="9"/>
      <c r="U197" s="9"/>
      <c r="V197" s="9"/>
      <c r="W197" s="9"/>
      <c r="X197" s="9"/>
      <c r="Y197" s="15"/>
      <c r="Z197" s="9"/>
      <c r="AA197" s="9"/>
      <c r="AB197" s="9"/>
      <c r="AC197" s="9"/>
      <c r="AD197" s="9"/>
      <c r="AE197" s="9"/>
      <c r="AF197" s="9"/>
      <c r="AG197" s="9"/>
      <c r="AH197" s="9"/>
      <c r="AI197" s="9"/>
      <c r="AJ197" s="9"/>
    </row>
    <row r="198" spans="13:36" x14ac:dyDescent="0.25">
      <c r="M198" s="38"/>
      <c r="N198" s="9"/>
      <c r="O198" s="44"/>
      <c r="P198" s="9"/>
      <c r="Q198" s="9"/>
      <c r="R198" s="9"/>
      <c r="S198" s="20"/>
      <c r="T198" s="9"/>
      <c r="U198" s="9"/>
      <c r="V198" s="9"/>
      <c r="W198" s="9"/>
      <c r="X198" s="9"/>
      <c r="Y198" s="15"/>
      <c r="Z198" s="9"/>
      <c r="AA198" s="9"/>
      <c r="AB198" s="9"/>
      <c r="AC198" s="9"/>
      <c r="AD198" s="9"/>
      <c r="AE198" s="9"/>
      <c r="AF198" s="9"/>
      <c r="AG198" s="9"/>
      <c r="AH198" s="9"/>
      <c r="AI198" s="9"/>
      <c r="AJ198" s="9"/>
    </row>
    <row r="199" spans="13:36" x14ac:dyDescent="0.25">
      <c r="M199" s="38"/>
      <c r="N199" s="9"/>
      <c r="O199" s="44"/>
      <c r="P199" s="9"/>
      <c r="Q199" s="9"/>
      <c r="R199" s="9"/>
      <c r="S199" s="20"/>
      <c r="T199" s="9"/>
      <c r="U199" s="9"/>
      <c r="V199" s="9"/>
      <c r="W199" s="9"/>
      <c r="X199" s="9"/>
      <c r="Y199" s="15"/>
      <c r="Z199" s="9"/>
      <c r="AA199" s="9"/>
      <c r="AB199" s="9"/>
      <c r="AC199" s="9"/>
      <c r="AD199" s="9"/>
      <c r="AE199" s="9"/>
      <c r="AF199" s="9"/>
      <c r="AG199" s="9"/>
      <c r="AH199" s="9"/>
      <c r="AI199" s="9"/>
      <c r="AJ199" s="9"/>
    </row>
    <row r="200" spans="13:36" x14ac:dyDescent="0.25">
      <c r="M200" s="38"/>
      <c r="N200" s="9"/>
      <c r="O200" s="44"/>
      <c r="P200" s="9"/>
      <c r="Q200" s="9"/>
      <c r="R200" s="9"/>
      <c r="S200" s="20"/>
      <c r="T200" s="9"/>
      <c r="U200" s="9"/>
      <c r="V200" s="22"/>
      <c r="W200" s="9"/>
      <c r="X200" s="9"/>
      <c r="Y200" s="15"/>
      <c r="Z200" s="9"/>
      <c r="AA200" s="9"/>
      <c r="AB200" s="9"/>
      <c r="AC200" s="9"/>
      <c r="AD200" s="9"/>
      <c r="AE200" s="9"/>
      <c r="AF200" s="9"/>
      <c r="AG200" s="9"/>
      <c r="AH200" s="9"/>
      <c r="AI200" s="9"/>
      <c r="AJ200" s="9"/>
    </row>
    <row r="201" spans="13:36" x14ac:dyDescent="0.25">
      <c r="M201" s="38"/>
      <c r="N201" s="9"/>
      <c r="O201" s="44"/>
      <c r="P201" s="9"/>
      <c r="Q201" s="9"/>
      <c r="R201" s="9"/>
      <c r="S201" s="20"/>
      <c r="T201" s="9"/>
      <c r="U201" s="9"/>
      <c r="V201" s="9"/>
      <c r="W201" s="9"/>
      <c r="X201" s="9"/>
      <c r="Y201" s="15"/>
      <c r="Z201" s="9"/>
      <c r="AA201" s="9"/>
      <c r="AB201" s="9"/>
      <c r="AC201" s="9"/>
      <c r="AD201" s="9"/>
      <c r="AE201" s="9"/>
      <c r="AF201" s="9"/>
      <c r="AG201" s="9"/>
      <c r="AH201" s="9"/>
      <c r="AI201" s="9"/>
      <c r="AJ201" s="9"/>
    </row>
    <row r="202" spans="13:36" x14ac:dyDescent="0.25">
      <c r="M202" s="38"/>
      <c r="N202" s="9"/>
      <c r="O202" s="44"/>
      <c r="P202" s="9"/>
      <c r="Q202" s="9"/>
      <c r="R202" s="9"/>
      <c r="S202" s="20"/>
      <c r="T202" s="9"/>
      <c r="U202" s="9"/>
      <c r="V202" s="9"/>
      <c r="W202" s="9"/>
      <c r="X202" s="9"/>
      <c r="Y202" s="15"/>
      <c r="Z202" s="9"/>
      <c r="AA202" s="9"/>
      <c r="AB202" s="9"/>
      <c r="AC202" s="9"/>
      <c r="AD202" s="9"/>
      <c r="AE202" s="9"/>
      <c r="AF202" s="9"/>
      <c r="AG202" s="9"/>
      <c r="AH202" s="9"/>
      <c r="AI202" s="9"/>
      <c r="AJ202" s="9"/>
    </row>
    <row r="203" spans="13:36" x14ac:dyDescent="0.25">
      <c r="M203" s="38"/>
      <c r="N203" s="9"/>
      <c r="O203" s="44"/>
      <c r="P203" s="9"/>
      <c r="Q203" s="9"/>
      <c r="R203" s="9"/>
      <c r="S203" s="20"/>
      <c r="T203" s="9"/>
      <c r="U203" s="9"/>
      <c r="V203" s="9"/>
      <c r="W203" s="9"/>
      <c r="X203" s="9"/>
      <c r="Y203" s="15"/>
      <c r="Z203" s="9"/>
      <c r="AA203" s="9"/>
      <c r="AB203" s="9"/>
      <c r="AC203" s="9"/>
      <c r="AD203" s="9"/>
      <c r="AE203" s="9"/>
      <c r="AF203" s="9"/>
      <c r="AG203" s="9"/>
      <c r="AH203" s="9"/>
      <c r="AI203" s="9"/>
      <c r="AJ203" s="9"/>
    </row>
    <row r="204" spans="13:36" x14ac:dyDescent="0.25">
      <c r="M204" s="38"/>
      <c r="N204" s="9"/>
      <c r="O204" s="44"/>
      <c r="P204" s="9"/>
      <c r="Q204" s="9"/>
      <c r="R204" s="9"/>
      <c r="S204" s="20"/>
      <c r="T204" s="9"/>
      <c r="U204" s="9"/>
      <c r="V204" s="9"/>
      <c r="W204" s="9"/>
      <c r="X204" s="9"/>
      <c r="Y204" s="15"/>
      <c r="Z204" s="9"/>
      <c r="AA204" s="9"/>
      <c r="AB204" s="9"/>
      <c r="AC204" s="9"/>
      <c r="AD204" s="9"/>
      <c r="AE204" s="9"/>
      <c r="AF204" s="9"/>
      <c r="AG204" s="9"/>
      <c r="AH204" s="9"/>
      <c r="AI204" s="9"/>
      <c r="AJ204" s="9"/>
    </row>
    <row r="205" spans="13:36" x14ac:dyDescent="0.25">
      <c r="M205" s="38"/>
      <c r="N205" s="9"/>
      <c r="O205" s="44"/>
      <c r="P205" s="9"/>
      <c r="Q205" s="9"/>
      <c r="R205" s="9"/>
      <c r="S205" s="20"/>
      <c r="T205" s="9"/>
      <c r="U205" s="9"/>
      <c r="V205" s="9"/>
      <c r="W205" s="9"/>
      <c r="X205" s="9"/>
      <c r="Y205" s="15"/>
      <c r="Z205" s="9"/>
      <c r="AA205" s="9"/>
      <c r="AB205" s="9"/>
      <c r="AC205" s="9"/>
      <c r="AD205" s="9"/>
      <c r="AE205" s="9"/>
      <c r="AF205" s="9"/>
      <c r="AG205" s="9"/>
      <c r="AH205" s="9"/>
      <c r="AI205" s="9"/>
      <c r="AJ205" s="9"/>
    </row>
    <row r="206" spans="13:36" x14ac:dyDescent="0.25">
      <c r="M206" s="38"/>
      <c r="N206" s="9"/>
      <c r="O206" s="44"/>
      <c r="P206" s="9"/>
      <c r="Q206" s="9"/>
      <c r="R206" s="9"/>
      <c r="S206" s="20"/>
      <c r="T206" s="9"/>
      <c r="U206" s="9"/>
      <c r="V206" s="9"/>
      <c r="W206" s="9"/>
      <c r="X206" s="9"/>
      <c r="Y206" s="15"/>
      <c r="Z206" s="9"/>
      <c r="AA206" s="9"/>
      <c r="AB206" s="9"/>
      <c r="AC206" s="9"/>
      <c r="AD206" s="9"/>
      <c r="AE206" s="9"/>
      <c r="AF206" s="9"/>
      <c r="AG206" s="9"/>
      <c r="AH206" s="9"/>
      <c r="AI206" s="9"/>
      <c r="AJ206" s="9"/>
    </row>
    <row r="207" spans="13:36" x14ac:dyDescent="0.25">
      <c r="M207" s="38"/>
      <c r="N207" s="9"/>
      <c r="O207" s="44"/>
      <c r="P207" s="9"/>
      <c r="Q207" s="9"/>
      <c r="R207" s="9"/>
      <c r="S207" s="20"/>
      <c r="T207" s="9"/>
      <c r="U207" s="9"/>
      <c r="V207" s="9"/>
      <c r="W207" s="9"/>
      <c r="X207" s="9"/>
      <c r="Y207" s="15"/>
      <c r="Z207" s="9"/>
      <c r="AA207" s="9"/>
      <c r="AB207" s="9"/>
      <c r="AC207" s="9"/>
      <c r="AD207" s="9"/>
      <c r="AE207" s="9"/>
      <c r="AF207" s="9"/>
      <c r="AG207" s="9"/>
      <c r="AH207" s="9"/>
      <c r="AI207" s="9"/>
      <c r="AJ207" s="9"/>
    </row>
    <row r="208" spans="13:36" x14ac:dyDescent="0.25">
      <c r="M208" s="38"/>
      <c r="N208" s="9"/>
      <c r="O208" s="44"/>
      <c r="P208" s="9"/>
      <c r="Q208" s="9"/>
      <c r="R208" s="9"/>
      <c r="S208" s="20"/>
      <c r="T208" s="9"/>
      <c r="U208" s="9"/>
      <c r="V208" s="9"/>
      <c r="W208" s="9"/>
      <c r="X208" s="9"/>
      <c r="Y208" s="15"/>
      <c r="Z208" s="9"/>
      <c r="AA208" s="9"/>
      <c r="AB208" s="9"/>
      <c r="AC208" s="9"/>
      <c r="AD208" s="9"/>
      <c r="AE208" s="9"/>
      <c r="AF208" s="9"/>
      <c r="AG208" s="9"/>
      <c r="AH208" s="9"/>
      <c r="AI208" s="9"/>
      <c r="AJ208" s="9"/>
    </row>
    <row r="209" spans="13:36" x14ac:dyDescent="0.25">
      <c r="M209" s="38"/>
      <c r="N209" s="9"/>
      <c r="O209" s="44"/>
      <c r="P209" s="9"/>
      <c r="Q209" s="9"/>
      <c r="R209" s="9"/>
      <c r="S209" s="20"/>
      <c r="T209" s="9"/>
      <c r="U209" s="9"/>
      <c r="V209" s="9"/>
      <c r="W209" s="9"/>
      <c r="X209" s="9"/>
      <c r="Y209" s="15"/>
      <c r="Z209" s="9"/>
      <c r="AA209" s="9"/>
      <c r="AB209" s="9"/>
      <c r="AC209" s="9"/>
      <c r="AD209" s="9"/>
      <c r="AE209" s="9"/>
      <c r="AF209" s="9"/>
      <c r="AG209" s="9"/>
      <c r="AH209" s="9"/>
      <c r="AI209" s="9"/>
      <c r="AJ209" s="9"/>
    </row>
    <row r="210" spans="13:36" x14ac:dyDescent="0.25">
      <c r="M210" s="38"/>
      <c r="N210" s="9"/>
      <c r="O210" s="44"/>
      <c r="P210" s="9"/>
      <c r="Q210" s="9"/>
      <c r="R210" s="9"/>
      <c r="S210" s="20"/>
      <c r="T210" s="9"/>
      <c r="U210" s="9"/>
      <c r="V210" s="9"/>
      <c r="W210" s="9"/>
      <c r="X210" s="9"/>
      <c r="Y210" s="15"/>
      <c r="Z210" s="9"/>
      <c r="AA210" s="9"/>
      <c r="AB210" s="9"/>
      <c r="AC210" s="9"/>
      <c r="AD210" s="9"/>
      <c r="AE210" s="9"/>
      <c r="AF210" s="9"/>
      <c r="AG210" s="9"/>
      <c r="AH210" s="9"/>
      <c r="AI210" s="9"/>
      <c r="AJ210" s="9"/>
    </row>
    <row r="211" spans="13:36" x14ac:dyDescent="0.25">
      <c r="M211" s="38"/>
      <c r="N211" s="9"/>
      <c r="O211" s="44"/>
      <c r="P211" s="9"/>
      <c r="Q211" s="9"/>
      <c r="R211" s="9"/>
      <c r="S211" s="20"/>
      <c r="T211" s="9"/>
      <c r="U211" s="9"/>
      <c r="V211" s="9"/>
      <c r="W211" s="9"/>
      <c r="X211" s="9"/>
      <c r="Y211" s="15"/>
      <c r="Z211" s="9"/>
      <c r="AA211" s="9"/>
      <c r="AB211" s="9"/>
      <c r="AC211" s="9"/>
      <c r="AD211" s="9"/>
      <c r="AE211" s="9"/>
      <c r="AF211" s="9"/>
      <c r="AG211" s="9"/>
      <c r="AH211" s="9"/>
      <c r="AI211" s="9"/>
      <c r="AJ211" s="9"/>
    </row>
    <row r="212" spans="13:36" x14ac:dyDescent="0.25">
      <c r="M212" s="38"/>
      <c r="N212" s="9"/>
      <c r="O212" s="44"/>
      <c r="P212" s="9"/>
      <c r="Q212" s="9"/>
      <c r="R212" s="9"/>
      <c r="S212" s="20"/>
      <c r="T212" s="9"/>
      <c r="U212" s="9"/>
      <c r="V212" s="9"/>
      <c r="W212" s="9"/>
      <c r="X212" s="9"/>
      <c r="Y212" s="15"/>
      <c r="Z212" s="9"/>
      <c r="AA212" s="9"/>
      <c r="AB212" s="9"/>
      <c r="AC212" s="9"/>
      <c r="AD212" s="9"/>
      <c r="AE212" s="9"/>
      <c r="AF212" s="9"/>
      <c r="AG212" s="9"/>
      <c r="AH212" s="9"/>
      <c r="AI212" s="9"/>
      <c r="AJ212" s="9"/>
    </row>
    <row r="213" spans="13:36" x14ac:dyDescent="0.25">
      <c r="M213" s="38"/>
      <c r="N213" s="9"/>
      <c r="O213" s="44"/>
      <c r="P213" s="9"/>
      <c r="Q213" s="9"/>
      <c r="R213" s="9"/>
      <c r="S213" s="20"/>
      <c r="T213" s="9"/>
      <c r="U213" s="9"/>
      <c r="V213" s="9"/>
      <c r="W213" s="9"/>
      <c r="X213" s="9"/>
      <c r="Y213" s="15"/>
      <c r="Z213" s="9"/>
      <c r="AA213" s="9"/>
      <c r="AB213" s="9"/>
      <c r="AC213" s="9"/>
      <c r="AD213" s="9"/>
      <c r="AE213" s="9"/>
      <c r="AF213" s="9"/>
      <c r="AG213" s="9"/>
      <c r="AH213" s="9"/>
      <c r="AI213" s="9"/>
      <c r="AJ213" s="9"/>
    </row>
    <row r="214" spans="13:36" x14ac:dyDescent="0.25">
      <c r="M214" s="38"/>
      <c r="N214" s="9"/>
      <c r="O214" s="44"/>
      <c r="P214" s="9"/>
      <c r="Q214" s="9"/>
      <c r="R214" s="9"/>
      <c r="S214" s="20"/>
      <c r="T214" s="9"/>
      <c r="U214" s="9"/>
      <c r="V214" s="9"/>
      <c r="W214" s="9"/>
      <c r="X214" s="9"/>
      <c r="Y214" s="15"/>
      <c r="Z214" s="9"/>
      <c r="AA214" s="9"/>
      <c r="AB214" s="9"/>
      <c r="AC214" s="9"/>
      <c r="AD214" s="9"/>
      <c r="AE214" s="9"/>
      <c r="AF214" s="9"/>
      <c r="AG214" s="9"/>
      <c r="AH214" s="9"/>
      <c r="AI214" s="9"/>
      <c r="AJ214" s="9"/>
    </row>
    <row r="215" spans="13:36" x14ac:dyDescent="0.25">
      <c r="M215" s="38"/>
      <c r="N215" s="9"/>
      <c r="O215" s="44"/>
      <c r="P215" s="9"/>
      <c r="Q215" s="9"/>
      <c r="R215" s="9"/>
      <c r="S215" s="20"/>
      <c r="T215" s="9"/>
      <c r="U215" s="9"/>
      <c r="V215" s="9"/>
      <c r="W215" s="9"/>
      <c r="X215" s="9"/>
      <c r="Y215" s="15"/>
      <c r="Z215" s="9"/>
      <c r="AA215" s="9"/>
      <c r="AB215" s="9"/>
      <c r="AC215" s="9"/>
      <c r="AD215" s="9"/>
      <c r="AE215" s="9"/>
      <c r="AF215" s="9"/>
      <c r="AG215" s="9"/>
      <c r="AH215" s="9"/>
      <c r="AI215" s="9"/>
      <c r="AJ215" s="9"/>
    </row>
    <row r="216" spans="13:36" x14ac:dyDescent="0.25">
      <c r="M216" s="38"/>
      <c r="N216" s="9"/>
      <c r="O216" s="44"/>
      <c r="P216" s="9"/>
      <c r="Q216" s="9"/>
      <c r="R216" s="9"/>
      <c r="S216" s="20"/>
      <c r="T216" s="9"/>
      <c r="U216" s="9"/>
      <c r="V216" s="9"/>
      <c r="W216" s="9"/>
      <c r="X216" s="9"/>
      <c r="Y216" s="15"/>
      <c r="Z216" s="9"/>
      <c r="AA216" s="9"/>
      <c r="AB216" s="9"/>
      <c r="AC216" s="9"/>
      <c r="AD216" s="9"/>
      <c r="AE216" s="9"/>
      <c r="AF216" s="9"/>
      <c r="AG216" s="9"/>
      <c r="AH216" s="9"/>
      <c r="AI216" s="9"/>
      <c r="AJ216" s="9"/>
    </row>
    <row r="217" spans="13:36" x14ac:dyDescent="0.25">
      <c r="M217" s="38"/>
      <c r="N217" s="9"/>
      <c r="O217" s="44"/>
      <c r="P217" s="9"/>
      <c r="Q217" s="9"/>
      <c r="R217" s="9"/>
      <c r="S217" s="20"/>
      <c r="T217" s="9"/>
      <c r="U217" s="9"/>
      <c r="V217" s="9"/>
      <c r="W217" s="18"/>
      <c r="X217" s="18"/>
      <c r="Y217" s="15"/>
      <c r="Z217" s="15"/>
      <c r="AA217" s="9"/>
      <c r="AB217" s="9"/>
      <c r="AC217" s="9"/>
      <c r="AD217" s="9"/>
      <c r="AE217" s="9"/>
      <c r="AF217" s="9"/>
      <c r="AG217" s="9"/>
      <c r="AH217" s="9"/>
      <c r="AI217" s="9"/>
      <c r="AJ217" s="9"/>
    </row>
    <row r="218" spans="13:36" x14ac:dyDescent="0.25">
      <c r="M218" s="14"/>
      <c r="N218" s="9"/>
      <c r="O218" s="44"/>
      <c r="P218" s="9"/>
      <c r="Q218" s="9"/>
      <c r="R218" s="9"/>
      <c r="S218" s="20"/>
      <c r="T218" s="9"/>
      <c r="U218" s="9"/>
      <c r="V218" s="9"/>
      <c r="W218" s="9"/>
      <c r="X218" s="9"/>
      <c r="Y218" s="15"/>
      <c r="Z218" s="15"/>
      <c r="AA218" s="9"/>
      <c r="AB218" s="9"/>
      <c r="AC218" s="9"/>
      <c r="AD218" s="9"/>
      <c r="AE218" s="9"/>
      <c r="AF218" s="9"/>
      <c r="AG218" s="9"/>
      <c r="AH218" s="9"/>
      <c r="AI218" s="9"/>
      <c r="AJ218" s="9"/>
    </row>
    <row r="219" spans="13:36" x14ac:dyDescent="0.25">
      <c r="M219" s="14"/>
      <c r="N219" s="9"/>
      <c r="O219" s="44"/>
      <c r="P219" s="9"/>
      <c r="Q219" s="9"/>
      <c r="R219" s="9"/>
      <c r="S219" s="20"/>
      <c r="T219" s="9"/>
      <c r="U219" s="9"/>
      <c r="V219" s="9"/>
      <c r="W219" s="9"/>
      <c r="X219" s="9"/>
      <c r="Y219" s="15"/>
      <c r="Z219" s="15"/>
      <c r="AA219" s="9"/>
      <c r="AB219" s="9"/>
      <c r="AC219" s="9"/>
      <c r="AD219" s="9"/>
      <c r="AE219" s="9"/>
      <c r="AF219" s="9"/>
      <c r="AG219" s="9"/>
      <c r="AH219" s="9"/>
      <c r="AI219" s="9"/>
      <c r="AJ219" s="9"/>
    </row>
    <row r="220" spans="13:36" x14ac:dyDescent="0.25">
      <c r="M220" s="36"/>
      <c r="N220" s="9"/>
      <c r="O220" s="44"/>
      <c r="P220" s="9"/>
      <c r="Q220" s="9"/>
      <c r="R220" s="9"/>
      <c r="S220" s="20"/>
      <c r="T220" s="9"/>
      <c r="U220" s="9"/>
      <c r="V220" s="9"/>
      <c r="W220" s="9"/>
      <c r="X220" s="9"/>
      <c r="Y220" s="15"/>
      <c r="Z220" s="15"/>
      <c r="AA220" s="9"/>
      <c r="AB220" s="9"/>
      <c r="AC220" s="9"/>
      <c r="AD220" s="9"/>
      <c r="AE220" s="9"/>
      <c r="AF220" s="9"/>
      <c r="AG220" s="9"/>
      <c r="AH220" s="9"/>
      <c r="AI220" s="9"/>
      <c r="AJ220" s="9"/>
    </row>
    <row r="221" spans="13:36" x14ac:dyDescent="0.25">
      <c r="M221" s="14"/>
      <c r="N221" s="9"/>
      <c r="O221" s="44"/>
      <c r="P221" s="9"/>
      <c r="Q221" s="9"/>
      <c r="R221" s="9"/>
      <c r="S221" s="20"/>
      <c r="T221" s="9"/>
      <c r="U221" s="9"/>
      <c r="V221" s="9"/>
      <c r="W221" s="9"/>
      <c r="X221" s="9"/>
      <c r="Y221" s="15"/>
      <c r="Z221" s="15"/>
      <c r="AA221" s="9"/>
      <c r="AB221" s="9"/>
      <c r="AC221" s="9"/>
      <c r="AD221" s="9"/>
      <c r="AE221" s="9"/>
      <c r="AF221" s="9"/>
      <c r="AG221" s="9"/>
      <c r="AH221" s="9"/>
      <c r="AI221" s="9"/>
      <c r="AJ221" s="9"/>
    </row>
    <row r="222" spans="13:36" x14ac:dyDescent="0.25">
      <c r="M222" s="14"/>
      <c r="N222" s="9"/>
      <c r="O222" s="44"/>
      <c r="P222" s="9"/>
      <c r="Q222" s="9"/>
      <c r="R222" s="9"/>
      <c r="S222" s="20"/>
      <c r="T222" s="9"/>
      <c r="U222" s="9"/>
      <c r="V222" s="9"/>
      <c r="W222" s="9"/>
      <c r="X222" s="9"/>
      <c r="Y222" s="15"/>
      <c r="Z222" s="15"/>
      <c r="AA222" s="9"/>
      <c r="AB222" s="9"/>
      <c r="AC222" s="9"/>
      <c r="AD222" s="9"/>
      <c r="AE222" s="9"/>
      <c r="AF222" s="9"/>
      <c r="AG222" s="9"/>
      <c r="AH222" s="9"/>
      <c r="AI222" s="9"/>
      <c r="AJ222" s="9"/>
    </row>
    <row r="223" spans="13:36" x14ac:dyDescent="0.25">
      <c r="M223" s="14"/>
      <c r="N223" s="9"/>
      <c r="O223" s="44"/>
      <c r="P223" s="9"/>
      <c r="Q223" s="9"/>
      <c r="R223" s="9"/>
      <c r="S223" s="20"/>
      <c r="T223" s="9"/>
      <c r="U223" s="9"/>
      <c r="V223" s="9"/>
      <c r="W223" s="9"/>
      <c r="X223" s="9"/>
      <c r="Y223" s="15"/>
      <c r="Z223" s="15"/>
      <c r="AA223" s="9"/>
      <c r="AB223" s="9"/>
      <c r="AC223" s="9"/>
      <c r="AD223" s="9"/>
      <c r="AE223" s="9"/>
      <c r="AF223" s="9"/>
      <c r="AG223" s="9"/>
      <c r="AH223" s="9"/>
      <c r="AI223" s="9"/>
      <c r="AJ223" s="9"/>
    </row>
    <row r="224" spans="13:36" x14ac:dyDescent="0.25">
      <c r="M224" s="14"/>
      <c r="N224" s="9"/>
      <c r="O224" s="44"/>
      <c r="P224" s="9"/>
      <c r="Q224" s="9"/>
      <c r="R224" s="9"/>
      <c r="S224" s="20"/>
      <c r="T224" s="9"/>
      <c r="U224" s="9"/>
      <c r="V224" s="9"/>
      <c r="W224" s="9"/>
      <c r="X224" s="9"/>
      <c r="Y224" s="15"/>
      <c r="Z224" s="15"/>
      <c r="AA224" s="9"/>
      <c r="AB224" s="9"/>
      <c r="AC224" s="9"/>
      <c r="AD224" s="9"/>
      <c r="AE224" s="9"/>
      <c r="AF224" s="9"/>
      <c r="AG224" s="9"/>
      <c r="AH224" s="9"/>
      <c r="AI224" s="9"/>
      <c r="AJ224" s="9"/>
    </row>
    <row r="225" spans="13:36" x14ac:dyDescent="0.25">
      <c r="M225" s="14"/>
      <c r="N225" s="9"/>
      <c r="O225" s="44"/>
      <c r="P225" s="9"/>
      <c r="Q225" s="9"/>
      <c r="R225" s="9"/>
      <c r="S225" s="20"/>
      <c r="T225" s="9"/>
      <c r="U225" s="9"/>
      <c r="V225" s="9"/>
      <c r="W225" s="9"/>
      <c r="X225" s="9"/>
      <c r="Y225" s="15"/>
      <c r="Z225" s="15"/>
      <c r="AA225" s="9"/>
      <c r="AB225" s="9"/>
      <c r="AC225" s="9"/>
      <c r="AD225" s="9"/>
      <c r="AE225" s="9"/>
      <c r="AF225" s="9"/>
      <c r="AG225" s="9"/>
      <c r="AH225" s="9"/>
      <c r="AI225" s="9"/>
      <c r="AJ225" s="9"/>
    </row>
    <row r="226" spans="13:36" x14ac:dyDescent="0.25">
      <c r="M226" s="14"/>
      <c r="N226" s="9"/>
      <c r="O226" s="44"/>
      <c r="P226" s="9"/>
      <c r="Q226" s="9"/>
      <c r="R226" s="9"/>
      <c r="S226" s="20"/>
      <c r="T226" s="9"/>
      <c r="U226" s="9"/>
      <c r="V226" s="9"/>
      <c r="W226" s="9"/>
      <c r="X226" s="9"/>
      <c r="Y226" s="15"/>
      <c r="Z226" s="15"/>
      <c r="AA226" s="9"/>
      <c r="AB226" s="9"/>
      <c r="AC226" s="9"/>
      <c r="AD226" s="9"/>
      <c r="AE226" s="9"/>
      <c r="AF226" s="9"/>
      <c r="AG226" s="9"/>
      <c r="AH226" s="9"/>
      <c r="AI226" s="9"/>
      <c r="AJ226" s="9"/>
    </row>
    <row r="227" spans="13:36" x14ac:dyDescent="0.25">
      <c r="M227" s="14"/>
      <c r="N227" s="9"/>
      <c r="O227" s="44"/>
      <c r="P227" s="9"/>
      <c r="Q227" s="9"/>
      <c r="R227" s="15"/>
      <c r="S227" s="20"/>
      <c r="T227" s="9"/>
      <c r="U227" s="15"/>
      <c r="V227" s="15"/>
      <c r="W227" s="15"/>
      <c r="X227" s="9"/>
      <c r="Y227" s="15"/>
      <c r="Z227" s="15"/>
      <c r="AA227" s="9"/>
      <c r="AB227" s="9"/>
      <c r="AC227" s="9"/>
      <c r="AD227" s="9"/>
      <c r="AE227" s="9"/>
      <c r="AF227" s="9"/>
      <c r="AG227" s="9"/>
      <c r="AH227" s="9"/>
      <c r="AI227" s="9"/>
      <c r="AJ227" s="9"/>
    </row>
    <row r="228" spans="13:36" x14ac:dyDescent="0.25">
      <c r="M228" s="14"/>
      <c r="N228" s="9"/>
      <c r="O228" s="44"/>
      <c r="P228" s="9"/>
      <c r="Q228" s="9"/>
      <c r="R228" s="9"/>
      <c r="S228" s="20"/>
      <c r="T228" s="9"/>
      <c r="U228" s="9"/>
      <c r="V228" s="15"/>
      <c r="W228" s="15"/>
      <c r="X228" s="9"/>
      <c r="Y228" s="15"/>
      <c r="Z228" s="15"/>
      <c r="AA228" s="9"/>
      <c r="AB228" s="9"/>
      <c r="AC228" s="9"/>
      <c r="AD228" s="9"/>
      <c r="AE228" s="9"/>
      <c r="AF228" s="9"/>
      <c r="AG228" s="9"/>
      <c r="AH228" s="9"/>
      <c r="AI228" s="9"/>
      <c r="AJ228" s="9"/>
    </row>
    <row r="229" spans="13:36" x14ac:dyDescent="0.25">
      <c r="M229" s="14"/>
      <c r="N229" s="9"/>
      <c r="O229" s="44"/>
      <c r="P229" s="9"/>
      <c r="Q229" s="9"/>
      <c r="R229" s="15"/>
      <c r="S229" s="20"/>
      <c r="T229" s="9"/>
      <c r="U229" s="15"/>
      <c r="V229" s="15"/>
      <c r="W229" s="15"/>
      <c r="X229" s="9"/>
      <c r="Y229" s="15"/>
      <c r="Z229" s="15"/>
      <c r="AA229" s="9"/>
      <c r="AB229" s="9"/>
      <c r="AC229" s="9"/>
      <c r="AD229" s="9"/>
      <c r="AE229" s="9"/>
      <c r="AF229" s="9"/>
      <c r="AG229" s="9"/>
      <c r="AH229" s="9"/>
      <c r="AI229" s="9"/>
      <c r="AJ229" s="9"/>
    </row>
    <row r="230" spans="13:36" x14ac:dyDescent="0.25">
      <c r="M230" s="14"/>
      <c r="N230" s="9"/>
      <c r="O230" s="44"/>
      <c r="P230" s="9"/>
      <c r="Q230" s="9"/>
      <c r="R230" s="15"/>
      <c r="S230" s="20"/>
      <c r="T230" s="9"/>
      <c r="U230" s="15"/>
      <c r="V230" s="15"/>
      <c r="W230" s="15"/>
      <c r="X230" s="9"/>
      <c r="Y230" s="15"/>
      <c r="Z230" s="15"/>
      <c r="AA230" s="9"/>
      <c r="AB230" s="9"/>
      <c r="AC230" s="9"/>
      <c r="AD230" s="9"/>
      <c r="AE230" s="9"/>
      <c r="AF230" s="9"/>
      <c r="AG230" s="9"/>
      <c r="AH230" s="9"/>
      <c r="AI230" s="9"/>
      <c r="AJ230" s="9"/>
    </row>
    <row r="231" spans="13:36" x14ac:dyDescent="0.25">
      <c r="M231" s="36"/>
      <c r="N231" s="9"/>
      <c r="O231" s="44"/>
      <c r="P231" s="9"/>
      <c r="Q231" s="9"/>
      <c r="R231" s="15"/>
      <c r="S231" s="20"/>
      <c r="T231" s="9"/>
      <c r="U231" s="15"/>
      <c r="V231" s="9"/>
      <c r="W231" s="15"/>
      <c r="X231" s="9"/>
      <c r="Y231" s="15"/>
      <c r="Z231" s="15"/>
      <c r="AA231" s="9"/>
      <c r="AB231" s="9"/>
      <c r="AC231" s="9"/>
      <c r="AD231" s="9"/>
      <c r="AE231" s="9"/>
      <c r="AF231" s="9"/>
      <c r="AG231" s="9"/>
      <c r="AH231" s="9"/>
      <c r="AI231" s="9"/>
      <c r="AJ231" s="9"/>
    </row>
    <row r="232" spans="13:36" x14ac:dyDescent="0.25">
      <c r="M232" s="14"/>
      <c r="N232" s="9"/>
      <c r="O232" s="44"/>
      <c r="P232" s="9"/>
      <c r="Q232" s="9"/>
      <c r="R232" s="9"/>
      <c r="S232" s="20"/>
      <c r="T232" s="9"/>
      <c r="U232" s="9"/>
      <c r="V232" s="9"/>
      <c r="W232" s="15"/>
      <c r="X232" s="9"/>
      <c r="Y232" s="15"/>
      <c r="Z232" s="15"/>
      <c r="AA232" s="9"/>
      <c r="AB232" s="9"/>
      <c r="AC232" s="9"/>
      <c r="AD232" s="9"/>
      <c r="AE232" s="9"/>
      <c r="AF232" s="9"/>
      <c r="AG232" s="9"/>
      <c r="AH232" s="9"/>
      <c r="AI232" s="9"/>
      <c r="AJ232" s="9"/>
    </row>
    <row r="233" spans="13:36" x14ac:dyDescent="0.25">
      <c r="M233" s="38"/>
      <c r="N233" s="9"/>
      <c r="O233" s="44"/>
      <c r="P233" s="9"/>
      <c r="Q233" s="9"/>
      <c r="R233" s="9"/>
      <c r="S233" s="20"/>
      <c r="T233" s="9"/>
      <c r="U233" s="9"/>
      <c r="V233" s="9"/>
      <c r="W233" s="9"/>
      <c r="X233" s="9"/>
      <c r="Y233" s="15"/>
      <c r="Z233" s="15"/>
      <c r="AA233" s="9"/>
      <c r="AB233" s="9"/>
      <c r="AC233" s="9"/>
      <c r="AD233" s="9"/>
      <c r="AE233" s="9"/>
      <c r="AF233" s="9"/>
      <c r="AG233" s="9"/>
      <c r="AH233" s="9"/>
      <c r="AI233" s="9"/>
      <c r="AJ233" s="9"/>
    </row>
    <row r="234" spans="13:36" x14ac:dyDescent="0.25">
      <c r="M234" s="39"/>
      <c r="N234" s="9"/>
      <c r="O234" s="44"/>
      <c r="P234" s="9"/>
      <c r="Q234" s="9"/>
      <c r="R234" s="9"/>
      <c r="S234" s="20"/>
      <c r="T234" s="9"/>
      <c r="U234" s="9"/>
      <c r="V234" s="9"/>
      <c r="W234" s="9"/>
      <c r="X234" s="9"/>
      <c r="Y234" s="15"/>
      <c r="Z234" s="15"/>
      <c r="AA234" s="9"/>
      <c r="AB234" s="9"/>
      <c r="AC234" s="9"/>
      <c r="AD234" s="9"/>
      <c r="AE234" s="9"/>
      <c r="AF234" s="9"/>
      <c r="AG234" s="9"/>
      <c r="AH234" s="9"/>
      <c r="AI234" s="9"/>
      <c r="AJ234" s="9"/>
    </row>
    <row r="235" spans="13:36" x14ac:dyDescent="0.25">
      <c r="M235" s="39"/>
      <c r="N235" s="9"/>
      <c r="O235" s="44"/>
      <c r="P235" s="9"/>
      <c r="Q235" s="9"/>
      <c r="R235" s="9"/>
      <c r="S235" s="20"/>
      <c r="T235" s="9"/>
      <c r="U235" s="9"/>
      <c r="V235" s="9"/>
      <c r="W235" s="9"/>
      <c r="X235" s="9"/>
      <c r="Y235" s="15"/>
      <c r="Z235" s="15"/>
      <c r="AA235" s="9"/>
      <c r="AB235" s="9"/>
      <c r="AC235" s="9"/>
      <c r="AD235" s="9"/>
      <c r="AE235" s="9"/>
      <c r="AF235" s="9"/>
      <c r="AG235" s="9"/>
      <c r="AH235" s="9"/>
      <c r="AI235" s="9"/>
      <c r="AJ235" s="9"/>
    </row>
    <row r="236" spans="13:36" x14ac:dyDescent="0.25">
      <c r="M236" s="39"/>
      <c r="N236" s="9"/>
      <c r="O236" s="44"/>
      <c r="P236" s="9"/>
      <c r="Q236" s="9"/>
      <c r="R236" s="9"/>
      <c r="S236" s="20"/>
      <c r="T236" s="9"/>
      <c r="U236" s="9"/>
      <c r="V236" s="9"/>
      <c r="W236" s="9"/>
      <c r="X236" s="9"/>
      <c r="Y236" s="15"/>
      <c r="Z236" s="15"/>
      <c r="AA236" s="9"/>
      <c r="AB236" s="9"/>
      <c r="AC236" s="9"/>
      <c r="AD236" s="9"/>
      <c r="AE236" s="9"/>
      <c r="AF236" s="9"/>
      <c r="AG236" s="9"/>
      <c r="AH236" s="9"/>
      <c r="AI236" s="9"/>
      <c r="AJ236" s="9"/>
    </row>
    <row r="237" spans="13:36" x14ac:dyDescent="0.25">
      <c r="M237" s="38"/>
      <c r="N237" s="9"/>
      <c r="O237" s="44"/>
      <c r="P237" s="9"/>
      <c r="Q237" s="9"/>
      <c r="R237" s="9"/>
      <c r="S237" s="20"/>
      <c r="T237" s="9"/>
      <c r="U237" s="9"/>
      <c r="V237" s="9"/>
      <c r="W237" s="9"/>
      <c r="X237" s="9"/>
      <c r="Y237" s="15"/>
      <c r="Z237" s="9"/>
      <c r="AA237" s="9"/>
      <c r="AB237" s="9"/>
      <c r="AC237" s="9"/>
      <c r="AD237" s="9"/>
      <c r="AE237" s="9"/>
      <c r="AF237" s="9"/>
      <c r="AG237" s="9"/>
      <c r="AH237" s="9"/>
      <c r="AI237" s="9"/>
      <c r="AJ237" s="9"/>
    </row>
    <row r="238" spans="13:36" x14ac:dyDescent="0.25">
      <c r="M238" s="38"/>
      <c r="N238" s="9"/>
      <c r="O238" s="44"/>
      <c r="P238" s="9"/>
      <c r="Q238" s="9"/>
      <c r="R238" s="9"/>
      <c r="S238" s="20"/>
      <c r="T238" s="9"/>
      <c r="U238" s="9"/>
      <c r="V238" s="9"/>
      <c r="W238" s="9"/>
      <c r="X238" s="9"/>
      <c r="Y238" s="15"/>
      <c r="Z238" s="9"/>
      <c r="AA238" s="9"/>
      <c r="AB238" s="9"/>
      <c r="AC238" s="9"/>
      <c r="AD238" s="9"/>
      <c r="AE238" s="9"/>
      <c r="AF238" s="9"/>
      <c r="AG238" s="9"/>
      <c r="AH238" s="9"/>
      <c r="AI238" s="9"/>
      <c r="AJ238" s="9"/>
    </row>
    <row r="239" spans="13:36" x14ac:dyDescent="0.25">
      <c r="M239" s="38"/>
      <c r="N239" s="9"/>
      <c r="O239" s="44"/>
      <c r="P239" s="9"/>
      <c r="Q239" s="9"/>
      <c r="R239" s="9"/>
      <c r="S239" s="20"/>
      <c r="T239" s="9"/>
      <c r="U239" s="9"/>
      <c r="V239" s="9"/>
      <c r="W239" s="9"/>
      <c r="X239" s="9"/>
      <c r="Y239" s="15"/>
      <c r="Z239" s="9"/>
      <c r="AA239" s="9"/>
      <c r="AB239" s="9"/>
      <c r="AC239" s="9"/>
      <c r="AD239" s="9"/>
      <c r="AE239" s="9"/>
      <c r="AF239" s="9"/>
      <c r="AG239" s="9"/>
      <c r="AH239" s="9"/>
      <c r="AI239" s="9"/>
      <c r="AJ239" s="9"/>
    </row>
    <row r="240" spans="13:36" x14ac:dyDescent="0.25">
      <c r="M240" s="38"/>
      <c r="N240" s="9"/>
      <c r="O240" s="44"/>
      <c r="P240" s="9"/>
      <c r="Q240" s="9"/>
      <c r="R240" s="9"/>
      <c r="S240" s="20"/>
      <c r="T240" s="9"/>
      <c r="U240" s="9"/>
      <c r="V240" s="9"/>
      <c r="W240" s="9"/>
      <c r="X240" s="9"/>
      <c r="Y240" s="15"/>
      <c r="Z240" s="9"/>
      <c r="AA240" s="9"/>
      <c r="AB240" s="9"/>
      <c r="AC240" s="9"/>
      <c r="AD240" s="9"/>
      <c r="AE240" s="9"/>
      <c r="AF240" s="9"/>
      <c r="AG240" s="9"/>
      <c r="AH240" s="9"/>
      <c r="AI240" s="9"/>
      <c r="AJ240" s="9"/>
    </row>
    <row r="241" spans="13:36" x14ac:dyDescent="0.25">
      <c r="M241" s="38"/>
      <c r="N241" s="9"/>
      <c r="O241" s="44"/>
      <c r="P241" s="9"/>
      <c r="Q241" s="9"/>
      <c r="R241" s="9"/>
      <c r="S241" s="20"/>
      <c r="T241" s="9"/>
      <c r="U241" s="9"/>
      <c r="V241" s="9"/>
      <c r="W241" s="9"/>
      <c r="X241" s="9"/>
      <c r="Y241" s="15"/>
      <c r="Z241" s="9"/>
      <c r="AA241" s="9"/>
      <c r="AB241" s="9"/>
      <c r="AC241" s="9"/>
      <c r="AD241" s="9"/>
      <c r="AE241" s="9"/>
      <c r="AF241" s="9"/>
      <c r="AG241" s="9"/>
      <c r="AH241" s="9"/>
      <c r="AI241" s="9"/>
      <c r="AJ241" s="9"/>
    </row>
    <row r="242" spans="13:36" x14ac:dyDescent="0.25">
      <c r="M242" s="38"/>
      <c r="N242" s="9"/>
      <c r="O242" s="44"/>
      <c r="P242" s="9"/>
      <c r="Q242" s="9"/>
      <c r="R242" s="9"/>
      <c r="S242" s="20"/>
      <c r="T242" s="9"/>
      <c r="U242" s="9"/>
      <c r="V242" s="9"/>
      <c r="W242" s="9"/>
      <c r="X242" s="9"/>
      <c r="Y242" s="15"/>
      <c r="Z242" s="9"/>
      <c r="AA242" s="9"/>
      <c r="AB242" s="9"/>
      <c r="AC242" s="9"/>
      <c r="AD242" s="9"/>
      <c r="AE242" s="9"/>
      <c r="AF242" s="9"/>
      <c r="AG242" s="9"/>
      <c r="AH242" s="9"/>
      <c r="AI242" s="9"/>
      <c r="AJ242" s="9"/>
    </row>
    <row r="243" spans="13:36" x14ac:dyDescent="0.25">
      <c r="M243" s="38"/>
      <c r="N243" s="9"/>
      <c r="O243" s="44"/>
      <c r="P243" s="9"/>
      <c r="Q243" s="9"/>
      <c r="R243" s="9"/>
      <c r="S243" s="20"/>
      <c r="T243" s="9"/>
      <c r="U243" s="9"/>
      <c r="V243" s="9"/>
      <c r="W243" s="9"/>
      <c r="X243" s="9"/>
      <c r="Y243" s="15"/>
      <c r="Z243" s="9"/>
      <c r="AA243" s="9"/>
      <c r="AB243" s="9"/>
      <c r="AC243" s="9"/>
      <c r="AD243" s="9"/>
      <c r="AE243" s="9"/>
      <c r="AF243" s="9"/>
      <c r="AG243" s="9"/>
      <c r="AH243" s="9"/>
      <c r="AI243" s="9"/>
      <c r="AJ243" s="9"/>
    </row>
    <row r="244" spans="13:36" x14ac:dyDescent="0.25">
      <c r="M244" s="38"/>
      <c r="N244" s="9"/>
      <c r="O244" s="44"/>
      <c r="P244" s="9"/>
      <c r="Q244" s="9"/>
      <c r="R244" s="9"/>
      <c r="S244" s="20"/>
      <c r="T244" s="9"/>
      <c r="U244" s="9"/>
      <c r="V244" s="9"/>
      <c r="W244" s="9"/>
      <c r="X244" s="9"/>
      <c r="Y244" s="15"/>
      <c r="Z244" s="9"/>
      <c r="AA244" s="9"/>
      <c r="AB244" s="9"/>
      <c r="AC244" s="9"/>
      <c r="AD244" s="9"/>
      <c r="AE244" s="9"/>
      <c r="AF244" s="9"/>
      <c r="AG244" s="9"/>
      <c r="AH244" s="9"/>
      <c r="AI244" s="9"/>
      <c r="AJ244" s="9"/>
    </row>
    <row r="245" spans="13:36" x14ac:dyDescent="0.25">
      <c r="M245" s="38"/>
      <c r="N245" s="9"/>
      <c r="O245" s="44"/>
      <c r="P245" s="9"/>
      <c r="Q245" s="9"/>
      <c r="R245" s="9"/>
      <c r="S245" s="20"/>
      <c r="T245" s="9"/>
      <c r="U245" s="9"/>
      <c r="V245" s="9"/>
      <c r="W245" s="9"/>
      <c r="X245" s="9"/>
      <c r="Y245" s="15"/>
      <c r="Z245" s="9"/>
      <c r="AA245" s="9"/>
      <c r="AB245" s="9"/>
      <c r="AC245" s="9"/>
      <c r="AD245" s="9"/>
      <c r="AE245" s="9"/>
      <c r="AF245" s="9"/>
      <c r="AG245" s="9"/>
      <c r="AH245" s="9"/>
      <c r="AI245" s="9"/>
      <c r="AJ245" s="9"/>
    </row>
    <row r="246" spans="13:36" x14ac:dyDescent="0.25">
      <c r="M246" s="38"/>
      <c r="N246" s="9"/>
      <c r="O246" s="44"/>
      <c r="P246" s="9"/>
      <c r="Q246" s="9"/>
      <c r="R246" s="9"/>
      <c r="S246" s="20"/>
      <c r="T246" s="9"/>
      <c r="U246" s="9"/>
      <c r="V246" s="9"/>
      <c r="W246" s="9"/>
      <c r="X246" s="9"/>
      <c r="Y246" s="15"/>
      <c r="Z246" s="9"/>
      <c r="AA246" s="9"/>
      <c r="AB246" s="9"/>
      <c r="AC246" s="9"/>
      <c r="AD246" s="9"/>
      <c r="AE246" s="9"/>
      <c r="AF246" s="9"/>
      <c r="AG246" s="9"/>
      <c r="AH246" s="9"/>
      <c r="AI246" s="9"/>
      <c r="AJ246" s="9"/>
    </row>
    <row r="247" spans="13:36" x14ac:dyDescent="0.25">
      <c r="M247" s="38"/>
      <c r="N247" s="9"/>
      <c r="O247" s="44"/>
      <c r="P247" s="9"/>
      <c r="Q247" s="9"/>
      <c r="R247" s="9"/>
      <c r="S247" s="20"/>
      <c r="T247" s="9"/>
      <c r="U247" s="9"/>
      <c r="V247" s="9"/>
      <c r="W247" s="9"/>
      <c r="X247" s="9"/>
      <c r="Y247" s="15"/>
      <c r="Z247" s="9"/>
      <c r="AA247" s="9"/>
      <c r="AB247" s="9"/>
      <c r="AC247" s="9"/>
      <c r="AD247" s="9"/>
      <c r="AE247" s="9"/>
      <c r="AF247" s="9"/>
      <c r="AG247" s="9"/>
      <c r="AH247" s="9"/>
      <c r="AI247" s="9"/>
      <c r="AJ247" s="9"/>
    </row>
    <row r="248" spans="13:36" x14ac:dyDescent="0.25">
      <c r="M248" s="38"/>
      <c r="N248" s="9"/>
      <c r="O248" s="44"/>
      <c r="P248" s="9"/>
      <c r="Q248" s="9"/>
      <c r="R248" s="9"/>
      <c r="S248" s="20"/>
      <c r="T248" s="9"/>
      <c r="U248" s="9"/>
      <c r="V248" s="9"/>
      <c r="W248" s="9"/>
      <c r="X248" s="9"/>
      <c r="Y248" s="15"/>
      <c r="Z248" s="9"/>
      <c r="AA248" s="9"/>
      <c r="AB248" s="9"/>
      <c r="AC248" s="9"/>
      <c r="AD248" s="9"/>
      <c r="AE248" s="9"/>
      <c r="AF248" s="9"/>
      <c r="AG248" s="9"/>
      <c r="AH248" s="9"/>
      <c r="AI248" s="9"/>
      <c r="AJ248" s="9"/>
    </row>
    <row r="249" spans="13:36" x14ac:dyDescent="0.25">
      <c r="M249" s="38"/>
      <c r="N249" s="9"/>
      <c r="O249" s="44"/>
      <c r="P249" s="9"/>
      <c r="Q249" s="9"/>
      <c r="R249" s="9"/>
      <c r="S249" s="20"/>
      <c r="T249" s="9"/>
      <c r="U249" s="9"/>
      <c r="V249" s="9"/>
      <c r="W249" s="9"/>
      <c r="X249" s="9"/>
      <c r="Y249" s="15"/>
      <c r="Z249" s="9"/>
      <c r="AA249" s="9"/>
      <c r="AB249" s="9"/>
      <c r="AC249" s="9"/>
      <c r="AD249" s="9"/>
      <c r="AE249" s="9"/>
      <c r="AF249" s="9"/>
      <c r="AG249" s="9"/>
      <c r="AH249" s="9"/>
      <c r="AI249" s="9"/>
      <c r="AJ249" s="9"/>
    </row>
    <row r="250" spans="13:36" x14ac:dyDescent="0.25">
      <c r="M250" s="38"/>
      <c r="N250" s="9"/>
      <c r="O250" s="44"/>
      <c r="P250" s="9"/>
      <c r="Q250" s="9"/>
      <c r="R250" s="9"/>
      <c r="S250" s="20"/>
      <c r="T250" s="9"/>
      <c r="U250" s="9"/>
      <c r="V250" s="9"/>
      <c r="W250" s="9"/>
      <c r="X250" s="9"/>
      <c r="Y250" s="15"/>
      <c r="Z250" s="9"/>
      <c r="AA250" s="9"/>
      <c r="AB250" s="9"/>
      <c r="AC250" s="9"/>
      <c r="AD250" s="9"/>
      <c r="AE250" s="9"/>
      <c r="AF250" s="9"/>
      <c r="AG250" s="9"/>
      <c r="AH250" s="9"/>
      <c r="AI250" s="9"/>
      <c r="AJ250" s="9"/>
    </row>
    <row r="251" spans="13:36" x14ac:dyDescent="0.25">
      <c r="M251" s="38"/>
      <c r="N251" s="9"/>
      <c r="O251" s="44"/>
      <c r="P251" s="9"/>
      <c r="Q251" s="9"/>
      <c r="R251" s="9"/>
      <c r="S251" s="20"/>
      <c r="T251" s="9"/>
      <c r="U251" s="9"/>
      <c r="V251" s="9"/>
      <c r="W251" s="9"/>
      <c r="X251" s="9"/>
      <c r="Y251" s="15"/>
      <c r="Z251" s="9"/>
      <c r="AA251" s="9"/>
      <c r="AB251" s="9"/>
      <c r="AC251" s="9"/>
      <c r="AD251" s="9"/>
      <c r="AE251" s="9"/>
      <c r="AF251" s="9"/>
      <c r="AG251" s="9"/>
      <c r="AH251" s="9"/>
      <c r="AI251" s="9"/>
      <c r="AJ251" s="9"/>
    </row>
    <row r="252" spans="13:36" x14ac:dyDescent="0.25">
      <c r="M252" s="38"/>
      <c r="N252" s="9"/>
      <c r="O252" s="44"/>
      <c r="P252" s="9"/>
      <c r="Q252" s="9"/>
      <c r="R252" s="9"/>
      <c r="S252" s="20"/>
      <c r="T252" s="9"/>
      <c r="U252" s="9"/>
      <c r="V252" s="9"/>
      <c r="W252" s="9"/>
      <c r="X252" s="9"/>
      <c r="Y252" s="15"/>
      <c r="Z252" s="9"/>
      <c r="AA252" s="9"/>
      <c r="AB252" s="9"/>
      <c r="AC252" s="9"/>
      <c r="AD252" s="9"/>
      <c r="AE252" s="9"/>
      <c r="AF252" s="9"/>
      <c r="AG252" s="9"/>
      <c r="AH252" s="9"/>
      <c r="AI252" s="9"/>
      <c r="AJ252" s="9"/>
    </row>
    <row r="253" spans="13:36" x14ac:dyDescent="0.25">
      <c r="M253" s="38"/>
      <c r="N253" s="9"/>
      <c r="O253" s="44"/>
      <c r="P253" s="9"/>
      <c r="Q253" s="9"/>
      <c r="R253" s="9"/>
      <c r="S253" s="20"/>
      <c r="T253" s="9"/>
      <c r="U253" s="9"/>
      <c r="V253" s="9"/>
      <c r="W253" s="9"/>
      <c r="X253" s="9"/>
      <c r="Y253" s="15"/>
      <c r="Z253" s="9"/>
      <c r="AA253" s="9"/>
      <c r="AB253" s="9"/>
      <c r="AC253" s="9"/>
      <c r="AD253" s="9"/>
      <c r="AE253" s="9"/>
      <c r="AF253" s="9"/>
      <c r="AG253" s="9"/>
      <c r="AH253" s="9"/>
      <c r="AI253" s="9"/>
      <c r="AJ253" s="9"/>
    </row>
    <row r="254" spans="13:36" x14ac:dyDescent="0.25">
      <c r="M254" s="38"/>
      <c r="N254" s="9"/>
      <c r="O254" s="44"/>
      <c r="P254" s="9"/>
      <c r="Q254" s="9"/>
      <c r="R254" s="9"/>
      <c r="S254" s="20"/>
      <c r="T254" s="9"/>
      <c r="U254" s="15"/>
      <c r="V254" s="9"/>
      <c r="W254" s="9"/>
      <c r="X254" s="9"/>
      <c r="Y254" s="15"/>
      <c r="Z254" s="9"/>
      <c r="AA254" s="9"/>
      <c r="AB254" s="9"/>
      <c r="AC254" s="9"/>
      <c r="AD254" s="9"/>
      <c r="AE254" s="9"/>
      <c r="AF254" s="9"/>
      <c r="AG254" s="9"/>
      <c r="AH254" s="9"/>
      <c r="AI254" s="9"/>
      <c r="AJ254" s="9"/>
    </row>
    <row r="255" spans="13:36" x14ac:dyDescent="0.25">
      <c r="M255" s="40"/>
      <c r="N255" s="9"/>
      <c r="O255" s="44"/>
      <c r="P255" s="9"/>
      <c r="Q255" s="9"/>
      <c r="R255" s="9"/>
      <c r="S255" s="20"/>
      <c r="T255" s="9"/>
      <c r="U255" s="9"/>
      <c r="V255" s="9"/>
      <c r="W255" s="9"/>
      <c r="X255" s="9"/>
      <c r="Y255" s="15"/>
      <c r="Z255" s="9"/>
      <c r="AA255" s="9"/>
      <c r="AB255" s="9"/>
      <c r="AC255" s="9"/>
      <c r="AD255" s="9"/>
      <c r="AE255" s="9"/>
      <c r="AF255" s="9"/>
      <c r="AG255" s="9"/>
      <c r="AH255" s="9"/>
      <c r="AI255" s="9"/>
      <c r="AJ255" s="9"/>
    </row>
    <row r="256" spans="13:36" x14ac:dyDescent="0.25">
      <c r="M256" s="38"/>
      <c r="N256" s="9"/>
      <c r="O256" s="44"/>
      <c r="P256" s="9"/>
      <c r="Q256" s="18"/>
      <c r="R256" s="18"/>
      <c r="S256" s="20"/>
      <c r="T256" s="18"/>
      <c r="U256" s="18"/>
      <c r="V256" s="18"/>
      <c r="W256" s="18"/>
      <c r="X256" s="18"/>
      <c r="Y256" s="18"/>
      <c r="Z256" s="18"/>
      <c r="AA256" s="18"/>
      <c r="AB256" s="18"/>
      <c r="AC256" s="18"/>
      <c r="AD256" s="18"/>
      <c r="AE256" s="18"/>
      <c r="AF256" s="18"/>
      <c r="AG256" s="18"/>
      <c r="AH256" s="18"/>
      <c r="AI256" s="18"/>
      <c r="AJ256" s="18"/>
    </row>
    <row r="257" spans="13:36" x14ac:dyDescent="0.25">
      <c r="M257" s="38"/>
      <c r="N257" s="9"/>
      <c r="O257" s="44"/>
      <c r="P257" s="9"/>
      <c r="Q257" s="18"/>
      <c r="R257" s="18"/>
      <c r="S257" s="20"/>
      <c r="T257" s="18"/>
      <c r="U257" s="18"/>
      <c r="V257" s="18"/>
      <c r="W257" s="18"/>
      <c r="X257" s="18"/>
      <c r="Y257" s="18"/>
      <c r="Z257" s="18"/>
      <c r="AA257" s="18"/>
      <c r="AB257" s="18"/>
      <c r="AC257" s="18"/>
      <c r="AD257" s="18"/>
      <c r="AE257" s="18"/>
      <c r="AF257" s="18"/>
      <c r="AG257" s="18"/>
      <c r="AH257" s="18"/>
      <c r="AI257" s="18"/>
      <c r="AJ257" s="18"/>
    </row>
    <row r="258" spans="13:36" x14ac:dyDescent="0.25">
      <c r="M258" s="38"/>
      <c r="N258" s="9"/>
      <c r="O258" s="44"/>
      <c r="P258" s="9"/>
      <c r="Q258" s="18"/>
      <c r="R258" s="18"/>
      <c r="S258" s="20"/>
      <c r="T258" s="18"/>
      <c r="U258" s="18"/>
      <c r="V258" s="18"/>
      <c r="W258" s="18"/>
      <c r="X258" s="18"/>
      <c r="Y258" s="18"/>
      <c r="Z258" s="18"/>
      <c r="AA258" s="18"/>
      <c r="AB258" s="18"/>
      <c r="AC258" s="18"/>
      <c r="AD258" s="18"/>
      <c r="AE258" s="18"/>
      <c r="AF258" s="18"/>
      <c r="AG258" s="18"/>
      <c r="AH258" s="18"/>
      <c r="AI258" s="18"/>
      <c r="AJ258" s="18"/>
    </row>
    <row r="259" spans="13:36" x14ac:dyDescent="0.25">
      <c r="M259" s="38"/>
      <c r="N259" s="9"/>
      <c r="O259" s="44"/>
      <c r="P259" s="9"/>
      <c r="Q259" s="23"/>
      <c r="R259" s="23"/>
      <c r="S259" s="20"/>
      <c r="T259" s="23"/>
      <c r="U259" s="23"/>
      <c r="V259" s="23"/>
      <c r="W259" s="23"/>
      <c r="X259" s="23"/>
      <c r="Y259" s="23"/>
      <c r="Z259" s="23"/>
      <c r="AA259" s="23"/>
      <c r="AB259" s="23"/>
      <c r="AC259" s="23"/>
      <c r="AD259" s="23"/>
      <c r="AE259" s="23"/>
      <c r="AF259" s="23"/>
      <c r="AG259" s="23"/>
      <c r="AH259" s="23"/>
      <c r="AI259" s="23"/>
      <c r="AJ259" s="23"/>
    </row>
    <row r="260" spans="13:36" x14ac:dyDescent="0.25">
      <c r="M260" s="38"/>
      <c r="N260" s="9"/>
      <c r="O260" s="44"/>
      <c r="P260" s="9"/>
      <c r="Q260" s="23"/>
      <c r="R260" s="23"/>
      <c r="S260" s="20"/>
      <c r="T260" s="23"/>
      <c r="U260" s="23"/>
      <c r="V260" s="23"/>
      <c r="W260" s="23"/>
      <c r="X260" s="23"/>
      <c r="Y260" s="23"/>
      <c r="Z260" s="23"/>
      <c r="AA260" s="23"/>
      <c r="AB260" s="23"/>
      <c r="AC260" s="23"/>
      <c r="AD260" s="23"/>
      <c r="AE260" s="23"/>
      <c r="AF260" s="23"/>
      <c r="AG260" s="23"/>
      <c r="AH260" s="23"/>
      <c r="AI260" s="23"/>
      <c r="AJ260" s="23"/>
    </row>
    <row r="261" spans="13:36" x14ac:dyDescent="0.25">
      <c r="M261" s="38"/>
      <c r="N261" s="9"/>
      <c r="O261" s="44"/>
      <c r="P261" s="9"/>
      <c r="Q261" s="24"/>
      <c r="R261" s="24"/>
      <c r="S261" s="25"/>
      <c r="T261" s="24"/>
      <c r="U261" s="24"/>
      <c r="V261" s="24"/>
      <c r="W261" s="24"/>
      <c r="X261" s="24"/>
      <c r="Y261" s="24"/>
      <c r="Z261" s="24"/>
      <c r="AA261" s="24"/>
      <c r="AB261" s="24"/>
      <c r="AC261" s="24"/>
      <c r="AD261" s="24"/>
      <c r="AE261" s="24"/>
      <c r="AF261" s="24"/>
      <c r="AG261" s="24"/>
      <c r="AH261" s="24"/>
      <c r="AI261" s="24"/>
      <c r="AJ261" s="24"/>
    </row>
    <row r="262" spans="13:36" x14ac:dyDescent="0.25">
      <c r="M262" s="38"/>
      <c r="N262" s="9"/>
      <c r="O262" s="44"/>
      <c r="P262" s="9"/>
      <c r="Q262" s="26"/>
      <c r="R262" s="26"/>
      <c r="S262" s="25"/>
      <c r="T262" s="26"/>
      <c r="U262" s="26"/>
      <c r="V262" s="26"/>
      <c r="W262" s="26"/>
      <c r="X262" s="26"/>
      <c r="Y262" s="26"/>
      <c r="Z262" s="26"/>
      <c r="AA262" s="26"/>
      <c r="AB262" s="26"/>
      <c r="AC262" s="26"/>
      <c r="AD262" s="26"/>
      <c r="AE262" s="26"/>
      <c r="AF262" s="26"/>
      <c r="AG262" s="26"/>
      <c r="AH262" s="26"/>
      <c r="AI262" s="26"/>
      <c r="AJ262" s="26"/>
    </row>
    <row r="263" spans="13:36" x14ac:dyDescent="0.25">
      <c r="M263" s="38"/>
      <c r="N263" s="9"/>
      <c r="O263" s="44"/>
      <c r="P263" s="9"/>
      <c r="Q263" s="26"/>
      <c r="R263" s="26"/>
      <c r="S263" s="25"/>
      <c r="T263" s="26"/>
      <c r="U263" s="26"/>
      <c r="V263" s="26"/>
      <c r="W263" s="26"/>
      <c r="X263" s="26"/>
      <c r="Y263" s="26"/>
      <c r="Z263" s="26"/>
      <c r="AA263" s="26"/>
      <c r="AB263" s="26"/>
      <c r="AC263" s="26"/>
      <c r="AD263" s="26"/>
      <c r="AE263" s="26"/>
      <c r="AF263" s="26"/>
      <c r="AG263" s="26"/>
      <c r="AH263" s="26"/>
      <c r="AI263" s="26"/>
      <c r="AJ263" s="26"/>
    </row>
    <row r="264" spans="13:36" x14ac:dyDescent="0.25">
      <c r="M264" s="38"/>
      <c r="N264" s="9"/>
      <c r="O264" s="44"/>
      <c r="P264" s="9"/>
      <c r="Q264" s="26"/>
      <c r="R264" s="26"/>
      <c r="S264" s="27"/>
      <c r="T264" s="26"/>
      <c r="U264" s="26"/>
      <c r="V264" s="26"/>
      <c r="W264" s="26"/>
      <c r="X264" s="26"/>
      <c r="Y264" s="26"/>
      <c r="Z264" s="26"/>
      <c r="AA264" s="26"/>
      <c r="AB264" s="26"/>
      <c r="AC264" s="26"/>
      <c r="AD264" s="26"/>
      <c r="AE264" s="26"/>
      <c r="AF264" s="26"/>
      <c r="AG264" s="26"/>
      <c r="AH264" s="26"/>
      <c r="AI264" s="26"/>
      <c r="AJ264" s="26"/>
    </row>
    <row r="265" spans="13:36" x14ac:dyDescent="0.25">
      <c r="M265" s="38"/>
      <c r="N265" s="9"/>
      <c r="O265" s="44"/>
      <c r="P265" s="9"/>
      <c r="Q265" s="9"/>
      <c r="R265" s="9"/>
      <c r="S265" s="27"/>
      <c r="T265" s="9"/>
      <c r="U265" s="9"/>
      <c r="V265" s="9"/>
      <c r="W265" s="9"/>
      <c r="X265" s="9"/>
      <c r="Y265" s="15"/>
      <c r="Z265" s="9"/>
      <c r="AA265" s="9"/>
      <c r="AB265" s="9"/>
      <c r="AC265" s="9"/>
      <c r="AD265" s="9"/>
      <c r="AE265" s="9"/>
      <c r="AF265" s="9"/>
      <c r="AG265" s="9"/>
      <c r="AH265" s="9"/>
      <c r="AI265" s="9"/>
      <c r="AJ265" s="9"/>
    </row>
    <row r="266" spans="13:36" x14ac:dyDescent="0.25">
      <c r="M266" s="38"/>
      <c r="N266" s="9"/>
      <c r="O266" s="44"/>
      <c r="P266" s="9"/>
      <c r="Q266" s="9"/>
      <c r="R266" s="9"/>
      <c r="S266" s="28"/>
      <c r="T266" s="9"/>
      <c r="U266" s="9"/>
      <c r="V266" s="9"/>
      <c r="W266" s="9"/>
      <c r="X266" s="9"/>
      <c r="Y266" s="15"/>
      <c r="Z266" s="9"/>
      <c r="AA266" s="9"/>
      <c r="AB266" s="9"/>
      <c r="AC266" s="9"/>
      <c r="AD266" s="9"/>
      <c r="AE266" s="9"/>
      <c r="AF266" s="9"/>
      <c r="AG266" s="9"/>
      <c r="AH266" s="9"/>
      <c r="AI266" s="9"/>
      <c r="AJ266" s="9"/>
    </row>
    <row r="267" spans="13:36" x14ac:dyDescent="0.25">
      <c r="M267" s="38"/>
      <c r="N267" s="10"/>
      <c r="O267" s="46"/>
      <c r="P267" s="10"/>
      <c r="Q267" s="9"/>
      <c r="R267" s="67"/>
      <c r="S267" s="30"/>
      <c r="T267" s="9"/>
      <c r="U267" s="67"/>
      <c r="V267" s="9"/>
      <c r="W267" s="9"/>
      <c r="X267" s="9"/>
      <c r="Y267" s="15"/>
      <c r="Z267" s="9"/>
      <c r="AA267" s="9"/>
      <c r="AB267" s="9"/>
      <c r="AC267" s="9"/>
      <c r="AD267" s="9"/>
      <c r="AE267" s="9"/>
      <c r="AF267" s="9"/>
      <c r="AG267" s="9"/>
      <c r="AH267" s="9"/>
      <c r="AI267" s="9"/>
      <c r="AJ267" s="9"/>
    </row>
    <row r="268" spans="13:36" x14ac:dyDescent="0.25">
      <c r="M268" s="38"/>
      <c r="N268" s="9"/>
      <c r="O268" s="44"/>
      <c r="P268" s="9"/>
      <c r="Q268" s="9"/>
      <c r="R268" s="67"/>
      <c r="S268" s="30"/>
      <c r="T268" s="9"/>
      <c r="U268" s="9"/>
      <c r="V268" s="9"/>
      <c r="W268" s="9"/>
      <c r="X268" s="9"/>
      <c r="Y268" s="15"/>
      <c r="Z268" s="9"/>
      <c r="AA268" s="9"/>
      <c r="AB268" s="9"/>
      <c r="AC268" s="9"/>
      <c r="AD268" s="9"/>
      <c r="AE268" s="9"/>
      <c r="AF268" s="9"/>
      <c r="AG268" s="9"/>
      <c r="AH268" s="9"/>
      <c r="AI268" s="9"/>
      <c r="AJ268" s="9"/>
    </row>
    <row r="269" spans="13:36" x14ac:dyDescent="0.25">
      <c r="M269" s="38"/>
      <c r="N269" s="9"/>
      <c r="O269" s="44"/>
      <c r="P269" s="9"/>
      <c r="Q269" s="9"/>
      <c r="R269" s="67"/>
      <c r="S269" s="30"/>
      <c r="T269" s="9"/>
      <c r="U269" s="9"/>
      <c r="V269" s="9"/>
      <c r="W269" s="9"/>
      <c r="X269" s="9"/>
      <c r="Y269" s="15"/>
      <c r="Z269" s="9"/>
      <c r="AA269" s="9"/>
      <c r="AB269" s="9"/>
      <c r="AC269" s="9"/>
      <c r="AD269" s="9"/>
      <c r="AE269" s="9"/>
      <c r="AF269" s="9"/>
      <c r="AG269" s="9"/>
      <c r="AH269" s="9"/>
      <c r="AI269" s="9"/>
      <c r="AJ269" s="9"/>
    </row>
    <row r="270" spans="13:36" x14ac:dyDescent="0.25">
      <c r="M270" s="38"/>
      <c r="N270" s="9"/>
      <c r="O270" s="44"/>
      <c r="P270" s="9"/>
      <c r="Q270" s="9"/>
      <c r="R270" s="67"/>
      <c r="S270" s="20"/>
      <c r="T270" s="9"/>
      <c r="U270" s="9"/>
      <c r="V270" s="9"/>
      <c r="W270" s="9"/>
      <c r="X270" s="9"/>
      <c r="Y270" s="15"/>
      <c r="Z270" s="9"/>
      <c r="AA270" s="9"/>
      <c r="AB270" s="9"/>
      <c r="AC270" s="9"/>
      <c r="AD270" s="9"/>
      <c r="AE270" s="9"/>
      <c r="AF270" s="9"/>
      <c r="AG270" s="9"/>
      <c r="AH270" s="9"/>
      <c r="AI270" s="9"/>
      <c r="AJ270" s="9"/>
    </row>
    <row r="271" spans="13:36" x14ac:dyDescent="0.25">
      <c r="M271" s="38"/>
      <c r="N271" s="9"/>
      <c r="O271" s="44"/>
      <c r="P271" s="9"/>
      <c r="Q271" s="9"/>
      <c r="R271" s="67"/>
      <c r="S271" s="20"/>
      <c r="T271" s="9"/>
      <c r="U271" s="9"/>
      <c r="V271" s="9"/>
      <c r="W271" s="9"/>
      <c r="X271" s="9"/>
      <c r="Y271" s="15"/>
      <c r="Z271" s="9"/>
      <c r="AA271" s="9"/>
      <c r="AB271" s="9"/>
      <c r="AC271" s="9"/>
      <c r="AD271" s="9"/>
      <c r="AE271" s="9"/>
      <c r="AF271" s="9"/>
      <c r="AG271" s="9"/>
      <c r="AH271" s="9"/>
      <c r="AI271" s="9"/>
      <c r="AJ271" s="9"/>
    </row>
    <row r="272" spans="13:36" x14ac:dyDescent="0.25">
      <c r="M272" s="38"/>
      <c r="N272" s="9"/>
      <c r="O272" s="44"/>
      <c r="P272" s="9"/>
      <c r="Q272" s="9"/>
      <c r="R272" s="67"/>
      <c r="S272" s="20"/>
      <c r="T272" s="9"/>
      <c r="U272" s="9"/>
      <c r="V272" s="9"/>
      <c r="W272" s="9"/>
      <c r="X272" s="9"/>
      <c r="Y272" s="15"/>
      <c r="Z272" s="9"/>
      <c r="AA272" s="9"/>
      <c r="AB272" s="9"/>
      <c r="AC272" s="9"/>
      <c r="AD272" s="9"/>
      <c r="AE272" s="9"/>
      <c r="AF272" s="9"/>
      <c r="AG272" s="9"/>
      <c r="AH272" s="9"/>
      <c r="AI272" s="9"/>
      <c r="AJ272" s="9"/>
    </row>
    <row r="273" spans="13:36" x14ac:dyDescent="0.25">
      <c r="M273" s="38"/>
      <c r="N273" s="9"/>
      <c r="O273" s="44"/>
      <c r="P273" s="9"/>
      <c r="Q273" s="9"/>
      <c r="R273" s="67"/>
      <c r="S273" s="20"/>
      <c r="T273" s="9"/>
      <c r="U273" s="9"/>
      <c r="V273" s="9"/>
      <c r="W273" s="9"/>
      <c r="X273" s="9"/>
      <c r="Y273" s="15"/>
      <c r="Z273" s="9"/>
      <c r="AA273" s="9"/>
      <c r="AB273" s="9"/>
      <c r="AC273" s="9"/>
      <c r="AD273" s="9"/>
      <c r="AE273" s="9"/>
      <c r="AF273" s="9"/>
      <c r="AG273" s="9"/>
      <c r="AH273" s="9"/>
      <c r="AI273" s="9"/>
      <c r="AJ273" s="9"/>
    </row>
    <row r="274" spans="13:36" x14ac:dyDescent="0.25">
      <c r="M274" s="38"/>
      <c r="N274" s="9"/>
      <c r="O274" s="44"/>
      <c r="P274" s="9"/>
      <c r="Q274" s="9"/>
      <c r="R274" s="9"/>
      <c r="S274" s="20"/>
      <c r="T274" s="9"/>
      <c r="U274" s="9"/>
      <c r="V274" s="9"/>
      <c r="W274" s="9"/>
      <c r="X274" s="9"/>
      <c r="Y274" s="15"/>
      <c r="Z274" s="9"/>
      <c r="AA274" s="9"/>
      <c r="AB274" s="9"/>
      <c r="AC274" s="9"/>
      <c r="AD274" s="9"/>
      <c r="AE274" s="9"/>
      <c r="AF274" s="9"/>
      <c r="AG274" s="9"/>
      <c r="AH274" s="9"/>
      <c r="AI274" s="9"/>
      <c r="AJ274" s="9"/>
    </row>
    <row r="275" spans="13:36" x14ac:dyDescent="0.25">
      <c r="M275" s="38"/>
      <c r="N275" s="9"/>
      <c r="O275" s="44"/>
      <c r="P275" s="9"/>
      <c r="Q275" s="9"/>
      <c r="R275" s="9"/>
      <c r="S275" s="20"/>
      <c r="T275" s="9"/>
      <c r="U275" s="9"/>
      <c r="V275" s="9"/>
      <c r="W275" s="9"/>
      <c r="X275" s="9"/>
      <c r="Y275" s="15"/>
      <c r="Z275" s="9"/>
      <c r="AA275" s="9"/>
      <c r="AB275" s="9"/>
      <c r="AC275" s="9"/>
      <c r="AD275" s="9"/>
      <c r="AE275" s="9"/>
      <c r="AF275" s="9"/>
      <c r="AG275" s="9"/>
      <c r="AH275" s="9"/>
      <c r="AI275" s="9"/>
      <c r="AJ275" s="9"/>
    </row>
    <row r="276" spans="13:36" x14ac:dyDescent="0.25">
      <c r="M276" s="38"/>
      <c r="N276" s="9"/>
      <c r="O276" s="44"/>
      <c r="P276" s="9"/>
      <c r="Q276" s="9"/>
      <c r="R276" s="9"/>
      <c r="S276" s="20"/>
      <c r="T276" s="9"/>
      <c r="U276" s="9"/>
      <c r="V276" s="9"/>
      <c r="W276" s="9"/>
      <c r="X276" s="9"/>
      <c r="Y276" s="15"/>
      <c r="Z276" s="9"/>
      <c r="AA276" s="9"/>
      <c r="AB276" s="9"/>
      <c r="AC276" s="9"/>
      <c r="AD276" s="9"/>
      <c r="AE276" s="9"/>
      <c r="AF276" s="9"/>
      <c r="AG276" s="9"/>
      <c r="AH276" s="9"/>
      <c r="AI276" s="9"/>
      <c r="AJ276" s="9"/>
    </row>
    <row r="277" spans="13:36" x14ac:dyDescent="0.25">
      <c r="M277" s="38"/>
      <c r="N277" s="9"/>
      <c r="O277" s="44"/>
      <c r="P277" s="9"/>
      <c r="Q277" s="9"/>
      <c r="R277" s="9"/>
      <c r="S277" s="20"/>
      <c r="T277" s="9"/>
      <c r="U277" s="9"/>
      <c r="V277" s="9"/>
      <c r="W277" s="9"/>
      <c r="X277" s="9"/>
      <c r="Y277" s="15"/>
      <c r="Z277" s="9"/>
      <c r="AA277" s="9"/>
      <c r="AB277" s="9"/>
      <c r="AC277" s="9"/>
      <c r="AD277" s="9"/>
      <c r="AE277" s="9"/>
      <c r="AF277" s="9"/>
      <c r="AG277" s="9"/>
      <c r="AH277" s="9"/>
      <c r="AI277" s="9"/>
      <c r="AJ277" s="9"/>
    </row>
    <row r="278" spans="13:36" x14ac:dyDescent="0.25">
      <c r="M278" s="38"/>
      <c r="N278" s="10"/>
      <c r="O278" s="46"/>
      <c r="P278" s="10"/>
      <c r="Q278" s="9"/>
      <c r="R278" s="67"/>
      <c r="S278" s="20"/>
      <c r="T278" s="9"/>
      <c r="U278" s="67"/>
      <c r="V278" s="9"/>
      <c r="W278" s="9"/>
      <c r="X278" s="9"/>
      <c r="Y278" s="15"/>
      <c r="Z278" s="9"/>
      <c r="AA278" s="9"/>
      <c r="AB278" s="9"/>
      <c r="AC278" s="9"/>
      <c r="AD278" s="9"/>
      <c r="AE278" s="9"/>
      <c r="AF278" s="9"/>
      <c r="AG278" s="9"/>
      <c r="AH278" s="9"/>
      <c r="AI278" s="9"/>
      <c r="AJ278" s="9"/>
    </row>
    <row r="279" spans="13:36" x14ac:dyDescent="0.25">
      <c r="M279" s="38"/>
      <c r="N279" s="9"/>
      <c r="O279" s="44"/>
      <c r="P279" s="9"/>
      <c r="Q279" s="9"/>
      <c r="R279" s="67"/>
      <c r="S279" s="20"/>
      <c r="T279" s="9"/>
      <c r="U279" s="9"/>
      <c r="V279" s="9"/>
      <c r="W279" s="9"/>
      <c r="X279" s="9"/>
      <c r="Y279" s="15"/>
      <c r="Z279" s="9"/>
      <c r="AA279" s="9"/>
      <c r="AB279" s="9"/>
      <c r="AC279" s="9"/>
      <c r="AD279" s="9"/>
      <c r="AE279" s="9"/>
      <c r="AF279" s="9"/>
      <c r="AG279" s="9"/>
      <c r="AH279" s="9"/>
      <c r="AI279" s="9"/>
      <c r="AJ279" s="9"/>
    </row>
    <row r="280" spans="13:36" x14ac:dyDescent="0.25">
      <c r="M280" s="38"/>
      <c r="N280" s="9"/>
      <c r="O280" s="44"/>
      <c r="P280" s="9"/>
      <c r="Q280" s="9"/>
      <c r="R280" s="67"/>
      <c r="S280" s="20"/>
      <c r="T280" s="9"/>
      <c r="U280" s="9"/>
      <c r="V280" s="9"/>
      <c r="W280" s="9"/>
      <c r="X280" s="9"/>
      <c r="Y280" s="15"/>
      <c r="Z280" s="9"/>
      <c r="AA280" s="9"/>
      <c r="AB280" s="9"/>
      <c r="AC280" s="9"/>
      <c r="AD280" s="9"/>
      <c r="AE280" s="9"/>
      <c r="AF280" s="9"/>
      <c r="AG280" s="9"/>
      <c r="AH280" s="9"/>
      <c r="AI280" s="9"/>
      <c r="AJ280" s="9"/>
    </row>
    <row r="281" spans="13:36" x14ac:dyDescent="0.25">
      <c r="M281" s="38"/>
      <c r="N281" s="9"/>
      <c r="O281" s="44"/>
      <c r="P281" s="9"/>
      <c r="Q281" s="9"/>
      <c r="R281" s="67"/>
      <c r="S281" s="20"/>
      <c r="T281" s="9"/>
      <c r="U281" s="9"/>
      <c r="V281" s="9"/>
      <c r="W281" s="9"/>
      <c r="X281" s="9"/>
      <c r="Y281" s="15"/>
      <c r="Z281" s="9"/>
      <c r="AA281" s="9"/>
      <c r="AB281" s="9"/>
      <c r="AC281" s="9"/>
      <c r="AD281" s="9"/>
      <c r="AE281" s="9"/>
      <c r="AF281" s="9"/>
      <c r="AG281" s="9"/>
      <c r="AH281" s="9"/>
      <c r="AI281" s="9"/>
      <c r="AJ281" s="9"/>
    </row>
    <row r="282" spans="13:36" x14ac:dyDescent="0.25">
      <c r="M282" s="38"/>
      <c r="N282" s="9"/>
      <c r="O282" s="44"/>
      <c r="P282" s="9"/>
      <c r="Q282" s="9"/>
      <c r="R282" s="67"/>
      <c r="S282" s="20"/>
      <c r="T282" s="9"/>
      <c r="U282" s="9"/>
      <c r="V282" s="9"/>
      <c r="W282" s="9"/>
      <c r="X282" s="9"/>
      <c r="Y282" s="15"/>
      <c r="Z282" s="15"/>
      <c r="AA282" s="9"/>
      <c r="AB282" s="9"/>
      <c r="AC282" s="9"/>
      <c r="AD282" s="9"/>
      <c r="AE282" s="9"/>
      <c r="AF282" s="9"/>
      <c r="AG282" s="9"/>
      <c r="AH282" s="9"/>
      <c r="AI282" s="9"/>
      <c r="AJ282" s="9"/>
    </row>
    <row r="283" spans="13:36" x14ac:dyDescent="0.25">
      <c r="M283" s="38"/>
      <c r="N283" s="9"/>
      <c r="O283" s="44"/>
      <c r="P283" s="9"/>
      <c r="Q283" s="23"/>
      <c r="R283" s="23"/>
      <c r="S283" s="20"/>
      <c r="T283" s="23"/>
      <c r="U283" s="23"/>
      <c r="V283" s="23"/>
      <c r="W283" s="23"/>
      <c r="X283" s="23"/>
      <c r="Y283" s="15"/>
      <c r="Z283" s="15"/>
      <c r="AA283" s="9"/>
      <c r="AB283" s="9"/>
      <c r="AC283" s="9"/>
      <c r="AD283" s="9"/>
      <c r="AE283" s="9"/>
      <c r="AF283" s="9"/>
      <c r="AG283" s="9"/>
      <c r="AH283" s="9"/>
      <c r="AI283" s="9"/>
      <c r="AJ283" s="9"/>
    </row>
    <row r="284" spans="13:36" x14ac:dyDescent="0.25">
      <c r="M284" s="38"/>
      <c r="N284" s="9"/>
      <c r="O284" s="44"/>
      <c r="P284" s="9"/>
      <c r="Q284" s="9"/>
      <c r="R284" s="67"/>
      <c r="S284" s="20"/>
      <c r="T284" s="9"/>
      <c r="U284" s="9"/>
      <c r="V284" s="9"/>
      <c r="W284" s="9"/>
      <c r="X284" s="9"/>
      <c r="Y284" s="15"/>
      <c r="Z284" s="15"/>
      <c r="AA284" s="9"/>
      <c r="AB284" s="9"/>
      <c r="AC284" s="9"/>
      <c r="AD284" s="9"/>
      <c r="AE284" s="9"/>
      <c r="AF284" s="9"/>
      <c r="AG284" s="9"/>
      <c r="AH284" s="9"/>
      <c r="AI284" s="9"/>
      <c r="AJ284" s="9"/>
    </row>
    <row r="285" spans="13:36" x14ac:dyDescent="0.25">
      <c r="M285" s="38"/>
      <c r="N285" s="9"/>
      <c r="O285" s="44"/>
      <c r="P285" s="9"/>
      <c r="Q285" s="9"/>
      <c r="R285" s="67"/>
      <c r="S285" s="20"/>
      <c r="T285" s="9"/>
      <c r="U285" s="9"/>
      <c r="V285" s="9"/>
      <c r="W285" s="9"/>
      <c r="X285" s="9"/>
      <c r="Y285" s="15"/>
      <c r="Z285" s="15"/>
      <c r="AA285" s="9"/>
      <c r="AB285" s="9"/>
      <c r="AC285" s="9"/>
      <c r="AD285" s="9"/>
      <c r="AE285" s="9"/>
      <c r="AF285" s="9"/>
      <c r="AG285" s="9"/>
      <c r="AH285" s="9"/>
      <c r="AI285" s="9"/>
      <c r="AJ285" s="9"/>
    </row>
    <row r="286" spans="13:36" x14ac:dyDescent="0.25">
      <c r="M286" s="38"/>
      <c r="N286" s="9"/>
      <c r="O286" s="44"/>
      <c r="P286" s="9"/>
      <c r="Q286" s="9"/>
      <c r="R286" s="67"/>
      <c r="S286" s="20"/>
      <c r="T286" s="9"/>
      <c r="U286" s="23"/>
      <c r="V286" s="9"/>
      <c r="W286" s="9"/>
      <c r="X286" s="9"/>
      <c r="Y286" s="15"/>
      <c r="Z286" s="15"/>
      <c r="AA286" s="9"/>
      <c r="AB286" s="9"/>
      <c r="AC286" s="9"/>
      <c r="AD286" s="9"/>
      <c r="AE286" s="9"/>
      <c r="AF286" s="9"/>
      <c r="AG286" s="9"/>
      <c r="AH286" s="9"/>
      <c r="AI286" s="9"/>
      <c r="AJ286" s="9"/>
    </row>
    <row r="287" spans="13:36" x14ac:dyDescent="0.25">
      <c r="M287" s="38"/>
      <c r="N287" s="9"/>
      <c r="O287" s="44"/>
      <c r="P287" s="9"/>
      <c r="Q287" s="9"/>
      <c r="R287" s="67"/>
      <c r="S287" s="20"/>
      <c r="T287" s="9"/>
      <c r="U287" s="67"/>
      <c r="V287" s="9"/>
      <c r="W287" s="9"/>
      <c r="X287" s="9"/>
      <c r="Y287" s="15"/>
      <c r="Z287" s="9"/>
      <c r="AA287" s="9"/>
      <c r="AB287" s="9"/>
      <c r="AC287" s="9"/>
      <c r="AD287" s="9"/>
      <c r="AE287" s="9"/>
      <c r="AF287" s="9"/>
      <c r="AG287" s="9"/>
      <c r="AH287" s="9"/>
      <c r="AI287" s="9"/>
      <c r="AJ287" s="9"/>
    </row>
    <row r="288" spans="13:36" x14ac:dyDescent="0.25">
      <c r="M288" s="38"/>
      <c r="N288" s="9"/>
      <c r="O288" s="44"/>
      <c r="P288" s="9"/>
      <c r="Q288" s="9"/>
      <c r="R288" s="9"/>
      <c r="S288" s="27"/>
      <c r="T288" s="9"/>
      <c r="U288" s="9"/>
      <c r="V288" s="9"/>
      <c r="W288" s="9"/>
      <c r="X288" s="9"/>
      <c r="Y288" s="15"/>
      <c r="Z288" s="9"/>
      <c r="AA288" s="9"/>
      <c r="AB288" s="9"/>
      <c r="AC288" s="9"/>
      <c r="AD288" s="9"/>
      <c r="AE288" s="9"/>
      <c r="AF288" s="9"/>
      <c r="AG288" s="9"/>
      <c r="AH288" s="9"/>
      <c r="AI288" s="9"/>
      <c r="AJ288" s="9"/>
    </row>
    <row r="289" spans="13:36" x14ac:dyDescent="0.25">
      <c r="M289" s="38"/>
      <c r="N289" s="10"/>
      <c r="O289" s="46"/>
      <c r="P289" s="10"/>
      <c r="Q289" s="67"/>
      <c r="R289" s="67"/>
      <c r="S289" s="20"/>
      <c r="T289" s="9"/>
      <c r="U289" s="67"/>
      <c r="V289" s="67"/>
      <c r="W289" s="9"/>
      <c r="X289" s="9"/>
      <c r="Y289" s="15"/>
      <c r="Z289" s="9"/>
      <c r="AA289" s="9"/>
      <c r="AB289" s="9"/>
      <c r="AC289" s="9"/>
      <c r="AD289" s="9"/>
      <c r="AE289" s="9"/>
      <c r="AF289" s="9"/>
      <c r="AG289" s="9"/>
      <c r="AH289" s="9"/>
      <c r="AI289" s="9"/>
      <c r="AJ289" s="9"/>
    </row>
    <row r="290" spans="13:36" x14ac:dyDescent="0.25">
      <c r="M290" s="38"/>
      <c r="N290" s="9"/>
      <c r="O290" s="44"/>
      <c r="P290" s="9"/>
      <c r="Q290" s="9"/>
      <c r="R290" s="9"/>
      <c r="S290" s="20"/>
      <c r="T290" s="9"/>
      <c r="U290" s="9"/>
      <c r="V290" s="9"/>
      <c r="W290" s="9"/>
      <c r="X290" s="9"/>
      <c r="Y290" s="15"/>
      <c r="Z290" s="15"/>
      <c r="AA290" s="9"/>
      <c r="AB290" s="9"/>
      <c r="AC290" s="9"/>
      <c r="AD290" s="9"/>
      <c r="AE290" s="9"/>
      <c r="AF290" s="9"/>
      <c r="AG290" s="9"/>
      <c r="AH290" s="9"/>
      <c r="AI290" s="9"/>
      <c r="AJ290" s="9"/>
    </row>
    <row r="291" spans="13:36" x14ac:dyDescent="0.25">
      <c r="M291" s="38"/>
      <c r="N291" s="9"/>
      <c r="O291" s="44"/>
      <c r="P291" s="9"/>
      <c r="Q291" s="23"/>
      <c r="R291" s="23"/>
      <c r="S291" s="20"/>
      <c r="T291" s="23"/>
      <c r="U291" s="23"/>
      <c r="V291" s="23"/>
      <c r="W291" s="23"/>
      <c r="X291" s="23"/>
      <c r="Y291" s="15"/>
      <c r="Z291" s="15"/>
      <c r="AA291" s="9"/>
      <c r="AB291" s="9"/>
      <c r="AC291" s="9"/>
      <c r="AD291" s="9"/>
      <c r="AE291" s="9"/>
      <c r="AF291" s="9"/>
      <c r="AG291" s="9"/>
      <c r="AH291" s="9"/>
      <c r="AI291" s="9"/>
      <c r="AJ291" s="9"/>
    </row>
    <row r="292" spans="13:36" x14ac:dyDescent="0.25">
      <c r="M292" s="38"/>
      <c r="N292" s="9"/>
      <c r="O292" s="44"/>
      <c r="P292" s="9"/>
      <c r="Q292" s="9"/>
      <c r="R292" s="67"/>
      <c r="S292" s="20"/>
      <c r="T292" s="9"/>
      <c r="U292" s="23"/>
      <c r="V292" s="9"/>
      <c r="W292" s="9"/>
      <c r="X292" s="9"/>
      <c r="Y292" s="15"/>
      <c r="Z292" s="15"/>
      <c r="AA292" s="9"/>
      <c r="AB292" s="9"/>
      <c r="AC292" s="9"/>
      <c r="AD292" s="9"/>
      <c r="AE292" s="9"/>
      <c r="AF292" s="9"/>
      <c r="AG292" s="9"/>
      <c r="AH292" s="9"/>
      <c r="AI292" s="9"/>
      <c r="AJ292" s="9"/>
    </row>
    <row r="293" spans="13:36" x14ac:dyDescent="0.25">
      <c r="M293" s="38"/>
      <c r="N293" s="9"/>
      <c r="O293" s="44"/>
      <c r="P293" s="9"/>
      <c r="Q293" s="9"/>
      <c r="R293" s="67"/>
      <c r="S293" s="20"/>
      <c r="T293" s="9"/>
      <c r="U293" s="23"/>
      <c r="V293" s="9"/>
      <c r="W293" s="9"/>
      <c r="X293" s="9"/>
      <c r="Y293" s="15"/>
      <c r="Z293" s="15"/>
      <c r="AA293" s="9"/>
      <c r="AB293" s="9"/>
      <c r="AC293" s="9"/>
      <c r="AD293" s="9"/>
      <c r="AE293" s="9"/>
      <c r="AF293" s="9"/>
      <c r="AG293" s="9"/>
      <c r="AH293" s="9"/>
      <c r="AI293" s="9"/>
      <c r="AJ293" s="9"/>
    </row>
    <row r="294" spans="13:36" x14ac:dyDescent="0.25">
      <c r="M294" s="38"/>
      <c r="N294" s="9"/>
      <c r="O294" s="44"/>
      <c r="P294" s="9"/>
      <c r="Q294" s="9"/>
      <c r="R294" s="9"/>
      <c r="S294" s="20"/>
      <c r="T294" s="9"/>
      <c r="U294" s="9"/>
      <c r="V294" s="9"/>
      <c r="W294" s="9"/>
      <c r="X294" s="9"/>
      <c r="Y294" s="15"/>
      <c r="Z294" s="15"/>
      <c r="AA294" s="9"/>
      <c r="AB294" s="9"/>
      <c r="AC294" s="9"/>
      <c r="AD294" s="9"/>
      <c r="AE294" s="9"/>
      <c r="AF294" s="9"/>
      <c r="AG294" s="9"/>
      <c r="AH294" s="9"/>
      <c r="AI294" s="9"/>
      <c r="AJ294" s="9"/>
    </row>
    <row r="295" spans="13:36" x14ac:dyDescent="0.25">
      <c r="M295" s="36"/>
      <c r="N295" s="9"/>
      <c r="O295" s="44"/>
      <c r="P295" s="9"/>
      <c r="Q295" s="9"/>
      <c r="R295" s="9"/>
      <c r="S295" s="20"/>
      <c r="T295" s="9"/>
      <c r="U295" s="9"/>
      <c r="V295" s="9"/>
      <c r="W295" s="9"/>
      <c r="X295" s="9"/>
      <c r="Y295" s="15"/>
      <c r="Z295" s="15"/>
      <c r="AA295" s="9"/>
      <c r="AB295" s="9"/>
      <c r="AC295" s="9"/>
      <c r="AD295" s="9"/>
      <c r="AE295" s="9"/>
      <c r="AF295" s="9"/>
      <c r="AG295" s="9"/>
      <c r="AH295" s="9"/>
      <c r="AI295" s="9"/>
      <c r="AJ295" s="9"/>
    </row>
    <row r="296" spans="13:36" x14ac:dyDescent="0.25">
      <c r="M296" s="36"/>
      <c r="N296" s="9"/>
      <c r="O296" s="44"/>
      <c r="P296" s="9"/>
      <c r="Q296" s="9"/>
      <c r="R296" s="9"/>
      <c r="S296" s="20"/>
      <c r="T296" s="9"/>
      <c r="U296" s="9"/>
      <c r="V296" s="9"/>
      <c r="W296" s="9"/>
      <c r="X296" s="9"/>
      <c r="Y296" s="15"/>
      <c r="Z296" s="15"/>
      <c r="AA296" s="9"/>
      <c r="AB296" s="9"/>
      <c r="AC296" s="9"/>
      <c r="AD296" s="9"/>
      <c r="AE296" s="9"/>
      <c r="AF296" s="9"/>
      <c r="AG296" s="9"/>
      <c r="AH296" s="9"/>
      <c r="AI296" s="9"/>
      <c r="AJ296" s="9"/>
    </row>
    <row r="297" spans="13:36" x14ac:dyDescent="0.25">
      <c r="M297" s="39"/>
      <c r="N297" s="9"/>
      <c r="O297" s="44"/>
      <c r="P297" s="9"/>
      <c r="Q297" s="9"/>
      <c r="R297" s="9"/>
      <c r="S297" s="20"/>
      <c r="T297" s="9"/>
      <c r="U297" s="9"/>
      <c r="V297" s="9"/>
      <c r="W297" s="9"/>
      <c r="X297" s="9"/>
      <c r="Y297" s="15"/>
      <c r="Z297" s="15"/>
      <c r="AA297" s="9"/>
      <c r="AB297" s="9"/>
      <c r="AC297" s="9"/>
      <c r="AD297" s="9"/>
      <c r="AE297" s="9"/>
      <c r="AF297" s="9"/>
      <c r="AG297" s="9"/>
      <c r="AH297" s="9"/>
      <c r="AI297" s="9"/>
      <c r="AJ297" s="9"/>
    </row>
    <row r="298" spans="13:36" x14ac:dyDescent="0.25">
      <c r="M298" s="39"/>
      <c r="N298" s="9"/>
      <c r="O298" s="44"/>
      <c r="P298" s="9"/>
      <c r="Q298" s="9"/>
      <c r="R298" s="9"/>
      <c r="S298" s="20"/>
      <c r="T298" s="9"/>
      <c r="U298" s="9"/>
      <c r="V298" s="9"/>
      <c r="W298" s="9"/>
      <c r="X298" s="9"/>
      <c r="Y298" s="15"/>
      <c r="Z298" s="15"/>
      <c r="AA298" s="9"/>
      <c r="AB298" s="9"/>
      <c r="AC298" s="9"/>
      <c r="AD298" s="9"/>
      <c r="AE298" s="9"/>
      <c r="AF298" s="9"/>
      <c r="AG298" s="9"/>
      <c r="AH298" s="9"/>
      <c r="AI298" s="9"/>
      <c r="AJ298" s="9"/>
    </row>
    <row r="299" spans="13:36" x14ac:dyDescent="0.25">
      <c r="M299" s="39"/>
      <c r="N299" s="9"/>
      <c r="O299" s="44"/>
      <c r="P299" s="9"/>
      <c r="Q299" s="9"/>
      <c r="R299" s="9"/>
      <c r="S299" s="20"/>
      <c r="T299" s="9"/>
      <c r="U299" s="9"/>
      <c r="V299" s="9"/>
      <c r="W299" s="9"/>
      <c r="X299" s="9"/>
      <c r="Y299" s="15"/>
      <c r="Z299" s="15"/>
      <c r="AA299" s="9"/>
      <c r="AB299" s="9"/>
      <c r="AC299" s="9"/>
      <c r="AD299" s="9"/>
      <c r="AE299" s="9"/>
      <c r="AF299" s="9"/>
      <c r="AG299" s="9"/>
      <c r="AH299" s="9"/>
      <c r="AI299" s="9"/>
      <c r="AJ299" s="9"/>
    </row>
    <row r="300" spans="13:36" x14ac:dyDescent="0.25">
      <c r="M300" s="39"/>
      <c r="N300" s="9"/>
      <c r="O300" s="44"/>
      <c r="P300" s="9"/>
      <c r="Q300" s="9"/>
      <c r="R300" s="9"/>
      <c r="S300" s="20"/>
      <c r="T300" s="9"/>
      <c r="U300" s="9"/>
      <c r="V300" s="9"/>
      <c r="W300" s="9"/>
      <c r="X300" s="9"/>
      <c r="Y300" s="15"/>
      <c r="Z300" s="15"/>
      <c r="AA300" s="9"/>
      <c r="AB300" s="9"/>
      <c r="AC300" s="9"/>
      <c r="AD300" s="9"/>
      <c r="AE300" s="9"/>
      <c r="AF300" s="9"/>
      <c r="AG300" s="9"/>
      <c r="AH300" s="9"/>
      <c r="AI300" s="9"/>
      <c r="AJ300" s="9"/>
    </row>
    <row r="301" spans="13:36" x14ac:dyDescent="0.25">
      <c r="M301" s="39"/>
      <c r="N301" s="9"/>
      <c r="O301" s="44"/>
      <c r="P301" s="9"/>
      <c r="Q301" s="9"/>
      <c r="R301" s="9"/>
      <c r="S301" s="20"/>
      <c r="T301" s="9"/>
      <c r="U301" s="9"/>
      <c r="V301" s="9"/>
      <c r="W301" s="9"/>
      <c r="X301" s="9"/>
      <c r="Y301" s="15"/>
      <c r="Z301" s="15"/>
      <c r="AA301" s="9"/>
      <c r="AB301" s="9"/>
      <c r="AC301" s="9"/>
      <c r="AD301" s="9"/>
      <c r="AE301" s="9"/>
      <c r="AF301" s="9"/>
      <c r="AG301" s="9"/>
      <c r="AH301" s="9"/>
      <c r="AI301" s="9"/>
      <c r="AJ301" s="9"/>
    </row>
    <row r="302" spans="13:36" x14ac:dyDescent="0.25">
      <c r="M302" s="39"/>
      <c r="N302" s="9"/>
      <c r="O302" s="44"/>
      <c r="P302" s="9"/>
      <c r="Q302" s="9"/>
      <c r="R302" s="9"/>
      <c r="S302" s="20"/>
      <c r="T302" s="9"/>
      <c r="U302" s="9"/>
      <c r="V302" s="9"/>
      <c r="W302" s="9"/>
      <c r="X302" s="9"/>
      <c r="Y302" s="15"/>
      <c r="Z302" s="15"/>
      <c r="AA302" s="9"/>
      <c r="AB302" s="9"/>
      <c r="AC302" s="9"/>
      <c r="AD302" s="9"/>
      <c r="AE302" s="9"/>
      <c r="AF302" s="9"/>
      <c r="AG302" s="9"/>
      <c r="AH302" s="9"/>
      <c r="AI302" s="9"/>
      <c r="AJ302" s="9"/>
    </row>
    <row r="303" spans="13:36" x14ac:dyDescent="0.25">
      <c r="M303" s="39"/>
      <c r="N303" s="9"/>
      <c r="O303" s="44"/>
      <c r="P303" s="9"/>
      <c r="Q303" s="9"/>
      <c r="R303" s="9"/>
      <c r="S303" s="20"/>
      <c r="T303" s="9"/>
      <c r="U303" s="9"/>
      <c r="V303" s="9"/>
      <c r="W303" s="9"/>
      <c r="X303" s="9"/>
      <c r="Y303" s="15"/>
      <c r="Z303" s="15"/>
      <c r="AA303" s="9"/>
      <c r="AB303" s="9"/>
      <c r="AC303" s="9"/>
      <c r="AD303" s="9"/>
      <c r="AE303" s="9"/>
      <c r="AF303" s="9"/>
      <c r="AG303" s="9"/>
      <c r="AH303" s="9"/>
      <c r="AI303" s="9"/>
      <c r="AJ303" s="9"/>
    </row>
    <row r="304" spans="13:36" x14ac:dyDescent="0.25">
      <c r="M304" s="39"/>
      <c r="N304" s="9"/>
      <c r="O304" s="44"/>
      <c r="P304" s="9"/>
      <c r="Q304" s="9"/>
      <c r="R304" s="9"/>
      <c r="S304" s="20"/>
      <c r="T304" s="9"/>
      <c r="U304" s="9"/>
      <c r="V304" s="9"/>
      <c r="W304" s="9"/>
      <c r="X304" s="9"/>
      <c r="Y304" s="15"/>
      <c r="Z304" s="15"/>
      <c r="AA304" s="9"/>
      <c r="AB304" s="9"/>
      <c r="AC304" s="9"/>
      <c r="AD304" s="9"/>
      <c r="AE304" s="9"/>
      <c r="AF304" s="9"/>
      <c r="AG304" s="9"/>
      <c r="AH304" s="9"/>
      <c r="AI304" s="9"/>
      <c r="AJ304" s="9"/>
    </row>
    <row r="305" spans="13:36" x14ac:dyDescent="0.25">
      <c r="M305" s="39"/>
      <c r="N305" s="9"/>
      <c r="O305" s="44"/>
      <c r="P305" s="9"/>
      <c r="Q305" s="9"/>
      <c r="R305" s="9"/>
      <c r="S305" s="20"/>
      <c r="T305" s="9"/>
      <c r="U305" s="9"/>
      <c r="V305" s="9"/>
      <c r="W305" s="9"/>
      <c r="X305" s="9"/>
      <c r="Y305" s="15"/>
      <c r="Z305" s="15"/>
      <c r="AA305" s="9"/>
      <c r="AB305" s="9"/>
      <c r="AC305" s="9"/>
      <c r="AD305" s="9"/>
      <c r="AE305" s="9"/>
      <c r="AF305" s="9"/>
      <c r="AG305" s="9"/>
      <c r="AH305" s="9"/>
      <c r="AI305" s="9"/>
      <c r="AJ305" s="9"/>
    </row>
    <row r="306" spans="13:36" x14ac:dyDescent="0.25">
      <c r="M306" s="39"/>
      <c r="N306" s="9"/>
      <c r="O306" s="44"/>
      <c r="P306" s="9"/>
      <c r="Q306" s="9"/>
      <c r="R306" s="9"/>
      <c r="S306" s="20"/>
      <c r="T306" s="9"/>
      <c r="U306" s="9"/>
      <c r="V306" s="9"/>
      <c r="W306" s="9"/>
      <c r="X306" s="9"/>
      <c r="Y306" s="15"/>
      <c r="Z306" s="15"/>
      <c r="AA306" s="9"/>
      <c r="AB306" s="9"/>
      <c r="AC306" s="9"/>
      <c r="AD306" s="9"/>
      <c r="AE306" s="9"/>
      <c r="AF306" s="9"/>
      <c r="AG306" s="9"/>
      <c r="AH306" s="9"/>
      <c r="AI306" s="9"/>
      <c r="AJ306" s="9"/>
    </row>
    <row r="307" spans="13:36" x14ac:dyDescent="0.25">
      <c r="M307" s="39"/>
      <c r="N307" s="9"/>
      <c r="O307" s="44"/>
      <c r="P307" s="9"/>
      <c r="Q307" s="9"/>
      <c r="R307" s="9"/>
      <c r="S307" s="20"/>
      <c r="T307" s="9"/>
      <c r="U307" s="9"/>
      <c r="V307" s="9"/>
      <c r="W307" s="9"/>
      <c r="X307" s="9"/>
      <c r="Y307" s="15"/>
      <c r="Z307" s="15"/>
      <c r="AA307" s="9"/>
      <c r="AB307" s="9"/>
      <c r="AC307" s="9"/>
      <c r="AD307" s="9"/>
      <c r="AE307" s="9"/>
      <c r="AF307" s="9"/>
      <c r="AG307" s="9"/>
      <c r="AH307" s="9"/>
      <c r="AI307" s="9"/>
      <c r="AJ307" s="9"/>
    </row>
    <row r="308" spans="13:36" x14ac:dyDescent="0.25">
      <c r="M308" s="39"/>
      <c r="N308" s="9"/>
      <c r="O308" s="44"/>
      <c r="P308" s="9"/>
      <c r="Q308" s="9"/>
      <c r="R308" s="9"/>
      <c r="S308" s="20"/>
      <c r="T308" s="9"/>
      <c r="U308" s="9"/>
      <c r="V308" s="9"/>
      <c r="W308" s="9"/>
      <c r="X308" s="9"/>
      <c r="Y308" s="15"/>
      <c r="Z308" s="15"/>
      <c r="AA308" s="9"/>
      <c r="AB308" s="9"/>
      <c r="AC308" s="9"/>
      <c r="AD308" s="9"/>
      <c r="AE308" s="9"/>
      <c r="AF308" s="9"/>
      <c r="AG308" s="9"/>
      <c r="AH308" s="9"/>
      <c r="AI308" s="9"/>
      <c r="AJ308" s="9"/>
    </row>
    <row r="309" spans="13:36" x14ac:dyDescent="0.25">
      <c r="M309" s="39"/>
      <c r="N309" s="9"/>
      <c r="O309" s="44"/>
      <c r="P309" s="9"/>
      <c r="Q309" s="9"/>
      <c r="R309" s="9"/>
      <c r="S309" s="20"/>
      <c r="T309" s="9"/>
      <c r="U309" s="9"/>
      <c r="V309" s="9"/>
      <c r="W309" s="9"/>
      <c r="X309" s="9"/>
      <c r="Y309" s="15"/>
      <c r="Z309" s="15"/>
      <c r="AA309" s="9"/>
      <c r="AB309" s="9"/>
      <c r="AC309" s="9"/>
      <c r="AD309" s="9"/>
      <c r="AE309" s="9"/>
      <c r="AF309" s="9"/>
      <c r="AG309" s="9"/>
      <c r="AH309" s="9"/>
      <c r="AI309" s="9"/>
      <c r="AJ309" s="9"/>
    </row>
    <row r="310" spans="13:36" x14ac:dyDescent="0.25">
      <c r="M310" s="36"/>
      <c r="N310" s="9"/>
      <c r="O310" s="44"/>
      <c r="P310" s="9"/>
      <c r="Q310" s="9"/>
      <c r="R310" s="9"/>
      <c r="S310" s="20"/>
      <c r="T310" s="9"/>
      <c r="U310" s="9"/>
      <c r="V310" s="9"/>
      <c r="W310" s="9"/>
      <c r="X310" s="9"/>
      <c r="Y310" s="15"/>
      <c r="Z310" s="15"/>
      <c r="AA310" s="9"/>
      <c r="AB310" s="9"/>
      <c r="AC310" s="9"/>
      <c r="AD310" s="9"/>
      <c r="AE310" s="9"/>
      <c r="AF310" s="9"/>
      <c r="AG310" s="9"/>
      <c r="AH310" s="9"/>
      <c r="AI310" s="9"/>
      <c r="AJ310" s="9"/>
    </row>
    <row r="311" spans="13:36" x14ac:dyDescent="0.25">
      <c r="M311" s="39"/>
      <c r="N311" s="9"/>
      <c r="O311" s="44"/>
      <c r="P311" s="9"/>
      <c r="Q311" s="9"/>
      <c r="R311" s="9"/>
      <c r="S311" s="20"/>
      <c r="T311" s="9"/>
      <c r="U311" s="9"/>
      <c r="V311" s="9"/>
      <c r="W311" s="9"/>
      <c r="X311" s="9"/>
      <c r="Y311" s="15"/>
      <c r="Z311" s="15"/>
      <c r="AA311" s="9"/>
      <c r="AB311" s="9"/>
      <c r="AC311" s="9"/>
      <c r="AD311" s="9"/>
      <c r="AE311" s="9"/>
      <c r="AF311" s="9"/>
      <c r="AG311" s="9"/>
      <c r="AH311" s="9"/>
      <c r="AI311" s="9"/>
      <c r="AJ311" s="9"/>
    </row>
    <row r="312" spans="13:36" x14ac:dyDescent="0.25">
      <c r="M312" s="39"/>
      <c r="N312" s="9"/>
      <c r="O312" s="44"/>
      <c r="P312" s="9"/>
      <c r="Q312" s="9"/>
      <c r="R312" s="9"/>
      <c r="S312" s="20"/>
      <c r="T312" s="9"/>
      <c r="U312" s="9"/>
      <c r="V312" s="9"/>
      <c r="W312" s="9"/>
      <c r="X312" s="9"/>
      <c r="Y312" s="15"/>
      <c r="Z312" s="15"/>
      <c r="AA312" s="9"/>
      <c r="AB312" s="9"/>
      <c r="AC312" s="9"/>
      <c r="AD312" s="9"/>
      <c r="AE312" s="9"/>
      <c r="AF312" s="9"/>
      <c r="AG312" s="9"/>
      <c r="AH312" s="9"/>
      <c r="AI312" s="9"/>
      <c r="AJ312" s="9"/>
    </row>
    <row r="313" spans="13:36" x14ac:dyDescent="0.25">
      <c r="M313" s="36"/>
      <c r="N313" s="9"/>
      <c r="O313" s="44"/>
      <c r="P313" s="9"/>
      <c r="Q313" s="9"/>
      <c r="R313" s="9"/>
      <c r="S313" s="20"/>
      <c r="T313" s="9"/>
      <c r="U313" s="9"/>
      <c r="V313" s="9"/>
      <c r="W313" s="9"/>
      <c r="X313" s="9"/>
      <c r="Y313" s="15"/>
      <c r="Z313" s="15"/>
      <c r="AA313" s="9"/>
      <c r="AB313" s="9"/>
      <c r="AC313" s="9"/>
      <c r="AD313" s="9"/>
      <c r="AE313" s="9"/>
      <c r="AF313" s="9"/>
      <c r="AG313" s="9"/>
      <c r="AH313" s="9"/>
      <c r="AI313" s="9"/>
      <c r="AJ313" s="9"/>
    </row>
    <row r="314" spans="13:36" x14ac:dyDescent="0.25">
      <c r="M314" s="39"/>
      <c r="N314" s="9"/>
      <c r="O314" s="44"/>
      <c r="P314" s="9"/>
      <c r="Q314" s="9"/>
      <c r="R314" s="9"/>
      <c r="S314" s="20"/>
      <c r="T314" s="9"/>
      <c r="U314" s="9"/>
      <c r="V314" s="9"/>
      <c r="W314" s="9"/>
      <c r="X314" s="9"/>
      <c r="Y314" s="15"/>
      <c r="Z314" s="15"/>
      <c r="AA314" s="9"/>
      <c r="AB314" s="9"/>
      <c r="AC314" s="9"/>
      <c r="AD314" s="9"/>
      <c r="AE314" s="9"/>
      <c r="AF314" s="9"/>
      <c r="AG314" s="9"/>
      <c r="AH314" s="9"/>
      <c r="AI314" s="9"/>
      <c r="AJ314" s="9"/>
    </row>
    <row r="315" spans="13:36" x14ac:dyDescent="0.25">
      <c r="M315" s="14"/>
      <c r="N315" s="12"/>
      <c r="O315" s="45"/>
      <c r="P315" s="9"/>
      <c r="Q315" s="9"/>
      <c r="R315" s="9"/>
      <c r="S315" s="31"/>
      <c r="T315" s="9"/>
      <c r="U315" s="9"/>
      <c r="V315" s="9"/>
      <c r="W315" s="9"/>
      <c r="X315" s="9"/>
      <c r="Y315" s="15"/>
      <c r="Z315" s="15"/>
      <c r="AA315" s="9"/>
      <c r="AB315" s="9"/>
      <c r="AC315" s="9"/>
      <c r="AD315" s="9"/>
      <c r="AE315" s="9"/>
      <c r="AF315" s="9"/>
      <c r="AG315" s="9"/>
      <c r="AH315" s="9"/>
      <c r="AI315" s="9"/>
      <c r="AJ315" s="9"/>
    </row>
    <row r="316" spans="13:36" x14ac:dyDescent="0.25">
      <c r="M316" s="14"/>
      <c r="N316" s="9"/>
      <c r="O316" s="44"/>
      <c r="P316" s="9"/>
      <c r="Q316" s="9"/>
      <c r="R316" s="9"/>
      <c r="S316" s="20"/>
      <c r="T316" s="9"/>
      <c r="U316" s="9"/>
      <c r="V316" s="9"/>
      <c r="W316" s="9"/>
      <c r="X316" s="9"/>
      <c r="Y316" s="15"/>
      <c r="Z316" s="15"/>
      <c r="AA316" s="9"/>
      <c r="AB316" s="9"/>
      <c r="AC316" s="9"/>
      <c r="AD316" s="9"/>
      <c r="AE316" s="9"/>
      <c r="AF316" s="9"/>
      <c r="AG316" s="9"/>
      <c r="AH316" s="9"/>
      <c r="AI316" s="9"/>
      <c r="AJ316" s="9"/>
    </row>
    <row r="317" spans="13:36" x14ac:dyDescent="0.25">
      <c r="M317" s="14"/>
      <c r="N317" s="9"/>
      <c r="O317" s="44"/>
      <c r="P317" s="9"/>
      <c r="Q317" s="9"/>
      <c r="R317" s="9"/>
      <c r="S317" s="27"/>
      <c r="T317" s="9"/>
      <c r="U317" s="9"/>
      <c r="V317" s="9"/>
      <c r="W317" s="9"/>
      <c r="X317" s="9"/>
      <c r="Y317" s="15"/>
      <c r="Z317" s="15"/>
      <c r="AA317" s="9"/>
      <c r="AB317" s="9"/>
      <c r="AC317" s="9"/>
      <c r="AD317" s="9"/>
      <c r="AE317" s="9"/>
      <c r="AF317" s="9"/>
      <c r="AG317" s="9"/>
      <c r="AH317" s="9"/>
      <c r="AI317" s="9"/>
      <c r="AJ317" s="9"/>
    </row>
    <row r="318" spans="13:36" x14ac:dyDescent="0.25">
      <c r="M318" s="14"/>
      <c r="N318" s="9"/>
      <c r="O318" s="44"/>
      <c r="P318" s="9"/>
      <c r="Q318" s="9"/>
      <c r="R318" s="9"/>
      <c r="S318" s="20"/>
      <c r="T318" s="9"/>
      <c r="U318" s="9"/>
      <c r="V318" s="9"/>
      <c r="W318" s="9"/>
      <c r="X318" s="9"/>
      <c r="Y318" s="15"/>
      <c r="Z318" s="15"/>
      <c r="AA318" s="9"/>
      <c r="AB318" s="9"/>
      <c r="AC318" s="9"/>
      <c r="AD318" s="9"/>
      <c r="AE318" s="9"/>
      <c r="AF318" s="9"/>
      <c r="AG318" s="9"/>
      <c r="AH318" s="9"/>
      <c r="AI318" s="9"/>
      <c r="AJ318" s="9"/>
    </row>
    <row r="319" spans="13:36" x14ac:dyDescent="0.25">
      <c r="M319" s="14"/>
      <c r="N319" s="9"/>
      <c r="O319" s="44"/>
      <c r="P319" s="9"/>
      <c r="Q319" s="9"/>
      <c r="R319" s="9"/>
      <c r="S319" s="20"/>
      <c r="T319" s="9"/>
      <c r="U319" s="9"/>
      <c r="V319" s="9"/>
      <c r="W319" s="9"/>
      <c r="X319" s="9"/>
      <c r="Y319" s="15"/>
      <c r="Z319" s="15"/>
      <c r="AA319" s="9"/>
      <c r="AB319" s="9"/>
      <c r="AC319" s="9"/>
      <c r="AD319" s="9"/>
      <c r="AE319" s="9"/>
      <c r="AF319" s="9"/>
      <c r="AG319" s="9"/>
      <c r="AH319" s="9"/>
      <c r="AI319" s="9"/>
      <c r="AJ319" s="9"/>
    </row>
    <row r="320" spans="13:36" x14ac:dyDescent="0.25">
      <c r="M320" s="14"/>
      <c r="N320" s="9"/>
      <c r="O320" s="44"/>
      <c r="P320" s="9"/>
      <c r="Q320" s="9"/>
      <c r="R320" s="9"/>
      <c r="S320" s="20"/>
      <c r="T320" s="9"/>
      <c r="U320" s="9"/>
      <c r="V320" s="9"/>
      <c r="W320" s="9"/>
      <c r="X320" s="9"/>
      <c r="Y320" s="15"/>
      <c r="Z320" s="15"/>
      <c r="AA320" s="9"/>
      <c r="AB320" s="9"/>
      <c r="AC320" s="9"/>
      <c r="AD320" s="9"/>
      <c r="AE320" s="9"/>
      <c r="AF320" s="9"/>
      <c r="AG320" s="9"/>
      <c r="AH320" s="9"/>
      <c r="AI320" s="9"/>
      <c r="AJ320" s="9"/>
    </row>
    <row r="321" spans="13:36" x14ac:dyDescent="0.25">
      <c r="M321" s="14"/>
      <c r="N321" s="9"/>
      <c r="O321" s="44"/>
      <c r="P321" s="9"/>
      <c r="Q321" s="9"/>
      <c r="R321" s="9"/>
      <c r="S321" s="20"/>
      <c r="T321" s="9"/>
      <c r="U321" s="9"/>
      <c r="V321" s="9"/>
      <c r="W321" s="9"/>
      <c r="X321" s="9"/>
      <c r="Y321" s="15"/>
      <c r="Z321" s="15"/>
      <c r="AA321" s="9"/>
      <c r="AB321" s="9"/>
      <c r="AC321" s="9"/>
      <c r="AD321" s="9"/>
      <c r="AE321" s="9"/>
      <c r="AF321" s="9"/>
      <c r="AG321" s="9"/>
      <c r="AH321" s="9"/>
      <c r="AI321" s="9"/>
      <c r="AJ321" s="9"/>
    </row>
    <row r="322" spans="13:36" x14ac:dyDescent="0.25">
      <c r="M322" s="14"/>
      <c r="N322" s="9"/>
      <c r="O322" s="44"/>
      <c r="P322" s="9"/>
      <c r="Q322" s="9"/>
      <c r="R322" s="9"/>
      <c r="S322" s="20"/>
      <c r="T322" s="9"/>
      <c r="U322" s="9"/>
      <c r="V322" s="9"/>
      <c r="W322" s="9"/>
      <c r="X322" s="9"/>
      <c r="Y322" s="15"/>
      <c r="Z322" s="15"/>
      <c r="AA322" s="9"/>
      <c r="AB322" s="9"/>
      <c r="AC322" s="9"/>
      <c r="AD322" s="9"/>
      <c r="AE322" s="9"/>
      <c r="AF322" s="9"/>
      <c r="AG322" s="9"/>
      <c r="AH322" s="9"/>
      <c r="AI322" s="9"/>
      <c r="AJ322" s="9"/>
    </row>
    <row r="323" spans="13:36" x14ac:dyDescent="0.25">
      <c r="M323" s="14"/>
      <c r="N323" s="9"/>
      <c r="O323" s="44"/>
      <c r="P323" s="9"/>
      <c r="Q323" s="9"/>
      <c r="R323" s="9"/>
      <c r="S323" s="20"/>
      <c r="T323" s="9"/>
      <c r="U323" s="9"/>
      <c r="V323" s="9"/>
      <c r="W323" s="9"/>
      <c r="X323" s="9"/>
      <c r="Y323" s="15"/>
      <c r="Z323" s="15"/>
      <c r="AA323" s="9"/>
      <c r="AB323" s="9"/>
      <c r="AC323" s="9"/>
      <c r="AD323" s="9"/>
      <c r="AE323" s="9"/>
      <c r="AF323" s="9"/>
      <c r="AG323" s="9"/>
      <c r="AH323" s="9"/>
      <c r="AI323" s="9"/>
      <c r="AJ323" s="9"/>
    </row>
    <row r="324" spans="13:36" x14ac:dyDescent="0.25">
      <c r="M324" s="14"/>
      <c r="N324" s="9"/>
      <c r="O324" s="44"/>
      <c r="P324" s="9"/>
      <c r="Q324" s="9"/>
      <c r="R324" s="9"/>
      <c r="S324" s="20"/>
      <c r="T324" s="9"/>
      <c r="U324" s="9"/>
      <c r="V324" s="9"/>
      <c r="W324" s="9"/>
      <c r="X324" s="9"/>
      <c r="Y324" s="15"/>
      <c r="Z324" s="15"/>
      <c r="AA324" s="9"/>
      <c r="AB324" s="9"/>
      <c r="AC324" s="9"/>
      <c r="AD324" s="9"/>
      <c r="AE324" s="9"/>
      <c r="AF324" s="9"/>
      <c r="AG324" s="9"/>
      <c r="AH324" s="9"/>
      <c r="AI324" s="9"/>
      <c r="AJ324" s="9"/>
    </row>
    <row r="325" spans="13:36" x14ac:dyDescent="0.25">
      <c r="M325" s="14"/>
      <c r="N325" s="9"/>
      <c r="O325" s="44"/>
      <c r="P325" s="9"/>
      <c r="Q325" s="9"/>
      <c r="R325" s="9"/>
      <c r="S325" s="20"/>
      <c r="T325" s="9"/>
      <c r="U325" s="9"/>
      <c r="V325" s="9"/>
      <c r="W325" s="9"/>
      <c r="X325" s="9"/>
      <c r="Y325" s="15"/>
      <c r="Z325" s="15"/>
      <c r="AA325" s="9"/>
      <c r="AB325" s="9"/>
      <c r="AC325" s="9"/>
      <c r="AD325" s="9"/>
      <c r="AE325" s="9"/>
      <c r="AF325" s="9"/>
      <c r="AG325" s="9"/>
      <c r="AH325" s="9"/>
      <c r="AI325" s="9"/>
      <c r="AJ325" s="9"/>
    </row>
    <row r="326" spans="13:36" x14ac:dyDescent="0.25">
      <c r="M326" s="14"/>
      <c r="N326" s="9"/>
      <c r="O326" s="44"/>
      <c r="P326" s="9"/>
      <c r="Q326" s="9"/>
      <c r="R326" s="9"/>
      <c r="S326" s="20"/>
      <c r="T326" s="9"/>
      <c r="U326" s="9"/>
      <c r="V326" s="9"/>
      <c r="W326" s="9"/>
      <c r="X326" s="9"/>
      <c r="Y326" s="15"/>
      <c r="Z326" s="15"/>
      <c r="AA326" s="9"/>
      <c r="AB326" s="9"/>
      <c r="AC326" s="9"/>
      <c r="AD326" s="9"/>
      <c r="AE326" s="9"/>
      <c r="AF326" s="9"/>
      <c r="AG326" s="9"/>
      <c r="AH326" s="9"/>
      <c r="AI326" s="9"/>
      <c r="AJ326" s="9"/>
    </row>
    <row r="327" spans="13:36" x14ac:dyDescent="0.25">
      <c r="M327" s="14"/>
      <c r="N327" s="9"/>
      <c r="O327" s="44"/>
      <c r="P327" s="9"/>
      <c r="Q327" s="9"/>
      <c r="R327" s="9"/>
      <c r="S327" s="20"/>
      <c r="T327" s="9"/>
      <c r="U327" s="9"/>
      <c r="V327" s="9"/>
      <c r="W327" s="9"/>
      <c r="X327" s="9"/>
      <c r="Y327" s="15"/>
      <c r="Z327" s="15"/>
      <c r="AA327" s="9"/>
      <c r="AB327" s="9"/>
      <c r="AC327" s="9"/>
      <c r="AD327" s="9"/>
      <c r="AE327" s="9"/>
      <c r="AF327" s="9"/>
      <c r="AG327" s="9"/>
      <c r="AH327" s="9"/>
      <c r="AI327" s="9"/>
      <c r="AJ327" s="9"/>
    </row>
    <row r="328" spans="13:36" x14ac:dyDescent="0.25">
      <c r="M328" s="14"/>
      <c r="N328" s="9"/>
      <c r="O328" s="44"/>
      <c r="P328" s="9"/>
      <c r="Q328" s="9"/>
      <c r="R328" s="9"/>
      <c r="S328" s="20"/>
      <c r="T328" s="9"/>
      <c r="U328" s="9"/>
      <c r="V328" s="9"/>
      <c r="W328" s="9"/>
      <c r="X328" s="9"/>
      <c r="Y328" s="15"/>
      <c r="Z328" s="15"/>
      <c r="AA328" s="9"/>
      <c r="AB328" s="9"/>
      <c r="AC328" s="9"/>
      <c r="AD328" s="9"/>
      <c r="AE328" s="9"/>
      <c r="AF328" s="9"/>
      <c r="AG328" s="9"/>
      <c r="AH328" s="9"/>
      <c r="AI328" s="9"/>
      <c r="AJ328" s="9"/>
    </row>
    <row r="329" spans="13:36" x14ac:dyDescent="0.25">
      <c r="M329" s="14"/>
      <c r="N329" s="9"/>
      <c r="O329" s="44"/>
      <c r="P329" s="9"/>
      <c r="Q329" s="9"/>
      <c r="R329" s="9"/>
      <c r="S329" s="20"/>
      <c r="T329" s="9"/>
      <c r="U329" s="9"/>
      <c r="V329" s="9"/>
      <c r="W329" s="9"/>
      <c r="X329" s="9"/>
      <c r="Y329" s="15"/>
      <c r="Z329" s="15"/>
      <c r="AA329" s="9"/>
      <c r="AB329" s="9"/>
      <c r="AC329" s="9"/>
      <c r="AD329" s="9"/>
      <c r="AE329" s="9"/>
      <c r="AF329" s="9"/>
      <c r="AG329" s="9"/>
      <c r="AH329" s="9"/>
      <c r="AI329" s="9"/>
      <c r="AJ329" s="9"/>
    </row>
    <row r="330" spans="13:36" x14ac:dyDescent="0.25">
      <c r="M330" s="14"/>
      <c r="N330" s="9"/>
      <c r="O330" s="44"/>
      <c r="P330" s="9"/>
      <c r="Q330" s="9"/>
      <c r="R330" s="67"/>
      <c r="S330" s="20"/>
      <c r="T330" s="9"/>
      <c r="U330" s="9"/>
      <c r="V330" s="9"/>
      <c r="W330" s="9"/>
      <c r="X330" s="9"/>
      <c r="Y330" s="15"/>
      <c r="Z330" s="15"/>
      <c r="AA330" s="9"/>
      <c r="AB330" s="9"/>
      <c r="AC330" s="9"/>
      <c r="AD330" s="9"/>
      <c r="AE330" s="9"/>
      <c r="AF330" s="9"/>
      <c r="AG330" s="9"/>
      <c r="AH330" s="9"/>
      <c r="AI330" s="9"/>
      <c r="AJ330" s="9"/>
    </row>
    <row r="331" spans="13:36" x14ac:dyDescent="0.25">
      <c r="M331" s="14"/>
      <c r="N331" s="9"/>
      <c r="O331" s="44"/>
      <c r="P331" s="9"/>
      <c r="Q331" s="9"/>
      <c r="R331" s="67"/>
      <c r="S331" s="20"/>
      <c r="T331" s="9"/>
      <c r="U331" s="9"/>
      <c r="V331" s="9"/>
      <c r="W331" s="9"/>
      <c r="X331" s="9"/>
      <c r="Y331" s="15"/>
      <c r="Z331" s="15"/>
      <c r="AA331" s="9"/>
      <c r="AB331" s="9"/>
      <c r="AC331" s="9"/>
      <c r="AD331" s="9"/>
      <c r="AE331" s="9"/>
      <c r="AF331" s="9"/>
      <c r="AG331" s="9"/>
      <c r="AH331" s="9"/>
      <c r="AI331" s="9"/>
      <c r="AJ331" s="9"/>
    </row>
    <row r="332" spans="13:36" x14ac:dyDescent="0.25">
      <c r="M332" s="14"/>
      <c r="N332" s="9"/>
      <c r="O332" s="44"/>
      <c r="P332" s="9"/>
      <c r="Q332" s="9"/>
      <c r="R332" s="67"/>
      <c r="S332" s="20"/>
      <c r="T332" s="9"/>
      <c r="U332" s="23"/>
      <c r="V332" s="9"/>
      <c r="W332" s="9"/>
      <c r="X332" s="9"/>
      <c r="Y332" s="15"/>
      <c r="Z332" s="15"/>
      <c r="AA332" s="9"/>
      <c r="AB332" s="9"/>
      <c r="AC332" s="9"/>
      <c r="AD332" s="9"/>
      <c r="AE332" s="9"/>
      <c r="AF332" s="9"/>
      <c r="AG332" s="9"/>
      <c r="AH332" s="9"/>
      <c r="AI332" s="9"/>
      <c r="AJ332" s="9"/>
    </row>
    <row r="333" spans="13:36" x14ac:dyDescent="0.25">
      <c r="M333" s="14"/>
      <c r="N333" s="9"/>
      <c r="O333" s="44"/>
      <c r="P333" s="9"/>
      <c r="Q333" s="9"/>
      <c r="R333" s="67"/>
      <c r="S333" s="20"/>
      <c r="T333" s="9"/>
      <c r="U333" s="23"/>
      <c r="V333" s="9"/>
      <c r="W333" s="9"/>
      <c r="X333" s="9"/>
      <c r="Y333" s="15"/>
      <c r="Z333" s="15"/>
      <c r="AA333" s="9"/>
      <c r="AB333" s="9"/>
      <c r="AC333" s="9"/>
      <c r="AD333" s="9"/>
      <c r="AE333" s="9"/>
      <c r="AF333" s="9"/>
      <c r="AG333" s="9"/>
      <c r="AH333" s="9"/>
      <c r="AI333" s="9"/>
      <c r="AJ333" s="9"/>
    </row>
    <row r="334" spans="13:36" x14ac:dyDescent="0.25">
      <c r="M334" s="14"/>
      <c r="N334" s="9"/>
      <c r="O334" s="44"/>
      <c r="P334" s="9"/>
      <c r="Q334" s="9"/>
      <c r="R334" s="9"/>
      <c r="S334" s="20"/>
      <c r="T334" s="9"/>
      <c r="U334" s="9"/>
      <c r="V334" s="9"/>
      <c r="W334" s="9"/>
      <c r="X334" s="9"/>
      <c r="Y334" s="15"/>
      <c r="Z334" s="15"/>
      <c r="AA334" s="9"/>
      <c r="AB334" s="9"/>
      <c r="AC334" s="9"/>
      <c r="AD334" s="9"/>
      <c r="AE334" s="9"/>
      <c r="AF334" s="9"/>
      <c r="AG334" s="9"/>
      <c r="AH334" s="9"/>
      <c r="AI334" s="9"/>
      <c r="AJ334" s="9"/>
    </row>
    <row r="335" spans="13:36" x14ac:dyDescent="0.25">
      <c r="M335" s="14"/>
      <c r="N335" s="9"/>
      <c r="O335" s="44"/>
      <c r="P335" s="9"/>
      <c r="Q335" s="9"/>
      <c r="R335" s="9"/>
      <c r="S335" s="20"/>
      <c r="T335" s="9"/>
      <c r="U335" s="9"/>
      <c r="V335" s="9"/>
      <c r="W335" s="9"/>
      <c r="X335" s="9"/>
      <c r="Y335" s="15"/>
      <c r="Z335" s="15"/>
      <c r="AA335" s="9"/>
      <c r="AB335" s="9"/>
      <c r="AC335" s="9"/>
      <c r="AD335" s="9"/>
      <c r="AE335" s="9"/>
      <c r="AF335" s="9"/>
      <c r="AG335" s="9"/>
      <c r="AH335" s="9"/>
      <c r="AI335" s="9"/>
      <c r="AJ335" s="9"/>
    </row>
    <row r="336" spans="13:36" x14ac:dyDescent="0.25">
      <c r="M336" s="14"/>
      <c r="N336" s="9"/>
      <c r="O336" s="44"/>
      <c r="P336" s="9"/>
      <c r="Q336" s="9"/>
      <c r="R336" s="9"/>
      <c r="S336" s="20"/>
      <c r="T336" s="9"/>
      <c r="U336" s="9"/>
      <c r="V336" s="9"/>
      <c r="W336" s="9"/>
      <c r="X336" s="9"/>
      <c r="Y336" s="15"/>
      <c r="Z336" s="15"/>
      <c r="AA336" s="9"/>
      <c r="AB336" s="9"/>
      <c r="AC336" s="9"/>
      <c r="AD336" s="9"/>
      <c r="AE336" s="9"/>
      <c r="AF336" s="9"/>
      <c r="AG336" s="9"/>
      <c r="AH336" s="9"/>
      <c r="AI336" s="9"/>
      <c r="AJ336" s="9"/>
    </row>
    <row r="337" spans="13:36" x14ac:dyDescent="0.25">
      <c r="M337" s="14"/>
      <c r="N337" s="9"/>
      <c r="O337" s="44"/>
      <c r="P337" s="9"/>
      <c r="Q337" s="9"/>
      <c r="R337" s="9"/>
      <c r="S337" s="20"/>
      <c r="T337" s="9"/>
      <c r="U337" s="9"/>
      <c r="V337" s="9"/>
      <c r="W337" s="9"/>
      <c r="X337" s="9"/>
      <c r="Y337" s="15"/>
      <c r="Z337" s="15"/>
      <c r="AA337" s="9"/>
      <c r="AB337" s="9"/>
      <c r="AC337" s="9"/>
      <c r="AD337" s="9"/>
      <c r="AE337" s="9"/>
      <c r="AF337" s="9"/>
      <c r="AG337" s="9"/>
      <c r="AH337" s="9"/>
      <c r="AI337" s="9"/>
      <c r="AJ337" s="9"/>
    </row>
    <row r="338" spans="13:36" x14ac:dyDescent="0.25">
      <c r="M338" s="14"/>
      <c r="N338" s="9"/>
      <c r="O338" s="44"/>
      <c r="P338" s="9"/>
      <c r="Q338" s="15"/>
      <c r="R338" s="15"/>
      <c r="S338" s="20"/>
      <c r="T338" s="9"/>
      <c r="U338" s="15"/>
      <c r="V338" s="15"/>
      <c r="W338" s="15"/>
      <c r="X338" s="9"/>
      <c r="Y338" s="15"/>
      <c r="Z338" s="15"/>
      <c r="AA338" s="9"/>
      <c r="AB338" s="9"/>
      <c r="AC338" s="9"/>
      <c r="AD338" s="9"/>
      <c r="AE338" s="9"/>
      <c r="AF338" s="9"/>
      <c r="AG338" s="9"/>
      <c r="AH338" s="9"/>
      <c r="AI338" s="9"/>
      <c r="AJ338" s="9"/>
    </row>
    <row r="339" spans="13:36" x14ac:dyDescent="0.25">
      <c r="M339" s="14"/>
      <c r="N339" s="9"/>
      <c r="O339" s="44"/>
      <c r="P339" s="9"/>
      <c r="Q339" s="15"/>
      <c r="R339" s="15"/>
      <c r="S339" s="20"/>
      <c r="T339" s="9"/>
      <c r="U339" s="15"/>
      <c r="V339" s="15"/>
      <c r="W339" s="15"/>
      <c r="X339" s="9"/>
      <c r="Y339" s="15"/>
      <c r="Z339" s="15"/>
      <c r="AA339" s="9"/>
      <c r="AB339" s="9"/>
      <c r="AC339" s="9"/>
      <c r="AD339" s="9"/>
      <c r="AE339" s="9"/>
      <c r="AF339" s="9"/>
      <c r="AG339" s="9"/>
      <c r="AH339" s="9"/>
      <c r="AI339" s="9"/>
      <c r="AJ339" s="9"/>
    </row>
    <row r="340" spans="13:36" x14ac:dyDescent="0.25">
      <c r="M340" s="14"/>
      <c r="N340" s="9"/>
      <c r="O340" s="44"/>
      <c r="P340" s="9"/>
      <c r="Q340" s="15"/>
      <c r="R340" s="9"/>
      <c r="S340" s="20"/>
      <c r="T340" s="9"/>
      <c r="U340" s="9"/>
      <c r="V340" s="9"/>
      <c r="W340" s="9"/>
      <c r="X340" s="9"/>
      <c r="Y340" s="15"/>
      <c r="Z340" s="15"/>
      <c r="AA340" s="9"/>
      <c r="AB340" s="9"/>
      <c r="AC340" s="9"/>
      <c r="AD340" s="9"/>
      <c r="AE340" s="9"/>
      <c r="AF340" s="9"/>
      <c r="AG340" s="9"/>
      <c r="AH340" s="9"/>
      <c r="AI340" s="9"/>
      <c r="AJ340" s="9"/>
    </row>
    <row r="341" spans="13:36" x14ac:dyDescent="0.25">
      <c r="M341" s="14"/>
      <c r="N341" s="9"/>
      <c r="O341" s="44"/>
      <c r="P341" s="9"/>
      <c r="Q341" s="15"/>
      <c r="R341" s="9"/>
      <c r="S341" s="20"/>
      <c r="T341" s="9"/>
      <c r="U341" s="9"/>
      <c r="V341" s="9"/>
      <c r="W341" s="9"/>
      <c r="X341" s="9"/>
      <c r="Y341" s="9"/>
      <c r="Z341" s="9"/>
      <c r="AA341" s="9"/>
      <c r="AB341" s="9"/>
      <c r="AC341" s="9"/>
      <c r="AD341" s="9"/>
      <c r="AE341" s="9"/>
      <c r="AF341" s="9"/>
      <c r="AG341" s="9"/>
      <c r="AH341" s="9"/>
      <c r="AI341" s="9"/>
      <c r="AJ341" s="9"/>
    </row>
    <row r="342" spans="13:36" x14ac:dyDescent="0.25">
      <c r="M342" s="14"/>
      <c r="N342" s="9"/>
      <c r="O342" s="44"/>
      <c r="P342" s="9"/>
      <c r="Q342" s="9"/>
      <c r="R342" s="9"/>
      <c r="S342" s="20"/>
      <c r="T342" s="9"/>
      <c r="U342" s="9"/>
      <c r="V342" s="9"/>
      <c r="W342" s="9"/>
      <c r="X342" s="9"/>
      <c r="Y342" s="9"/>
      <c r="Z342" s="9"/>
      <c r="AA342" s="9"/>
      <c r="AB342" s="9"/>
      <c r="AC342" s="9"/>
      <c r="AD342" s="9"/>
      <c r="AE342" s="9"/>
      <c r="AF342" s="9"/>
      <c r="AG342" s="9"/>
      <c r="AH342" s="9"/>
      <c r="AI342" s="9"/>
      <c r="AJ342" s="9"/>
    </row>
    <row r="343" spans="13:36" x14ac:dyDescent="0.25">
      <c r="M343" s="14"/>
      <c r="N343" s="9"/>
      <c r="O343" s="44"/>
      <c r="P343" s="9"/>
      <c r="Q343" s="9"/>
      <c r="R343" s="9"/>
      <c r="S343" s="32"/>
      <c r="T343" s="9"/>
      <c r="U343" s="9"/>
      <c r="V343" s="9"/>
      <c r="W343" s="9"/>
      <c r="X343" s="9"/>
      <c r="Y343" s="9"/>
      <c r="Z343" s="9"/>
      <c r="AA343" s="9"/>
      <c r="AB343" s="9"/>
      <c r="AC343" s="9"/>
      <c r="AD343" s="9"/>
      <c r="AE343" s="9"/>
      <c r="AF343" s="9"/>
      <c r="AG343" s="9"/>
      <c r="AH343" s="9"/>
      <c r="AI343" s="9"/>
      <c r="AJ343" s="9"/>
    </row>
    <row r="344" spans="13:36" x14ac:dyDescent="0.25">
      <c r="M344" s="14"/>
      <c r="N344" s="9"/>
      <c r="O344" s="44"/>
      <c r="P344" s="9"/>
      <c r="Q344" s="9"/>
      <c r="R344" s="9"/>
      <c r="S344" s="32"/>
      <c r="T344" s="9"/>
      <c r="U344" s="9"/>
      <c r="V344" s="9"/>
      <c r="W344" s="9"/>
      <c r="X344" s="9"/>
      <c r="Y344" s="9"/>
      <c r="Z344" s="9"/>
      <c r="AA344" s="9"/>
      <c r="AB344" s="9"/>
      <c r="AC344" s="9"/>
      <c r="AD344" s="9"/>
      <c r="AE344" s="9"/>
      <c r="AF344" s="9"/>
      <c r="AG344" s="9"/>
      <c r="AH344" s="9"/>
      <c r="AI344" s="9"/>
      <c r="AJ344" s="9"/>
    </row>
    <row r="345" spans="13:36" x14ac:dyDescent="0.25">
      <c r="M345" s="14"/>
      <c r="N345" s="9"/>
      <c r="O345" s="44"/>
      <c r="P345" s="9"/>
      <c r="Q345" s="9"/>
      <c r="R345" s="9"/>
      <c r="S345" s="20"/>
      <c r="T345" s="9"/>
      <c r="U345" s="9"/>
      <c r="V345" s="9"/>
      <c r="W345" s="9"/>
      <c r="X345" s="9"/>
      <c r="Y345" s="9"/>
      <c r="Z345" s="9"/>
      <c r="AA345" s="9"/>
      <c r="AB345" s="9"/>
      <c r="AC345" s="9"/>
      <c r="AD345" s="9"/>
      <c r="AE345" s="9"/>
      <c r="AF345" s="9"/>
      <c r="AG345" s="9"/>
      <c r="AH345" s="9"/>
      <c r="AI345" s="9"/>
      <c r="AJ345" s="9"/>
    </row>
    <row r="346" spans="13:36" x14ac:dyDescent="0.25">
      <c r="M346" s="14"/>
      <c r="N346" s="9"/>
      <c r="O346" s="44"/>
      <c r="P346" s="9"/>
      <c r="Q346" s="9"/>
      <c r="R346" s="9"/>
      <c r="S346" s="20"/>
      <c r="T346" s="9"/>
      <c r="U346" s="9"/>
      <c r="V346" s="9"/>
      <c r="W346" s="9"/>
      <c r="X346" s="9"/>
      <c r="Y346" s="9"/>
      <c r="Z346" s="9"/>
      <c r="AA346" s="9"/>
      <c r="AB346" s="9"/>
      <c r="AC346" s="9"/>
      <c r="AD346" s="9"/>
      <c r="AE346" s="9"/>
      <c r="AF346" s="9"/>
      <c r="AG346" s="9"/>
      <c r="AH346" s="9"/>
      <c r="AI346" s="9"/>
      <c r="AJ346" s="9"/>
    </row>
    <row r="347" spans="13:36" x14ac:dyDescent="0.25">
      <c r="M347" s="14"/>
      <c r="N347" s="9"/>
      <c r="O347" s="44"/>
      <c r="P347" s="9"/>
      <c r="Q347" s="9"/>
      <c r="R347" s="9"/>
      <c r="S347" s="20"/>
      <c r="T347" s="9"/>
      <c r="U347" s="9"/>
      <c r="V347" s="9"/>
      <c r="W347" s="9"/>
      <c r="X347" s="9"/>
      <c r="Y347" s="9"/>
      <c r="Z347" s="9"/>
      <c r="AA347" s="9"/>
      <c r="AB347" s="9"/>
      <c r="AC347" s="9"/>
      <c r="AD347" s="9"/>
      <c r="AE347" s="9"/>
      <c r="AF347" s="9"/>
      <c r="AG347" s="9"/>
      <c r="AH347" s="9"/>
      <c r="AI347" s="9"/>
      <c r="AJ347" s="9"/>
    </row>
    <row r="348" spans="13:36" x14ac:dyDescent="0.25">
      <c r="M348" s="14"/>
      <c r="N348" s="9"/>
      <c r="O348" s="44"/>
      <c r="P348" s="9"/>
      <c r="Q348" s="9"/>
      <c r="R348" s="9"/>
      <c r="S348" s="20"/>
      <c r="T348" s="9"/>
      <c r="U348" s="9"/>
      <c r="V348" s="9"/>
      <c r="W348" s="9"/>
      <c r="X348" s="9"/>
      <c r="Y348" s="9"/>
      <c r="Z348" s="9"/>
      <c r="AA348" s="9"/>
      <c r="AB348" s="9"/>
      <c r="AC348" s="9"/>
      <c r="AD348" s="9"/>
      <c r="AE348" s="9"/>
      <c r="AF348" s="9"/>
      <c r="AG348" s="9"/>
      <c r="AH348" s="9"/>
      <c r="AI348" s="9"/>
      <c r="AJ348" s="9"/>
    </row>
    <row r="349" spans="13:36" x14ac:dyDescent="0.25">
      <c r="M349" s="14"/>
      <c r="N349" s="9"/>
      <c r="O349" s="44"/>
      <c r="P349" s="9"/>
      <c r="Q349" s="9"/>
      <c r="R349" s="9"/>
      <c r="S349" s="20"/>
      <c r="T349" s="9"/>
      <c r="U349" s="9"/>
      <c r="V349" s="9"/>
      <c r="W349" s="9"/>
      <c r="X349" s="9"/>
      <c r="Y349" s="9"/>
      <c r="Z349" s="9"/>
      <c r="AA349" s="9"/>
      <c r="AB349" s="9"/>
      <c r="AC349" s="9"/>
      <c r="AD349" s="9"/>
      <c r="AE349" s="9"/>
      <c r="AF349" s="9"/>
      <c r="AG349" s="9"/>
      <c r="AH349" s="9"/>
      <c r="AI349" s="9"/>
      <c r="AJ349" s="9"/>
    </row>
    <row r="350" spans="13:36" x14ac:dyDescent="0.25">
      <c r="M350" s="14"/>
      <c r="N350" s="9"/>
      <c r="O350" s="44"/>
      <c r="P350" s="9"/>
      <c r="Q350" s="9"/>
      <c r="R350" s="9"/>
      <c r="S350" s="20"/>
      <c r="T350" s="9"/>
      <c r="U350" s="9"/>
      <c r="V350" s="9"/>
      <c r="W350" s="9"/>
      <c r="X350" s="9"/>
      <c r="Y350" s="9"/>
      <c r="Z350" s="9"/>
      <c r="AA350" s="9"/>
      <c r="AB350" s="9"/>
      <c r="AC350" s="9"/>
      <c r="AD350" s="9"/>
      <c r="AE350" s="9"/>
      <c r="AF350" s="9"/>
      <c r="AG350" s="9"/>
      <c r="AH350" s="9"/>
      <c r="AI350" s="9"/>
      <c r="AJ350" s="9"/>
    </row>
    <row r="351" spans="13:36" x14ac:dyDescent="0.25">
      <c r="M351" s="14"/>
      <c r="N351" s="9"/>
      <c r="O351" s="44"/>
      <c r="P351" s="9"/>
      <c r="Q351" s="9"/>
      <c r="R351" s="9"/>
      <c r="S351" s="20"/>
      <c r="T351" s="9"/>
      <c r="U351" s="9"/>
      <c r="V351" s="9"/>
      <c r="W351" s="9"/>
      <c r="X351" s="9"/>
      <c r="Y351" s="9"/>
      <c r="Z351" s="9"/>
      <c r="AA351" s="9"/>
      <c r="AB351" s="9"/>
      <c r="AC351" s="9"/>
      <c r="AD351" s="9"/>
      <c r="AE351" s="9"/>
      <c r="AF351" s="9"/>
      <c r="AG351" s="9"/>
      <c r="AH351" s="9"/>
      <c r="AI351" s="9"/>
      <c r="AJ351" s="9"/>
    </row>
    <row r="352" spans="13:36" x14ac:dyDescent="0.25">
      <c r="M352" s="14"/>
      <c r="N352" s="9"/>
      <c r="O352" s="44"/>
      <c r="P352" s="9"/>
      <c r="Q352" s="9"/>
      <c r="R352" s="9"/>
      <c r="S352" s="20"/>
      <c r="T352" s="9"/>
      <c r="U352" s="9"/>
      <c r="V352" s="9"/>
      <c r="W352" s="9"/>
      <c r="X352" s="9"/>
      <c r="Y352" s="9"/>
      <c r="Z352" s="9"/>
      <c r="AA352" s="9"/>
      <c r="AB352" s="9"/>
      <c r="AC352" s="9"/>
      <c r="AD352" s="9"/>
      <c r="AE352" s="9"/>
      <c r="AF352" s="9"/>
      <c r="AG352" s="9"/>
      <c r="AH352" s="9"/>
      <c r="AI352" s="9"/>
      <c r="AJ352" s="9"/>
    </row>
    <row r="353" spans="13:36" x14ac:dyDescent="0.25">
      <c r="M353" s="14"/>
      <c r="N353" s="9"/>
      <c r="O353" s="44"/>
      <c r="P353" s="9"/>
      <c r="Q353" s="9"/>
      <c r="R353" s="9"/>
      <c r="S353" s="20"/>
      <c r="T353" s="9"/>
      <c r="U353" s="9"/>
      <c r="V353" s="9"/>
      <c r="W353" s="9"/>
      <c r="X353" s="9"/>
      <c r="Y353" s="9"/>
      <c r="Z353" s="9"/>
      <c r="AA353" s="9"/>
      <c r="AB353" s="9"/>
      <c r="AC353" s="9"/>
      <c r="AD353" s="9"/>
      <c r="AE353" s="9"/>
      <c r="AF353" s="9"/>
      <c r="AG353" s="9"/>
      <c r="AH353" s="9"/>
      <c r="AI353" s="9"/>
      <c r="AJ353" s="9"/>
    </row>
    <row r="354" spans="13:36" x14ac:dyDescent="0.25">
      <c r="M354" s="14"/>
      <c r="N354" s="9"/>
      <c r="O354" s="44"/>
      <c r="P354" s="9"/>
      <c r="Q354" s="9"/>
      <c r="R354" s="9"/>
      <c r="S354" s="20"/>
      <c r="T354" s="9"/>
      <c r="U354" s="9"/>
      <c r="V354" s="9"/>
      <c r="W354" s="9"/>
      <c r="X354" s="9"/>
      <c r="Y354" s="9"/>
      <c r="Z354" s="9"/>
      <c r="AA354" s="9"/>
      <c r="AB354" s="9"/>
      <c r="AC354" s="9"/>
      <c r="AD354" s="9"/>
      <c r="AE354" s="9"/>
      <c r="AF354" s="9"/>
      <c r="AG354" s="9"/>
      <c r="AH354" s="9"/>
      <c r="AI354" s="9"/>
      <c r="AJ354" s="9"/>
    </row>
    <row r="355" spans="13:36" x14ac:dyDescent="0.25">
      <c r="M355" s="14"/>
      <c r="N355" s="9"/>
      <c r="O355" s="44"/>
      <c r="P355" s="9"/>
      <c r="Q355" s="9"/>
      <c r="R355" s="9"/>
      <c r="S355" s="20"/>
      <c r="T355" s="9"/>
      <c r="U355" s="9"/>
      <c r="V355" s="9"/>
      <c r="W355" s="9"/>
      <c r="X355" s="9"/>
      <c r="Y355" s="9"/>
      <c r="Z355" s="9"/>
      <c r="AA355" s="9"/>
      <c r="AB355" s="9"/>
      <c r="AC355" s="9"/>
      <c r="AD355" s="9"/>
      <c r="AE355" s="9"/>
      <c r="AF355" s="9"/>
      <c r="AG355" s="9"/>
      <c r="AH355" s="9"/>
      <c r="AI355" s="9"/>
      <c r="AJ355" s="9"/>
    </row>
    <row r="356" spans="13:36" x14ac:dyDescent="0.25">
      <c r="M356" s="14"/>
      <c r="N356" s="9"/>
      <c r="O356" s="44"/>
      <c r="P356" s="9"/>
      <c r="Q356" s="9"/>
      <c r="R356" s="9"/>
      <c r="S356" s="20"/>
      <c r="T356" s="9"/>
      <c r="U356" s="9"/>
      <c r="V356" s="9"/>
      <c r="W356" s="9"/>
      <c r="X356" s="9"/>
      <c r="Y356" s="9"/>
      <c r="Z356" s="9"/>
      <c r="AA356" s="9"/>
      <c r="AB356" s="9"/>
      <c r="AC356" s="9"/>
      <c r="AD356" s="9"/>
      <c r="AE356" s="9"/>
      <c r="AF356" s="9"/>
      <c r="AG356" s="9"/>
      <c r="AH356" s="9"/>
      <c r="AI356" s="9"/>
      <c r="AJ356" s="9"/>
    </row>
    <row r="357" spans="13:36" x14ac:dyDescent="0.25">
      <c r="M357" s="14"/>
      <c r="N357" s="9"/>
      <c r="O357" s="44"/>
      <c r="P357" s="9"/>
      <c r="Q357" s="9"/>
      <c r="R357" s="9"/>
      <c r="S357" s="20"/>
      <c r="T357" s="9"/>
      <c r="U357" s="9"/>
      <c r="V357" s="9"/>
      <c r="W357" s="9"/>
      <c r="X357" s="9"/>
      <c r="Y357" s="9"/>
      <c r="Z357" s="9"/>
      <c r="AA357" s="9"/>
      <c r="AB357" s="9"/>
      <c r="AC357" s="9"/>
      <c r="AD357" s="9"/>
      <c r="AE357" s="9"/>
      <c r="AF357" s="9"/>
      <c r="AG357" s="9"/>
      <c r="AH357" s="9"/>
      <c r="AI357" s="9"/>
      <c r="AJ357" s="9"/>
    </row>
    <row r="358" spans="13:36" x14ac:dyDescent="0.25">
      <c r="M358" s="14"/>
      <c r="N358" s="9"/>
      <c r="O358" s="44"/>
      <c r="P358" s="9"/>
      <c r="Q358" s="9"/>
      <c r="R358" s="9"/>
      <c r="S358" s="20"/>
      <c r="T358" s="9"/>
      <c r="U358" s="9"/>
      <c r="V358" s="9"/>
      <c r="W358" s="9"/>
      <c r="X358" s="9"/>
      <c r="Y358" s="9"/>
      <c r="Z358" s="9"/>
      <c r="AA358" s="9"/>
      <c r="AB358" s="9"/>
      <c r="AC358" s="9"/>
      <c r="AD358" s="9"/>
      <c r="AE358" s="9"/>
      <c r="AF358" s="9"/>
      <c r="AG358" s="9"/>
      <c r="AH358" s="9"/>
      <c r="AI358" s="9"/>
      <c r="AJ358" s="9"/>
    </row>
    <row r="359" spans="13:36" x14ac:dyDescent="0.25">
      <c r="M359" s="14"/>
      <c r="N359" s="9"/>
      <c r="O359" s="44"/>
      <c r="P359" s="9"/>
      <c r="Q359" s="9"/>
      <c r="R359" s="9"/>
      <c r="S359" s="20"/>
      <c r="T359" s="9"/>
      <c r="U359" s="9"/>
      <c r="V359" s="9"/>
      <c r="W359" s="9"/>
      <c r="X359" s="9"/>
      <c r="Y359" s="9"/>
      <c r="Z359" s="9"/>
      <c r="AA359" s="9"/>
      <c r="AB359" s="9"/>
      <c r="AC359" s="9"/>
      <c r="AD359" s="9"/>
      <c r="AE359" s="9"/>
      <c r="AF359" s="9"/>
      <c r="AG359" s="9"/>
      <c r="AH359" s="9"/>
      <c r="AI359" s="9"/>
      <c r="AJ359" s="9"/>
    </row>
    <row r="360" spans="13:36" x14ac:dyDescent="0.25">
      <c r="M360" s="14"/>
      <c r="N360" s="9"/>
      <c r="O360" s="44"/>
      <c r="P360" s="9"/>
      <c r="Q360" s="9"/>
      <c r="R360" s="9"/>
      <c r="S360" s="20"/>
      <c r="T360" s="9"/>
      <c r="U360" s="9"/>
      <c r="V360" s="9"/>
      <c r="W360" s="9"/>
      <c r="X360" s="9"/>
      <c r="Y360" s="9"/>
      <c r="Z360" s="9"/>
      <c r="AA360" s="9"/>
      <c r="AB360" s="9"/>
      <c r="AC360" s="9"/>
      <c r="AD360" s="9"/>
      <c r="AE360" s="9"/>
      <c r="AF360" s="9"/>
      <c r="AG360" s="9"/>
      <c r="AH360" s="9"/>
      <c r="AI360" s="9"/>
      <c r="AJ360" s="9"/>
    </row>
    <row r="361" spans="13:36" x14ac:dyDescent="0.25">
      <c r="M361" s="14"/>
      <c r="N361" s="9"/>
      <c r="O361" s="44"/>
      <c r="P361" s="9"/>
      <c r="Q361" s="9"/>
      <c r="R361" s="9"/>
      <c r="S361" s="20"/>
      <c r="T361" s="9"/>
      <c r="U361" s="9"/>
      <c r="V361" s="9"/>
      <c r="W361" s="9"/>
      <c r="X361" s="9"/>
      <c r="Y361" s="9"/>
      <c r="Z361" s="9"/>
      <c r="AA361" s="9"/>
      <c r="AB361" s="9"/>
      <c r="AC361" s="9"/>
      <c r="AD361" s="9"/>
      <c r="AE361" s="9"/>
      <c r="AF361" s="9"/>
      <c r="AG361" s="9"/>
      <c r="AH361" s="9"/>
      <c r="AI361" s="9"/>
      <c r="AJ361" s="9"/>
    </row>
    <row r="362" spans="13:36" x14ac:dyDescent="0.25">
      <c r="M362" s="14"/>
      <c r="N362" s="9"/>
      <c r="O362" s="44"/>
      <c r="P362" s="9"/>
      <c r="Q362" s="9"/>
      <c r="R362" s="9"/>
      <c r="S362" s="20"/>
      <c r="T362" s="9"/>
      <c r="U362" s="9"/>
      <c r="V362" s="9"/>
      <c r="W362" s="9"/>
      <c r="X362" s="9"/>
      <c r="Y362" s="9"/>
      <c r="Z362" s="9"/>
      <c r="AA362" s="9"/>
      <c r="AB362" s="9"/>
      <c r="AC362" s="9"/>
      <c r="AD362" s="9"/>
      <c r="AE362" s="9"/>
      <c r="AF362" s="9"/>
      <c r="AG362" s="9"/>
      <c r="AH362" s="9"/>
      <c r="AI362" s="9"/>
      <c r="AJ362" s="9"/>
    </row>
    <row r="363" spans="13:36" x14ac:dyDescent="0.25">
      <c r="M363" s="14"/>
      <c r="N363" s="9"/>
      <c r="O363" s="44"/>
      <c r="P363" s="9"/>
      <c r="Q363" s="9"/>
      <c r="R363" s="9"/>
      <c r="S363" s="20"/>
      <c r="T363" s="9"/>
      <c r="U363" s="9"/>
      <c r="V363" s="9"/>
      <c r="W363" s="9"/>
      <c r="X363" s="9"/>
      <c r="Y363" s="9"/>
      <c r="Z363" s="9"/>
      <c r="AA363" s="9"/>
      <c r="AB363" s="9"/>
      <c r="AC363" s="9"/>
      <c r="AD363" s="9"/>
      <c r="AE363" s="9"/>
      <c r="AF363" s="9"/>
      <c r="AG363" s="9"/>
      <c r="AH363" s="9"/>
      <c r="AI363" s="9"/>
      <c r="AJ363" s="9"/>
    </row>
    <row r="364" spans="13:36" x14ac:dyDescent="0.25">
      <c r="M364" s="14"/>
    </row>
    <row r="365" spans="13:36" x14ac:dyDescent="0.25">
      <c r="M365" s="14"/>
    </row>
    <row r="366" spans="13:36" x14ac:dyDescent="0.25">
      <c r="M366" s="14"/>
    </row>
    <row r="367" spans="13:36" x14ac:dyDescent="0.25">
      <c r="M367" s="14"/>
    </row>
    <row r="368" spans="13:36" x14ac:dyDescent="0.25">
      <c r="M368" s="14"/>
    </row>
    <row r="369" spans="13:36" x14ac:dyDescent="0.25">
      <c r="M369" s="14"/>
    </row>
    <row r="370" spans="13:36" x14ac:dyDescent="0.25">
      <c r="M370" s="14"/>
    </row>
    <row r="371" spans="13:36" x14ac:dyDescent="0.25">
      <c r="M371" s="14"/>
    </row>
    <row r="372" spans="13:36" x14ac:dyDescent="0.25">
      <c r="M372" s="14"/>
    </row>
    <row r="373" spans="13:36" x14ac:dyDescent="0.25">
      <c r="M373" s="14"/>
    </row>
    <row r="374" spans="13:36" x14ac:dyDescent="0.25">
      <c r="M374" s="14"/>
    </row>
    <row r="375" spans="13:36" x14ac:dyDescent="0.25">
      <c r="M375" s="14"/>
    </row>
    <row r="376" spans="13:36" x14ac:dyDescent="0.25">
      <c r="M376" s="14"/>
    </row>
    <row r="377" spans="13:36" x14ac:dyDescent="0.25">
      <c r="M377" s="14"/>
      <c r="N377" s="424"/>
      <c r="O377" s="43"/>
      <c r="P377" s="424"/>
      <c r="Q377" s="29"/>
      <c r="R377" s="29"/>
      <c r="T377" s="29"/>
      <c r="U377" s="29"/>
      <c r="V377" s="29"/>
      <c r="W377" s="29"/>
      <c r="X377" s="29"/>
      <c r="Y377" s="29"/>
      <c r="Z377" s="29"/>
      <c r="AA377" s="29"/>
      <c r="AB377" s="29"/>
      <c r="AC377" s="29"/>
      <c r="AD377" s="29"/>
      <c r="AE377" s="29"/>
      <c r="AF377" s="29"/>
      <c r="AG377" s="29"/>
      <c r="AH377" s="29"/>
      <c r="AI377" s="29"/>
      <c r="AJ377" s="29"/>
    </row>
    <row r="378" spans="13:36" x14ac:dyDescent="0.25">
      <c r="M378" s="14"/>
      <c r="N378" s="424"/>
      <c r="O378" s="43"/>
      <c r="P378" s="424"/>
      <c r="Q378" s="29"/>
      <c r="R378" s="29"/>
      <c r="T378" s="29"/>
      <c r="U378" s="29"/>
      <c r="V378" s="29"/>
      <c r="W378" s="29"/>
      <c r="X378" s="29"/>
      <c r="Y378" s="29"/>
      <c r="Z378" s="29"/>
      <c r="AA378" s="29"/>
      <c r="AB378" s="29"/>
      <c r="AC378" s="29"/>
      <c r="AD378" s="29"/>
      <c r="AE378" s="29"/>
      <c r="AF378" s="29"/>
      <c r="AG378" s="29"/>
      <c r="AH378" s="29"/>
      <c r="AI378" s="29"/>
      <c r="AJ378" s="29"/>
    </row>
    <row r="379" spans="13:36" x14ac:dyDescent="0.25">
      <c r="M379" s="14"/>
    </row>
    <row r="380" spans="13:36" x14ac:dyDescent="0.25">
      <c r="M380" s="14"/>
    </row>
    <row r="381" spans="13:36" x14ac:dyDescent="0.25">
      <c r="M381" s="14"/>
    </row>
    <row r="382" spans="13:36" x14ac:dyDescent="0.25">
      <c r="M382" s="14"/>
      <c r="S382" s="33"/>
    </row>
    <row r="383" spans="13:36" x14ac:dyDescent="0.25">
      <c r="M383" s="14"/>
      <c r="S383" s="33"/>
    </row>
    <row r="384" spans="13:36" x14ac:dyDescent="0.25">
      <c r="M384" s="14"/>
    </row>
    <row r="385" spans="13:13" x14ac:dyDescent="0.25">
      <c r="M385" s="14"/>
    </row>
    <row r="386" spans="13:13" x14ac:dyDescent="0.25">
      <c r="M386" s="14"/>
    </row>
    <row r="387" spans="13:13" x14ac:dyDescent="0.25">
      <c r="M387" s="14"/>
    </row>
    <row r="388" spans="13:13" x14ac:dyDescent="0.25">
      <c r="M388" s="14"/>
    </row>
    <row r="389" spans="13:13" x14ac:dyDescent="0.25">
      <c r="M389" s="14"/>
    </row>
    <row r="390" spans="13:13" x14ac:dyDescent="0.25">
      <c r="M390" s="14"/>
    </row>
    <row r="391" spans="13:13" x14ac:dyDescent="0.25">
      <c r="M391" s="14"/>
    </row>
    <row r="392" spans="13:13" x14ac:dyDescent="0.25">
      <c r="M392" s="14"/>
    </row>
    <row r="393" spans="13:13" x14ac:dyDescent="0.25">
      <c r="M393" s="14"/>
    </row>
    <row r="394" spans="13:13" x14ac:dyDescent="0.25">
      <c r="M394" s="14"/>
    </row>
    <row r="395" spans="13:13" x14ac:dyDescent="0.25">
      <c r="M395" s="14"/>
    </row>
    <row r="396" spans="13:13" x14ac:dyDescent="0.25">
      <c r="M396" s="14"/>
    </row>
    <row r="397" spans="13:13" x14ac:dyDescent="0.25">
      <c r="M397" s="14"/>
    </row>
    <row r="398" spans="13:13" x14ac:dyDescent="0.25">
      <c r="M398" s="14"/>
    </row>
    <row r="399" spans="13:13" x14ac:dyDescent="0.25">
      <c r="M399" s="14"/>
    </row>
    <row r="400" spans="13:13" x14ac:dyDescent="0.25">
      <c r="M400" s="14"/>
    </row>
    <row r="401" spans="13:13" x14ac:dyDescent="0.25">
      <c r="M401" s="14"/>
    </row>
    <row r="402" spans="13:13" x14ac:dyDescent="0.25">
      <c r="M402" s="14"/>
    </row>
    <row r="403" spans="13:13" x14ac:dyDescent="0.25">
      <c r="M403" s="14"/>
    </row>
    <row r="404" spans="13:13" x14ac:dyDescent="0.25">
      <c r="M404" s="14"/>
    </row>
    <row r="405" spans="13:13" x14ac:dyDescent="0.25">
      <c r="M405" s="14"/>
    </row>
  </sheetData>
  <mergeCells count="110">
    <mergeCell ref="N1:Q1"/>
    <mergeCell ref="A2:E2"/>
    <mergeCell ref="D4:F4"/>
    <mergeCell ref="A6:D6"/>
    <mergeCell ref="E6:J6"/>
    <mergeCell ref="M6:M7"/>
    <mergeCell ref="N6:P6"/>
    <mergeCell ref="Q6:Q7"/>
    <mergeCell ref="AJ6:AJ7"/>
    <mergeCell ref="A7:D7"/>
    <mergeCell ref="E7:J7"/>
    <mergeCell ref="A8:D8"/>
    <mergeCell ref="E8:J8"/>
    <mergeCell ref="AM8:AP8"/>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A12:B12"/>
    <mergeCell ref="C12:D12"/>
    <mergeCell ref="F12:J12"/>
    <mergeCell ref="AM12:AU12"/>
    <mergeCell ref="A13:B13"/>
    <mergeCell ref="C13:E13"/>
    <mergeCell ref="AM13:AU13"/>
    <mergeCell ref="A9:D9"/>
    <mergeCell ref="E9:J9"/>
    <mergeCell ref="A10:C10"/>
    <mergeCell ref="E10:J10"/>
    <mergeCell ref="AM10:AO10"/>
    <mergeCell ref="A11:B11"/>
    <mergeCell ref="E11:J11"/>
    <mergeCell ref="A17:C17"/>
    <mergeCell ref="D17:J17"/>
    <mergeCell ref="A18:C18"/>
    <mergeCell ref="D18:J18"/>
    <mergeCell ref="A19:C19"/>
    <mergeCell ref="D19:J19"/>
    <mergeCell ref="A14:B14"/>
    <mergeCell ref="C14:E14"/>
    <mergeCell ref="A15:B15"/>
    <mergeCell ref="C15:E15"/>
    <mergeCell ref="A16:B16"/>
    <mergeCell ref="C16:J16"/>
    <mergeCell ref="B25:J25"/>
    <mergeCell ref="B26:J26"/>
    <mergeCell ref="C28:E28"/>
    <mergeCell ref="F28:I28"/>
    <mergeCell ref="C29:E29"/>
    <mergeCell ref="F29:I29"/>
    <mergeCell ref="A20:J20"/>
    <mergeCell ref="A21:C21"/>
    <mergeCell ref="D21:J21"/>
    <mergeCell ref="A22:J22"/>
    <mergeCell ref="B23:J23"/>
    <mergeCell ref="B24:J24"/>
    <mergeCell ref="C33:E33"/>
    <mergeCell ref="F33:I33"/>
    <mergeCell ref="C34:E34"/>
    <mergeCell ref="F34:I34"/>
    <mergeCell ref="C35:E35"/>
    <mergeCell ref="F35:I35"/>
    <mergeCell ref="C30:E30"/>
    <mergeCell ref="F30:I30"/>
    <mergeCell ref="C31:E31"/>
    <mergeCell ref="F31:I31"/>
    <mergeCell ref="C32:E32"/>
    <mergeCell ref="F32:I32"/>
    <mergeCell ref="B62:D62"/>
    <mergeCell ref="F62:L62"/>
    <mergeCell ref="N62:P62"/>
    <mergeCell ref="R62:S62"/>
    <mergeCell ref="F63:M63"/>
    <mergeCell ref="N63:P63"/>
    <mergeCell ref="R63:S63"/>
    <mergeCell ref="B60:D60"/>
    <mergeCell ref="F60:L60"/>
    <mergeCell ref="N60:P60"/>
    <mergeCell ref="R60:S60"/>
    <mergeCell ref="F61:M61"/>
    <mergeCell ref="N61:P61"/>
    <mergeCell ref="R61:S61"/>
    <mergeCell ref="B66:D66"/>
    <mergeCell ref="F66:L66"/>
    <mergeCell ref="N66:P66"/>
    <mergeCell ref="R66:S66"/>
    <mergeCell ref="F67:M67"/>
    <mergeCell ref="N67:P67"/>
    <mergeCell ref="R67:S67"/>
    <mergeCell ref="B64:D64"/>
    <mergeCell ref="F64:L64"/>
    <mergeCell ref="N64:P64"/>
    <mergeCell ref="R64:S64"/>
    <mergeCell ref="F65:M65"/>
    <mergeCell ref="N65:P65"/>
    <mergeCell ref="R65:S65"/>
  </mergeCells>
  <pageMargins left="0.59055118110236227" right="0.39370078740157483" top="0.27559055118110237" bottom="0.55118110236220474"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7"/>
  <sheetViews>
    <sheetView view="pageBreakPreview" zoomScale="115" zoomScaleNormal="100" zoomScaleSheetLayoutView="115" workbookViewId="0">
      <selection activeCell="D30" sqref="D30"/>
    </sheetView>
  </sheetViews>
  <sheetFormatPr defaultColWidth="9.140625" defaultRowHeight="15" x14ac:dyDescent="0.25"/>
  <cols>
    <col min="1" max="1" width="12" style="68" customWidth="1"/>
    <col min="2" max="2" width="14.42578125" style="68" customWidth="1"/>
    <col min="3" max="9" width="9.140625" style="68"/>
    <col min="10" max="10" width="8" style="68" customWidth="1"/>
    <col min="11" max="16384" width="9.140625" style="68"/>
  </cols>
  <sheetData>
    <row r="1" spans="1:20" ht="23.25" customHeight="1" x14ac:dyDescent="0.25">
      <c r="A1" s="69"/>
      <c r="K1" s="584" t="s">
        <v>200</v>
      </c>
      <c r="L1" s="584"/>
      <c r="M1" s="584"/>
      <c r="N1" s="584"/>
      <c r="O1" s="584"/>
    </row>
    <row r="2" spans="1:20" x14ac:dyDescent="0.25">
      <c r="K2" s="69"/>
      <c r="L2" s="69"/>
      <c r="M2" s="69"/>
      <c r="N2" s="69"/>
    </row>
    <row r="3" spans="1:20" ht="31.5" customHeight="1" x14ac:dyDescent="0.25">
      <c r="A3" s="76" t="s">
        <v>87</v>
      </c>
      <c r="B3" s="588" t="str">
        <f>REPT(АВК!T8,1)</f>
        <v>ДНС с УПСВ Морского лицензионного участка месторождения им. Гаскарова. Этап строительства №1 (режим ДНС)</v>
      </c>
      <c r="C3" s="588"/>
      <c r="D3" s="588"/>
      <c r="E3" s="588"/>
      <c r="F3" s="588"/>
      <c r="G3" s="588"/>
      <c r="H3" s="588"/>
      <c r="I3" s="588"/>
      <c r="J3" s="588"/>
      <c r="K3" s="588"/>
      <c r="L3" s="588"/>
      <c r="M3" s="588"/>
      <c r="N3" s="588"/>
      <c r="O3" s="588"/>
      <c r="R3" s="585"/>
      <c r="S3" s="585"/>
      <c r="T3" s="585"/>
    </row>
    <row r="13" spans="1:20" ht="36.75" customHeight="1" x14ac:dyDescent="0.25">
      <c r="C13" s="586" t="s">
        <v>597</v>
      </c>
      <c r="D13" s="586"/>
      <c r="E13" s="586"/>
      <c r="F13" s="586"/>
      <c r="G13" s="586"/>
      <c r="H13" s="586"/>
      <c r="I13" s="586"/>
      <c r="J13" s="586"/>
      <c r="K13" s="586"/>
      <c r="L13" s="586"/>
      <c r="M13" s="586"/>
    </row>
    <row r="14" spans="1:20" ht="15" customHeight="1" x14ac:dyDescent="0.25">
      <c r="C14" s="586"/>
      <c r="D14" s="586"/>
      <c r="E14" s="586"/>
      <c r="F14" s="586"/>
      <c r="G14" s="586"/>
      <c r="H14" s="586"/>
      <c r="I14" s="586"/>
      <c r="J14" s="586"/>
      <c r="K14" s="586"/>
      <c r="L14" s="586"/>
      <c r="M14" s="586"/>
    </row>
    <row r="15" spans="1:20" x14ac:dyDescent="0.25">
      <c r="G15" s="587" t="s">
        <v>201</v>
      </c>
      <c r="H15" s="587"/>
      <c r="I15" s="587"/>
    </row>
    <row r="25" spans="1:4" ht="15.75" x14ac:dyDescent="0.25">
      <c r="A25" s="72" t="s">
        <v>222</v>
      </c>
      <c r="B25" s="583" t="str">
        <f>REPT('Жур ВК Новый'!B16,1)</f>
        <v>03.04.2017</v>
      </c>
      <c r="C25" s="583"/>
      <c r="D25" s="74"/>
    </row>
    <row r="26" spans="1:4" x14ac:dyDescent="0.25">
      <c r="A26" s="73"/>
    </row>
    <row r="27" spans="1:4" ht="15.75" x14ac:dyDescent="0.25">
      <c r="A27" s="72" t="s">
        <v>223</v>
      </c>
      <c r="B27" s="583" t="str">
        <f>'Жур ВК Новый'!B17</f>
        <v>03.04.2017</v>
      </c>
      <c r="C27" s="583"/>
      <c r="D27" s="75"/>
    </row>
  </sheetData>
  <mergeCells count="7">
    <mergeCell ref="B25:C25"/>
    <mergeCell ref="B27:C27"/>
    <mergeCell ref="K1:O1"/>
    <mergeCell ref="R3:T3"/>
    <mergeCell ref="C13:M14"/>
    <mergeCell ref="G15:I15"/>
    <mergeCell ref="B3:O3"/>
  </mergeCells>
  <printOptions horizontalCentered="1"/>
  <pageMargins left="0.98425196850393704" right="0" top="0.74803149606299213" bottom="0.74803149606299213" header="0.31496062992125984" footer="0.31496062992125984"/>
  <pageSetup paperSize="9" scale="9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682E3-4581-4234-B79C-80EA0FF9EA45}">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70"/>
  <sheetViews>
    <sheetView view="pageBreakPreview" topLeftCell="A14" zoomScale="70" zoomScaleNormal="70" zoomScaleSheetLayoutView="70" zoomScalePageLayoutView="25" workbookViewId="0">
      <selection activeCell="D32" sqref="D32"/>
    </sheetView>
  </sheetViews>
  <sheetFormatPr defaultColWidth="9.140625" defaultRowHeight="15" x14ac:dyDescent="0.2"/>
  <cols>
    <col min="1" max="1" width="9.140625" style="253"/>
    <col min="2" max="2" width="16.7109375" style="254" customWidth="1"/>
    <col min="3" max="3" width="32" style="254" customWidth="1"/>
    <col min="4" max="4" width="38.140625" style="253" customWidth="1"/>
    <col min="5" max="5" width="18.7109375" style="254" customWidth="1"/>
    <col min="6" max="6" width="17.5703125" style="253" customWidth="1"/>
    <col min="7" max="7" width="27.140625" style="253" customWidth="1"/>
    <col min="8" max="8" width="19.5703125" style="255" customWidth="1"/>
    <col min="9" max="9" width="15" style="253" customWidth="1"/>
    <col min="10" max="10" width="20.42578125" style="253" customWidth="1"/>
    <col min="11" max="11" width="37.85546875" style="253" customWidth="1"/>
    <col min="12" max="12" width="33.28515625" style="253" customWidth="1"/>
    <col min="13" max="13" width="28.7109375" style="253" bestFit="1" customWidth="1"/>
    <col min="14" max="14" width="50" style="253" bestFit="1" customWidth="1"/>
    <col min="15" max="16384" width="9.140625" style="253"/>
  </cols>
  <sheetData>
    <row r="1" spans="1:18" ht="15" hidden="1" customHeight="1" x14ac:dyDescent="0.2"/>
    <row r="2" spans="1:18" ht="15" hidden="1" customHeight="1" x14ac:dyDescent="0.2">
      <c r="B2" s="591" t="s">
        <v>187</v>
      </c>
      <c r="C2" s="591"/>
      <c r="D2" s="591"/>
      <c r="E2" s="591"/>
      <c r="F2" s="591"/>
      <c r="G2" s="591"/>
      <c r="H2" s="591"/>
      <c r="I2" s="591"/>
      <c r="J2" s="591"/>
      <c r="K2" s="591"/>
      <c r="L2" s="591"/>
    </row>
    <row r="3" spans="1:18" ht="15" hidden="1" customHeight="1" x14ac:dyDescent="0.2"/>
    <row r="4" spans="1:18" ht="15" hidden="1" customHeight="1" x14ac:dyDescent="0.2"/>
    <row r="5" spans="1:18" ht="15" hidden="1" customHeight="1" x14ac:dyDescent="0.2"/>
    <row r="6" spans="1:18" ht="23.25" hidden="1" customHeight="1" x14ac:dyDescent="0.2">
      <c r="B6" s="592" t="s">
        <v>188</v>
      </c>
      <c r="C6" s="593"/>
      <c r="D6" s="593"/>
      <c r="E6" s="593"/>
      <c r="F6" s="593"/>
      <c r="G6" s="593"/>
      <c r="H6" s="593"/>
      <c r="I6" s="593"/>
      <c r="J6" s="593"/>
      <c r="K6" s="593"/>
      <c r="L6" s="593"/>
    </row>
    <row r="7" spans="1:18" ht="23.25" hidden="1" customHeight="1" x14ac:dyDescent="0.2">
      <c r="B7" s="592" t="s">
        <v>189</v>
      </c>
      <c r="C7" s="592"/>
      <c r="D7" s="592"/>
      <c r="E7" s="592"/>
      <c r="F7" s="592"/>
      <c r="G7" s="592"/>
      <c r="H7" s="592"/>
      <c r="I7" s="592"/>
      <c r="J7" s="592"/>
      <c r="K7" s="592"/>
      <c r="L7" s="592"/>
    </row>
    <row r="8" spans="1:18" ht="23.25" hidden="1" customHeight="1" x14ac:dyDescent="0.2">
      <c r="B8" s="592" t="s">
        <v>190</v>
      </c>
      <c r="C8" s="592"/>
      <c r="D8" s="592"/>
      <c r="E8" s="592"/>
      <c r="F8" s="592"/>
      <c r="G8" s="592"/>
      <c r="H8" s="592"/>
      <c r="I8" s="592"/>
      <c r="J8" s="592"/>
      <c r="K8" s="592"/>
      <c r="L8" s="592"/>
    </row>
    <row r="9" spans="1:18" ht="15" hidden="1" customHeight="1" x14ac:dyDescent="0.2"/>
    <row r="10" spans="1:18" ht="15" hidden="1" customHeight="1" x14ac:dyDescent="0.2">
      <c r="B10" s="590" t="s">
        <v>191</v>
      </c>
      <c r="C10" s="590"/>
      <c r="D10" s="590"/>
      <c r="E10" s="590"/>
      <c r="F10" s="590"/>
      <c r="G10" s="590"/>
      <c r="H10" s="590"/>
      <c r="I10" s="590"/>
      <c r="J10" s="590"/>
      <c r="K10" s="590"/>
      <c r="L10" s="590"/>
    </row>
    <row r="11" spans="1:18" ht="15" hidden="1" customHeight="1" x14ac:dyDescent="0.2">
      <c r="D11" s="256"/>
      <c r="F11" s="256"/>
      <c r="G11" s="256"/>
      <c r="H11" s="257"/>
      <c r="I11" s="256"/>
      <c r="J11" s="256"/>
      <c r="K11" s="256"/>
      <c r="L11" s="256"/>
    </row>
    <row r="12" spans="1:18" ht="15" hidden="1" customHeight="1" x14ac:dyDescent="0.2">
      <c r="B12" s="590" t="s">
        <v>84</v>
      </c>
      <c r="C12" s="590"/>
      <c r="D12" s="590"/>
      <c r="E12" s="590"/>
      <c r="F12" s="590"/>
      <c r="G12" s="590"/>
      <c r="H12" s="590"/>
      <c r="I12" s="590"/>
      <c r="J12" s="590"/>
      <c r="K12" s="590"/>
      <c r="L12" s="590"/>
    </row>
    <row r="13" spans="1:18" ht="15" hidden="1" customHeight="1" x14ac:dyDescent="0.2"/>
    <row r="14" spans="1:18" s="258" customFormat="1" ht="65.099999999999994" customHeight="1" x14ac:dyDescent="0.2">
      <c r="B14" s="249" t="s">
        <v>38</v>
      </c>
      <c r="C14" s="249" t="s">
        <v>39</v>
      </c>
      <c r="D14" s="249" t="s">
        <v>192</v>
      </c>
      <c r="E14" s="249" t="s">
        <v>34</v>
      </c>
      <c r="F14" s="249" t="s">
        <v>40</v>
      </c>
      <c r="G14" s="249" t="s">
        <v>221</v>
      </c>
      <c r="H14" s="249" t="s">
        <v>193</v>
      </c>
      <c r="I14" s="249" t="s">
        <v>194</v>
      </c>
      <c r="J14" s="249" t="s">
        <v>195</v>
      </c>
      <c r="K14" s="249" t="s">
        <v>629</v>
      </c>
      <c r="L14" s="249" t="s">
        <v>196</v>
      </c>
      <c r="N14" s="258" t="str">
        <f>REPT(АВК!G2,1)</f>
        <v>-014-ТХ-Г31</v>
      </c>
    </row>
    <row r="15" spans="1:18" s="258" customFormat="1" ht="15.75" x14ac:dyDescent="0.2">
      <c r="B15" s="293">
        <v>1</v>
      </c>
      <c r="C15" s="293">
        <v>2</v>
      </c>
      <c r="D15" s="293">
        <v>3</v>
      </c>
      <c r="E15" s="293">
        <v>4</v>
      </c>
      <c r="F15" s="293">
        <v>5</v>
      </c>
      <c r="G15" s="293">
        <v>6</v>
      </c>
      <c r="H15" s="293">
        <v>7</v>
      </c>
      <c r="I15" s="293">
        <v>8</v>
      </c>
      <c r="J15" s="293">
        <v>9</v>
      </c>
      <c r="K15" s="293">
        <v>10</v>
      </c>
      <c r="L15" s="293">
        <v>11</v>
      </c>
    </row>
    <row r="16" spans="1:18" s="258" customFormat="1" ht="47.25" x14ac:dyDescent="0.2">
      <c r="A16" s="258">
        <v>1</v>
      </c>
      <c r="B16" s="467" t="str">
        <f>REPT(АВК!S8,1)</f>
        <v>03.04.2017</v>
      </c>
      <c r="C16" s="465" t="str">
        <f>REPT(АВК!N8,1)</f>
        <v>Покрытые электроды LB-52U ∅3,2</v>
      </c>
      <c r="D16" s="248" t="str">
        <f>REPT(АВК!U8,1)</f>
        <v>Сертификат №420160508</v>
      </c>
      <c r="E16" s="248" t="str">
        <f>REPT(АВК!O8,1)</f>
        <v>10 кг</v>
      </c>
      <c r="F16" s="248" t="str">
        <f>REPT(АВК!V8,1)</f>
        <v>Закрытый склад</v>
      </c>
      <c r="G16" s="248" t="str">
        <f>REPT(АВК!W8,1)</f>
        <v>Целостность упаковки, отсутствие повреждений</v>
      </c>
      <c r="H16" s="248" t="str">
        <f>REPT(АВК!X8,1)</f>
        <v>Соответствует техническим требованиям</v>
      </c>
      <c r="I16" s="250"/>
      <c r="J16" s="248" t="s">
        <v>198</v>
      </c>
      <c r="K16" s="465" t="str">
        <f t="shared" ref="K16:K26" si="0">CONCATENATE(N16," ","от"," ",B16)</f>
        <v>Акт входного контроля №1-014-ТХ-Г31 от 03.04.2017</v>
      </c>
      <c r="L16" s="466" t="s">
        <v>17</v>
      </c>
      <c r="M16" s="258" t="str">
        <f>REPT(АВК!$G$2,1)</f>
        <v>-014-ТХ-Г31</v>
      </c>
      <c r="N16" s="464" t="str">
        <f>CONCATENATE(АВК!L8,M16)</f>
        <v>Акт входного контроля №1-014-ТХ-Г31</v>
      </c>
      <c r="O16" s="464"/>
      <c r="P16" s="464"/>
      <c r="Q16" s="464"/>
      <c r="R16" s="464">
        <v>43839</v>
      </c>
    </row>
    <row r="17" spans="1:18" s="258" customFormat="1" ht="47.25" x14ac:dyDescent="0.2">
      <c r="A17" s="258">
        <v>2</v>
      </c>
      <c r="B17" s="467" t="str">
        <f>REPT(АВК!S9,1)</f>
        <v>03.04.2017</v>
      </c>
      <c r="C17" s="465" t="str">
        <f>REPT(АВК!N9,1)</f>
        <v>Труба ∅325х8,0  13ХФА</v>
      </c>
      <c r="D17" s="248" t="str">
        <f>REPT(АВК!U9,1)</f>
        <v>Сертификат качества №5552/2</v>
      </c>
      <c r="E17" s="248" t="str">
        <f>REPT(АВК!O9,1)</f>
        <v>44 м</v>
      </c>
      <c r="F17" s="248" t="str">
        <f>REPT(АВК!V9,1)</f>
        <v>Открытый склад</v>
      </c>
      <c r="G17" s="248" t="str">
        <f>REPT(АВК!W9,1)</f>
        <v>Геометрические параметры, отсутствие повреждений</v>
      </c>
      <c r="H17" s="248" t="str">
        <f>REPT(АВК!X9,1)</f>
        <v>Соответствует техническим требованиям</v>
      </c>
      <c r="I17" s="250"/>
      <c r="J17" s="248" t="s">
        <v>198</v>
      </c>
      <c r="K17" s="465" t="str">
        <f t="shared" si="0"/>
        <v>Акт входного контроля №2-014-ТХ-Г31 от 03.04.2017</v>
      </c>
      <c r="L17" s="466" t="s">
        <v>17</v>
      </c>
      <c r="M17" s="258" t="str">
        <f>REPT(АВК!$G$2,1)</f>
        <v>-014-ТХ-Г31</v>
      </c>
      <c r="N17" s="464" t="str">
        <f>CONCATENATE(АВК!L9,M17)</f>
        <v>Акт входного контроля №2-014-ТХ-Г31</v>
      </c>
      <c r="R17" s="258">
        <v>43839</v>
      </c>
    </row>
    <row r="18" spans="1:18" s="258" customFormat="1" ht="47.25" x14ac:dyDescent="0.2">
      <c r="A18" s="258">
        <v>18</v>
      </c>
      <c r="B18" s="467" t="str">
        <f>REPT(АВК!S10,1)</f>
        <v>03.04.2017</v>
      </c>
      <c r="C18" s="465" t="str">
        <f>REPT(АВК!N10,1)</f>
        <v>Отвод ОКШ 90 ∅325х8 13ХФА</v>
      </c>
      <c r="D18" s="248" t="str">
        <f>REPT(АВК!U10,1)</f>
        <v xml:space="preserve">Паспорт №73 </v>
      </c>
      <c r="E18" s="248" t="str">
        <f>REPT(АВК!O10,1)</f>
        <v>6 шт.</v>
      </c>
      <c r="F18" s="248" t="str">
        <f>REPT(АВК!V10,1)</f>
        <v>Открытый склад</v>
      </c>
      <c r="G18" s="248" t="str">
        <f>REPT(АВК!W10,1)</f>
        <v>Геометрические параметры, отсутствие повреждений</v>
      </c>
      <c r="H18" s="248" t="str">
        <f>REPT(АВК!X10,1)</f>
        <v>Соответствует техническим требованиям</v>
      </c>
      <c r="I18" s="250"/>
      <c r="J18" s="248" t="s">
        <v>198</v>
      </c>
      <c r="K18" s="465" t="str">
        <f t="shared" si="0"/>
        <v>Акт входного контроля №3-014-ТХ-Г31 от 03.04.2017</v>
      </c>
      <c r="L18" s="466" t="s">
        <v>17</v>
      </c>
      <c r="M18" s="258" t="str">
        <f>REPT(АВК!$G$2,1)</f>
        <v>-014-ТХ-Г31</v>
      </c>
      <c r="N18" s="464" t="str">
        <f>CONCATENATE(АВК!L10,M18)</f>
        <v>Акт входного контроля №3-014-ТХ-Г31</v>
      </c>
    </row>
    <row r="19" spans="1:18" s="258" customFormat="1" ht="47.25" x14ac:dyDescent="0.2">
      <c r="B19" s="467" t="str">
        <f>REPT(АВК!S11,1)</f>
        <v>03.04.2017</v>
      </c>
      <c r="C19" s="465" t="str">
        <f>REPT(АВК!N11,1)</f>
        <v>Тройник ТШ ∅325х8 13ХФА</v>
      </c>
      <c r="D19" s="248" t="str">
        <f>REPT(АВК!U11,1)</f>
        <v xml:space="preserve">Паспорт качества №24857/15 </v>
      </c>
      <c r="E19" s="248" t="str">
        <f>REPT(АВК!O11,1)</f>
        <v>2 шт.</v>
      </c>
      <c r="F19" s="248" t="str">
        <f>REPT(АВК!V11,1)</f>
        <v>Открытый склад</v>
      </c>
      <c r="G19" s="248" t="str">
        <f>REPT(АВК!W11,1)</f>
        <v>Геометрические параметры, отсутствие повреждений</v>
      </c>
      <c r="H19" s="248" t="str">
        <f>REPT(АВК!X11,1)</f>
        <v>Соответствует техническим требованиям</v>
      </c>
      <c r="I19" s="250"/>
      <c r="J19" s="248" t="s">
        <v>198</v>
      </c>
      <c r="K19" s="465" t="str">
        <f t="shared" si="0"/>
        <v>Акт входного контроля №4-014-ТХ-Г31 от 03.04.2017</v>
      </c>
      <c r="L19" s="466" t="s">
        <v>17</v>
      </c>
      <c r="M19" s="258" t="str">
        <f>REPT(АВК!$G$2,1)</f>
        <v>-014-ТХ-Г31</v>
      </c>
      <c r="N19" s="464" t="str">
        <f>CONCATENATE(АВК!L11,M19)</f>
        <v>Акт входного контроля №4-014-ТХ-Г31</v>
      </c>
    </row>
    <row r="20" spans="1:18" s="258" customFormat="1" ht="78.75" x14ac:dyDescent="0.2">
      <c r="B20" s="467" t="str">
        <f>REPT(АВК!S12,1)</f>
        <v>03.04.2017</v>
      </c>
      <c r="C20" s="465" t="str">
        <f>REPT(АВК!N12,1)</f>
        <v>Задвижка клиновая электроприводная в комплекте с ответными фланцами, прокладками и крепежом DN300 PN1,6</v>
      </c>
      <c r="D20" s="248" t="str">
        <f>REPT(АВК!U12,1)</f>
        <v>Паспорт №б/н</v>
      </c>
      <c r="E20" s="248" t="str">
        <f>REPT(АВК!O12,1)</f>
        <v>3 шт.</v>
      </c>
      <c r="F20" s="248" t="str">
        <f>REPT(АВК!V12,1)</f>
        <v>Закрытый склад</v>
      </c>
      <c r="G20" s="248" t="str">
        <f>REPT(АВК!W12,1)</f>
        <v>Геометрические параметры, отсутствие повреждений</v>
      </c>
      <c r="H20" s="248" t="str">
        <f>REPT(АВК!X12,1)</f>
        <v>Соответствует техническим требованиям</v>
      </c>
      <c r="I20" s="250"/>
      <c r="J20" s="248" t="s">
        <v>198</v>
      </c>
      <c r="K20" s="465" t="str">
        <f t="shared" si="0"/>
        <v>Акт входного контроля №5-014-ТХ-Г31 от 03.04.2017</v>
      </c>
      <c r="L20" s="466" t="s">
        <v>17</v>
      </c>
      <c r="M20" s="258" t="str">
        <f>REPT(АВК!$G$2,1)</f>
        <v>-014-ТХ-Г31</v>
      </c>
      <c r="N20" s="464" t="str">
        <f>CONCATENATE(АВК!L12,M20)</f>
        <v>Акт входного контроля №5-014-ТХ-Г31</v>
      </c>
    </row>
    <row r="21" spans="1:18" s="258" customFormat="1" ht="47.25" x14ac:dyDescent="0.2">
      <c r="B21" s="467" t="str">
        <f>REPT(АВК!S13,1)</f>
        <v>03.04.2017</v>
      </c>
      <c r="C21" s="465" t="str">
        <f>REPT(АВК!N13,1)</f>
        <v>Опора бугельная корпусная БКХЛ 100.325 09Г2С</v>
      </c>
      <c r="D21" s="248" t="str">
        <f>REPT(АВК!U13,1)</f>
        <v>Паспорт №000040</v>
      </c>
      <c r="E21" s="248" t="str">
        <f>REPT(АВК!O13,1)</f>
        <v>7 шт.</v>
      </c>
      <c r="F21" s="248" t="str">
        <f>REPT(АВК!V13,1)</f>
        <v>Открытый склад</v>
      </c>
      <c r="G21" s="248" t="str">
        <f>REPT(АВК!W13,1)</f>
        <v>Геометрические параметры, отсутствие повреждений</v>
      </c>
      <c r="H21" s="248" t="str">
        <f>REPT(АВК!X13,1)</f>
        <v>Соответствует техническим требованиям</v>
      </c>
      <c r="I21" s="250"/>
      <c r="J21" s="248" t="s">
        <v>198</v>
      </c>
      <c r="K21" s="465" t="str">
        <f t="shared" si="0"/>
        <v>Акт входного контроля №6-014-ТХ-Г31 от 03.04.2017</v>
      </c>
      <c r="L21" s="466" t="s">
        <v>17</v>
      </c>
      <c r="M21" s="258" t="str">
        <f>REPT(АВК!$G$2,1)</f>
        <v>-014-ТХ-Г31</v>
      </c>
      <c r="N21" s="464" t="str">
        <f>CONCATENATE(АВК!L13,M21)</f>
        <v>Акт входного контроля №6-014-ТХ-Г31</v>
      </c>
    </row>
    <row r="22" spans="1:18" s="258" customFormat="1" ht="31.5" hidden="1" x14ac:dyDescent="0.2">
      <c r="B22" s="467" t="str">
        <f>REPT(АВК!S14,1)</f>
        <v/>
      </c>
      <c r="C22" s="465" t="str">
        <f>REPT(АВК!N14,1)</f>
        <v/>
      </c>
      <c r="D22" s="248" t="str">
        <f>REPT(АВК!U14,1)</f>
        <v/>
      </c>
      <c r="E22" s="248" t="str">
        <f>REPT(АВК!O14,1)</f>
        <v/>
      </c>
      <c r="F22" s="248" t="str">
        <f>REPT(АВК!V14,1)</f>
        <v/>
      </c>
      <c r="G22" s="248" t="str">
        <f>REPT(АВК!W14,1)</f>
        <v/>
      </c>
      <c r="H22" s="248" t="str">
        <f>REPT(АВК!X14,1)</f>
        <v/>
      </c>
      <c r="I22" s="250"/>
      <c r="J22" s="248" t="s">
        <v>198</v>
      </c>
      <c r="K22" s="465" t="str">
        <f t="shared" si="0"/>
        <v xml:space="preserve">Акт входного контроля №7-014-ТХ-Г31 от </v>
      </c>
      <c r="L22" s="466" t="s">
        <v>17</v>
      </c>
      <c r="M22" s="258" t="str">
        <f>REPT(АВК!$G$2,1)</f>
        <v>-014-ТХ-Г31</v>
      </c>
      <c r="N22" s="464" t="str">
        <f>CONCATENATE(АВК!L14,M22)</f>
        <v>Акт входного контроля №7-014-ТХ-Г31</v>
      </c>
    </row>
    <row r="23" spans="1:18" s="258" customFormat="1" ht="31.5" hidden="1" x14ac:dyDescent="0.2">
      <c r="B23" s="467" t="str">
        <f>REPT(АВК!S15,1)</f>
        <v/>
      </c>
      <c r="C23" s="465" t="str">
        <f>REPT(АВК!N15,1)</f>
        <v/>
      </c>
      <c r="D23" s="248" t="str">
        <f>REPT(АВК!U15,1)</f>
        <v/>
      </c>
      <c r="E23" s="248" t="str">
        <f>REPT(АВК!O15,1)</f>
        <v/>
      </c>
      <c r="F23" s="248" t="str">
        <f>REPT(АВК!V15,1)</f>
        <v/>
      </c>
      <c r="G23" s="248" t="str">
        <f>REPT(АВК!W15,1)</f>
        <v/>
      </c>
      <c r="H23" s="248" t="str">
        <f>REPT(АВК!X15,1)</f>
        <v/>
      </c>
      <c r="I23" s="250"/>
      <c r="J23" s="248" t="s">
        <v>198</v>
      </c>
      <c r="K23" s="465" t="str">
        <f t="shared" si="0"/>
        <v xml:space="preserve">Акт входного контроля №8-014-ТХ-Г31 от </v>
      </c>
      <c r="L23" s="466" t="s">
        <v>17</v>
      </c>
      <c r="M23" s="258" t="str">
        <f>REPT(АВК!$G$2,1)</f>
        <v>-014-ТХ-Г31</v>
      </c>
      <c r="N23" s="464" t="str">
        <f>CONCATENATE(АВК!L15,M23)</f>
        <v>Акт входного контроля №8-014-ТХ-Г31</v>
      </c>
    </row>
    <row r="24" spans="1:18" s="258" customFormat="1" ht="31.5" hidden="1" x14ac:dyDescent="0.2">
      <c r="B24" s="467" t="str">
        <f>REPT(АВК!S16,1)</f>
        <v/>
      </c>
      <c r="C24" s="465" t="str">
        <f>REPT(АВК!N16,1)</f>
        <v/>
      </c>
      <c r="D24" s="248" t="str">
        <f>REPT(АВК!U16,1)</f>
        <v/>
      </c>
      <c r="E24" s="248" t="str">
        <f>REPT(АВК!O16,1)</f>
        <v/>
      </c>
      <c r="F24" s="248" t="str">
        <f>REPT(АВК!V16,1)</f>
        <v/>
      </c>
      <c r="G24" s="248" t="str">
        <f>REPT(АВК!W16,1)</f>
        <v/>
      </c>
      <c r="H24" s="248" t="str">
        <f>REPT(АВК!X16,1)</f>
        <v/>
      </c>
      <c r="I24" s="250"/>
      <c r="J24" s="248" t="s">
        <v>198</v>
      </c>
      <c r="K24" s="465" t="str">
        <f t="shared" si="0"/>
        <v xml:space="preserve">Акт входного контроля №9-014-ТХ-Г31 от </v>
      </c>
      <c r="L24" s="466" t="s">
        <v>17</v>
      </c>
      <c r="M24" s="258" t="str">
        <f>REPT(АВК!$G$2,1)</f>
        <v>-014-ТХ-Г31</v>
      </c>
      <c r="N24" s="464" t="str">
        <f>CONCATENATE(АВК!L16,M24)</f>
        <v>Акт входного контроля №9-014-ТХ-Г31</v>
      </c>
    </row>
    <row r="25" spans="1:18" s="258" customFormat="1" ht="31.5" hidden="1" x14ac:dyDescent="0.2">
      <c r="B25" s="467" t="str">
        <f>REPT(АВК!S17,1)</f>
        <v/>
      </c>
      <c r="C25" s="465" t="str">
        <f>REPT(АВК!N17,1)</f>
        <v/>
      </c>
      <c r="D25" s="248" t="str">
        <f>REPT(АВК!U17,1)</f>
        <v/>
      </c>
      <c r="E25" s="248" t="str">
        <f>REPT(АВК!O17,1)</f>
        <v/>
      </c>
      <c r="F25" s="248" t="str">
        <f>REPT(АВК!V17,1)</f>
        <v/>
      </c>
      <c r="G25" s="248" t="str">
        <f>REPT(АВК!W17,1)</f>
        <v/>
      </c>
      <c r="H25" s="248" t="str">
        <f>REPT(АВК!X17,1)</f>
        <v/>
      </c>
      <c r="I25" s="250"/>
      <c r="J25" s="248" t="s">
        <v>198</v>
      </c>
      <c r="K25" s="465" t="str">
        <f t="shared" si="0"/>
        <v xml:space="preserve">Акт входного контроля №10-014-ТХ-Г31 от </v>
      </c>
      <c r="L25" s="466" t="s">
        <v>17</v>
      </c>
      <c r="M25" s="258" t="str">
        <f>REPT(АВК!$G$2,1)</f>
        <v>-014-ТХ-Г31</v>
      </c>
      <c r="N25" s="464" t="str">
        <f>CONCATENATE(АВК!L17,M25)</f>
        <v>Акт входного контроля №10-014-ТХ-Г31</v>
      </c>
    </row>
    <row r="26" spans="1:18" s="258" customFormat="1" ht="31.5" hidden="1" x14ac:dyDescent="0.2">
      <c r="B26" s="467" t="str">
        <f>REPT(АВК!S18,1)</f>
        <v/>
      </c>
      <c r="C26" s="465" t="str">
        <f>REPT(АВК!N18,1)</f>
        <v/>
      </c>
      <c r="D26" s="248" t="str">
        <f>REPT(АВК!U18,1)</f>
        <v/>
      </c>
      <c r="E26" s="248" t="str">
        <f>REPT(АВК!O18,1)</f>
        <v/>
      </c>
      <c r="F26" s="248" t="str">
        <f>REPT(АВК!V18,1)</f>
        <v/>
      </c>
      <c r="G26" s="248" t="str">
        <f>REPT(АВК!W18,1)</f>
        <v/>
      </c>
      <c r="H26" s="248" t="str">
        <f>REPT(АВК!X18,1)</f>
        <v/>
      </c>
      <c r="I26" s="250"/>
      <c r="J26" s="248" t="s">
        <v>198</v>
      </c>
      <c r="K26" s="465" t="str">
        <f t="shared" si="0"/>
        <v xml:space="preserve">Акт входного контроля №11-014-ТХ-Г31 от </v>
      </c>
      <c r="L26" s="466" t="s">
        <v>17</v>
      </c>
      <c r="M26" s="258" t="str">
        <f>REPT(АВК!$G$2,1)</f>
        <v>-014-ТХ-Г31</v>
      </c>
      <c r="N26" s="464" t="str">
        <f>CONCATENATE(АВК!L18,M26)</f>
        <v>Акт входного контроля №11-014-ТХ-Г31</v>
      </c>
    </row>
    <row r="27" spans="1:18" s="258" customFormat="1" ht="15.75" x14ac:dyDescent="0.2">
      <c r="B27" s="481" t="str">
        <f>REPT(АВК!S20,1)</f>
        <v/>
      </c>
      <c r="C27" s="482" t="str">
        <f>REPT(АВК!N20,1)</f>
        <v/>
      </c>
      <c r="D27" s="483" t="str">
        <f>REPT(АВК!U20,1)</f>
        <v/>
      </c>
      <c r="E27" s="483"/>
      <c r="F27" s="483"/>
      <c r="G27" s="483"/>
      <c r="H27" s="483"/>
      <c r="I27" s="484"/>
      <c r="J27" s="483"/>
      <c r="K27" s="482"/>
      <c r="L27" s="485"/>
      <c r="M27" s="258" t="str">
        <f>REPT(АВК!$G$2,1)</f>
        <v>-014-ТХ-Г31</v>
      </c>
      <c r="N27" s="464" t="str">
        <f>CONCATENATE(АВК!L20,M27)</f>
        <v>Акт входного контроля №13-014-ТХ-Г31</v>
      </c>
    </row>
    <row r="28" spans="1:18" s="258" customFormat="1" ht="21.6" customHeight="1" x14ac:dyDescent="0.2">
      <c r="B28" s="481" t="s">
        <v>802</v>
      </c>
      <c r="C28" s="486" t="str" cm="1">
        <f t="array" ref="C28:D28">REPT('Титул ВК'!B27:C27,1)</f>
        <v>03.04.2017</v>
      </c>
      <c r="D28" s="483" t="str">
        <v/>
      </c>
      <c r="E28" s="483"/>
      <c r="F28" s="483"/>
      <c r="G28" s="483"/>
      <c r="H28" s="483"/>
      <c r="I28" s="484"/>
      <c r="J28" s="483"/>
      <c r="K28" s="482"/>
      <c r="L28" s="485"/>
      <c r="M28" s="258" t="str">
        <f>REPT(АВК!$G$2,1)</f>
        <v>-014-ТХ-Г31</v>
      </c>
      <c r="N28" s="464" t="str">
        <f>CONCATENATE(АВК!L21,M28)</f>
        <v>Акт входного контроля №14-014-ТХ-Г31</v>
      </c>
    </row>
    <row r="29" spans="1:18" s="258" customFormat="1" ht="75" customHeight="1" x14ac:dyDescent="0.2">
      <c r="A29" s="258">
        <v>9</v>
      </c>
      <c r="B29" s="589" t="s">
        <v>824</v>
      </c>
      <c r="C29" s="589"/>
      <c r="D29" s="589"/>
      <c r="E29" s="589"/>
      <c r="F29" s="589"/>
      <c r="G29" s="589"/>
      <c r="H29" s="589"/>
      <c r="I29" s="589"/>
      <c r="J29" s="589"/>
      <c r="K29" s="589"/>
      <c r="L29" s="589"/>
      <c r="M29" s="258" t="str">
        <f>REPT(АВК!$G$2,1)</f>
        <v>-014-ТХ-Г31</v>
      </c>
      <c r="N29" s="464" t="str">
        <f>CONCATENATE(АВК!L22,M29)</f>
        <v>Акт входного контроля №15-014-ТХ-Г31</v>
      </c>
    </row>
    <row r="30" spans="1:18" s="258" customFormat="1" ht="75" customHeight="1" x14ac:dyDescent="0.2">
      <c r="A30" s="258">
        <v>10</v>
      </c>
      <c r="B30" s="443" t="e">
        <f>#REF!</f>
        <v>#REF!</v>
      </c>
      <c r="C30" s="444" t="e">
        <f>#REF!</f>
        <v>#REF!</v>
      </c>
      <c r="D30" s="445"/>
      <c r="E30" s="444" t="e">
        <f>#REF!</f>
        <v>#REF!</v>
      </c>
      <c r="F30" s="444" t="e">
        <f>#REF!</f>
        <v>#REF!</v>
      </c>
      <c r="G30" s="444" t="e">
        <f>#REF!</f>
        <v>#REF!</v>
      </c>
      <c r="H30" s="446" t="e">
        <f>#REF!</f>
        <v>#REF!</v>
      </c>
      <c r="I30" s="447"/>
      <c r="J30" s="444" t="s">
        <v>198</v>
      </c>
      <c r="K30" s="444" t="s">
        <v>790</v>
      </c>
      <c r="L30" s="448" t="s">
        <v>17</v>
      </c>
      <c r="M30" s="258" t="str">
        <f>REPT(АВК!$G$2,1)</f>
        <v>-014-ТХ-Г31</v>
      </c>
      <c r="N30" s="464" t="str">
        <f>CONCATENATE(АВК!L23,M30)</f>
        <v>Акт входного контроля №16-014-ТХ-Г31</v>
      </c>
      <c r="R30" s="258">
        <v>43952</v>
      </c>
    </row>
    <row r="31" spans="1:18" s="258" customFormat="1" ht="75" customHeight="1" x14ac:dyDescent="0.2">
      <c r="A31" s="258">
        <v>11</v>
      </c>
      <c r="B31" s="259" t="e">
        <f>#REF!</f>
        <v>#REF!</v>
      </c>
      <c r="C31" s="248" t="e">
        <f>#REF!</f>
        <v>#REF!</v>
      </c>
      <c r="D31" s="433"/>
      <c r="E31" s="248" t="e">
        <f>#REF!</f>
        <v>#REF!</v>
      </c>
      <c r="F31" s="248" t="e">
        <f>#REF!</f>
        <v>#REF!</v>
      </c>
      <c r="G31" s="248" t="e">
        <f>#REF!</f>
        <v>#REF!</v>
      </c>
      <c r="H31" s="249" t="e">
        <f>#REF!</f>
        <v>#REF!</v>
      </c>
      <c r="I31" s="250"/>
      <c r="J31" s="248" t="s">
        <v>198</v>
      </c>
      <c r="K31" s="248" t="s">
        <v>791</v>
      </c>
      <c r="L31" s="251" t="s">
        <v>17</v>
      </c>
      <c r="M31" s="258" t="str">
        <f>REPT(АВК!$G$2,1)</f>
        <v>-014-ТХ-Г31</v>
      </c>
      <c r="N31" s="464" t="str">
        <f>CONCATENATE(АВК!L24,M31)</f>
        <v>Акт входного контроля №17-014-ТХ-Г31</v>
      </c>
      <c r="R31" s="258">
        <v>43952</v>
      </c>
    </row>
    <row r="32" spans="1:18" s="258" customFormat="1" ht="75" customHeight="1" x14ac:dyDescent="0.2">
      <c r="A32" s="258">
        <v>12</v>
      </c>
      <c r="B32" s="259" t="e">
        <f>#REF!</f>
        <v>#REF!</v>
      </c>
      <c r="C32" s="248" t="e">
        <f>#REF!</f>
        <v>#REF!</v>
      </c>
      <c r="D32" s="248" t="s">
        <v>795</v>
      </c>
      <c r="E32" s="248" t="e">
        <f>#REF!</f>
        <v>#REF!</v>
      </c>
      <c r="F32" s="248" t="e">
        <f>#REF!</f>
        <v>#REF!</v>
      </c>
      <c r="G32" s="248" t="e">
        <f>#REF!</f>
        <v>#REF!</v>
      </c>
      <c r="H32" s="249" t="e">
        <f>#REF!</f>
        <v>#REF!</v>
      </c>
      <c r="I32" s="250"/>
      <c r="J32" s="248" t="s">
        <v>198</v>
      </c>
      <c r="K32" s="248" t="s">
        <v>792</v>
      </c>
      <c r="L32" s="251" t="s">
        <v>17</v>
      </c>
      <c r="M32" s="258" t="str">
        <f>REPT(АВК!$G$2,1)</f>
        <v>-014-ТХ-Г31</v>
      </c>
      <c r="N32" s="464" t="str">
        <f>CONCATENATE(АВК!L25,M32)</f>
        <v>Акт входного контроля №18-014-ТХ-Г31</v>
      </c>
    </row>
    <row r="33" spans="1:14" s="258" customFormat="1" ht="75" customHeight="1" x14ac:dyDescent="0.2">
      <c r="A33" s="258">
        <v>13</v>
      </c>
      <c r="B33" s="313" t="e">
        <f>#REF!</f>
        <v>#REF!</v>
      </c>
      <c r="C33" s="248" t="e">
        <f>#REF!</f>
        <v>#REF!</v>
      </c>
      <c r="D33" s="433"/>
      <c r="E33" s="248" t="e">
        <f>#REF!</f>
        <v>#REF!</v>
      </c>
      <c r="F33" s="248" t="e">
        <f>#REF!</f>
        <v>#REF!</v>
      </c>
      <c r="G33" s="248" t="e">
        <f>#REF!</f>
        <v>#REF!</v>
      </c>
      <c r="H33" s="249" t="e">
        <f>#REF!</f>
        <v>#REF!</v>
      </c>
      <c r="I33" s="250"/>
      <c r="J33" s="248" t="s">
        <v>198</v>
      </c>
      <c r="K33" s="248" t="s">
        <v>793</v>
      </c>
      <c r="L33" s="251" t="s">
        <v>17</v>
      </c>
      <c r="M33" s="258" t="str">
        <f>REPT(АВК!$G$2,1)</f>
        <v>-014-ТХ-Г31</v>
      </c>
      <c r="N33" s="464" t="str">
        <f>CONCATENATE(АВК!L26,M33)</f>
        <v>Акт входного контроля №19-014-ТХ-Г31</v>
      </c>
    </row>
    <row r="34" spans="1:14" s="258" customFormat="1" ht="115.5" customHeight="1" x14ac:dyDescent="0.2">
      <c r="A34" s="258">
        <v>14</v>
      </c>
      <c r="B34" s="313" t="e">
        <f>#REF!</f>
        <v>#REF!</v>
      </c>
      <c r="C34" s="248" t="e">
        <f>#REF!</f>
        <v>#REF!</v>
      </c>
      <c r="D34" s="433"/>
      <c r="E34" s="248" t="e">
        <f>#REF!</f>
        <v>#REF!</v>
      </c>
      <c r="F34" s="248" t="e">
        <f>#REF!</f>
        <v>#REF!</v>
      </c>
      <c r="G34" s="248" t="e">
        <f>#REF!</f>
        <v>#REF!</v>
      </c>
      <c r="H34" s="249" t="e">
        <f>#REF!</f>
        <v>#REF!</v>
      </c>
      <c r="I34" s="250"/>
      <c r="J34" s="248" t="s">
        <v>198</v>
      </c>
      <c r="K34" s="248" t="s">
        <v>794</v>
      </c>
      <c r="L34" s="251" t="s">
        <v>17</v>
      </c>
      <c r="M34" s="258" t="str">
        <f>REPT(АВК!$G$2,1)</f>
        <v>-014-ТХ-Г31</v>
      </c>
      <c r="N34" s="464" t="str">
        <f>CONCATENATE(АВК!L27,M34)</f>
        <v>Акт входного контроля №20-014-ТХ-Г31</v>
      </c>
    </row>
    <row r="35" spans="1:14" s="258" customFormat="1" ht="91.5" customHeight="1" x14ac:dyDescent="0.2">
      <c r="A35" s="258">
        <v>15</v>
      </c>
      <c r="B35" s="313" t="e">
        <f>#REF!</f>
        <v>#REF!</v>
      </c>
      <c r="C35" s="248" t="e">
        <f>#REF!</f>
        <v>#REF!</v>
      </c>
      <c r="D35" s="248" t="e">
        <f>#REF!</f>
        <v>#REF!</v>
      </c>
      <c r="E35" s="248" t="e">
        <f>#REF!</f>
        <v>#REF!</v>
      </c>
      <c r="F35" s="248" t="e">
        <f>#REF!</f>
        <v>#REF!</v>
      </c>
      <c r="G35" s="248" t="e">
        <f>#REF!</f>
        <v>#REF!</v>
      </c>
      <c r="H35" s="249" t="e">
        <f>#REF!</f>
        <v>#REF!</v>
      </c>
      <c r="I35" s="250"/>
      <c r="J35" s="248" t="s">
        <v>198</v>
      </c>
      <c r="K35" s="248" t="s">
        <v>757</v>
      </c>
      <c r="L35" s="251" t="s">
        <v>17</v>
      </c>
      <c r="M35" s="258" t="str">
        <f>REPT(АВК!$G$2,1)</f>
        <v>-014-ТХ-Г31</v>
      </c>
      <c r="N35" s="464" t="str">
        <f>CONCATENATE(АВК!L28,M35)</f>
        <v>Акт входного контроля №21-014-ТХ-Г31</v>
      </c>
    </row>
    <row r="36" spans="1:14" s="258" customFormat="1" ht="81.75" customHeight="1" x14ac:dyDescent="0.2">
      <c r="A36" s="258">
        <v>16</v>
      </c>
      <c r="B36" s="313" t="e">
        <f>#REF!</f>
        <v>#REF!</v>
      </c>
      <c r="C36" s="248" t="e">
        <f>#REF!</f>
        <v>#REF!</v>
      </c>
      <c r="D36" s="248" t="e">
        <f>#REF!</f>
        <v>#REF!</v>
      </c>
      <c r="E36" s="248" t="e">
        <f>#REF!</f>
        <v>#REF!</v>
      </c>
      <c r="F36" s="248" t="e">
        <f>#REF!</f>
        <v>#REF!</v>
      </c>
      <c r="G36" s="248" t="e">
        <f>#REF!</f>
        <v>#REF!</v>
      </c>
      <c r="H36" s="249" t="e">
        <f>#REF!</f>
        <v>#REF!</v>
      </c>
      <c r="I36" s="250"/>
      <c r="J36" s="248" t="s">
        <v>198</v>
      </c>
      <c r="K36" s="248" t="e">
        <f>#REF!&amp;M36</f>
        <v>#REF!</v>
      </c>
      <c r="L36" s="251" t="s">
        <v>17</v>
      </c>
      <c r="M36" s="258" t="str">
        <f>REPT(АВК!$G$2,1)</f>
        <v>-014-ТХ-Г31</v>
      </c>
      <c r="N36" s="464" t="str">
        <f>CONCATENATE(АВК!L29,M36)</f>
        <v>Акт входного контроля №22-014-ТХ-Г31</v>
      </c>
    </row>
    <row r="37" spans="1:14" s="258" customFormat="1" ht="158.25" customHeight="1" x14ac:dyDescent="0.2">
      <c r="A37" s="258">
        <v>17</v>
      </c>
      <c r="B37" s="313" t="e">
        <f>#REF!</f>
        <v>#REF!</v>
      </c>
      <c r="C37" s="248" t="e">
        <f>#REF!</f>
        <v>#REF!</v>
      </c>
      <c r="D37" s="248" t="e">
        <f>#REF!</f>
        <v>#REF!</v>
      </c>
      <c r="E37" s="248" t="e">
        <f>#REF!</f>
        <v>#REF!</v>
      </c>
      <c r="F37" s="248" t="e">
        <f>#REF!</f>
        <v>#REF!</v>
      </c>
      <c r="G37" s="248" t="e">
        <f>#REF!</f>
        <v>#REF!</v>
      </c>
      <c r="H37" s="249" t="e">
        <f>#REF!</f>
        <v>#REF!</v>
      </c>
      <c r="I37" s="250"/>
      <c r="J37" s="248" t="s">
        <v>198</v>
      </c>
      <c r="K37" s="248" t="e">
        <f>#REF!&amp;M37</f>
        <v>#REF!</v>
      </c>
      <c r="L37" s="251" t="s">
        <v>17</v>
      </c>
      <c r="M37" s="258" t="str">
        <f>REPT(АВК!$G$2,1)</f>
        <v>-014-ТХ-Г31</v>
      </c>
      <c r="N37" s="464" t="str">
        <f>CONCATENATE(АВК!L30,M37)</f>
        <v>Акт входного контроля №23-014-ТХ-Г31</v>
      </c>
    </row>
    <row r="38" spans="1:14" s="258" customFormat="1" ht="60" customHeight="1" x14ac:dyDescent="0.2">
      <c r="A38" s="258">
        <v>18</v>
      </c>
      <c r="B38" s="313" t="e">
        <f>#REF!</f>
        <v>#REF!</v>
      </c>
      <c r="C38" s="248" t="e">
        <f>#REF!</f>
        <v>#REF!</v>
      </c>
      <c r="D38" s="248" t="e">
        <f>#REF!</f>
        <v>#REF!</v>
      </c>
      <c r="E38" s="248" t="e">
        <f>#REF!</f>
        <v>#REF!</v>
      </c>
      <c r="F38" s="248" t="e">
        <f>#REF!</f>
        <v>#REF!</v>
      </c>
      <c r="G38" s="248" t="e">
        <f>#REF!</f>
        <v>#REF!</v>
      </c>
      <c r="H38" s="249" t="e">
        <f>#REF!</f>
        <v>#REF!</v>
      </c>
      <c r="I38" s="250"/>
      <c r="J38" s="248" t="s">
        <v>198</v>
      </c>
      <c r="K38" s="248" t="e">
        <f>#REF!&amp;M38</f>
        <v>#REF!</v>
      </c>
      <c r="L38" s="251" t="s">
        <v>17</v>
      </c>
      <c r="M38" s="258" t="str">
        <f>REPT(АВК!$G$2,1)</f>
        <v>-014-ТХ-Г31</v>
      </c>
      <c r="N38" s="464" t="str">
        <f>CONCATENATE(АВК!L31,M38)</f>
        <v>Акт входного контроля №24-014-ТХ-Г31</v>
      </c>
    </row>
    <row r="39" spans="1:14" s="258" customFormat="1" ht="60" customHeight="1" x14ac:dyDescent="0.2">
      <c r="A39" s="258">
        <v>19</v>
      </c>
      <c r="B39" s="313" t="e">
        <f>#REF!</f>
        <v>#REF!</v>
      </c>
      <c r="C39" s="248" t="e">
        <f>#REF!</f>
        <v>#REF!</v>
      </c>
      <c r="D39" s="248" t="e">
        <f>#REF!</f>
        <v>#REF!</v>
      </c>
      <c r="E39" s="248" t="e">
        <f>#REF!</f>
        <v>#REF!</v>
      </c>
      <c r="F39" s="248" t="e">
        <f>#REF!</f>
        <v>#REF!</v>
      </c>
      <c r="G39" s="248" t="e">
        <f>#REF!</f>
        <v>#REF!</v>
      </c>
      <c r="H39" s="249" t="e">
        <f>#REF!</f>
        <v>#REF!</v>
      </c>
      <c r="I39" s="250"/>
      <c r="J39" s="248" t="s">
        <v>198</v>
      </c>
      <c r="K39" s="248" t="e">
        <f>#REF!&amp;M39</f>
        <v>#REF!</v>
      </c>
      <c r="L39" s="251" t="s">
        <v>17</v>
      </c>
      <c r="M39" s="258" t="str">
        <f>REPT(АВК!$G$2,1)</f>
        <v>-014-ТХ-Г31</v>
      </c>
      <c r="N39" s="464" t="str">
        <f>CONCATENATE(АВК!L32,M39)</f>
        <v>Акт входного контроля №25-014-ТХ-Г31</v>
      </c>
    </row>
    <row r="40" spans="1:14" s="258" customFormat="1" ht="60" customHeight="1" x14ac:dyDescent="0.2">
      <c r="A40" s="258">
        <v>20</v>
      </c>
      <c r="B40" s="313" t="e">
        <f>#REF!</f>
        <v>#REF!</v>
      </c>
      <c r="C40" s="248" t="e">
        <f>#REF!</f>
        <v>#REF!</v>
      </c>
      <c r="D40" s="248" t="e">
        <f>#REF!</f>
        <v>#REF!</v>
      </c>
      <c r="E40" s="248" t="e">
        <f>#REF!</f>
        <v>#REF!</v>
      </c>
      <c r="F40" s="248" t="e">
        <f>#REF!</f>
        <v>#REF!</v>
      </c>
      <c r="G40" s="248" t="e">
        <f>#REF!</f>
        <v>#REF!</v>
      </c>
      <c r="H40" s="249" t="e">
        <f>#REF!</f>
        <v>#REF!</v>
      </c>
      <c r="I40" s="250"/>
      <c r="J40" s="248" t="s">
        <v>198</v>
      </c>
      <c r="K40" s="248" t="e">
        <f>#REF!&amp;M40</f>
        <v>#REF!</v>
      </c>
      <c r="L40" s="251" t="s">
        <v>17</v>
      </c>
      <c r="M40" s="258" t="str">
        <f>REPT(АВК!$G$2,1)</f>
        <v>-014-ТХ-Г31</v>
      </c>
      <c r="N40" s="464" t="str">
        <f>CONCATENATE(АВК!L33,M40)</f>
        <v>Акт входного контроля №26-014-ТХ-Г31</v>
      </c>
    </row>
    <row r="41" spans="1:14" s="258" customFormat="1" ht="60" customHeight="1" x14ac:dyDescent="0.2">
      <c r="A41" s="258">
        <v>21</v>
      </c>
      <c r="B41" s="313" t="e">
        <f>#REF!</f>
        <v>#REF!</v>
      </c>
      <c r="C41" s="248" t="e">
        <f>#REF!</f>
        <v>#REF!</v>
      </c>
      <c r="D41" s="248" t="e">
        <f>#REF!</f>
        <v>#REF!</v>
      </c>
      <c r="E41" s="248" t="e">
        <f>#REF!</f>
        <v>#REF!</v>
      </c>
      <c r="F41" s="248" t="e">
        <f>#REF!</f>
        <v>#REF!</v>
      </c>
      <c r="G41" s="248" t="e">
        <f>#REF!</f>
        <v>#REF!</v>
      </c>
      <c r="H41" s="249" t="e">
        <f>#REF!</f>
        <v>#REF!</v>
      </c>
      <c r="I41" s="250"/>
      <c r="J41" s="248" t="s">
        <v>198</v>
      </c>
      <c r="K41" s="248" t="e">
        <f>#REF!&amp;M41</f>
        <v>#REF!</v>
      </c>
      <c r="L41" s="251" t="s">
        <v>17</v>
      </c>
      <c r="M41" s="258" t="str">
        <f>REPT(АВК!$G$2,1)</f>
        <v>-014-ТХ-Г31</v>
      </c>
      <c r="N41" s="464" t="str">
        <f>CONCATENATE(АВК!L34,M41)</f>
        <v>Акт входного контроля №27-014-ТХ-Г31</v>
      </c>
    </row>
    <row r="42" spans="1:14" s="258" customFormat="1" ht="60" customHeight="1" x14ac:dyDescent="0.2">
      <c r="A42" s="258">
        <v>22</v>
      </c>
      <c r="B42" s="313" t="e">
        <f>#REF!</f>
        <v>#REF!</v>
      </c>
      <c r="C42" s="248" t="e">
        <f>#REF!</f>
        <v>#REF!</v>
      </c>
      <c r="D42" s="248" t="e">
        <f>#REF!</f>
        <v>#REF!</v>
      </c>
      <c r="E42" s="248" t="e">
        <f>#REF!</f>
        <v>#REF!</v>
      </c>
      <c r="F42" s="248" t="e">
        <f>#REF!</f>
        <v>#REF!</v>
      </c>
      <c r="G42" s="248" t="e">
        <f>#REF!</f>
        <v>#REF!</v>
      </c>
      <c r="H42" s="249" t="e">
        <f>#REF!</f>
        <v>#REF!</v>
      </c>
      <c r="I42" s="250"/>
      <c r="J42" s="248" t="s">
        <v>198</v>
      </c>
      <c r="K42" s="248" t="e">
        <f>#REF!&amp;M42</f>
        <v>#REF!</v>
      </c>
      <c r="L42" s="251" t="s">
        <v>17</v>
      </c>
      <c r="M42" s="258" t="str">
        <f>REPT(АВК!$G$2,1)</f>
        <v>-014-ТХ-Г31</v>
      </c>
      <c r="N42" s="464" t="str">
        <f>CONCATENATE(АВК!L35,M42)</f>
        <v>-014-ТХ-Г31</v>
      </c>
    </row>
    <row r="43" spans="1:14" s="258" customFormat="1" ht="60" customHeight="1" x14ac:dyDescent="0.2">
      <c r="A43" s="258">
        <v>23</v>
      </c>
      <c r="B43" s="313" t="e">
        <f>#REF!</f>
        <v>#REF!</v>
      </c>
      <c r="C43" s="248" t="e">
        <f>#REF!</f>
        <v>#REF!</v>
      </c>
      <c r="D43" s="248" t="e">
        <f>#REF!</f>
        <v>#REF!</v>
      </c>
      <c r="E43" s="248" t="e">
        <f>#REF!</f>
        <v>#REF!</v>
      </c>
      <c r="F43" s="248" t="e">
        <f>#REF!</f>
        <v>#REF!</v>
      </c>
      <c r="G43" s="248" t="e">
        <f>#REF!</f>
        <v>#REF!</v>
      </c>
      <c r="H43" s="249" t="e">
        <f>#REF!</f>
        <v>#REF!</v>
      </c>
      <c r="I43" s="250"/>
      <c r="J43" s="248" t="s">
        <v>198</v>
      </c>
      <c r="K43" s="248" t="e">
        <f>#REF!&amp;M43</f>
        <v>#REF!</v>
      </c>
      <c r="L43" s="251" t="s">
        <v>17</v>
      </c>
      <c r="M43" s="258" t="str">
        <f>REPT(АВК!$G$2,1)</f>
        <v>-014-ТХ-Г31</v>
      </c>
      <c r="N43" s="464" t="str">
        <f>CONCATENATE(АВК!L36,M43)</f>
        <v>-014-ТХ-Г31</v>
      </c>
    </row>
    <row r="44" spans="1:14" s="258" customFormat="1" ht="60" customHeight="1" x14ac:dyDescent="0.2">
      <c r="A44" s="258">
        <v>24</v>
      </c>
      <c r="B44" s="313" t="e">
        <f>#REF!</f>
        <v>#REF!</v>
      </c>
      <c r="C44" s="248" t="e">
        <f>#REF!</f>
        <v>#REF!</v>
      </c>
      <c r="D44" s="248" t="e">
        <f>#REF!</f>
        <v>#REF!</v>
      </c>
      <c r="E44" s="248" t="e">
        <f>#REF!</f>
        <v>#REF!</v>
      </c>
      <c r="F44" s="248" t="e">
        <f>#REF!</f>
        <v>#REF!</v>
      </c>
      <c r="G44" s="248" t="e">
        <f>#REF!</f>
        <v>#REF!</v>
      </c>
      <c r="H44" s="249" t="e">
        <f>#REF!</f>
        <v>#REF!</v>
      </c>
      <c r="I44" s="250"/>
      <c r="J44" s="248" t="s">
        <v>198</v>
      </c>
      <c r="K44" s="248" t="e">
        <f>#REF!&amp;M44</f>
        <v>#REF!</v>
      </c>
      <c r="L44" s="251" t="s">
        <v>17</v>
      </c>
      <c r="M44" s="258" t="str">
        <f>REPT(АВК!$G$2,1)</f>
        <v>-014-ТХ-Г31</v>
      </c>
      <c r="N44" s="464" t="str">
        <f>CONCATENATE(АВК!L37,M44)</f>
        <v>-014-ТХ-Г31</v>
      </c>
    </row>
    <row r="45" spans="1:14" s="258" customFormat="1" ht="60" customHeight="1" x14ac:dyDescent="0.2">
      <c r="A45" s="258">
        <v>25</v>
      </c>
      <c r="B45" s="313" t="e">
        <f>#REF!</f>
        <v>#REF!</v>
      </c>
      <c r="C45" s="248" t="e">
        <f>#REF!</f>
        <v>#REF!</v>
      </c>
      <c r="D45" s="248" t="e">
        <f>#REF!</f>
        <v>#REF!</v>
      </c>
      <c r="E45" s="248" t="e">
        <f>#REF!</f>
        <v>#REF!</v>
      </c>
      <c r="F45" s="248" t="e">
        <f>#REF!</f>
        <v>#REF!</v>
      </c>
      <c r="G45" s="248" t="e">
        <f>#REF!</f>
        <v>#REF!</v>
      </c>
      <c r="H45" s="249" t="e">
        <f>#REF!</f>
        <v>#REF!</v>
      </c>
      <c r="I45" s="250"/>
      <c r="J45" s="248" t="s">
        <v>198</v>
      </c>
      <c r="K45" s="248" t="e">
        <f>#REF!&amp;M45</f>
        <v>#REF!</v>
      </c>
      <c r="L45" s="251" t="s">
        <v>17</v>
      </c>
      <c r="M45" s="258" t="str">
        <f>REPT(АВК!$G$2,1)</f>
        <v>-014-ТХ-Г31</v>
      </c>
      <c r="N45" s="464" t="str">
        <f>CONCATENATE(АВК!L38,M45)</f>
        <v>-014-ТХ-Г31</v>
      </c>
    </row>
    <row r="46" spans="1:14" s="258" customFormat="1" ht="60" customHeight="1" x14ac:dyDescent="0.2">
      <c r="A46" s="258">
        <v>26</v>
      </c>
      <c r="B46" s="313" t="e">
        <f>#REF!</f>
        <v>#REF!</v>
      </c>
      <c r="C46" s="248" t="e">
        <f>#REF!</f>
        <v>#REF!</v>
      </c>
      <c r="D46" s="248" t="e">
        <f>#REF!</f>
        <v>#REF!</v>
      </c>
      <c r="E46" s="248" t="e">
        <f>#REF!</f>
        <v>#REF!</v>
      </c>
      <c r="F46" s="248" t="e">
        <f>#REF!</f>
        <v>#REF!</v>
      </c>
      <c r="G46" s="248" t="e">
        <f>#REF!</f>
        <v>#REF!</v>
      </c>
      <c r="H46" s="249" t="e">
        <f>#REF!</f>
        <v>#REF!</v>
      </c>
      <c r="I46" s="250"/>
      <c r="J46" s="248" t="s">
        <v>198</v>
      </c>
      <c r="K46" s="248" t="e">
        <f>#REF!&amp;M46</f>
        <v>#REF!</v>
      </c>
      <c r="L46" s="251" t="s">
        <v>17</v>
      </c>
      <c r="M46" s="258" t="str">
        <f>REPT(АВК!$G$2,1)</f>
        <v>-014-ТХ-Г31</v>
      </c>
      <c r="N46" s="464" t="str">
        <f>CONCATENATE(АВК!L39,M46)</f>
        <v>-014-ТХ-Г31</v>
      </c>
    </row>
    <row r="47" spans="1:14" s="258" customFormat="1" ht="60" customHeight="1" x14ac:dyDescent="0.2">
      <c r="A47" s="258">
        <v>27</v>
      </c>
      <c r="B47" s="313" t="e">
        <f>#REF!</f>
        <v>#REF!</v>
      </c>
      <c r="C47" s="248" t="e">
        <f>#REF!</f>
        <v>#REF!</v>
      </c>
      <c r="D47" s="248" t="e">
        <f>#REF!</f>
        <v>#REF!</v>
      </c>
      <c r="E47" s="248" t="e">
        <f>#REF!</f>
        <v>#REF!</v>
      </c>
      <c r="F47" s="248" t="e">
        <f>#REF!</f>
        <v>#REF!</v>
      </c>
      <c r="G47" s="248" t="e">
        <f>#REF!</f>
        <v>#REF!</v>
      </c>
      <c r="H47" s="249" t="e">
        <f>#REF!</f>
        <v>#REF!</v>
      </c>
      <c r="I47" s="250"/>
      <c r="J47" s="248" t="s">
        <v>198</v>
      </c>
      <c r="K47" s="248" t="e">
        <f>#REF!&amp;M47</f>
        <v>#REF!</v>
      </c>
      <c r="L47" s="251" t="s">
        <v>17</v>
      </c>
      <c r="M47" s="258" t="str">
        <f>REPT(АВК!$G$2,1)</f>
        <v>-014-ТХ-Г31</v>
      </c>
      <c r="N47" s="464" t="str">
        <f>CONCATENATE(АВК!L40,M47)</f>
        <v>-014-ТХ-Г31</v>
      </c>
    </row>
    <row r="48" spans="1:14" s="258" customFormat="1" ht="60" customHeight="1" x14ac:dyDescent="0.2">
      <c r="A48" s="258">
        <v>28</v>
      </c>
      <c r="B48" s="313" t="e">
        <f>#REF!</f>
        <v>#REF!</v>
      </c>
      <c r="C48" s="248" t="e">
        <f>#REF!</f>
        <v>#REF!</v>
      </c>
      <c r="D48" s="248" t="e">
        <f>#REF!</f>
        <v>#REF!</v>
      </c>
      <c r="E48" s="248" t="e">
        <f>#REF!</f>
        <v>#REF!</v>
      </c>
      <c r="F48" s="248" t="e">
        <f>#REF!</f>
        <v>#REF!</v>
      </c>
      <c r="G48" s="248" t="e">
        <f>#REF!</f>
        <v>#REF!</v>
      </c>
      <c r="H48" s="249" t="e">
        <f>#REF!</f>
        <v>#REF!</v>
      </c>
      <c r="I48" s="250"/>
      <c r="J48" s="248" t="s">
        <v>198</v>
      </c>
      <c r="K48" s="248" t="e">
        <f>#REF!&amp;M48</f>
        <v>#REF!</v>
      </c>
      <c r="L48" s="251" t="s">
        <v>17</v>
      </c>
      <c r="M48" s="258" t="str">
        <f>REPT(АВК!$G$2,1)</f>
        <v>-014-ТХ-Г31</v>
      </c>
      <c r="N48" s="464" t="str">
        <f>CONCATENATE(АВК!L41,M48)</f>
        <v>-014-ТХ-Г31</v>
      </c>
    </row>
    <row r="49" spans="1:14" s="258" customFormat="1" ht="60" customHeight="1" x14ac:dyDescent="0.2">
      <c r="A49" s="258">
        <v>29</v>
      </c>
      <c r="B49" s="313" t="e">
        <f>#REF!</f>
        <v>#REF!</v>
      </c>
      <c r="C49" s="248" t="e">
        <f>#REF!</f>
        <v>#REF!</v>
      </c>
      <c r="D49" s="248" t="e">
        <f>#REF!</f>
        <v>#REF!</v>
      </c>
      <c r="E49" s="248" t="e">
        <f>#REF!</f>
        <v>#REF!</v>
      </c>
      <c r="F49" s="248" t="e">
        <f>#REF!</f>
        <v>#REF!</v>
      </c>
      <c r="G49" s="248" t="e">
        <f>#REF!</f>
        <v>#REF!</v>
      </c>
      <c r="H49" s="249" t="e">
        <f>#REF!</f>
        <v>#REF!</v>
      </c>
      <c r="I49" s="250"/>
      <c r="J49" s="248" t="s">
        <v>198</v>
      </c>
      <c r="K49" s="248" t="e">
        <f>#REF!&amp;M49</f>
        <v>#REF!</v>
      </c>
      <c r="L49" s="251" t="s">
        <v>17</v>
      </c>
      <c r="M49" s="258" t="str">
        <f>REPT(АВК!$G$2,1)</f>
        <v>-014-ТХ-Г31</v>
      </c>
      <c r="N49" s="464" t="str">
        <f>CONCATENATE(АВК!L42,M49)</f>
        <v>-014-ТХ-Г31</v>
      </c>
    </row>
    <row r="50" spans="1:14" s="258" customFormat="1" ht="60" customHeight="1" x14ac:dyDescent="0.2">
      <c r="A50" s="258">
        <v>30</v>
      </c>
      <c r="B50" s="313" t="e">
        <f>#REF!</f>
        <v>#REF!</v>
      </c>
      <c r="C50" s="248" t="e">
        <f>#REF!</f>
        <v>#REF!</v>
      </c>
      <c r="D50" s="248" t="e">
        <f>#REF!</f>
        <v>#REF!</v>
      </c>
      <c r="E50" s="248" t="e">
        <f>#REF!</f>
        <v>#REF!</v>
      </c>
      <c r="F50" s="248" t="e">
        <f>#REF!</f>
        <v>#REF!</v>
      </c>
      <c r="G50" s="248" t="e">
        <f>#REF!</f>
        <v>#REF!</v>
      </c>
      <c r="H50" s="249" t="e">
        <f>#REF!</f>
        <v>#REF!</v>
      </c>
      <c r="I50" s="250"/>
      <c r="J50" s="248" t="s">
        <v>198</v>
      </c>
      <c r="K50" s="248" t="e">
        <f>#REF!&amp;M50</f>
        <v>#REF!</v>
      </c>
      <c r="L50" s="251" t="s">
        <v>17</v>
      </c>
      <c r="M50" s="258" t="str">
        <f>REPT(АВК!$G$2,1)</f>
        <v>-014-ТХ-Г31</v>
      </c>
      <c r="N50" s="464" t="str">
        <f>CONCATENATE(АВК!L43,M50)</f>
        <v>-014-ТХ-Г31</v>
      </c>
    </row>
    <row r="51" spans="1:14" s="258" customFormat="1" ht="60" customHeight="1" x14ac:dyDescent="0.2">
      <c r="A51" s="258">
        <v>31</v>
      </c>
      <c r="B51" s="313" t="e">
        <f>#REF!</f>
        <v>#REF!</v>
      </c>
      <c r="C51" s="248" t="e">
        <f>#REF!</f>
        <v>#REF!</v>
      </c>
      <c r="D51" s="248" t="e">
        <f>#REF!</f>
        <v>#REF!</v>
      </c>
      <c r="E51" s="248" t="e">
        <f>#REF!</f>
        <v>#REF!</v>
      </c>
      <c r="F51" s="248" t="e">
        <f>#REF!</f>
        <v>#REF!</v>
      </c>
      <c r="G51" s="248" t="e">
        <f>#REF!</f>
        <v>#REF!</v>
      </c>
      <c r="H51" s="249" t="e">
        <f>#REF!</f>
        <v>#REF!</v>
      </c>
      <c r="I51" s="250"/>
      <c r="J51" s="248" t="s">
        <v>198</v>
      </c>
      <c r="K51" s="248" t="e">
        <f>#REF!&amp;M51</f>
        <v>#REF!</v>
      </c>
      <c r="L51" s="251" t="s">
        <v>17</v>
      </c>
      <c r="M51" s="258" t="str">
        <f>REPT(АВК!$G$2,1)</f>
        <v>-014-ТХ-Г31</v>
      </c>
      <c r="N51" s="464" t="str">
        <f>CONCATENATE(АВК!L44,M51)</f>
        <v>-014-ТХ-Г31</v>
      </c>
    </row>
    <row r="52" spans="1:14" s="258" customFormat="1" ht="15.75" x14ac:dyDescent="0.2">
      <c r="A52" s="258">
        <v>32</v>
      </c>
      <c r="B52" s="313" t="e">
        <f>#REF!</f>
        <v>#REF!</v>
      </c>
      <c r="C52" s="248" t="e">
        <f>#REF!</f>
        <v>#REF!</v>
      </c>
      <c r="D52" s="248" t="e">
        <f>#REF!</f>
        <v>#REF!</v>
      </c>
      <c r="E52" s="248" t="e">
        <f>#REF!</f>
        <v>#REF!</v>
      </c>
      <c r="F52" s="248" t="e">
        <f>#REF!</f>
        <v>#REF!</v>
      </c>
      <c r="G52" s="248" t="e">
        <f>#REF!</f>
        <v>#REF!</v>
      </c>
      <c r="H52" s="249" t="e">
        <f>#REF!</f>
        <v>#REF!</v>
      </c>
      <c r="I52" s="250"/>
      <c r="J52" s="248" t="s">
        <v>198</v>
      </c>
      <c r="K52" s="248" t="e">
        <f>#REF!&amp;M52</f>
        <v>#REF!</v>
      </c>
      <c r="L52" s="251" t="s">
        <v>17</v>
      </c>
      <c r="M52" s="258" t="str">
        <f>REPT(АВК!$G$2,1)</f>
        <v>-014-ТХ-Г31</v>
      </c>
      <c r="N52" s="464" t="str">
        <f>CONCATENATE(АВК!L45,M52)</f>
        <v>-014-ТХ-Г31</v>
      </c>
    </row>
    <row r="53" spans="1:14" s="258" customFormat="1" ht="15.75" x14ac:dyDescent="0.2">
      <c r="A53" s="258">
        <v>33</v>
      </c>
      <c r="B53" s="252" t="e">
        <f>#REF!</f>
        <v>#REF!</v>
      </c>
      <c r="C53" s="248" t="e">
        <f>#REF!</f>
        <v>#REF!</v>
      </c>
      <c r="D53" s="248" t="e">
        <f>#REF!</f>
        <v>#REF!</v>
      </c>
      <c r="E53" s="248" t="e">
        <f>#REF!</f>
        <v>#REF!</v>
      </c>
      <c r="F53" s="248" t="e">
        <f>#REF!</f>
        <v>#REF!</v>
      </c>
      <c r="G53" s="248" t="e">
        <f>#REF!</f>
        <v>#REF!</v>
      </c>
      <c r="H53" s="249" t="e">
        <f>#REF!</f>
        <v>#REF!</v>
      </c>
      <c r="I53" s="250"/>
      <c r="J53" s="248" t="s">
        <v>198</v>
      </c>
      <c r="K53" s="248" t="e">
        <f>#REF!&amp;M53</f>
        <v>#REF!</v>
      </c>
      <c r="L53" s="251" t="s">
        <v>17</v>
      </c>
      <c r="M53" s="258" t="str">
        <f>REPT(АВК!$G$2,1)</f>
        <v>-014-ТХ-Г31</v>
      </c>
    </row>
    <row r="54" spans="1:14" s="258" customFormat="1" ht="15.75" x14ac:dyDescent="0.2">
      <c r="A54" s="258">
        <v>34</v>
      </c>
      <c r="B54" s="252" t="e">
        <f>#REF!</f>
        <v>#REF!</v>
      </c>
      <c r="C54" s="248" t="e">
        <f>#REF!</f>
        <v>#REF!</v>
      </c>
      <c r="D54" s="248" t="e">
        <f>#REF!</f>
        <v>#REF!</v>
      </c>
      <c r="E54" s="248" t="e">
        <f>#REF!</f>
        <v>#REF!</v>
      </c>
      <c r="F54" s="248" t="e">
        <f>#REF!</f>
        <v>#REF!</v>
      </c>
      <c r="G54" s="248" t="e">
        <f>#REF!</f>
        <v>#REF!</v>
      </c>
      <c r="H54" s="249" t="e">
        <f>#REF!</f>
        <v>#REF!</v>
      </c>
      <c r="I54" s="250"/>
      <c r="J54" s="248" t="s">
        <v>198</v>
      </c>
      <c r="K54" s="248" t="e">
        <f>#REF!&amp;M54</f>
        <v>#REF!</v>
      </c>
      <c r="L54" s="251" t="s">
        <v>17</v>
      </c>
      <c r="M54" s="258" t="str">
        <f>REPT(АВК!$G$2,1)</f>
        <v>-014-ТХ-Г31</v>
      </c>
    </row>
    <row r="55" spans="1:14" s="258" customFormat="1" ht="15.75" x14ac:dyDescent="0.2">
      <c r="A55" s="258">
        <v>35</v>
      </c>
      <c r="B55" s="252" t="e">
        <f>#REF!</f>
        <v>#REF!</v>
      </c>
      <c r="C55" s="248" t="e">
        <f>#REF!</f>
        <v>#REF!</v>
      </c>
      <c r="D55" s="248" t="e">
        <f>#REF!</f>
        <v>#REF!</v>
      </c>
      <c r="E55" s="248" t="e">
        <f>#REF!</f>
        <v>#REF!</v>
      </c>
      <c r="F55" s="248" t="e">
        <f>#REF!</f>
        <v>#REF!</v>
      </c>
      <c r="G55" s="248" t="e">
        <f>#REF!</f>
        <v>#REF!</v>
      </c>
      <c r="H55" s="249" t="e">
        <f>#REF!</f>
        <v>#REF!</v>
      </c>
      <c r="I55" s="250"/>
      <c r="J55" s="248" t="s">
        <v>198</v>
      </c>
      <c r="K55" s="248" t="e">
        <f>#REF!&amp;M55</f>
        <v>#REF!</v>
      </c>
      <c r="L55" s="251" t="s">
        <v>17</v>
      </c>
      <c r="M55" s="258" t="str">
        <f>REPT(АВК!$G$2,1)</f>
        <v>-014-ТХ-Г31</v>
      </c>
    </row>
    <row r="56" spans="1:14" s="258" customFormat="1" ht="15.75" x14ac:dyDescent="0.2">
      <c r="A56" s="258">
        <v>36</v>
      </c>
      <c r="B56" s="252" t="e">
        <f>#REF!</f>
        <v>#REF!</v>
      </c>
      <c r="C56" s="248" t="e">
        <f>#REF!</f>
        <v>#REF!</v>
      </c>
      <c r="D56" s="248" t="e">
        <f>#REF!</f>
        <v>#REF!</v>
      </c>
      <c r="E56" s="248" t="e">
        <f>#REF!</f>
        <v>#REF!</v>
      </c>
      <c r="F56" s="248" t="e">
        <f>#REF!</f>
        <v>#REF!</v>
      </c>
      <c r="G56" s="248" t="e">
        <f>#REF!</f>
        <v>#REF!</v>
      </c>
      <c r="H56" s="249" t="e">
        <f>#REF!</f>
        <v>#REF!</v>
      </c>
      <c r="I56" s="250"/>
      <c r="J56" s="248" t="s">
        <v>198</v>
      </c>
      <c r="K56" s="248" t="e">
        <f>#REF!&amp;M56</f>
        <v>#REF!</v>
      </c>
      <c r="L56" s="251" t="s">
        <v>17</v>
      </c>
      <c r="M56" s="258" t="str">
        <f>REPT(АВК!$G$2,1)</f>
        <v>-014-ТХ-Г31</v>
      </c>
    </row>
    <row r="57" spans="1:14" s="258" customFormat="1" ht="15.75" x14ac:dyDescent="0.2">
      <c r="A57" s="258">
        <v>37</v>
      </c>
      <c r="B57" s="252" t="e">
        <f>#REF!</f>
        <v>#REF!</v>
      </c>
      <c r="C57" s="248" t="e">
        <f>#REF!</f>
        <v>#REF!</v>
      </c>
      <c r="D57" s="248" t="e">
        <f>#REF!</f>
        <v>#REF!</v>
      </c>
      <c r="E57" s="248" t="e">
        <f>#REF!</f>
        <v>#REF!</v>
      </c>
      <c r="F57" s="248" t="e">
        <f>#REF!</f>
        <v>#REF!</v>
      </c>
      <c r="G57" s="248" t="e">
        <f>#REF!</f>
        <v>#REF!</v>
      </c>
      <c r="H57" s="249" t="e">
        <f>#REF!</f>
        <v>#REF!</v>
      </c>
      <c r="I57" s="250"/>
      <c r="J57" s="248" t="s">
        <v>198</v>
      </c>
      <c r="K57" s="248" t="e">
        <f>#REF!&amp;M57</f>
        <v>#REF!</v>
      </c>
      <c r="L57" s="251" t="s">
        <v>17</v>
      </c>
      <c r="M57" s="258" t="str">
        <f>REPT(АВК!$G$2,1)</f>
        <v>-014-ТХ-Г31</v>
      </c>
    </row>
    <row r="58" spans="1:14" s="258" customFormat="1" ht="15.75" x14ac:dyDescent="0.2">
      <c r="A58" s="258">
        <v>38</v>
      </c>
      <c r="B58" s="252" t="e">
        <f>#REF!</f>
        <v>#REF!</v>
      </c>
      <c r="C58" s="248" t="e">
        <f>#REF!</f>
        <v>#REF!</v>
      </c>
      <c r="D58" s="248" t="e">
        <f>#REF!</f>
        <v>#REF!</v>
      </c>
      <c r="E58" s="248" t="e">
        <f>#REF!</f>
        <v>#REF!</v>
      </c>
      <c r="F58" s="248" t="e">
        <f>#REF!</f>
        <v>#REF!</v>
      </c>
      <c r="G58" s="248" t="e">
        <f>#REF!</f>
        <v>#REF!</v>
      </c>
      <c r="H58" s="249" t="e">
        <f>#REF!</f>
        <v>#REF!</v>
      </c>
      <c r="I58" s="250"/>
      <c r="J58" s="248" t="s">
        <v>198</v>
      </c>
      <c r="K58" s="248" t="e">
        <f>#REF!&amp;M58</f>
        <v>#REF!</v>
      </c>
      <c r="L58" s="251" t="s">
        <v>17</v>
      </c>
      <c r="M58" s="258" t="str">
        <f>REPT(АВК!$G$2,1)</f>
        <v>-014-ТХ-Г31</v>
      </c>
    </row>
    <row r="59" spans="1:14" s="258" customFormat="1" ht="15.75" x14ac:dyDescent="0.2">
      <c r="A59" s="258">
        <v>39</v>
      </c>
      <c r="B59" s="252" t="e">
        <f>#REF!</f>
        <v>#REF!</v>
      </c>
      <c r="C59" s="248" t="e">
        <f>#REF!</f>
        <v>#REF!</v>
      </c>
      <c r="D59" s="248" t="e">
        <f>#REF!</f>
        <v>#REF!</v>
      </c>
      <c r="E59" s="248" t="e">
        <f>#REF!</f>
        <v>#REF!</v>
      </c>
      <c r="F59" s="248" t="e">
        <f>#REF!</f>
        <v>#REF!</v>
      </c>
      <c r="G59" s="248" t="e">
        <f>#REF!</f>
        <v>#REF!</v>
      </c>
      <c r="H59" s="249" t="e">
        <f>#REF!</f>
        <v>#REF!</v>
      </c>
      <c r="I59" s="250"/>
      <c r="J59" s="248" t="s">
        <v>198</v>
      </c>
      <c r="K59" s="248" t="e">
        <f>#REF!&amp;M59</f>
        <v>#REF!</v>
      </c>
      <c r="L59" s="251" t="s">
        <v>17</v>
      </c>
      <c r="M59" s="258" t="str">
        <f>REPT(АВК!$G$2,1)</f>
        <v>-014-ТХ-Г31</v>
      </c>
    </row>
    <row r="60" spans="1:14" s="258" customFormat="1" ht="15.75" x14ac:dyDescent="0.2">
      <c r="A60" s="258">
        <v>40</v>
      </c>
      <c r="B60" s="252" t="e">
        <f>#REF!</f>
        <v>#REF!</v>
      </c>
      <c r="C60" s="248" t="e">
        <f>#REF!</f>
        <v>#REF!</v>
      </c>
      <c r="D60" s="248" t="e">
        <f>#REF!</f>
        <v>#REF!</v>
      </c>
      <c r="E60" s="248" t="e">
        <f>#REF!</f>
        <v>#REF!</v>
      </c>
      <c r="F60" s="248" t="e">
        <f>#REF!</f>
        <v>#REF!</v>
      </c>
      <c r="G60" s="248" t="e">
        <f>#REF!</f>
        <v>#REF!</v>
      </c>
      <c r="H60" s="249" t="e">
        <f>#REF!</f>
        <v>#REF!</v>
      </c>
      <c r="I60" s="250"/>
      <c r="J60" s="248" t="s">
        <v>198</v>
      </c>
      <c r="K60" s="248" t="e">
        <f>#REF!&amp;M60</f>
        <v>#REF!</v>
      </c>
      <c r="L60" s="251" t="s">
        <v>17</v>
      </c>
      <c r="M60" s="258" t="str">
        <f>REPT(АВК!$G$2,1)</f>
        <v>-014-ТХ-Г31</v>
      </c>
    </row>
    <row r="61" spans="1:14" s="258" customFormat="1" ht="15.75" x14ac:dyDescent="0.2">
      <c r="A61" s="258">
        <v>41</v>
      </c>
      <c r="B61" s="252" t="e">
        <f>#REF!</f>
        <v>#REF!</v>
      </c>
      <c r="C61" s="248" t="e">
        <f>#REF!</f>
        <v>#REF!</v>
      </c>
      <c r="D61" s="248" t="e">
        <f>#REF!</f>
        <v>#REF!</v>
      </c>
      <c r="E61" s="248" t="e">
        <f>#REF!</f>
        <v>#REF!</v>
      </c>
      <c r="F61" s="248" t="e">
        <f>#REF!</f>
        <v>#REF!</v>
      </c>
      <c r="G61" s="248" t="e">
        <f>#REF!</f>
        <v>#REF!</v>
      </c>
      <c r="H61" s="249" t="e">
        <f>#REF!</f>
        <v>#REF!</v>
      </c>
      <c r="I61" s="250"/>
      <c r="J61" s="248" t="s">
        <v>198</v>
      </c>
      <c r="K61" s="248" t="e">
        <f>#REF!&amp;M61</f>
        <v>#REF!</v>
      </c>
      <c r="L61" s="251" t="s">
        <v>17</v>
      </c>
      <c r="M61" s="258" t="str">
        <f>REPT(АВК!$G$2,1)</f>
        <v>-014-ТХ-Г31</v>
      </c>
    </row>
    <row r="62" spans="1:14" s="258" customFormat="1" ht="15.75" x14ac:dyDescent="0.2">
      <c r="A62" s="258">
        <v>42</v>
      </c>
      <c r="B62" s="252" t="e">
        <f>#REF!</f>
        <v>#REF!</v>
      </c>
      <c r="C62" s="248" t="e">
        <f>#REF!</f>
        <v>#REF!</v>
      </c>
      <c r="D62" s="248" t="e">
        <f>#REF!</f>
        <v>#REF!</v>
      </c>
      <c r="E62" s="248" t="e">
        <f>#REF!</f>
        <v>#REF!</v>
      </c>
      <c r="F62" s="248" t="e">
        <f>#REF!</f>
        <v>#REF!</v>
      </c>
      <c r="G62" s="248" t="e">
        <f>#REF!</f>
        <v>#REF!</v>
      </c>
      <c r="H62" s="249" t="e">
        <f>#REF!</f>
        <v>#REF!</v>
      </c>
      <c r="I62" s="250"/>
      <c r="J62" s="248" t="s">
        <v>198</v>
      </c>
      <c r="K62" s="248" t="e">
        <f>#REF!&amp;M62</f>
        <v>#REF!</v>
      </c>
      <c r="L62" s="251" t="s">
        <v>17</v>
      </c>
      <c r="M62" s="258" t="str">
        <f>REPT(АВК!$G$2,1)</f>
        <v>-014-ТХ-Г31</v>
      </c>
    </row>
    <row r="63" spans="1:14" s="258" customFormat="1" ht="15.75" x14ac:dyDescent="0.2">
      <c r="A63" s="258">
        <v>43</v>
      </c>
      <c r="B63" s="252" t="e">
        <f>#REF!</f>
        <v>#REF!</v>
      </c>
      <c r="C63" s="248" t="e">
        <f>#REF!</f>
        <v>#REF!</v>
      </c>
      <c r="D63" s="248" t="e">
        <f>#REF!</f>
        <v>#REF!</v>
      </c>
      <c r="E63" s="248" t="e">
        <f>#REF!</f>
        <v>#REF!</v>
      </c>
      <c r="F63" s="248" t="e">
        <f>#REF!</f>
        <v>#REF!</v>
      </c>
      <c r="G63" s="248" t="e">
        <f>#REF!</f>
        <v>#REF!</v>
      </c>
      <c r="H63" s="249" t="e">
        <f>#REF!</f>
        <v>#REF!</v>
      </c>
      <c r="I63" s="250"/>
      <c r="J63" s="248" t="s">
        <v>198</v>
      </c>
      <c r="K63" s="248" t="e">
        <f>#REF!&amp;M63</f>
        <v>#REF!</v>
      </c>
      <c r="L63" s="251" t="s">
        <v>17</v>
      </c>
      <c r="M63" s="258" t="str">
        <f>REPT(АВК!$G$2,1)</f>
        <v>-014-ТХ-Г31</v>
      </c>
    </row>
    <row r="64" spans="1:14" s="258" customFormat="1" ht="15.75" x14ac:dyDescent="0.2">
      <c r="A64" s="258">
        <v>44</v>
      </c>
      <c r="B64" s="252" t="e">
        <f>#REF!</f>
        <v>#REF!</v>
      </c>
      <c r="C64" s="248" t="e">
        <f>#REF!</f>
        <v>#REF!</v>
      </c>
      <c r="D64" s="248" t="e">
        <f>#REF!</f>
        <v>#REF!</v>
      </c>
      <c r="E64" s="248" t="e">
        <f>#REF!</f>
        <v>#REF!</v>
      </c>
      <c r="F64" s="248" t="e">
        <f>#REF!</f>
        <v>#REF!</v>
      </c>
      <c r="G64" s="248" t="e">
        <f>#REF!</f>
        <v>#REF!</v>
      </c>
      <c r="H64" s="249" t="e">
        <f>#REF!</f>
        <v>#REF!</v>
      </c>
      <c r="I64" s="250"/>
      <c r="J64" s="248" t="s">
        <v>198</v>
      </c>
      <c r="K64" s="248" t="e">
        <f>#REF!&amp;M64</f>
        <v>#REF!</v>
      </c>
      <c r="L64" s="251" t="s">
        <v>17</v>
      </c>
      <c r="M64" s="258" t="str">
        <f>REPT(АВК!$G$2,1)</f>
        <v>-014-ТХ-Г31</v>
      </c>
    </row>
    <row r="65" spans="1:13" s="258" customFormat="1" ht="15.75" x14ac:dyDescent="0.2">
      <c r="A65" s="258">
        <v>45</v>
      </c>
      <c r="B65" s="252" t="e">
        <f>#REF!</f>
        <v>#REF!</v>
      </c>
      <c r="C65" s="248" t="e">
        <f>#REF!</f>
        <v>#REF!</v>
      </c>
      <c r="D65" s="248" t="e">
        <f>#REF!</f>
        <v>#REF!</v>
      </c>
      <c r="E65" s="248" t="e">
        <f>#REF!</f>
        <v>#REF!</v>
      </c>
      <c r="F65" s="248" t="e">
        <f>#REF!</f>
        <v>#REF!</v>
      </c>
      <c r="G65" s="248" t="e">
        <f>#REF!</f>
        <v>#REF!</v>
      </c>
      <c r="H65" s="249" t="e">
        <f>#REF!</f>
        <v>#REF!</v>
      </c>
      <c r="I65" s="250"/>
      <c r="J65" s="248" t="s">
        <v>198</v>
      </c>
      <c r="K65" s="248" t="e">
        <f>#REF!&amp;M65</f>
        <v>#REF!</v>
      </c>
      <c r="L65" s="251" t="s">
        <v>17</v>
      </c>
      <c r="M65" s="258" t="str">
        <f>REPT(АВК!$G$2,1)</f>
        <v>-014-ТХ-Г31</v>
      </c>
    </row>
    <row r="66" spans="1:13" s="258" customFormat="1" ht="15.75" x14ac:dyDescent="0.2">
      <c r="A66" s="258">
        <v>46</v>
      </c>
      <c r="B66" s="252" t="e">
        <f>#REF!</f>
        <v>#REF!</v>
      </c>
      <c r="C66" s="248" t="e">
        <f>#REF!</f>
        <v>#REF!</v>
      </c>
      <c r="D66" s="248" t="e">
        <f>#REF!</f>
        <v>#REF!</v>
      </c>
      <c r="E66" s="248" t="e">
        <f>#REF!</f>
        <v>#REF!</v>
      </c>
      <c r="F66" s="248" t="e">
        <f>#REF!</f>
        <v>#REF!</v>
      </c>
      <c r="G66" s="248" t="e">
        <f>#REF!</f>
        <v>#REF!</v>
      </c>
      <c r="H66" s="249" t="e">
        <f>#REF!</f>
        <v>#REF!</v>
      </c>
      <c r="I66" s="250"/>
      <c r="J66" s="248" t="s">
        <v>198</v>
      </c>
      <c r="K66" s="248" t="e">
        <f>#REF!&amp;M66</f>
        <v>#REF!</v>
      </c>
      <c r="L66" s="251" t="s">
        <v>17</v>
      </c>
      <c r="M66" s="258" t="str">
        <f>REPT(АВК!$G$2,1)</f>
        <v>-014-ТХ-Г31</v>
      </c>
    </row>
    <row r="67" spans="1:13" s="258" customFormat="1" ht="15.75" x14ac:dyDescent="0.2">
      <c r="A67" s="258">
        <v>47</v>
      </c>
      <c r="B67" s="252" t="e">
        <f>#REF!</f>
        <v>#REF!</v>
      </c>
      <c r="C67" s="248" t="e">
        <f>#REF!</f>
        <v>#REF!</v>
      </c>
      <c r="D67" s="248" t="e">
        <f>#REF!</f>
        <v>#REF!</v>
      </c>
      <c r="E67" s="248" t="e">
        <f>#REF!</f>
        <v>#REF!</v>
      </c>
      <c r="F67" s="248" t="e">
        <f>#REF!</f>
        <v>#REF!</v>
      </c>
      <c r="G67" s="248" t="e">
        <f>#REF!</f>
        <v>#REF!</v>
      </c>
      <c r="H67" s="249" t="e">
        <f>#REF!</f>
        <v>#REF!</v>
      </c>
      <c r="I67" s="250"/>
      <c r="J67" s="248" t="s">
        <v>198</v>
      </c>
      <c r="K67" s="248" t="e">
        <f>#REF!&amp;M67</f>
        <v>#REF!</v>
      </c>
      <c r="L67" s="251" t="s">
        <v>17</v>
      </c>
      <c r="M67" s="258" t="str">
        <f>REPT(АВК!$G$2,1)</f>
        <v>-014-ТХ-Г31</v>
      </c>
    </row>
    <row r="68" spans="1:13" s="258" customFormat="1" ht="15.75" x14ac:dyDescent="0.2">
      <c r="A68" s="258">
        <v>48</v>
      </c>
      <c r="B68" s="252" t="e">
        <f>#REF!</f>
        <v>#REF!</v>
      </c>
      <c r="C68" s="248" t="e">
        <f>#REF!</f>
        <v>#REF!</v>
      </c>
      <c r="D68" s="248" t="e">
        <f>#REF!</f>
        <v>#REF!</v>
      </c>
      <c r="E68" s="248" t="e">
        <f>#REF!</f>
        <v>#REF!</v>
      </c>
      <c r="F68" s="248" t="e">
        <f>#REF!</f>
        <v>#REF!</v>
      </c>
      <c r="G68" s="248" t="e">
        <f>#REF!</f>
        <v>#REF!</v>
      </c>
      <c r="H68" s="249" t="e">
        <f>#REF!</f>
        <v>#REF!</v>
      </c>
      <c r="I68" s="250"/>
      <c r="J68" s="248" t="s">
        <v>198</v>
      </c>
      <c r="K68" s="248" t="e">
        <f>#REF!&amp;M68</f>
        <v>#REF!</v>
      </c>
      <c r="L68" s="251" t="s">
        <v>17</v>
      </c>
      <c r="M68" s="258" t="str">
        <f>REPT(АВК!$G$2,1)</f>
        <v>-014-ТХ-Г31</v>
      </c>
    </row>
    <row r="69" spans="1:13" ht="15.75" x14ac:dyDescent="0.2">
      <c r="A69" s="258">
        <v>49</v>
      </c>
      <c r="B69" s="252" t="e">
        <f>#REF!</f>
        <v>#REF!</v>
      </c>
      <c r="C69" s="248" t="e">
        <f>#REF!</f>
        <v>#REF!</v>
      </c>
      <c r="D69" s="248" t="e">
        <f>#REF!</f>
        <v>#REF!</v>
      </c>
      <c r="E69" s="248" t="e">
        <f>#REF!</f>
        <v>#REF!</v>
      </c>
      <c r="F69" s="248" t="e">
        <f>#REF!</f>
        <v>#REF!</v>
      </c>
      <c r="G69" s="248" t="e">
        <f>#REF!</f>
        <v>#REF!</v>
      </c>
      <c r="H69" s="249" t="e">
        <f>#REF!</f>
        <v>#REF!</v>
      </c>
      <c r="I69" s="250"/>
      <c r="J69" s="248" t="s">
        <v>198</v>
      </c>
      <c r="K69" s="248" t="e">
        <f>#REF!&amp;M69</f>
        <v>#REF!</v>
      </c>
      <c r="L69" s="251" t="s">
        <v>17</v>
      </c>
      <c r="M69" s="258" t="str">
        <f>REPT(АВК!$G$2,1)</f>
        <v>-014-ТХ-Г31</v>
      </c>
    </row>
    <row r="70" spans="1:13" ht="15.75" x14ac:dyDescent="0.2">
      <c r="A70" s="258">
        <v>50</v>
      </c>
      <c r="B70" s="252" t="e">
        <f>#REF!</f>
        <v>#REF!</v>
      </c>
      <c r="C70" s="248" t="e">
        <f>#REF!</f>
        <v>#REF!</v>
      </c>
      <c r="D70" s="248" t="e">
        <f>#REF!</f>
        <v>#REF!</v>
      </c>
      <c r="E70" s="248" t="e">
        <f>#REF!</f>
        <v>#REF!</v>
      </c>
      <c r="F70" s="248" t="e">
        <f>#REF!</f>
        <v>#REF!</v>
      </c>
      <c r="G70" s="248" t="e">
        <f>#REF!</f>
        <v>#REF!</v>
      </c>
      <c r="H70" s="249" t="e">
        <f>#REF!</f>
        <v>#REF!</v>
      </c>
      <c r="I70" s="250"/>
      <c r="J70" s="248" t="s">
        <v>198</v>
      </c>
      <c r="K70" s="248" t="e">
        <f>#REF!&amp;M70</f>
        <v>#REF!</v>
      </c>
      <c r="L70" s="251" t="s">
        <v>17</v>
      </c>
      <c r="M70" s="258" t="str">
        <f>REPT(АВК!$G$2,1)</f>
        <v>-014-ТХ-Г31</v>
      </c>
    </row>
  </sheetData>
  <autoFilter ref="B14:H43" xr:uid="{00000000-0009-0000-0000-000009000000}"/>
  <mergeCells count="7">
    <mergeCell ref="B29:L29"/>
    <mergeCell ref="B12:L12"/>
    <mergeCell ref="B2:L2"/>
    <mergeCell ref="B6:L6"/>
    <mergeCell ref="B7:L7"/>
    <mergeCell ref="B8:L8"/>
    <mergeCell ref="B10:L10"/>
  </mergeCells>
  <phoneticPr fontId="94" type="noConversion"/>
  <printOptions horizontalCentered="1"/>
  <pageMargins left="0.23622047244094491" right="0.23622047244094491" top="0.59055118110236227" bottom="0.74803149606299213" header="0.31496062992125984" footer="0.31496062992125984"/>
  <pageSetup paperSize="9" scale="52" fitToHeight="0" orientation="landscape" r:id="rId1"/>
  <rowBreaks count="1" manualBreakCount="1">
    <brk id="36" min="1"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AW109"/>
  <sheetViews>
    <sheetView view="pageBreakPreview" topLeftCell="A85" zoomScale="70" zoomScaleNormal="70" zoomScaleSheetLayoutView="70" workbookViewId="0">
      <selection activeCell="F90" sqref="F90"/>
    </sheetView>
  </sheetViews>
  <sheetFormatPr defaultColWidth="9.140625" defaultRowHeight="12.75" x14ac:dyDescent="0.2"/>
  <cols>
    <col min="1" max="1" width="13.5703125" style="144" customWidth="1"/>
    <col min="2" max="2" width="25" style="140" customWidth="1"/>
    <col min="3" max="3" width="24.7109375" style="140" customWidth="1"/>
    <col min="4" max="4" width="17.7109375" style="140" customWidth="1"/>
    <col min="5" max="5" width="16.7109375" style="140" customWidth="1"/>
    <col min="6" max="6" width="12.7109375" style="140" customWidth="1"/>
    <col min="7" max="8" width="11.85546875" style="140" customWidth="1"/>
    <col min="9" max="9" width="10.7109375" style="140" customWidth="1"/>
    <col min="10" max="10" width="11.28515625" style="140" customWidth="1"/>
    <col min="11" max="11" width="15" style="140" customWidth="1"/>
    <col min="12" max="12" width="11.42578125" style="140" customWidth="1"/>
    <col min="13" max="13" width="12.85546875" style="140" customWidth="1"/>
    <col min="14" max="14" width="13.85546875" style="140" customWidth="1"/>
    <col min="15" max="15" width="12.42578125" style="140" customWidth="1"/>
    <col min="16" max="16384" width="9.140625" style="140"/>
  </cols>
  <sheetData>
    <row r="1" spans="1:15" ht="15" x14ac:dyDescent="0.25">
      <c r="A1" s="132"/>
      <c r="B1" s="154"/>
      <c r="C1" s="154"/>
      <c r="D1" s="154"/>
      <c r="E1" s="154"/>
      <c r="F1" s="154"/>
      <c r="G1" s="154"/>
      <c r="H1" s="154"/>
      <c r="I1" s="154"/>
      <c r="J1" s="154"/>
      <c r="K1" s="154"/>
      <c r="L1" s="154"/>
      <c r="M1" s="599" t="s">
        <v>144</v>
      </c>
      <c r="N1" s="599"/>
    </row>
    <row r="2" spans="1:15" ht="15" x14ac:dyDescent="0.25">
      <c r="A2" s="132"/>
      <c r="B2" s="154"/>
      <c r="C2" s="154"/>
      <c r="D2" s="154"/>
      <c r="E2" s="154"/>
      <c r="F2" s="154"/>
      <c r="G2" s="154"/>
      <c r="H2" s="154"/>
      <c r="I2" s="154"/>
      <c r="J2" s="154"/>
      <c r="K2" s="154"/>
      <c r="L2" s="154"/>
      <c r="M2" s="599" t="s">
        <v>145</v>
      </c>
      <c r="N2" s="599"/>
    </row>
    <row r="3" spans="1:15" ht="26.25" customHeight="1" x14ac:dyDescent="0.25">
      <c r="A3" s="132"/>
      <c r="B3" s="154"/>
      <c r="C3" s="154"/>
      <c r="D3" s="154"/>
      <c r="E3" s="154"/>
      <c r="F3" s="154"/>
      <c r="G3" s="154"/>
      <c r="H3" s="154"/>
      <c r="I3" s="154"/>
      <c r="J3" s="154"/>
      <c r="K3" s="154"/>
      <c r="L3" s="154"/>
      <c r="M3" s="600"/>
      <c r="N3" s="600"/>
    </row>
    <row r="4" spans="1:15" ht="27.75" customHeight="1" x14ac:dyDescent="0.2">
      <c r="A4" s="133"/>
      <c r="B4" s="133"/>
      <c r="C4" s="133"/>
      <c r="D4" s="155"/>
      <c r="E4" s="155"/>
      <c r="F4" s="155"/>
      <c r="G4" s="601"/>
      <c r="H4" s="601"/>
      <c r="I4" s="601"/>
      <c r="J4" s="601"/>
      <c r="K4" s="601"/>
      <c r="L4" s="601"/>
      <c r="M4" s="601"/>
      <c r="N4" s="601"/>
    </row>
    <row r="5" spans="1:15" ht="30" x14ac:dyDescent="0.2">
      <c r="A5" s="134"/>
      <c r="B5" s="134"/>
      <c r="C5" s="155"/>
      <c r="D5" s="155"/>
      <c r="E5" s="155"/>
      <c r="F5" s="155"/>
      <c r="G5" s="601"/>
      <c r="H5" s="601"/>
      <c r="I5" s="601"/>
      <c r="J5" s="601"/>
      <c r="K5" s="601"/>
      <c r="L5" s="601"/>
      <c r="M5" s="601"/>
      <c r="N5" s="601"/>
      <c r="O5" s="156"/>
    </row>
    <row r="6" spans="1:15" ht="28.5" customHeight="1" x14ac:dyDescent="0.2">
      <c r="A6" s="135"/>
      <c r="B6" s="157"/>
      <c r="C6" s="157"/>
      <c r="D6" s="157"/>
      <c r="E6" s="157"/>
      <c r="F6" s="157"/>
      <c r="G6" s="157"/>
      <c r="H6" s="157"/>
      <c r="I6" s="157"/>
      <c r="J6" s="157"/>
      <c r="K6" s="157"/>
      <c r="L6" s="157"/>
      <c r="M6" s="157"/>
      <c r="N6" s="157"/>
    </row>
    <row r="7" spans="1:15" ht="30" x14ac:dyDescent="0.2">
      <c r="A7" s="135"/>
      <c r="B7" s="157"/>
      <c r="C7" s="157"/>
      <c r="D7" s="157"/>
      <c r="E7" s="157"/>
      <c r="F7" s="157"/>
      <c r="G7" s="157"/>
      <c r="H7" s="157"/>
      <c r="I7" s="157"/>
      <c r="J7" s="157"/>
      <c r="K7" s="157"/>
      <c r="L7" s="157"/>
      <c r="M7" s="157"/>
      <c r="N7" s="157"/>
    </row>
    <row r="9" spans="1:15" ht="30" x14ac:dyDescent="0.2">
      <c r="A9" s="603"/>
      <c r="B9" s="603"/>
      <c r="C9" s="603"/>
      <c r="D9" s="603"/>
      <c r="E9" s="603"/>
      <c r="F9" s="603"/>
      <c r="G9" s="603"/>
      <c r="H9" s="603"/>
      <c r="I9" s="603"/>
      <c r="J9" s="603"/>
      <c r="K9" s="603"/>
      <c r="L9" s="603"/>
      <c r="M9" s="603"/>
      <c r="N9" s="603"/>
    </row>
    <row r="10" spans="1:15" ht="30" x14ac:dyDescent="0.2">
      <c r="A10" s="136"/>
      <c r="B10" s="136"/>
      <c r="C10" s="136"/>
      <c r="D10" s="136"/>
      <c r="E10" s="136"/>
      <c r="F10" s="136"/>
      <c r="G10" s="136"/>
      <c r="H10" s="136"/>
      <c r="I10" s="136"/>
      <c r="J10" s="136"/>
      <c r="K10" s="136"/>
      <c r="L10" s="136"/>
      <c r="M10" s="136"/>
      <c r="N10" s="136"/>
    </row>
    <row r="11" spans="1:15" ht="15.75" x14ac:dyDescent="0.2">
      <c r="A11" s="137"/>
      <c r="B11" s="614"/>
      <c r="C11" s="614"/>
      <c r="D11" s="614"/>
      <c r="E11" s="158"/>
      <c r="F11" s="159"/>
      <c r="G11" s="159"/>
      <c r="H11" s="159"/>
      <c r="I11" s="159"/>
      <c r="J11" s="159"/>
      <c r="K11" s="159"/>
      <c r="L11" s="159"/>
      <c r="M11" s="159"/>
      <c r="N11" s="159"/>
    </row>
    <row r="12" spans="1:15" x14ac:dyDescent="0.2">
      <c r="A12" s="137"/>
      <c r="B12" s="160"/>
      <c r="C12" s="160"/>
      <c r="D12" s="160"/>
      <c r="E12" s="160"/>
      <c r="F12" s="160"/>
      <c r="G12" s="160"/>
      <c r="H12" s="160"/>
      <c r="I12" s="160"/>
      <c r="J12" s="160"/>
      <c r="K12" s="160"/>
      <c r="L12" s="160"/>
      <c r="M12" s="160"/>
      <c r="N12" s="160"/>
    </row>
    <row r="13" spans="1:15" ht="30" x14ac:dyDescent="0.2">
      <c r="A13" s="603" t="s">
        <v>399</v>
      </c>
      <c r="B13" s="603"/>
      <c r="C13" s="603"/>
      <c r="D13" s="603"/>
      <c r="E13" s="603"/>
      <c r="F13" s="603"/>
      <c r="G13" s="603"/>
      <c r="H13" s="603"/>
      <c r="I13" s="603"/>
      <c r="J13" s="603"/>
      <c r="K13" s="603"/>
      <c r="L13" s="603"/>
      <c r="M13" s="603"/>
      <c r="N13" s="603"/>
    </row>
    <row r="14" spans="1:15" ht="15" x14ac:dyDescent="0.2">
      <c r="A14" s="137"/>
      <c r="B14" s="615"/>
      <c r="C14" s="615"/>
      <c r="D14" s="616"/>
      <c r="E14" s="616"/>
      <c r="F14" s="616"/>
      <c r="G14" s="616"/>
      <c r="H14" s="616"/>
      <c r="I14" s="616"/>
      <c r="J14" s="616"/>
      <c r="K14" s="616"/>
      <c r="L14" s="616"/>
      <c r="M14" s="616"/>
      <c r="N14" s="616"/>
    </row>
    <row r="15" spans="1:15" x14ac:dyDescent="0.2">
      <c r="A15" s="137"/>
      <c r="B15" s="161"/>
      <c r="C15" s="161"/>
      <c r="D15" s="162"/>
      <c r="E15" s="162"/>
      <c r="F15" s="162"/>
      <c r="G15" s="162"/>
      <c r="H15" s="162"/>
      <c r="I15" s="162"/>
      <c r="J15" s="162"/>
      <c r="K15" s="162"/>
      <c r="L15" s="162"/>
      <c r="M15" s="162"/>
      <c r="N15" s="162"/>
    </row>
    <row r="16" spans="1:15" ht="19.5" x14ac:dyDescent="0.2">
      <c r="A16" s="138"/>
      <c r="B16" s="617"/>
      <c r="C16" s="617"/>
      <c r="D16" s="621"/>
      <c r="E16" s="621"/>
      <c r="F16" s="621"/>
      <c r="G16" s="621"/>
      <c r="H16" s="621"/>
      <c r="I16" s="621"/>
      <c r="J16" s="621"/>
      <c r="K16" s="621"/>
      <c r="L16" s="621"/>
      <c r="M16" s="621"/>
      <c r="N16" s="621"/>
    </row>
    <row r="17" spans="1:14" ht="19.5" x14ac:dyDescent="0.2">
      <c r="A17" s="138"/>
      <c r="B17" s="160"/>
      <c r="C17" s="160"/>
      <c r="D17" s="160"/>
      <c r="E17" s="160"/>
      <c r="F17" s="160"/>
      <c r="G17" s="160"/>
      <c r="H17" s="160"/>
      <c r="I17" s="160"/>
      <c r="J17" s="160"/>
      <c r="K17" s="160"/>
      <c r="L17" s="160"/>
      <c r="M17" s="160"/>
      <c r="N17" s="160"/>
    </row>
    <row r="18" spans="1:14" ht="19.5" x14ac:dyDescent="0.2">
      <c r="A18" s="138"/>
      <c r="B18" s="160"/>
      <c r="C18" s="160"/>
      <c r="D18" s="160"/>
      <c r="E18" s="160"/>
      <c r="F18" s="160"/>
      <c r="G18" s="160"/>
      <c r="H18" s="160"/>
      <c r="I18" s="160"/>
      <c r="J18" s="160"/>
      <c r="K18" s="160"/>
      <c r="L18" s="160"/>
      <c r="M18" s="160"/>
      <c r="N18" s="160"/>
    </row>
    <row r="19" spans="1:14" ht="15.75" x14ac:dyDescent="0.2">
      <c r="A19" s="137"/>
      <c r="B19" s="160"/>
      <c r="C19" s="160"/>
      <c r="D19" s="160"/>
      <c r="E19" s="160"/>
      <c r="F19" s="160"/>
      <c r="G19" s="160"/>
      <c r="H19" s="160"/>
      <c r="I19" s="160"/>
      <c r="J19" s="160"/>
      <c r="K19" s="160"/>
      <c r="L19" s="163"/>
      <c r="M19" s="164"/>
      <c r="N19" s="165"/>
    </row>
    <row r="20" spans="1:14" ht="15.75" x14ac:dyDescent="0.2">
      <c r="A20" s="137"/>
      <c r="B20" s="160"/>
      <c r="C20" s="160"/>
      <c r="D20" s="160"/>
      <c r="E20" s="160"/>
      <c r="F20" s="160"/>
      <c r="G20" s="160"/>
      <c r="H20" s="160"/>
      <c r="I20" s="160"/>
      <c r="J20" s="160"/>
      <c r="K20" s="160"/>
      <c r="L20" s="163"/>
      <c r="M20" s="164"/>
      <c r="N20" s="165"/>
    </row>
    <row r="21" spans="1:14" x14ac:dyDescent="0.2">
      <c r="A21" s="137"/>
      <c r="B21" s="160"/>
      <c r="C21" s="160"/>
      <c r="D21" s="160"/>
      <c r="E21" s="160"/>
      <c r="F21" s="160"/>
      <c r="G21" s="160"/>
      <c r="H21" s="160"/>
      <c r="I21" s="160"/>
      <c r="J21" s="160"/>
      <c r="K21" s="160"/>
      <c r="L21" s="160"/>
      <c r="M21" s="160"/>
      <c r="N21" s="160"/>
    </row>
    <row r="22" spans="1:14" x14ac:dyDescent="0.2">
      <c r="A22" s="139"/>
      <c r="B22" s="157"/>
      <c r="C22" s="157"/>
      <c r="D22" s="157"/>
      <c r="E22" s="157"/>
      <c r="F22" s="157"/>
      <c r="G22" s="157"/>
      <c r="H22" s="157"/>
      <c r="I22" s="157"/>
      <c r="J22" s="157"/>
      <c r="K22" s="157"/>
      <c r="L22" s="157"/>
      <c r="M22" s="157"/>
      <c r="N22" s="157"/>
    </row>
    <row r="23" spans="1:14" x14ac:dyDescent="0.2">
      <c r="A23" s="139"/>
      <c r="B23" s="157"/>
      <c r="C23" s="157"/>
      <c r="D23" s="157"/>
      <c r="E23" s="157"/>
      <c r="F23" s="157"/>
      <c r="G23" s="157"/>
      <c r="H23" s="166"/>
      <c r="I23" s="157"/>
      <c r="J23" s="157"/>
      <c r="K23" s="157"/>
      <c r="L23" s="157"/>
      <c r="M23" s="157"/>
      <c r="N23" s="157"/>
    </row>
    <row r="24" spans="1:14" x14ac:dyDescent="0.2">
      <c r="A24" s="139"/>
      <c r="B24" s="157"/>
      <c r="C24" s="157"/>
      <c r="D24" s="157"/>
      <c r="E24" s="157"/>
      <c r="F24" s="157"/>
      <c r="G24" s="157"/>
      <c r="H24" s="157"/>
      <c r="I24" s="157"/>
      <c r="J24" s="157"/>
      <c r="K24" s="157"/>
      <c r="L24" s="157"/>
      <c r="M24" s="157"/>
      <c r="N24" s="157"/>
    </row>
    <row r="25" spans="1:14" x14ac:dyDescent="0.2">
      <c r="A25" s="139"/>
      <c r="B25" s="157"/>
      <c r="C25" s="157"/>
      <c r="D25" s="157"/>
      <c r="E25" s="157"/>
      <c r="F25" s="157"/>
      <c r="G25" s="157"/>
      <c r="H25" s="157"/>
      <c r="I25" s="157"/>
      <c r="J25" s="157"/>
      <c r="K25" s="157"/>
      <c r="L25" s="157"/>
      <c r="M25" s="157"/>
      <c r="N25" s="157"/>
    </row>
    <row r="26" spans="1:14" x14ac:dyDescent="0.2">
      <c r="A26" s="139"/>
      <c r="B26" s="157"/>
      <c r="C26" s="157"/>
      <c r="D26" s="157"/>
      <c r="E26" s="157"/>
      <c r="F26" s="157"/>
      <c r="G26" s="157"/>
      <c r="H26" s="157"/>
      <c r="I26" s="157"/>
      <c r="J26" s="157"/>
      <c r="K26" s="157"/>
      <c r="L26" s="157"/>
      <c r="M26" s="157"/>
      <c r="N26" s="157"/>
    </row>
    <row r="27" spans="1:14" x14ac:dyDescent="0.2">
      <c r="A27" s="139"/>
      <c r="B27" s="157"/>
      <c r="C27" s="157"/>
      <c r="D27" s="157"/>
      <c r="E27" s="157"/>
      <c r="F27" s="157"/>
      <c r="G27" s="157"/>
      <c r="H27" s="157"/>
      <c r="I27" s="157"/>
      <c r="J27" s="157"/>
      <c r="K27" s="157"/>
      <c r="L27" s="157"/>
      <c r="M27" s="157"/>
      <c r="N27" s="157"/>
    </row>
    <row r="28" spans="1:14" x14ac:dyDescent="0.2">
      <c r="A28" s="139"/>
      <c r="B28" s="157"/>
      <c r="C28" s="157"/>
      <c r="D28" s="157"/>
      <c r="E28" s="157"/>
      <c r="F28" s="157"/>
      <c r="G28" s="157"/>
      <c r="H28" s="157"/>
      <c r="I28" s="157"/>
      <c r="J28" s="157"/>
      <c r="K28" s="157"/>
      <c r="L28" s="157"/>
      <c r="M28" s="157"/>
      <c r="N28" s="157"/>
    </row>
    <row r="29" spans="1:14" ht="22.5" x14ac:dyDescent="0.2">
      <c r="A29" s="620" t="s">
        <v>52</v>
      </c>
      <c r="B29" s="620"/>
      <c r="C29" s="620"/>
      <c r="D29" s="620"/>
      <c r="E29" s="620"/>
      <c r="F29" s="620"/>
      <c r="G29" s="620"/>
      <c r="H29" s="620"/>
      <c r="I29" s="620"/>
      <c r="J29" s="620"/>
      <c r="K29" s="620"/>
      <c r="L29" s="620"/>
      <c r="M29" s="620"/>
      <c r="N29" s="620"/>
    </row>
    <row r="30" spans="1:14" ht="22.5" x14ac:dyDescent="0.2">
      <c r="A30" s="620" t="s">
        <v>398</v>
      </c>
      <c r="B30" s="620"/>
      <c r="C30" s="620"/>
      <c r="D30" s="620"/>
      <c r="E30" s="620"/>
      <c r="F30" s="620"/>
      <c r="G30" s="620"/>
      <c r="H30" s="620"/>
      <c r="I30" s="620"/>
      <c r="J30" s="620"/>
      <c r="K30" s="620"/>
      <c r="L30" s="620"/>
      <c r="M30" s="620"/>
      <c r="N30" s="620"/>
    </row>
    <row r="31" spans="1:14" ht="15.75" x14ac:dyDescent="0.25">
      <c r="A31" s="612" t="s">
        <v>53</v>
      </c>
      <c r="B31" s="612"/>
      <c r="C31" s="612"/>
      <c r="D31" s="612"/>
      <c r="E31" s="613" t="str">
        <f>Исх!B31</f>
        <v>ООО «Нефтьмонтаж»,</v>
      </c>
      <c r="F31" s="613"/>
      <c r="G31" s="613"/>
      <c r="H31" s="613"/>
      <c r="I31" s="613"/>
      <c r="J31" s="613"/>
      <c r="K31" s="613"/>
      <c r="L31" s="613"/>
      <c r="M31" s="613"/>
      <c r="N31" s="613"/>
    </row>
    <row r="32" spans="1:14" ht="15.75" x14ac:dyDescent="0.2">
      <c r="A32" s="198"/>
    </row>
    <row r="33" spans="1:14" ht="15.75" x14ac:dyDescent="0.2">
      <c r="A33" s="612" t="s">
        <v>54</v>
      </c>
      <c r="B33" s="612"/>
      <c r="C33" s="612"/>
      <c r="D33" s="604" t="str">
        <f>CONCATENATE(Исх!D37,Исх!E37)</f>
        <v xml:space="preserve"> Реконструкция ЦПС "Соровский".   Вторая технологическая линия. 3 этап. Резервуар РВС-5000 №1. Позиция 007. Поток Т6. </v>
      </c>
      <c r="E33" s="604"/>
      <c r="F33" s="604"/>
      <c r="G33" s="604"/>
      <c r="H33" s="604"/>
      <c r="I33" s="604"/>
      <c r="J33" s="604"/>
      <c r="K33" s="604"/>
      <c r="L33" s="604"/>
      <c r="M33" s="604"/>
      <c r="N33" s="604"/>
    </row>
    <row r="34" spans="1:14" ht="0.75" customHeight="1" x14ac:dyDescent="0.2">
      <c r="A34" s="198"/>
      <c r="D34" s="605"/>
      <c r="E34" s="605"/>
      <c r="F34" s="605"/>
      <c r="G34" s="605"/>
      <c r="H34" s="605"/>
      <c r="I34" s="605"/>
      <c r="J34" s="605"/>
      <c r="K34" s="605"/>
      <c r="L34" s="605"/>
      <c r="M34" s="605"/>
      <c r="N34" s="605"/>
    </row>
    <row r="35" spans="1:14" ht="15.75" x14ac:dyDescent="0.2">
      <c r="A35" s="198"/>
    </row>
    <row r="36" spans="1:14" ht="15.75" x14ac:dyDescent="0.2">
      <c r="A36" s="198" t="s">
        <v>55</v>
      </c>
      <c r="I36" s="609" t="str">
        <f>CONCATENATE(T61,O65)</f>
        <v>Производитель работ Романенко В.А.</v>
      </c>
      <c r="J36" s="609"/>
      <c r="K36" s="609"/>
      <c r="L36" s="609"/>
      <c r="M36" s="609"/>
      <c r="N36" s="609"/>
    </row>
    <row r="37" spans="1:14" ht="15.75" x14ac:dyDescent="0.2">
      <c r="A37" s="610"/>
      <c r="B37" s="610"/>
      <c r="C37" s="610"/>
      <c r="D37" s="610"/>
      <c r="E37" s="610"/>
      <c r="F37" s="610"/>
      <c r="G37" s="610"/>
      <c r="H37" s="610"/>
      <c r="I37" s="610"/>
    </row>
    <row r="38" spans="1:14" ht="15.75" x14ac:dyDescent="0.2">
      <c r="A38" s="198"/>
    </row>
    <row r="39" spans="1:14" ht="15.75" x14ac:dyDescent="0.2">
      <c r="A39" s="606" t="s">
        <v>56</v>
      </c>
      <c r="B39" s="606"/>
      <c r="C39" s="606"/>
      <c r="D39" s="606"/>
      <c r="E39" s="606"/>
      <c r="F39" s="611" t="str">
        <f>Исх!B34</f>
        <v>ООО «РН-БашНИПИнефть»</v>
      </c>
      <c r="G39" s="611"/>
      <c r="H39" s="611"/>
      <c r="I39" s="167"/>
      <c r="J39" s="202"/>
      <c r="K39" s="202"/>
      <c r="L39" s="202"/>
      <c r="M39" s="202"/>
      <c r="N39" s="202"/>
    </row>
    <row r="40" spans="1:14" ht="15.75" x14ac:dyDescent="0.2">
      <c r="A40" s="198"/>
    </row>
    <row r="41" spans="1:14" ht="15.75" x14ac:dyDescent="0.2">
      <c r="A41" s="606" t="s">
        <v>57</v>
      </c>
      <c r="B41" s="606"/>
      <c r="C41" s="607" t="str">
        <f>CONCATENATE(Исх!B40,Исх!C40)</f>
        <v>17679-Р-001.002.007-ТС-01-Ч-005</v>
      </c>
      <c r="D41" s="608"/>
      <c r="E41" s="608"/>
      <c r="F41" s="608"/>
      <c r="G41" s="608"/>
      <c r="H41" s="167"/>
      <c r="I41" s="167"/>
      <c r="J41" s="167"/>
      <c r="K41" s="167"/>
      <c r="L41" s="167"/>
      <c r="M41" s="167"/>
      <c r="N41" s="167"/>
    </row>
    <row r="42" spans="1:14" ht="15.75" x14ac:dyDescent="0.2">
      <c r="A42" s="198"/>
    </row>
    <row r="43" spans="1:14" ht="15.75" x14ac:dyDescent="0.2">
      <c r="A43" s="606" t="s">
        <v>58</v>
      </c>
      <c r="B43" s="606"/>
      <c r="C43" s="606"/>
      <c r="D43" s="606"/>
      <c r="E43" s="606"/>
      <c r="F43" s="609" t="str">
        <f>E31</f>
        <v>ООО «Нефтьмонтаж»,</v>
      </c>
      <c r="G43" s="609"/>
      <c r="H43" s="609"/>
      <c r="I43" s="609"/>
      <c r="J43" s="609"/>
      <c r="K43" s="609"/>
      <c r="L43" s="609"/>
      <c r="M43" s="609"/>
      <c r="N43" s="609"/>
    </row>
    <row r="44" spans="1:14" ht="15.75" x14ac:dyDescent="0.2">
      <c r="A44" s="198"/>
    </row>
    <row r="45" spans="1:14" ht="15.75" x14ac:dyDescent="0.2">
      <c r="A45" s="606" t="s">
        <v>57</v>
      </c>
      <c r="B45" s="606"/>
      <c r="C45" s="607" t="s">
        <v>376</v>
      </c>
      <c r="D45" s="608"/>
      <c r="E45" s="608"/>
      <c r="F45" s="608"/>
      <c r="G45" s="608"/>
      <c r="H45" s="167"/>
      <c r="I45" s="167"/>
      <c r="J45" s="167"/>
      <c r="K45" s="167"/>
      <c r="L45" s="167"/>
      <c r="M45" s="167"/>
      <c r="N45" s="167"/>
    </row>
    <row r="46" spans="1:14" ht="15.75" x14ac:dyDescent="0.2">
      <c r="A46" s="198"/>
    </row>
    <row r="47" spans="1:14" ht="15.75" x14ac:dyDescent="0.2">
      <c r="A47" s="198"/>
    </row>
    <row r="48" spans="1:14" ht="15.75" x14ac:dyDescent="0.25">
      <c r="A48" s="198" t="s">
        <v>59</v>
      </c>
      <c r="J48" s="624" t="str">
        <f>Исх!B32</f>
        <v>ООО «Соровскнефть»</v>
      </c>
      <c r="K48" s="624"/>
    </row>
    <row r="49" spans="1:28" ht="24.75" customHeight="1" x14ac:dyDescent="0.25">
      <c r="A49" s="624" t="str">
        <f>Исх!D26</f>
        <v xml:space="preserve"> Ведущий специалист ООО «РН-СтройКонтроль» </v>
      </c>
      <c r="B49" s="624"/>
      <c r="C49" s="624"/>
      <c r="D49" s="624"/>
      <c r="E49" s="626" t="str">
        <f>Исх!E26</f>
        <v>Башкиров В.А.</v>
      </c>
      <c r="F49" s="626"/>
      <c r="G49" s="168"/>
      <c r="H49" s="168"/>
      <c r="I49" s="168"/>
      <c r="J49" s="625"/>
      <c r="K49" s="625"/>
      <c r="L49" s="169"/>
      <c r="M49" s="169"/>
      <c r="N49" s="169"/>
    </row>
    <row r="50" spans="1:28" ht="15.75" x14ac:dyDescent="0.2">
      <c r="A50" s="140"/>
      <c r="B50" s="170"/>
      <c r="C50" s="171"/>
    </row>
    <row r="51" spans="1:28" ht="15.75" x14ac:dyDescent="0.2">
      <c r="A51" s="622" t="s">
        <v>60</v>
      </c>
      <c r="B51" s="622"/>
      <c r="C51" s="142">
        <f>A85</f>
        <v>43840</v>
      </c>
    </row>
    <row r="52" spans="1:28" ht="15.75" x14ac:dyDescent="0.2">
      <c r="A52" s="198"/>
      <c r="C52" s="198"/>
    </row>
    <row r="53" spans="1:28" ht="15.75" x14ac:dyDescent="0.2">
      <c r="A53" s="622" t="s">
        <v>61</v>
      </c>
      <c r="B53" s="622"/>
      <c r="C53" s="142">
        <f>J109</f>
        <v>43841</v>
      </c>
    </row>
    <row r="56" spans="1:28" ht="15.75" x14ac:dyDescent="0.2">
      <c r="A56" s="602" t="s">
        <v>62</v>
      </c>
      <c r="B56" s="602"/>
      <c r="C56" s="602"/>
      <c r="D56" s="602"/>
      <c r="E56" s="602"/>
      <c r="F56" s="602"/>
      <c r="G56" s="602"/>
      <c r="H56" s="602"/>
      <c r="I56" s="602"/>
      <c r="J56" s="602"/>
      <c r="K56" s="602"/>
      <c r="L56" s="602"/>
      <c r="M56" s="602"/>
      <c r="N56" s="602"/>
    </row>
    <row r="57" spans="1:28" ht="15.75" x14ac:dyDescent="0.2">
      <c r="A57" s="602" t="s">
        <v>63</v>
      </c>
      <c r="B57" s="602"/>
      <c r="C57" s="602"/>
      <c r="D57" s="602"/>
      <c r="E57" s="602"/>
      <c r="F57" s="602"/>
      <c r="G57" s="602"/>
      <c r="H57" s="602"/>
      <c r="I57" s="602"/>
      <c r="J57" s="602"/>
      <c r="K57" s="602"/>
      <c r="L57" s="602"/>
      <c r="M57" s="602"/>
      <c r="N57" s="602"/>
    </row>
    <row r="58" spans="1:28" ht="15.75" customHeight="1" x14ac:dyDescent="0.2">
      <c r="A58" s="602" t="s">
        <v>64</v>
      </c>
      <c r="B58" s="602"/>
      <c r="C58" s="602"/>
      <c r="D58" s="602"/>
      <c r="E58" s="602"/>
      <c r="F58" s="602"/>
      <c r="G58" s="602"/>
      <c r="H58" s="602"/>
      <c r="I58" s="602"/>
      <c r="J58" s="602"/>
      <c r="K58" s="602"/>
      <c r="L58" s="602"/>
      <c r="M58" s="602"/>
      <c r="N58" s="602"/>
      <c r="O58" s="595" t="s">
        <v>102</v>
      </c>
      <c r="P58" s="596"/>
      <c r="Q58" s="597"/>
      <c r="R58" s="595" t="s">
        <v>89</v>
      </c>
      <c r="S58" s="597"/>
      <c r="T58" s="595" t="s">
        <v>86</v>
      </c>
      <c r="U58" s="597"/>
      <c r="V58" s="630"/>
      <c r="W58" s="631"/>
      <c r="X58" s="595" t="s">
        <v>103</v>
      </c>
      <c r="Y58" s="596"/>
      <c r="Z58" s="596"/>
      <c r="AA58" s="597"/>
    </row>
    <row r="59" spans="1:28" ht="51" customHeight="1" x14ac:dyDescent="0.2">
      <c r="A59" s="618" t="s">
        <v>65</v>
      </c>
      <c r="B59" s="623"/>
      <c r="C59" s="619"/>
      <c r="D59" s="636" t="s">
        <v>66</v>
      </c>
      <c r="E59" s="636"/>
      <c r="F59" s="636" t="s">
        <v>67</v>
      </c>
      <c r="G59" s="636"/>
      <c r="H59" s="636" t="s">
        <v>68</v>
      </c>
      <c r="I59" s="636"/>
      <c r="J59" s="636" t="s">
        <v>69</v>
      </c>
      <c r="K59" s="636"/>
      <c r="L59" s="636"/>
      <c r="M59" s="636"/>
      <c r="N59" s="194" t="s">
        <v>70</v>
      </c>
      <c r="O59" s="595" t="s">
        <v>88</v>
      </c>
      <c r="P59" s="596"/>
      <c r="Q59" s="597"/>
      <c r="R59" s="595" t="s">
        <v>89</v>
      </c>
      <c r="S59" s="597"/>
      <c r="T59" s="595" t="s">
        <v>86</v>
      </c>
      <c r="U59" s="597"/>
      <c r="V59" s="630"/>
      <c r="W59" s="631"/>
      <c r="X59" s="595" t="s">
        <v>90</v>
      </c>
      <c r="Y59" s="596"/>
      <c r="Z59" s="596"/>
      <c r="AA59" s="597"/>
      <c r="AB59" s="172"/>
    </row>
    <row r="60" spans="1:28" s="173" customFormat="1" x14ac:dyDescent="0.2">
      <c r="A60" s="618">
        <v>1</v>
      </c>
      <c r="B60" s="623"/>
      <c r="C60" s="619"/>
      <c r="D60" s="618">
        <v>2</v>
      </c>
      <c r="E60" s="619"/>
      <c r="F60" s="618">
        <v>3</v>
      </c>
      <c r="G60" s="619"/>
      <c r="H60" s="618">
        <v>4</v>
      </c>
      <c r="I60" s="619"/>
      <c r="J60" s="618">
        <v>5</v>
      </c>
      <c r="K60" s="623"/>
      <c r="L60" s="623"/>
      <c r="M60" s="619"/>
      <c r="N60" s="194">
        <v>6</v>
      </c>
    </row>
    <row r="61" spans="1:28" ht="42" customHeight="1" x14ac:dyDescent="0.2">
      <c r="A61" s="595" t="str">
        <f>O61</f>
        <v>Романенко Виталий Александрович</v>
      </c>
      <c r="B61" s="596"/>
      <c r="C61" s="597"/>
      <c r="D61" s="595" t="s">
        <v>71</v>
      </c>
      <c r="E61" s="597"/>
      <c r="F61" s="595" t="str">
        <f>T61</f>
        <v xml:space="preserve">Производитель работ </v>
      </c>
      <c r="G61" s="597"/>
      <c r="H61" s="630">
        <f>C51</f>
        <v>43840</v>
      </c>
      <c r="I61" s="631"/>
      <c r="J61" s="595" t="str">
        <f>X61</f>
        <v>Специалист сварочного производства  II уровня  удостоверение №СУР-13АЦ-II-10419, протокол №СУР-13АЦ-II-13647 от 08.12.2017 г.</v>
      </c>
      <c r="K61" s="596"/>
      <c r="L61" s="596"/>
      <c r="M61" s="597"/>
      <c r="N61" s="172">
        <f>C53</f>
        <v>43841</v>
      </c>
      <c r="O61" s="595" t="s">
        <v>372</v>
      </c>
      <c r="P61" s="596"/>
      <c r="Q61" s="597"/>
      <c r="R61" s="595" t="s">
        <v>71</v>
      </c>
      <c r="S61" s="597"/>
      <c r="T61" s="595" t="s">
        <v>373</v>
      </c>
      <c r="U61" s="597"/>
      <c r="V61" s="630"/>
      <c r="W61" s="631"/>
      <c r="X61" s="595" t="s">
        <v>374</v>
      </c>
      <c r="Y61" s="596"/>
      <c r="Z61" s="596"/>
      <c r="AA61" s="597"/>
    </row>
    <row r="62" spans="1:28" ht="12.75" customHeight="1" x14ac:dyDescent="0.2">
      <c r="A62" s="141"/>
      <c r="B62" s="141"/>
      <c r="C62" s="141"/>
      <c r="D62" s="141"/>
      <c r="E62" s="141"/>
      <c r="F62" s="141"/>
      <c r="G62" s="141"/>
      <c r="H62" s="141"/>
      <c r="I62" s="141"/>
      <c r="J62" s="141"/>
      <c r="K62" s="141"/>
      <c r="L62" s="141"/>
      <c r="M62" s="141"/>
      <c r="N62" s="174"/>
      <c r="O62" s="595" t="s">
        <v>102</v>
      </c>
      <c r="P62" s="596"/>
      <c r="Q62" s="597"/>
      <c r="R62" s="595" t="s">
        <v>89</v>
      </c>
      <c r="S62" s="597"/>
      <c r="T62" s="595" t="s">
        <v>86</v>
      </c>
      <c r="U62" s="597"/>
      <c r="V62" s="630"/>
      <c r="W62" s="631"/>
      <c r="X62" s="595" t="s">
        <v>103</v>
      </c>
      <c r="Y62" s="596"/>
      <c r="Z62" s="596"/>
      <c r="AA62" s="597"/>
      <c r="AB62" s="172"/>
    </row>
    <row r="63" spans="1:28" ht="12.75" customHeight="1" x14ac:dyDescent="0.2">
      <c r="A63" s="141"/>
      <c r="B63" s="141"/>
      <c r="C63" s="141"/>
      <c r="D63" s="141"/>
      <c r="E63" s="141"/>
      <c r="F63" s="141"/>
      <c r="G63" s="141"/>
      <c r="H63" s="141"/>
      <c r="I63" s="141"/>
      <c r="J63" s="141"/>
      <c r="K63" s="141"/>
      <c r="L63" s="141"/>
      <c r="M63" s="141"/>
      <c r="N63" s="174"/>
      <c r="O63" s="595" t="s">
        <v>150</v>
      </c>
      <c r="P63" s="596"/>
      <c r="Q63" s="597"/>
      <c r="R63" s="595" t="s">
        <v>89</v>
      </c>
      <c r="S63" s="597"/>
      <c r="T63" s="595" t="s">
        <v>228</v>
      </c>
      <c r="U63" s="597"/>
      <c r="V63" s="630"/>
      <c r="W63" s="631"/>
      <c r="X63" s="595" t="s">
        <v>151</v>
      </c>
      <c r="Y63" s="596"/>
      <c r="Z63" s="596"/>
      <c r="AA63" s="597"/>
    </row>
    <row r="64" spans="1:28" ht="15.75" x14ac:dyDescent="0.2">
      <c r="A64" s="602" t="s">
        <v>72</v>
      </c>
      <c r="B64" s="602"/>
      <c r="C64" s="602"/>
      <c r="D64" s="602"/>
      <c r="E64" s="602"/>
      <c r="F64" s="602"/>
      <c r="G64" s="602"/>
      <c r="H64" s="602"/>
      <c r="I64" s="602"/>
      <c r="J64" s="602"/>
      <c r="K64" s="602"/>
      <c r="L64" s="602"/>
      <c r="M64" s="602"/>
      <c r="N64" s="602"/>
    </row>
    <row r="65" spans="1:18" ht="15.75" x14ac:dyDescent="0.2">
      <c r="A65" s="602" t="s">
        <v>73</v>
      </c>
      <c r="B65" s="602"/>
      <c r="C65" s="602"/>
      <c r="D65" s="602"/>
      <c r="E65" s="602"/>
      <c r="F65" s="602"/>
      <c r="G65" s="602"/>
      <c r="H65" s="602"/>
      <c r="I65" s="602"/>
      <c r="J65" s="602"/>
      <c r="K65" s="602"/>
      <c r="L65" s="602"/>
      <c r="M65" s="602"/>
      <c r="N65" s="602"/>
      <c r="O65" s="595" t="s">
        <v>375</v>
      </c>
      <c r="P65" s="596"/>
      <c r="Q65" s="597"/>
    </row>
    <row r="66" spans="1:18" ht="15.75" x14ac:dyDescent="0.2">
      <c r="A66" s="196"/>
      <c r="B66" s="196"/>
      <c r="C66" s="196"/>
      <c r="D66" s="196"/>
      <c r="E66" s="196"/>
      <c r="F66" s="196"/>
      <c r="G66" s="196"/>
      <c r="H66" s="196"/>
      <c r="I66" s="196"/>
      <c r="J66" s="196"/>
      <c r="K66" s="196"/>
      <c r="L66" s="196"/>
      <c r="M66" s="196"/>
      <c r="N66" s="196"/>
    </row>
    <row r="67" spans="1:18" ht="15.75" x14ac:dyDescent="0.2">
      <c r="A67" s="196"/>
      <c r="B67" s="196"/>
      <c r="C67" s="196"/>
      <c r="D67" s="196"/>
      <c r="E67" s="196"/>
      <c r="F67" s="196"/>
      <c r="G67" s="196"/>
      <c r="H67" s="196"/>
      <c r="I67" s="196"/>
      <c r="J67" s="196"/>
      <c r="K67" s="196"/>
      <c r="L67" s="196"/>
      <c r="M67" s="196"/>
      <c r="N67" s="196"/>
    </row>
    <row r="68" spans="1:18" s="201" customFormat="1" ht="15" x14ac:dyDescent="0.2">
      <c r="A68" s="636" t="s">
        <v>65</v>
      </c>
      <c r="B68" s="636"/>
      <c r="C68" s="636" t="s">
        <v>74</v>
      </c>
      <c r="D68" s="636" t="s">
        <v>75</v>
      </c>
      <c r="E68" s="636" t="s">
        <v>76</v>
      </c>
      <c r="F68" s="636"/>
      <c r="G68" s="636"/>
      <c r="H68" s="636"/>
      <c r="I68" s="636"/>
      <c r="J68" s="636"/>
      <c r="K68" s="636"/>
      <c r="L68" s="636"/>
      <c r="M68" s="636" t="s">
        <v>77</v>
      </c>
      <c r="N68" s="636"/>
      <c r="Q68" s="637"/>
      <c r="R68" s="637"/>
    </row>
    <row r="69" spans="1:18" s="201" customFormat="1" ht="30" customHeight="1" x14ac:dyDescent="0.2">
      <c r="A69" s="636"/>
      <c r="B69" s="636"/>
      <c r="C69" s="636"/>
      <c r="D69" s="636"/>
      <c r="E69" s="636" t="s">
        <v>23</v>
      </c>
      <c r="F69" s="636"/>
      <c r="G69" s="636" t="s">
        <v>78</v>
      </c>
      <c r="H69" s="636"/>
      <c r="I69" s="636" t="s">
        <v>79</v>
      </c>
      <c r="J69" s="636"/>
      <c r="K69" s="636"/>
      <c r="L69" s="636"/>
      <c r="M69" s="636"/>
      <c r="N69" s="636"/>
      <c r="Q69" s="637"/>
      <c r="R69" s="637"/>
    </row>
    <row r="70" spans="1:18" s="201" customFormat="1" ht="51" customHeight="1" x14ac:dyDescent="0.2">
      <c r="A70" s="639" t="s">
        <v>383</v>
      </c>
      <c r="B70" s="640"/>
      <c r="C70" s="199">
        <v>6</v>
      </c>
      <c r="D70" s="175" t="s">
        <v>384</v>
      </c>
      <c r="E70" s="598" t="s">
        <v>385</v>
      </c>
      <c r="F70" s="598"/>
      <c r="G70" s="635">
        <v>43922</v>
      </c>
      <c r="H70" s="635"/>
      <c r="I70" s="598" t="s">
        <v>80</v>
      </c>
      <c r="J70" s="598"/>
      <c r="K70" s="598"/>
      <c r="L70" s="598"/>
      <c r="M70" s="598" t="s">
        <v>153</v>
      </c>
      <c r="N70" s="598"/>
      <c r="P70" s="176"/>
      <c r="Q70" s="49" t="s">
        <v>98</v>
      </c>
      <c r="R70" s="199" t="s">
        <v>97</v>
      </c>
    </row>
    <row r="71" spans="1:18" s="201" customFormat="1" ht="51" customHeight="1" x14ac:dyDescent="0.2">
      <c r="A71" s="639" t="s">
        <v>386</v>
      </c>
      <c r="B71" s="640"/>
      <c r="C71" s="199">
        <v>4</v>
      </c>
      <c r="D71" s="175" t="s">
        <v>387</v>
      </c>
      <c r="E71" s="598" t="s">
        <v>388</v>
      </c>
      <c r="F71" s="598"/>
      <c r="G71" s="635">
        <v>44479</v>
      </c>
      <c r="H71" s="635"/>
      <c r="I71" s="598" t="s">
        <v>80</v>
      </c>
      <c r="J71" s="598"/>
      <c r="K71" s="598"/>
      <c r="L71" s="598"/>
      <c r="M71" s="598" t="s">
        <v>153</v>
      </c>
      <c r="N71" s="598"/>
      <c r="P71" s="176"/>
      <c r="Q71" s="49" t="s">
        <v>99</v>
      </c>
      <c r="R71" s="199" t="s">
        <v>93</v>
      </c>
    </row>
    <row r="72" spans="1:18" s="201" customFormat="1" ht="51" customHeight="1" x14ac:dyDescent="0.2">
      <c r="A72" s="638"/>
      <c r="B72" s="638"/>
      <c r="C72" s="199"/>
      <c r="D72" s="199"/>
      <c r="E72" s="598"/>
      <c r="F72" s="598"/>
      <c r="G72" s="635"/>
      <c r="H72" s="635"/>
      <c r="I72" s="598"/>
      <c r="J72" s="598"/>
      <c r="K72" s="598"/>
      <c r="L72" s="598"/>
      <c r="M72" s="598"/>
      <c r="N72" s="598"/>
      <c r="P72" s="176"/>
      <c r="Q72" s="177" t="s">
        <v>100</v>
      </c>
      <c r="R72" s="199" t="s">
        <v>95</v>
      </c>
    </row>
    <row r="73" spans="1:18" s="201" customFormat="1" ht="51" customHeight="1" x14ac:dyDescent="0.2">
      <c r="A73" s="638"/>
      <c r="B73" s="638"/>
      <c r="C73" s="199"/>
      <c r="D73" s="199"/>
      <c r="E73" s="598"/>
      <c r="F73" s="598"/>
      <c r="G73" s="635"/>
      <c r="H73" s="635"/>
      <c r="I73" s="598"/>
      <c r="J73" s="598"/>
      <c r="K73" s="598"/>
      <c r="L73" s="598"/>
      <c r="M73" s="598"/>
      <c r="N73" s="598"/>
      <c r="P73" s="176"/>
      <c r="Q73" s="49" t="s">
        <v>101</v>
      </c>
      <c r="R73" s="199" t="s">
        <v>94</v>
      </c>
    </row>
    <row r="83" spans="1:49" ht="93.75" customHeight="1" x14ac:dyDescent="0.2">
      <c r="A83" s="200" t="s">
        <v>81</v>
      </c>
      <c r="B83" s="200" t="s">
        <v>41</v>
      </c>
      <c r="C83" s="200" t="s">
        <v>42</v>
      </c>
      <c r="D83" s="200" t="s">
        <v>43</v>
      </c>
      <c r="E83" s="200" t="s">
        <v>44</v>
      </c>
      <c r="F83" s="200" t="s">
        <v>45</v>
      </c>
      <c r="G83" s="634" t="s">
        <v>46</v>
      </c>
      <c r="H83" s="634"/>
      <c r="I83" s="200" t="s">
        <v>47</v>
      </c>
      <c r="J83" s="200" t="s">
        <v>48</v>
      </c>
      <c r="K83" s="200" t="s">
        <v>49</v>
      </c>
      <c r="L83" s="200" t="s">
        <v>82</v>
      </c>
      <c r="M83" s="200" t="s">
        <v>227</v>
      </c>
      <c r="N83" s="200" t="s">
        <v>50</v>
      </c>
      <c r="Q83" s="140" t="s">
        <v>96</v>
      </c>
    </row>
    <row r="84" spans="1:49" ht="13.5" thickBot="1" x14ac:dyDescent="0.25">
      <c r="A84" s="77">
        <v>1</v>
      </c>
      <c r="B84" s="77">
        <v>2</v>
      </c>
      <c r="C84" s="77">
        <v>3</v>
      </c>
      <c r="D84" s="77">
        <v>4</v>
      </c>
      <c r="E84" s="77">
        <v>5</v>
      </c>
      <c r="F84" s="77">
        <v>6</v>
      </c>
      <c r="G84" s="632">
        <v>7</v>
      </c>
      <c r="H84" s="633"/>
      <c r="I84" s="77">
        <v>8</v>
      </c>
      <c r="J84" s="77">
        <v>9</v>
      </c>
      <c r="K84" s="77">
        <v>10</v>
      </c>
      <c r="L84" s="77">
        <v>11</v>
      </c>
      <c r="M84" s="77">
        <v>12</v>
      </c>
      <c r="N84" s="77">
        <v>13</v>
      </c>
    </row>
    <row r="85" spans="1:49" ht="69.95" customHeight="1" x14ac:dyDescent="0.2">
      <c r="A85" s="142">
        <v>43840</v>
      </c>
      <c r="B85" s="81" t="s">
        <v>392</v>
      </c>
      <c r="C85" s="197" t="s">
        <v>396</v>
      </c>
      <c r="D85" s="178" t="str">
        <f>CONCATENATE(T61,O65)</f>
        <v>Производитель работ Романенко В.А.</v>
      </c>
      <c r="E85" s="199" t="s">
        <v>393</v>
      </c>
      <c r="F85" s="195" t="str">
        <f>VLOOKUP(A85,Погода!B$3:H$11000,5)</f>
        <v>-10 °С; пасмурно; 4 м/с</v>
      </c>
      <c r="G85" s="628" t="s">
        <v>389</v>
      </c>
      <c r="H85" s="629"/>
      <c r="I85" s="175" t="s">
        <v>384</v>
      </c>
      <c r="J85" s="179"/>
      <c r="K85" s="79" t="str">
        <f>O65</f>
        <v>Романенко В.А.</v>
      </c>
      <c r="L85" s="78"/>
      <c r="M85" s="209" t="s">
        <v>391</v>
      </c>
      <c r="N85" s="180" t="s">
        <v>83</v>
      </c>
    </row>
    <row r="86" spans="1:49" ht="69.95" customHeight="1" x14ac:dyDescent="0.2">
      <c r="A86" s="142">
        <v>43840</v>
      </c>
      <c r="B86" s="81" t="s">
        <v>392</v>
      </c>
      <c r="C86" s="205" t="s">
        <v>394</v>
      </c>
      <c r="D86" s="178" t="str">
        <f>D85</f>
        <v>Производитель работ Романенко В.А.</v>
      </c>
      <c r="E86" s="208" t="s">
        <v>393</v>
      </c>
      <c r="F86" s="204" t="str">
        <f>VLOOKUP(A86,Погода!B$3:H$11000,5)</f>
        <v>-10 °С; пасмурно; 4 м/с</v>
      </c>
      <c r="G86" s="628" t="s">
        <v>390</v>
      </c>
      <c r="H86" s="629"/>
      <c r="I86" s="175" t="s">
        <v>387</v>
      </c>
      <c r="J86" s="179"/>
      <c r="K86" s="79" t="str">
        <f>K85</f>
        <v>Романенко В.А.</v>
      </c>
      <c r="L86" s="78"/>
      <c r="M86" s="209" t="s">
        <v>391</v>
      </c>
      <c r="N86" s="180" t="s">
        <v>83</v>
      </c>
    </row>
    <row r="87" spans="1:49" ht="90" customHeight="1" x14ac:dyDescent="0.2">
      <c r="A87" s="142">
        <v>43841</v>
      </c>
      <c r="B87" s="81" t="s">
        <v>392</v>
      </c>
      <c r="C87" s="207" t="s">
        <v>395</v>
      </c>
      <c r="D87" s="178" t="str">
        <f>D86</f>
        <v>Производитель работ Романенко В.А.</v>
      </c>
      <c r="E87" s="208" t="s">
        <v>393</v>
      </c>
      <c r="F87" s="206" t="str">
        <f>VLOOKUP(A87,Погода!B$3:H$11000,5)</f>
        <v>-6 °С; пасмурно; 4 м/с</v>
      </c>
      <c r="G87" s="628" t="s">
        <v>389</v>
      </c>
      <c r="H87" s="629"/>
      <c r="I87" s="175" t="s">
        <v>384</v>
      </c>
      <c r="J87" s="179"/>
      <c r="K87" s="79" t="str">
        <f>K86</f>
        <v>Романенко В.А.</v>
      </c>
      <c r="L87" s="78"/>
      <c r="M87" s="209" t="s">
        <v>391</v>
      </c>
      <c r="N87" s="180" t="s">
        <v>83</v>
      </c>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row>
    <row r="88" spans="1:49" ht="72.75" customHeight="1" x14ac:dyDescent="0.2">
      <c r="A88" s="142">
        <v>43841</v>
      </c>
      <c r="B88" s="81" t="s">
        <v>392</v>
      </c>
      <c r="C88" s="207" t="s">
        <v>397</v>
      </c>
      <c r="D88" s="178" t="str">
        <f>D87</f>
        <v>Производитель работ Романенко В.А.</v>
      </c>
      <c r="E88" s="208" t="s">
        <v>393</v>
      </c>
      <c r="F88" s="206" t="str">
        <f>VLOOKUP(A88,Погода!B$3:H$11000,5)</f>
        <v>-6 °С; пасмурно; 4 м/с</v>
      </c>
      <c r="G88" s="628" t="s">
        <v>390</v>
      </c>
      <c r="H88" s="629"/>
      <c r="I88" s="175" t="s">
        <v>387</v>
      </c>
      <c r="J88" s="179"/>
      <c r="K88" s="79" t="str">
        <f t="shared" ref="K88:K106" si="0">K87</f>
        <v>Романенко В.А.</v>
      </c>
      <c r="L88" s="78"/>
      <c r="M88" s="209" t="s">
        <v>391</v>
      </c>
      <c r="N88" s="180" t="s">
        <v>83</v>
      </c>
    </row>
    <row r="89" spans="1:49" ht="72.75" customHeight="1" x14ac:dyDescent="0.2">
      <c r="A89" s="142">
        <v>42987</v>
      </c>
      <c r="B89" s="81" t="s">
        <v>411</v>
      </c>
      <c r="C89" s="197" t="s">
        <v>342</v>
      </c>
      <c r="D89" s="178" t="str">
        <f t="shared" ref="D89:D106" si="1">D88</f>
        <v>Производитель работ Романенко В.А.</v>
      </c>
      <c r="E89" s="208" t="s">
        <v>393</v>
      </c>
      <c r="F89" s="195" t="e">
        <f>VLOOKUP(A89,Погода!B$3:H$550,5)</f>
        <v>#N/A</v>
      </c>
      <c r="G89" s="628" t="s">
        <v>332</v>
      </c>
      <c r="H89" s="629"/>
      <c r="I89" s="181" t="s">
        <v>333</v>
      </c>
      <c r="J89" s="179"/>
      <c r="K89" s="79" t="str">
        <f t="shared" si="0"/>
        <v>Романенко В.А.</v>
      </c>
      <c r="L89" s="78"/>
      <c r="M89" s="79" t="s">
        <v>341</v>
      </c>
      <c r="N89" s="180" t="s">
        <v>83</v>
      </c>
    </row>
    <row r="90" spans="1:49" ht="86.25" customHeight="1" x14ac:dyDescent="0.2">
      <c r="A90" s="142">
        <v>42987</v>
      </c>
      <c r="B90" s="81" t="s">
        <v>339</v>
      </c>
      <c r="C90" s="197" t="s">
        <v>343</v>
      </c>
      <c r="D90" s="178" t="str">
        <f t="shared" si="1"/>
        <v>Производитель работ Романенко В.А.</v>
      </c>
      <c r="E90" s="208" t="s">
        <v>393</v>
      </c>
      <c r="F90" s="195" t="e">
        <f>VLOOKUP(A90,Погода!B$3:H$550,5)</f>
        <v>#N/A</v>
      </c>
      <c r="G90" s="628" t="s">
        <v>332</v>
      </c>
      <c r="H90" s="629"/>
      <c r="I90" s="181" t="s">
        <v>333</v>
      </c>
      <c r="J90" s="179"/>
      <c r="K90" s="79" t="str">
        <f t="shared" si="0"/>
        <v>Романенко В.А.</v>
      </c>
      <c r="L90" s="78"/>
      <c r="M90" s="79" t="s">
        <v>341</v>
      </c>
      <c r="N90" s="180" t="s">
        <v>83</v>
      </c>
    </row>
    <row r="91" spans="1:49" ht="86.25" customHeight="1" x14ac:dyDescent="0.2">
      <c r="A91" s="142">
        <v>42988</v>
      </c>
      <c r="B91" s="81" t="s">
        <v>340</v>
      </c>
      <c r="C91" s="197" t="s">
        <v>344</v>
      </c>
      <c r="D91" s="178" t="str">
        <f t="shared" si="1"/>
        <v>Производитель работ Романенко В.А.</v>
      </c>
      <c r="E91" s="208" t="s">
        <v>393</v>
      </c>
      <c r="F91" s="195" t="e">
        <f>VLOOKUP(A91,Погода!B$3:H$550,5)</f>
        <v>#N/A</v>
      </c>
      <c r="G91" s="628" t="s">
        <v>332</v>
      </c>
      <c r="H91" s="629"/>
      <c r="I91" s="181" t="s">
        <v>333</v>
      </c>
      <c r="J91" s="179"/>
      <c r="K91" s="79" t="str">
        <f t="shared" si="0"/>
        <v>Романенко В.А.</v>
      </c>
      <c r="L91" s="78"/>
      <c r="M91" s="79" t="s">
        <v>341</v>
      </c>
      <c r="N91" s="180" t="s">
        <v>83</v>
      </c>
    </row>
    <row r="92" spans="1:49" ht="56.25" customHeight="1" x14ac:dyDescent="0.2">
      <c r="A92" s="142"/>
      <c r="B92" s="81" t="s">
        <v>334</v>
      </c>
      <c r="C92" s="176" t="s">
        <v>279</v>
      </c>
      <c r="D92" s="178" t="str">
        <f t="shared" si="1"/>
        <v>Производитель работ Романенко В.А.</v>
      </c>
      <c r="E92" s="208" t="s">
        <v>393</v>
      </c>
      <c r="F92" s="195" t="e">
        <f>VLOOKUP(A92,Погода!B22:H562,5)</f>
        <v>#N/A</v>
      </c>
      <c r="G92" s="628"/>
      <c r="H92" s="629"/>
      <c r="I92" s="175" t="s">
        <v>149</v>
      </c>
      <c r="J92" s="179"/>
      <c r="K92" s="79" t="str">
        <f t="shared" si="0"/>
        <v>Романенко В.А.</v>
      </c>
      <c r="L92" s="78"/>
      <c r="M92" s="79" t="s">
        <v>330</v>
      </c>
      <c r="N92" s="180" t="s">
        <v>83</v>
      </c>
    </row>
    <row r="93" spans="1:49" ht="63" customHeight="1" x14ac:dyDescent="0.2">
      <c r="A93" s="142"/>
      <c r="B93" s="81" t="s">
        <v>334</v>
      </c>
      <c r="C93" s="176" t="s">
        <v>280</v>
      </c>
      <c r="D93" s="178" t="str">
        <f t="shared" si="1"/>
        <v>Производитель работ Романенко В.А.</v>
      </c>
      <c r="E93" s="208" t="s">
        <v>393</v>
      </c>
      <c r="F93" s="195" t="e">
        <f>VLOOKUP(A93,Погода!B23:H563,5)</f>
        <v>#N/A</v>
      </c>
      <c r="G93" s="628"/>
      <c r="H93" s="629"/>
      <c r="I93" s="175" t="s">
        <v>152</v>
      </c>
      <c r="J93" s="179"/>
      <c r="K93" s="79" t="str">
        <f t="shared" si="0"/>
        <v>Романенко В.А.</v>
      </c>
      <c r="L93" s="78"/>
      <c r="M93" s="79" t="s">
        <v>330</v>
      </c>
      <c r="N93" s="180" t="s">
        <v>83</v>
      </c>
    </row>
    <row r="94" spans="1:49" ht="56.25" customHeight="1" x14ac:dyDescent="0.2">
      <c r="A94" s="142"/>
      <c r="B94" s="81" t="s">
        <v>334</v>
      </c>
      <c r="C94" s="176" t="s">
        <v>279</v>
      </c>
      <c r="D94" s="178" t="str">
        <f t="shared" si="1"/>
        <v>Производитель работ Романенко В.А.</v>
      </c>
      <c r="E94" s="208" t="s">
        <v>393</v>
      </c>
      <c r="F94" s="195" t="e">
        <f>VLOOKUP(A94,Погода!B24:H564,5)</f>
        <v>#N/A</v>
      </c>
      <c r="G94" s="628"/>
      <c r="H94" s="629"/>
      <c r="I94" s="175" t="s">
        <v>149</v>
      </c>
      <c r="J94" s="179"/>
      <c r="K94" s="79" t="str">
        <f t="shared" si="0"/>
        <v>Романенко В.А.</v>
      </c>
      <c r="L94" s="78"/>
      <c r="M94" s="79" t="s">
        <v>330</v>
      </c>
      <c r="N94" s="180" t="s">
        <v>83</v>
      </c>
    </row>
    <row r="95" spans="1:49" ht="63" customHeight="1" x14ac:dyDescent="0.2">
      <c r="A95" s="142"/>
      <c r="B95" s="81" t="s">
        <v>334</v>
      </c>
      <c r="C95" s="176" t="s">
        <v>280</v>
      </c>
      <c r="D95" s="178" t="str">
        <f t="shared" si="1"/>
        <v>Производитель работ Романенко В.А.</v>
      </c>
      <c r="E95" s="208" t="s">
        <v>393</v>
      </c>
      <c r="F95" s="195" t="e">
        <f>VLOOKUP(A95,Погода!B25:H565,5)</f>
        <v>#N/A</v>
      </c>
      <c r="G95" s="628"/>
      <c r="H95" s="629"/>
      <c r="I95" s="175" t="s">
        <v>152</v>
      </c>
      <c r="J95" s="179"/>
      <c r="K95" s="79" t="str">
        <f t="shared" si="0"/>
        <v>Романенко В.А.</v>
      </c>
      <c r="L95" s="78"/>
      <c r="M95" s="79" t="s">
        <v>330</v>
      </c>
      <c r="N95" s="180" t="s">
        <v>83</v>
      </c>
    </row>
    <row r="96" spans="1:49" ht="56.25" customHeight="1" x14ac:dyDescent="0.2">
      <c r="A96" s="142"/>
      <c r="B96" s="81" t="s">
        <v>334</v>
      </c>
      <c r="C96" s="176" t="s">
        <v>279</v>
      </c>
      <c r="D96" s="178" t="str">
        <f t="shared" si="1"/>
        <v>Производитель работ Романенко В.А.</v>
      </c>
      <c r="E96" s="208" t="s">
        <v>393</v>
      </c>
      <c r="F96" s="195" t="e">
        <f>VLOOKUP(A96,Погода!B26:H566,5)</f>
        <v>#N/A</v>
      </c>
      <c r="G96" s="628"/>
      <c r="H96" s="629"/>
      <c r="I96" s="175" t="s">
        <v>149</v>
      </c>
      <c r="J96" s="179"/>
      <c r="K96" s="79" t="str">
        <f t="shared" si="0"/>
        <v>Романенко В.А.</v>
      </c>
      <c r="L96" s="78"/>
      <c r="M96" s="79" t="s">
        <v>330</v>
      </c>
      <c r="N96" s="180" t="s">
        <v>83</v>
      </c>
    </row>
    <row r="97" spans="1:14" ht="63" customHeight="1" x14ac:dyDescent="0.2">
      <c r="A97" s="142"/>
      <c r="B97" s="81" t="s">
        <v>334</v>
      </c>
      <c r="C97" s="176" t="s">
        <v>280</v>
      </c>
      <c r="D97" s="178" t="str">
        <f t="shared" si="1"/>
        <v>Производитель работ Романенко В.А.</v>
      </c>
      <c r="E97" s="208" t="s">
        <v>393</v>
      </c>
      <c r="F97" s="195" t="e">
        <f>VLOOKUP(A97,Погода!B27:H567,5)</f>
        <v>#N/A</v>
      </c>
      <c r="G97" s="628"/>
      <c r="H97" s="629"/>
      <c r="I97" s="175" t="s">
        <v>152</v>
      </c>
      <c r="J97" s="179"/>
      <c r="K97" s="79" t="str">
        <f t="shared" si="0"/>
        <v>Романенко В.А.</v>
      </c>
      <c r="L97" s="78"/>
      <c r="M97" s="79" t="s">
        <v>330</v>
      </c>
      <c r="N97" s="180" t="s">
        <v>83</v>
      </c>
    </row>
    <row r="98" spans="1:14" ht="56.25" customHeight="1" x14ac:dyDescent="0.2">
      <c r="A98" s="142"/>
      <c r="B98" s="81" t="s">
        <v>334</v>
      </c>
      <c r="C98" s="176" t="s">
        <v>281</v>
      </c>
      <c r="D98" s="178" t="str">
        <f t="shared" si="1"/>
        <v>Производитель работ Романенко В.А.</v>
      </c>
      <c r="E98" s="208" t="s">
        <v>393</v>
      </c>
      <c r="F98" s="195" t="e">
        <f>VLOOKUP(A98,Погода!B28:H568,5)</f>
        <v>#N/A</v>
      </c>
      <c r="G98" s="628"/>
      <c r="H98" s="629"/>
      <c r="I98" s="175" t="s">
        <v>149</v>
      </c>
      <c r="J98" s="179"/>
      <c r="K98" s="79" t="str">
        <f t="shared" si="0"/>
        <v>Романенко В.А.</v>
      </c>
      <c r="L98" s="78"/>
      <c r="M98" s="79" t="s">
        <v>331</v>
      </c>
      <c r="N98" s="180" t="s">
        <v>83</v>
      </c>
    </row>
    <row r="99" spans="1:14" ht="56.25" customHeight="1" x14ac:dyDescent="0.2">
      <c r="A99" s="142"/>
      <c r="B99" s="81" t="s">
        <v>282</v>
      </c>
      <c r="C99" s="176" t="s">
        <v>281</v>
      </c>
      <c r="D99" s="178" t="str">
        <f t="shared" si="1"/>
        <v>Производитель работ Романенко В.А.</v>
      </c>
      <c r="E99" s="208" t="s">
        <v>393</v>
      </c>
      <c r="F99" s="195" t="e">
        <f>VLOOKUP(A99,Погода!B29:H569,5)</f>
        <v>#N/A</v>
      </c>
      <c r="G99" s="628"/>
      <c r="H99" s="629"/>
      <c r="I99" s="175" t="s">
        <v>152</v>
      </c>
      <c r="J99" s="179"/>
      <c r="K99" s="79" t="str">
        <f t="shared" si="0"/>
        <v>Романенко В.А.</v>
      </c>
      <c r="L99" s="78"/>
      <c r="M99" s="79" t="s">
        <v>331</v>
      </c>
      <c r="N99" s="180" t="s">
        <v>83</v>
      </c>
    </row>
    <row r="100" spans="1:14" ht="56.25" customHeight="1" x14ac:dyDescent="0.2">
      <c r="A100" s="142"/>
      <c r="B100" s="81" t="s">
        <v>283</v>
      </c>
      <c r="C100" s="176" t="s">
        <v>284</v>
      </c>
      <c r="D100" s="178" t="str">
        <f t="shared" si="1"/>
        <v>Производитель работ Романенко В.А.</v>
      </c>
      <c r="E100" s="208" t="s">
        <v>393</v>
      </c>
      <c r="F100" s="195" t="e">
        <f>VLOOKUP(A100,Погода!B30:H570,5)</f>
        <v>#N/A</v>
      </c>
      <c r="G100" s="628"/>
      <c r="H100" s="629"/>
      <c r="I100" s="175" t="s">
        <v>149</v>
      </c>
      <c r="J100" s="179"/>
      <c r="K100" s="79" t="str">
        <f t="shared" si="0"/>
        <v>Романенко В.А.</v>
      </c>
      <c r="L100" s="78"/>
      <c r="M100" s="79" t="s">
        <v>331</v>
      </c>
      <c r="N100" s="180" t="s">
        <v>83</v>
      </c>
    </row>
    <row r="101" spans="1:14" ht="56.25" customHeight="1" x14ac:dyDescent="0.2">
      <c r="A101" s="142"/>
      <c r="B101" s="81" t="s">
        <v>286</v>
      </c>
      <c r="C101" s="176" t="s">
        <v>285</v>
      </c>
      <c r="D101" s="178" t="str">
        <f t="shared" si="1"/>
        <v>Производитель работ Романенко В.А.</v>
      </c>
      <c r="E101" s="208" t="s">
        <v>393</v>
      </c>
      <c r="F101" s="195" t="e">
        <f>VLOOKUP(A101,Погода!B31:H571,5)</f>
        <v>#N/A</v>
      </c>
      <c r="G101" s="628"/>
      <c r="H101" s="629"/>
      <c r="I101" s="175" t="s">
        <v>152</v>
      </c>
      <c r="J101" s="179"/>
      <c r="K101" s="79" t="str">
        <f t="shared" si="0"/>
        <v>Романенко В.А.</v>
      </c>
      <c r="L101" s="78"/>
      <c r="M101" s="79" t="s">
        <v>331</v>
      </c>
      <c r="N101" s="180" t="s">
        <v>83</v>
      </c>
    </row>
    <row r="102" spans="1:14" ht="62.25" customHeight="1" x14ac:dyDescent="0.2">
      <c r="A102" s="142"/>
      <c r="B102" s="81" t="s">
        <v>287</v>
      </c>
      <c r="C102" s="176" t="s">
        <v>285</v>
      </c>
      <c r="D102" s="178" t="str">
        <f t="shared" si="1"/>
        <v>Производитель работ Романенко В.А.</v>
      </c>
      <c r="E102" s="208" t="s">
        <v>393</v>
      </c>
      <c r="F102" s="195" t="e">
        <f>VLOOKUP(A102,Погода!B32:H572,5)</f>
        <v>#N/A</v>
      </c>
      <c r="G102" s="628"/>
      <c r="H102" s="629"/>
      <c r="I102" s="175" t="s">
        <v>149</v>
      </c>
      <c r="J102" s="179"/>
      <c r="K102" s="79" t="str">
        <f t="shared" si="0"/>
        <v>Романенко В.А.</v>
      </c>
      <c r="L102" s="78"/>
      <c r="M102" s="79" t="s">
        <v>331</v>
      </c>
      <c r="N102" s="180" t="s">
        <v>83</v>
      </c>
    </row>
    <row r="103" spans="1:14" ht="56.25" customHeight="1" x14ac:dyDescent="0.2">
      <c r="A103" s="142"/>
      <c r="B103" s="81" t="s">
        <v>294</v>
      </c>
      <c r="C103" s="176" t="s">
        <v>289</v>
      </c>
      <c r="D103" s="178" t="str">
        <f t="shared" si="1"/>
        <v>Производитель работ Романенко В.А.</v>
      </c>
      <c r="E103" s="208" t="s">
        <v>393</v>
      </c>
      <c r="F103" s="195" t="e">
        <f>VLOOKUP(A103,Погода!B33:H573,5)</f>
        <v>#N/A</v>
      </c>
      <c r="G103" s="628"/>
      <c r="H103" s="629"/>
      <c r="I103" s="175" t="s">
        <v>149</v>
      </c>
      <c r="J103" s="179"/>
      <c r="K103" s="79" t="str">
        <f t="shared" si="0"/>
        <v>Романенко В.А.</v>
      </c>
      <c r="L103" s="78"/>
      <c r="M103" s="79" t="s">
        <v>331</v>
      </c>
      <c r="N103" s="180" t="s">
        <v>83</v>
      </c>
    </row>
    <row r="104" spans="1:14" ht="56.25" customHeight="1" x14ac:dyDescent="0.2">
      <c r="A104" s="142"/>
      <c r="B104" s="81" t="s">
        <v>290</v>
      </c>
      <c r="C104" s="176" t="s">
        <v>291</v>
      </c>
      <c r="D104" s="178" t="str">
        <f t="shared" si="1"/>
        <v>Производитель работ Романенко В.А.</v>
      </c>
      <c r="E104" s="208" t="s">
        <v>393</v>
      </c>
      <c r="F104" s="195" t="e">
        <f>VLOOKUP(A104,Погода!B34:H574,5)</f>
        <v>#N/A</v>
      </c>
      <c r="G104" s="628"/>
      <c r="H104" s="629"/>
      <c r="I104" s="175" t="s">
        <v>149</v>
      </c>
      <c r="J104" s="179"/>
      <c r="K104" s="79" t="str">
        <f t="shared" si="0"/>
        <v>Романенко В.А.</v>
      </c>
      <c r="L104" s="78"/>
      <c r="M104" s="79" t="s">
        <v>331</v>
      </c>
      <c r="N104" s="180" t="s">
        <v>83</v>
      </c>
    </row>
    <row r="105" spans="1:14" ht="56.25" customHeight="1" x14ac:dyDescent="0.2">
      <c r="A105" s="142"/>
      <c r="B105" s="81" t="s">
        <v>293</v>
      </c>
      <c r="C105" s="176" t="s">
        <v>288</v>
      </c>
      <c r="D105" s="178" t="str">
        <f t="shared" si="1"/>
        <v>Производитель работ Романенко В.А.</v>
      </c>
      <c r="E105" s="208" t="s">
        <v>393</v>
      </c>
      <c r="F105" s="195" t="e">
        <f>VLOOKUP(A105,Погода!B35:H575,5)</f>
        <v>#N/A</v>
      </c>
      <c r="G105" s="628"/>
      <c r="H105" s="629"/>
      <c r="I105" s="175" t="s">
        <v>149</v>
      </c>
      <c r="J105" s="179"/>
      <c r="K105" s="79" t="str">
        <f t="shared" si="0"/>
        <v>Романенко В.А.</v>
      </c>
      <c r="L105" s="78"/>
      <c r="M105" s="79" t="s">
        <v>331</v>
      </c>
      <c r="N105" s="180" t="s">
        <v>83</v>
      </c>
    </row>
    <row r="106" spans="1:14" ht="56.25" customHeight="1" x14ac:dyDescent="0.2">
      <c r="A106" s="142"/>
      <c r="B106" s="81" t="s">
        <v>295</v>
      </c>
      <c r="C106" s="176" t="s">
        <v>292</v>
      </c>
      <c r="D106" s="178" t="str">
        <f t="shared" si="1"/>
        <v>Производитель работ Романенко В.А.</v>
      </c>
      <c r="E106" s="208" t="s">
        <v>393</v>
      </c>
      <c r="F106" s="195" t="e">
        <f>VLOOKUP(A106,Погода!B36:H576,5)</f>
        <v>#N/A</v>
      </c>
      <c r="G106" s="628"/>
      <c r="H106" s="629"/>
      <c r="I106" s="175" t="s">
        <v>149</v>
      </c>
      <c r="J106" s="179"/>
      <c r="K106" s="79" t="str">
        <f t="shared" si="0"/>
        <v>Романенко В.А.</v>
      </c>
      <c r="L106" s="78"/>
      <c r="M106" s="79" t="s">
        <v>331</v>
      </c>
      <c r="N106" s="180" t="s">
        <v>83</v>
      </c>
    </row>
    <row r="107" spans="1:14" ht="15" x14ac:dyDescent="0.2">
      <c r="A107" s="143"/>
      <c r="B107" s="182"/>
      <c r="C107" s="183"/>
      <c r="D107" s="183"/>
      <c r="E107" s="184"/>
      <c r="F107" s="182"/>
      <c r="G107" s="185"/>
      <c r="H107" s="185"/>
      <c r="I107" s="184"/>
      <c r="J107" s="186"/>
      <c r="K107" s="184"/>
      <c r="L107" s="201"/>
      <c r="M107" s="186"/>
      <c r="N107" s="201"/>
    </row>
    <row r="108" spans="1:14" x14ac:dyDescent="0.2">
      <c r="A108" s="627" t="s">
        <v>51</v>
      </c>
      <c r="B108" s="627"/>
      <c r="C108" s="627"/>
      <c r="D108" s="627"/>
      <c r="E108" s="627"/>
      <c r="F108" s="627"/>
      <c r="G108" s="627"/>
      <c r="H108" s="627"/>
      <c r="I108" s="627"/>
      <c r="J108" s="627"/>
      <c r="K108" s="627"/>
      <c r="L108" s="627"/>
      <c r="M108" s="627"/>
      <c r="N108" s="627"/>
    </row>
    <row r="109" spans="1:14" ht="21" customHeight="1" x14ac:dyDescent="0.2">
      <c r="A109" s="594" t="s">
        <v>377</v>
      </c>
      <c r="B109" s="594"/>
      <c r="C109" s="594"/>
      <c r="D109" s="594"/>
      <c r="E109" s="594"/>
      <c r="F109" s="594"/>
      <c r="G109" s="594"/>
      <c r="H109" s="594"/>
      <c r="I109" s="594"/>
      <c r="J109" s="187">
        <f>A88</f>
        <v>43841</v>
      </c>
      <c r="K109" s="82"/>
      <c r="L109" s="82"/>
      <c r="M109" s="82"/>
      <c r="N109" s="82"/>
    </row>
  </sheetData>
  <mergeCells count="136">
    <mergeCell ref="E73:F73"/>
    <mergeCell ref="G73:H73"/>
    <mergeCell ref="I73:L73"/>
    <mergeCell ref="A56:N56"/>
    <mergeCell ref="M73:N73"/>
    <mergeCell ref="A70:B70"/>
    <mergeCell ref="X63:AA63"/>
    <mergeCell ref="F59:G59"/>
    <mergeCell ref="E72:F72"/>
    <mergeCell ref="T63:U63"/>
    <mergeCell ref="O63:Q63"/>
    <mergeCell ref="R63:S63"/>
    <mergeCell ref="D59:E59"/>
    <mergeCell ref="D60:E60"/>
    <mergeCell ref="J59:M59"/>
    <mergeCell ref="D61:E61"/>
    <mergeCell ref="R59:S59"/>
    <mergeCell ref="O62:Q62"/>
    <mergeCell ref="R62:S62"/>
    <mergeCell ref="O59:Q59"/>
    <mergeCell ref="O65:Q65"/>
    <mergeCell ref="I69:L69"/>
    <mergeCell ref="J60:M60"/>
    <mergeCell ref="D68:D69"/>
    <mergeCell ref="X58:AA58"/>
    <mergeCell ref="I72:L72"/>
    <mergeCell ref="T59:U59"/>
    <mergeCell ref="I70:L70"/>
    <mergeCell ref="M70:N70"/>
    <mergeCell ref="X61:AA61"/>
    <mergeCell ref="H59:I59"/>
    <mergeCell ref="V61:W61"/>
    <mergeCell ref="V62:W62"/>
    <mergeCell ref="O61:Q61"/>
    <mergeCell ref="T61:U61"/>
    <mergeCell ref="R61:S61"/>
    <mergeCell ref="G72:H72"/>
    <mergeCell ref="G70:H70"/>
    <mergeCell ref="T62:U62"/>
    <mergeCell ref="E68:L68"/>
    <mergeCell ref="M68:N69"/>
    <mergeCell ref="E69:F69"/>
    <mergeCell ref="G69:H69"/>
    <mergeCell ref="Q68:R68"/>
    <mergeCell ref="X62:AA62"/>
    <mergeCell ref="V59:W59"/>
    <mergeCell ref="X59:AA59"/>
    <mergeCell ref="F60:G60"/>
    <mergeCell ref="O58:Q58"/>
    <mergeCell ref="R58:S58"/>
    <mergeCell ref="T58:U58"/>
    <mergeCell ref="V58:W58"/>
    <mergeCell ref="G84:H84"/>
    <mergeCell ref="G83:H83"/>
    <mergeCell ref="G85:H85"/>
    <mergeCell ref="F61:G61"/>
    <mergeCell ref="H61:I61"/>
    <mergeCell ref="J61:M61"/>
    <mergeCell ref="E70:F70"/>
    <mergeCell ref="E71:F71"/>
    <mergeCell ref="G71:H71"/>
    <mergeCell ref="I71:L71"/>
    <mergeCell ref="A64:N64"/>
    <mergeCell ref="A65:N65"/>
    <mergeCell ref="C68:C69"/>
    <mergeCell ref="M71:N71"/>
    <mergeCell ref="Q69:R69"/>
    <mergeCell ref="A73:B73"/>
    <mergeCell ref="A71:B71"/>
    <mergeCell ref="V63:W63"/>
    <mergeCell ref="A68:B69"/>
    <mergeCell ref="A72:B72"/>
    <mergeCell ref="A108:N108"/>
    <mergeCell ref="G88:H88"/>
    <mergeCell ref="G86:H86"/>
    <mergeCell ref="G105:H105"/>
    <mergeCell ref="G106:H106"/>
    <mergeCell ref="G90:H90"/>
    <mergeCell ref="G91:H91"/>
    <mergeCell ref="G92:H92"/>
    <mergeCell ref="G93:H93"/>
    <mergeCell ref="G94:H94"/>
    <mergeCell ref="G95:H95"/>
    <mergeCell ref="G101:H101"/>
    <mergeCell ref="G102:H102"/>
    <mergeCell ref="G103:H103"/>
    <mergeCell ref="G104:H104"/>
    <mergeCell ref="G96:H96"/>
    <mergeCell ref="G97:H97"/>
    <mergeCell ref="G98:H98"/>
    <mergeCell ref="G87:H87"/>
    <mergeCell ref="G89:H89"/>
    <mergeCell ref="G99:H99"/>
    <mergeCell ref="G100:H100"/>
    <mergeCell ref="D14:N14"/>
    <mergeCell ref="B16:C16"/>
    <mergeCell ref="H60:I60"/>
    <mergeCell ref="A30:N30"/>
    <mergeCell ref="A31:D31"/>
    <mergeCell ref="A29:N29"/>
    <mergeCell ref="D16:N16"/>
    <mergeCell ref="C45:G45"/>
    <mergeCell ref="I36:N36"/>
    <mergeCell ref="A51:B51"/>
    <mergeCell ref="A53:B53"/>
    <mergeCell ref="A57:N57"/>
    <mergeCell ref="A59:C59"/>
    <mergeCell ref="A60:C60"/>
    <mergeCell ref="J48:K48"/>
    <mergeCell ref="J49:K49"/>
    <mergeCell ref="A49:D49"/>
    <mergeCell ref="E49:F49"/>
    <mergeCell ref="A109:I109"/>
    <mergeCell ref="A61:C61"/>
    <mergeCell ref="M72:N72"/>
    <mergeCell ref="M1:N1"/>
    <mergeCell ref="M2:N2"/>
    <mergeCell ref="M3:N3"/>
    <mergeCell ref="G4:N4"/>
    <mergeCell ref="G5:N5"/>
    <mergeCell ref="A58:N58"/>
    <mergeCell ref="A13:N13"/>
    <mergeCell ref="D33:N34"/>
    <mergeCell ref="A41:B41"/>
    <mergeCell ref="C41:G41"/>
    <mergeCell ref="A43:E43"/>
    <mergeCell ref="F43:N43"/>
    <mergeCell ref="A37:I37"/>
    <mergeCell ref="A39:E39"/>
    <mergeCell ref="F39:H39"/>
    <mergeCell ref="A33:C33"/>
    <mergeCell ref="A45:B45"/>
    <mergeCell ref="E31:N31"/>
    <mergeCell ref="A9:N9"/>
    <mergeCell ref="B11:D11"/>
    <mergeCell ref="B14:C14"/>
  </mergeCells>
  <pageMargins left="0.51181102362204722" right="0.11811023622047245" top="0.55118110236220474" bottom="0.15748031496062992" header="0.31496062992125984" footer="0.31496062992125984"/>
  <pageSetup paperSize="9" scale="68" fitToHeight="0" orientation="landscape" r:id="rId1"/>
  <rowBreaks count="3" manualBreakCount="3">
    <brk id="26" max="13" man="1"/>
    <brk id="54" max="13" man="1"/>
    <brk id="81"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B91"/>
  <sheetViews>
    <sheetView view="pageBreakPreview" topLeftCell="A79" zoomScale="90" zoomScaleNormal="70" zoomScaleSheetLayoutView="90" workbookViewId="0">
      <selection activeCell="B88" sqref="B88"/>
    </sheetView>
  </sheetViews>
  <sheetFormatPr defaultColWidth="9.140625" defaultRowHeight="12.75" x14ac:dyDescent="0.2"/>
  <cols>
    <col min="1" max="1" width="13.5703125" style="144" customWidth="1"/>
    <col min="2" max="2" width="25" style="140" customWidth="1"/>
    <col min="3" max="3" width="24.7109375" style="140" customWidth="1"/>
    <col min="4" max="4" width="17.7109375" style="140" customWidth="1"/>
    <col min="5" max="5" width="16.7109375" style="140" customWidth="1"/>
    <col min="6" max="6" width="12.7109375" style="140" customWidth="1"/>
    <col min="7" max="8" width="11.85546875" style="140" customWidth="1"/>
    <col min="9" max="9" width="10.7109375" style="140" customWidth="1"/>
    <col min="10" max="10" width="11.28515625" style="140" customWidth="1"/>
    <col min="11" max="11" width="15" style="140" customWidth="1"/>
    <col min="12" max="12" width="11.42578125" style="140" customWidth="1"/>
    <col min="13" max="13" width="12.85546875" style="140" customWidth="1"/>
    <col min="14" max="14" width="13.85546875" style="140" customWidth="1"/>
    <col min="15" max="15" width="12.42578125" style="140" customWidth="1"/>
    <col min="16" max="16384" width="9.140625" style="140"/>
  </cols>
  <sheetData>
    <row r="1" spans="1:15" ht="15" x14ac:dyDescent="0.25">
      <c r="A1" s="132"/>
      <c r="B1" s="154"/>
      <c r="C1" s="154"/>
      <c r="D1" s="154"/>
      <c r="E1" s="154"/>
      <c r="F1" s="154"/>
      <c r="G1" s="154"/>
      <c r="H1" s="154"/>
      <c r="I1" s="154"/>
      <c r="J1" s="154"/>
      <c r="K1" s="154"/>
      <c r="L1" s="154"/>
      <c r="M1" s="599" t="s">
        <v>144</v>
      </c>
      <c r="N1" s="599"/>
    </row>
    <row r="2" spans="1:15" ht="15" x14ac:dyDescent="0.25">
      <c r="A2" s="132"/>
      <c r="B2" s="154"/>
      <c r="C2" s="154"/>
      <c r="D2" s="154"/>
      <c r="E2" s="154"/>
      <c r="F2" s="154"/>
      <c r="G2" s="154"/>
      <c r="H2" s="154"/>
      <c r="I2" s="154"/>
      <c r="J2" s="154"/>
      <c r="K2" s="154"/>
      <c r="L2" s="154"/>
      <c r="M2" s="599" t="s">
        <v>145</v>
      </c>
      <c r="N2" s="599"/>
    </row>
    <row r="3" spans="1:15" ht="26.25" customHeight="1" x14ac:dyDescent="0.25">
      <c r="A3" s="132"/>
      <c r="B3" s="154"/>
      <c r="C3" s="154"/>
      <c r="D3" s="154"/>
      <c r="E3" s="154"/>
      <c r="F3" s="154"/>
      <c r="G3" s="154"/>
      <c r="H3" s="154"/>
      <c r="I3" s="154"/>
      <c r="J3" s="154"/>
      <c r="K3" s="154"/>
      <c r="L3" s="154"/>
      <c r="M3" s="600"/>
      <c r="N3" s="600"/>
    </row>
    <row r="4" spans="1:15" ht="27.75" customHeight="1" x14ac:dyDescent="0.2">
      <c r="A4" s="133"/>
      <c r="B4" s="133"/>
      <c r="C4" s="133"/>
      <c r="D4" s="155"/>
      <c r="E4" s="155"/>
      <c r="F4" s="155"/>
      <c r="G4" s="601"/>
      <c r="H4" s="601"/>
      <c r="I4" s="601"/>
      <c r="J4" s="601"/>
      <c r="K4" s="601"/>
      <c r="L4" s="601"/>
      <c r="M4" s="601"/>
      <c r="N4" s="601"/>
    </row>
    <row r="5" spans="1:15" ht="30" x14ac:dyDescent="0.2">
      <c r="A5" s="134"/>
      <c r="B5" s="134"/>
      <c r="C5" s="155"/>
      <c r="D5" s="155"/>
      <c r="E5" s="155"/>
      <c r="F5" s="155"/>
      <c r="G5" s="601"/>
      <c r="H5" s="601"/>
      <c r="I5" s="601"/>
      <c r="J5" s="601"/>
      <c r="K5" s="601"/>
      <c r="L5" s="601"/>
      <c r="M5" s="601"/>
      <c r="N5" s="601"/>
      <c r="O5" s="156"/>
    </row>
    <row r="6" spans="1:15" ht="28.5" customHeight="1" x14ac:dyDescent="0.2">
      <c r="A6" s="135"/>
      <c r="B6" s="157"/>
      <c r="C6" s="157"/>
      <c r="D6" s="157"/>
      <c r="E6" s="157"/>
      <c r="F6" s="157"/>
      <c r="G6" s="157"/>
      <c r="H6" s="157"/>
      <c r="I6" s="157"/>
      <c r="J6" s="157"/>
      <c r="K6" s="157"/>
      <c r="L6" s="157"/>
      <c r="M6" s="157"/>
      <c r="N6" s="157"/>
    </row>
    <row r="7" spans="1:15" ht="30" x14ac:dyDescent="0.2">
      <c r="A7" s="135"/>
      <c r="B7" s="157"/>
      <c r="C7" s="157"/>
      <c r="D7" s="157"/>
      <c r="E7" s="157"/>
      <c r="F7" s="157"/>
      <c r="G7" s="157"/>
      <c r="H7" s="157"/>
      <c r="I7" s="157"/>
      <c r="J7" s="157"/>
      <c r="K7" s="157"/>
      <c r="L7" s="157"/>
      <c r="M7" s="157"/>
      <c r="N7" s="157"/>
    </row>
    <row r="9" spans="1:15" ht="30" x14ac:dyDescent="0.2">
      <c r="A9" s="603"/>
      <c r="B9" s="603"/>
      <c r="C9" s="603"/>
      <c r="D9" s="603"/>
      <c r="E9" s="603"/>
      <c r="F9" s="603"/>
      <c r="G9" s="603"/>
      <c r="H9" s="603"/>
      <c r="I9" s="603"/>
      <c r="J9" s="603"/>
      <c r="K9" s="603"/>
      <c r="L9" s="603"/>
      <c r="M9" s="603"/>
      <c r="N9" s="603"/>
    </row>
    <row r="10" spans="1:15" ht="30" x14ac:dyDescent="0.2">
      <c r="A10" s="136"/>
      <c r="B10" s="136"/>
      <c r="C10" s="136"/>
      <c r="D10" s="136"/>
      <c r="E10" s="136"/>
      <c r="F10" s="136"/>
      <c r="G10" s="136"/>
      <c r="H10" s="136"/>
      <c r="I10" s="136"/>
      <c r="J10" s="136"/>
      <c r="K10" s="136"/>
      <c r="L10" s="136"/>
      <c r="M10" s="136"/>
      <c r="N10" s="136"/>
    </row>
    <row r="11" spans="1:15" ht="15.75" x14ac:dyDescent="0.2">
      <c r="A11" s="137"/>
      <c r="B11" s="614"/>
      <c r="C11" s="614"/>
      <c r="D11" s="614"/>
      <c r="E11" s="158"/>
      <c r="F11" s="159"/>
      <c r="G11" s="159"/>
      <c r="H11" s="159"/>
      <c r="I11" s="159"/>
      <c r="J11" s="159"/>
      <c r="K11" s="159"/>
      <c r="L11" s="159"/>
      <c r="M11" s="159"/>
      <c r="N11" s="159"/>
    </row>
    <row r="12" spans="1:15" x14ac:dyDescent="0.2">
      <c r="A12" s="137"/>
      <c r="B12" s="160"/>
      <c r="C12" s="160"/>
      <c r="D12" s="160"/>
      <c r="E12" s="160"/>
      <c r="F12" s="160"/>
      <c r="G12" s="160"/>
      <c r="H12" s="160"/>
      <c r="I12" s="160"/>
      <c r="J12" s="160"/>
      <c r="K12" s="160"/>
      <c r="L12" s="160"/>
      <c r="M12" s="160"/>
      <c r="N12" s="160"/>
    </row>
    <row r="13" spans="1:15" ht="30" x14ac:dyDescent="0.2">
      <c r="A13" s="603" t="s">
        <v>590</v>
      </c>
      <c r="B13" s="603"/>
      <c r="C13" s="603"/>
      <c r="D13" s="603"/>
      <c r="E13" s="603"/>
      <c r="F13" s="603"/>
      <c r="G13" s="603"/>
      <c r="H13" s="603"/>
      <c r="I13" s="603"/>
      <c r="J13" s="603"/>
      <c r="K13" s="603"/>
      <c r="L13" s="603"/>
      <c r="M13" s="603"/>
      <c r="N13" s="603"/>
    </row>
    <row r="14" spans="1:15" ht="15" x14ac:dyDescent="0.2">
      <c r="A14" s="137"/>
      <c r="B14" s="615"/>
      <c r="C14" s="615"/>
      <c r="D14" s="616"/>
      <c r="E14" s="616"/>
      <c r="F14" s="616"/>
      <c r="G14" s="616"/>
      <c r="H14" s="616"/>
      <c r="I14" s="616"/>
      <c r="J14" s="616"/>
      <c r="K14" s="616"/>
      <c r="L14" s="616"/>
      <c r="M14" s="616"/>
      <c r="N14" s="616"/>
    </row>
    <row r="15" spans="1:15" x14ac:dyDescent="0.2">
      <c r="A15" s="137"/>
      <c r="B15" s="161"/>
      <c r="C15" s="161"/>
      <c r="D15" s="162"/>
      <c r="E15" s="162"/>
      <c r="F15" s="162"/>
      <c r="G15" s="162"/>
      <c r="H15" s="162"/>
      <c r="I15" s="162"/>
      <c r="J15" s="162"/>
      <c r="K15" s="162"/>
      <c r="L15" s="162"/>
      <c r="M15" s="162"/>
      <c r="N15" s="162"/>
    </row>
    <row r="16" spans="1:15" ht="19.5" x14ac:dyDescent="0.2">
      <c r="A16" s="138"/>
      <c r="B16" s="617"/>
      <c r="C16" s="617"/>
      <c r="D16" s="621"/>
      <c r="E16" s="621"/>
      <c r="F16" s="621"/>
      <c r="G16" s="621"/>
      <c r="H16" s="621"/>
      <c r="I16" s="621"/>
      <c r="J16" s="621"/>
      <c r="K16" s="621"/>
      <c r="L16" s="621"/>
      <c r="M16" s="621"/>
      <c r="N16" s="621"/>
    </row>
    <row r="17" spans="1:14" ht="19.5" x14ac:dyDescent="0.2">
      <c r="A17" s="138"/>
      <c r="B17" s="160"/>
      <c r="C17" s="160"/>
      <c r="D17" s="160"/>
      <c r="E17" s="160"/>
      <c r="F17" s="160"/>
      <c r="G17" s="160"/>
      <c r="H17" s="160"/>
      <c r="I17" s="160"/>
      <c r="J17" s="160"/>
      <c r="K17" s="160"/>
      <c r="L17" s="160"/>
      <c r="M17" s="160"/>
      <c r="N17" s="160"/>
    </row>
    <row r="18" spans="1:14" ht="19.5" x14ac:dyDescent="0.2">
      <c r="A18" s="138"/>
      <c r="B18" s="160"/>
      <c r="C18" s="160"/>
      <c r="D18" s="160"/>
      <c r="E18" s="160"/>
      <c r="F18" s="160"/>
      <c r="G18" s="160"/>
      <c r="H18" s="160"/>
      <c r="I18" s="160"/>
      <c r="J18" s="160"/>
      <c r="K18" s="160"/>
      <c r="L18" s="160"/>
      <c r="M18" s="160"/>
      <c r="N18" s="160"/>
    </row>
    <row r="19" spans="1:14" ht="15.75" x14ac:dyDescent="0.2">
      <c r="A19" s="137"/>
      <c r="B19" s="160"/>
      <c r="C19" s="160"/>
      <c r="D19" s="160"/>
      <c r="E19" s="160"/>
      <c r="F19" s="160"/>
      <c r="G19" s="160"/>
      <c r="H19" s="160"/>
      <c r="I19" s="160"/>
      <c r="J19" s="160"/>
      <c r="K19" s="160"/>
      <c r="L19" s="163"/>
      <c r="M19" s="164"/>
      <c r="N19" s="165"/>
    </row>
    <row r="20" spans="1:14" ht="15.75" x14ac:dyDescent="0.2">
      <c r="A20" s="137"/>
      <c r="B20" s="160"/>
      <c r="C20" s="160"/>
      <c r="D20" s="160"/>
      <c r="E20" s="160"/>
      <c r="F20" s="160"/>
      <c r="G20" s="160"/>
      <c r="H20" s="160"/>
      <c r="I20" s="160"/>
      <c r="J20" s="160"/>
      <c r="K20" s="160"/>
      <c r="L20" s="163"/>
      <c r="M20" s="164"/>
      <c r="N20" s="165"/>
    </row>
    <row r="21" spans="1:14" x14ac:dyDescent="0.2">
      <c r="A21" s="137"/>
      <c r="B21" s="160"/>
      <c r="C21" s="160"/>
      <c r="D21" s="160"/>
      <c r="E21" s="160"/>
      <c r="F21" s="160"/>
      <c r="G21" s="160"/>
      <c r="H21" s="160"/>
      <c r="I21" s="160"/>
      <c r="J21" s="160"/>
      <c r="K21" s="160"/>
      <c r="L21" s="160"/>
      <c r="M21" s="160"/>
      <c r="N21" s="160"/>
    </row>
    <row r="22" spans="1:14" x14ac:dyDescent="0.2">
      <c r="A22" s="139"/>
      <c r="B22" s="157"/>
      <c r="C22" s="157"/>
      <c r="D22" s="157"/>
      <c r="E22" s="157"/>
      <c r="F22" s="157"/>
      <c r="G22" s="157"/>
      <c r="H22" s="157"/>
      <c r="I22" s="157"/>
      <c r="J22" s="157"/>
      <c r="K22" s="157"/>
      <c r="L22" s="157"/>
      <c r="M22" s="157"/>
      <c r="N22" s="157"/>
    </row>
    <row r="23" spans="1:14" x14ac:dyDescent="0.2">
      <c r="A23" s="139"/>
      <c r="B23" s="157"/>
      <c r="C23" s="157"/>
      <c r="D23" s="157"/>
      <c r="E23" s="157"/>
      <c r="F23" s="157"/>
      <c r="G23" s="157"/>
      <c r="H23" s="166"/>
      <c r="I23" s="157"/>
      <c r="J23" s="157"/>
      <c r="K23" s="157"/>
      <c r="L23" s="157"/>
      <c r="M23" s="157"/>
      <c r="N23" s="157"/>
    </row>
    <row r="24" spans="1:14" x14ac:dyDescent="0.2">
      <c r="A24" s="139"/>
      <c r="B24" s="157"/>
      <c r="C24" s="157"/>
      <c r="D24" s="157"/>
      <c r="E24" s="157"/>
      <c r="F24" s="157"/>
      <c r="G24" s="157"/>
      <c r="H24" s="157"/>
      <c r="I24" s="157"/>
      <c r="J24" s="157"/>
      <c r="K24" s="157"/>
      <c r="L24" s="157"/>
      <c r="M24" s="157"/>
      <c r="N24" s="157"/>
    </row>
    <row r="25" spans="1:14" x14ac:dyDescent="0.2">
      <c r="A25" s="139"/>
      <c r="B25" s="157"/>
      <c r="C25" s="157"/>
      <c r="D25" s="157"/>
      <c r="E25" s="157"/>
      <c r="F25" s="157"/>
      <c r="G25" s="157"/>
      <c r="H25" s="157"/>
      <c r="I25" s="157"/>
      <c r="J25" s="157"/>
      <c r="K25" s="157"/>
      <c r="L25" s="157"/>
      <c r="M25" s="157"/>
      <c r="N25" s="157"/>
    </row>
    <row r="26" spans="1:14" x14ac:dyDescent="0.2">
      <c r="A26" s="139"/>
      <c r="B26" s="157"/>
      <c r="C26" s="157"/>
      <c r="D26" s="157"/>
      <c r="E26" s="157"/>
      <c r="F26" s="157"/>
      <c r="G26" s="157"/>
      <c r="H26" s="157"/>
      <c r="I26" s="157"/>
      <c r="J26" s="157"/>
      <c r="K26" s="157"/>
      <c r="L26" s="157"/>
      <c r="M26" s="157"/>
      <c r="N26" s="157"/>
    </row>
    <row r="27" spans="1:14" x14ac:dyDescent="0.2">
      <c r="A27" s="139"/>
      <c r="B27" s="157"/>
      <c r="C27" s="157"/>
      <c r="D27" s="157"/>
      <c r="E27" s="157"/>
      <c r="F27" s="157"/>
      <c r="G27" s="157"/>
      <c r="H27" s="157"/>
      <c r="I27" s="157"/>
      <c r="J27" s="157"/>
      <c r="K27" s="157"/>
      <c r="L27" s="157"/>
      <c r="M27" s="157"/>
      <c r="N27" s="157"/>
    </row>
    <row r="28" spans="1:14" x14ac:dyDescent="0.2">
      <c r="A28" s="139"/>
      <c r="B28" s="157"/>
      <c r="C28" s="157"/>
      <c r="D28" s="157"/>
      <c r="E28" s="157"/>
      <c r="F28" s="157"/>
      <c r="G28" s="157"/>
      <c r="H28" s="157"/>
      <c r="I28" s="157"/>
      <c r="J28" s="157"/>
      <c r="K28" s="157"/>
      <c r="L28" s="157"/>
      <c r="M28" s="157"/>
      <c r="N28" s="157"/>
    </row>
    <row r="29" spans="1:14" ht="22.5" x14ac:dyDescent="0.2">
      <c r="A29" s="620" t="s">
        <v>52</v>
      </c>
      <c r="B29" s="620"/>
      <c r="C29" s="620"/>
      <c r="D29" s="620"/>
      <c r="E29" s="620"/>
      <c r="F29" s="620"/>
      <c r="G29" s="620"/>
      <c r="H29" s="620"/>
      <c r="I29" s="620"/>
      <c r="J29" s="620"/>
      <c r="K29" s="620"/>
      <c r="L29" s="620"/>
      <c r="M29" s="620"/>
      <c r="N29" s="620"/>
    </row>
    <row r="30" spans="1:14" ht="22.5" x14ac:dyDescent="0.2">
      <c r="A30" s="620" t="s">
        <v>589</v>
      </c>
      <c r="B30" s="620"/>
      <c r="C30" s="620"/>
      <c r="D30" s="620"/>
      <c r="E30" s="620"/>
      <c r="F30" s="620"/>
      <c r="G30" s="620"/>
      <c r="H30" s="620"/>
      <c r="I30" s="620"/>
      <c r="J30" s="620"/>
      <c r="K30" s="620"/>
      <c r="L30" s="620"/>
      <c r="M30" s="620"/>
      <c r="N30" s="620"/>
    </row>
    <row r="31" spans="1:14" ht="15.75" x14ac:dyDescent="0.25">
      <c r="A31" s="612" t="s">
        <v>53</v>
      </c>
      <c r="B31" s="612"/>
      <c r="C31" s="612"/>
      <c r="D31" s="612"/>
      <c r="E31" s="613" t="str">
        <f>Исх!B31</f>
        <v>ООО «Нефтьмонтаж»,</v>
      </c>
      <c r="F31" s="613"/>
      <c r="G31" s="613"/>
      <c r="H31" s="613"/>
      <c r="I31" s="613"/>
      <c r="J31" s="613"/>
      <c r="K31" s="613"/>
      <c r="L31" s="613"/>
      <c r="M31" s="613"/>
      <c r="N31" s="613"/>
    </row>
    <row r="32" spans="1:14" ht="15.75" x14ac:dyDescent="0.2">
      <c r="A32" s="289"/>
    </row>
    <row r="33" spans="1:14" ht="15.75" x14ac:dyDescent="0.2">
      <c r="A33" s="612" t="s">
        <v>54</v>
      </c>
      <c r="B33" s="612"/>
      <c r="C33" s="612"/>
      <c r="D33" s="604" t="str">
        <f>CONCATENATE(Исх!D37,Исх!E37)</f>
        <v xml:space="preserve"> Реконструкция ЦПС "Соровский".   Вторая технологическая линия. 3 этап. Резервуар РВС-5000 №1. Позиция 007. Поток Т6. </v>
      </c>
      <c r="E33" s="604"/>
      <c r="F33" s="604"/>
      <c r="G33" s="604"/>
      <c r="H33" s="604"/>
      <c r="I33" s="604"/>
      <c r="J33" s="604"/>
      <c r="K33" s="604"/>
      <c r="L33" s="604"/>
      <c r="M33" s="604"/>
      <c r="N33" s="604"/>
    </row>
    <row r="34" spans="1:14" ht="0.75" customHeight="1" x14ac:dyDescent="0.2">
      <c r="A34" s="289"/>
      <c r="D34" s="605"/>
      <c r="E34" s="605"/>
      <c r="F34" s="605"/>
      <c r="G34" s="605"/>
      <c r="H34" s="605"/>
      <c r="I34" s="605"/>
      <c r="J34" s="605"/>
      <c r="K34" s="605"/>
      <c r="L34" s="605"/>
      <c r="M34" s="605"/>
      <c r="N34" s="605"/>
    </row>
    <row r="35" spans="1:14" ht="15.75" x14ac:dyDescent="0.2">
      <c r="A35" s="289"/>
    </row>
    <row r="36" spans="1:14" ht="15.75" x14ac:dyDescent="0.2">
      <c r="A36" s="289" t="s">
        <v>55</v>
      </c>
      <c r="I36" s="609" t="str">
        <f>CONCATENATE(T61,O65)</f>
        <v>Производитель работ Романенко В.А.</v>
      </c>
      <c r="J36" s="609"/>
      <c r="K36" s="609"/>
      <c r="L36" s="609"/>
      <c r="M36" s="609"/>
      <c r="N36" s="609"/>
    </row>
    <row r="37" spans="1:14" ht="15.75" x14ac:dyDescent="0.2">
      <c r="A37" s="610"/>
      <c r="B37" s="610"/>
      <c r="C37" s="610"/>
      <c r="D37" s="610"/>
      <c r="E37" s="610"/>
      <c r="F37" s="610"/>
      <c r="G37" s="610"/>
      <c r="H37" s="610"/>
      <c r="I37" s="610"/>
    </row>
    <row r="38" spans="1:14" ht="15.75" x14ac:dyDescent="0.2">
      <c r="A38" s="289"/>
    </row>
    <row r="39" spans="1:14" ht="15.75" x14ac:dyDescent="0.2">
      <c r="A39" s="606" t="s">
        <v>56</v>
      </c>
      <c r="B39" s="606"/>
      <c r="C39" s="606"/>
      <c r="D39" s="606"/>
      <c r="E39" s="606"/>
      <c r="F39" s="611" t="str">
        <f>Исх!B34</f>
        <v>ООО «РН-БашНИПИнефть»</v>
      </c>
      <c r="G39" s="611"/>
      <c r="H39" s="611"/>
      <c r="I39" s="167"/>
      <c r="J39" s="292"/>
      <c r="K39" s="292"/>
      <c r="L39" s="292"/>
      <c r="M39" s="292"/>
      <c r="N39" s="292"/>
    </row>
    <row r="40" spans="1:14" ht="15.75" x14ac:dyDescent="0.2">
      <c r="A40" s="289"/>
    </row>
    <row r="41" spans="1:14" ht="15.75" x14ac:dyDescent="0.2">
      <c r="A41" s="606" t="s">
        <v>57</v>
      </c>
      <c r="B41" s="606"/>
      <c r="C41" s="607" t="str">
        <f>CONCATENATE(Исх!B40,Исх!C40)</f>
        <v>17679-Р-001.002.007-ТС-01-Ч-005</v>
      </c>
      <c r="D41" s="608"/>
      <c r="E41" s="608"/>
      <c r="F41" s="608"/>
      <c r="G41" s="608"/>
      <c r="H41" s="167"/>
      <c r="I41" s="167"/>
      <c r="J41" s="167"/>
      <c r="K41" s="167"/>
      <c r="L41" s="167"/>
      <c r="M41" s="167"/>
      <c r="N41" s="167"/>
    </row>
    <row r="42" spans="1:14" ht="15.75" x14ac:dyDescent="0.2">
      <c r="A42" s="289"/>
    </row>
    <row r="43" spans="1:14" ht="15.75" x14ac:dyDescent="0.2">
      <c r="A43" s="606" t="s">
        <v>58</v>
      </c>
      <c r="B43" s="606"/>
      <c r="C43" s="606"/>
      <c r="D43" s="606"/>
      <c r="E43" s="606"/>
      <c r="F43" s="609" t="str">
        <f>E31</f>
        <v>ООО «Нефтьмонтаж»,</v>
      </c>
      <c r="G43" s="609"/>
      <c r="H43" s="609"/>
      <c r="I43" s="609"/>
      <c r="J43" s="609"/>
      <c r="K43" s="609"/>
      <c r="L43" s="609"/>
      <c r="M43" s="609"/>
      <c r="N43" s="609"/>
    </row>
    <row r="44" spans="1:14" ht="15.75" x14ac:dyDescent="0.2">
      <c r="A44" s="289"/>
    </row>
    <row r="45" spans="1:14" ht="15.75" x14ac:dyDescent="0.2">
      <c r="A45" s="606" t="s">
        <v>57</v>
      </c>
      <c r="B45" s="606"/>
      <c r="C45" s="607" t="s">
        <v>376</v>
      </c>
      <c r="D45" s="608"/>
      <c r="E45" s="608"/>
      <c r="F45" s="608"/>
      <c r="G45" s="608"/>
      <c r="H45" s="167"/>
      <c r="I45" s="167"/>
      <c r="J45" s="167"/>
      <c r="K45" s="167"/>
      <c r="L45" s="167"/>
      <c r="M45" s="167"/>
      <c r="N45" s="167"/>
    </row>
    <row r="46" spans="1:14" ht="15.75" x14ac:dyDescent="0.2">
      <c r="A46" s="289"/>
    </row>
    <row r="47" spans="1:14" ht="15.75" x14ac:dyDescent="0.2">
      <c r="A47" s="289"/>
    </row>
    <row r="48" spans="1:14" ht="15.75" x14ac:dyDescent="0.25">
      <c r="A48" s="289" t="s">
        <v>59</v>
      </c>
      <c r="J48" s="624" t="str">
        <f>Исх!B32</f>
        <v>ООО «Соровскнефть»</v>
      </c>
      <c r="K48" s="624"/>
    </row>
    <row r="49" spans="1:28" ht="24.75" customHeight="1" x14ac:dyDescent="0.25">
      <c r="A49" s="624" t="str">
        <f>Исх!D26</f>
        <v xml:space="preserve"> Ведущий специалист ООО «РН-СтройКонтроль» </v>
      </c>
      <c r="B49" s="624"/>
      <c r="C49" s="624"/>
      <c r="D49" s="624"/>
      <c r="E49" s="626" t="str">
        <f>Исх!E26</f>
        <v>Башкиров В.А.</v>
      </c>
      <c r="F49" s="626"/>
      <c r="G49" s="168"/>
      <c r="H49" s="168"/>
      <c r="I49" s="168"/>
      <c r="J49" s="625"/>
      <c r="K49" s="625"/>
      <c r="L49" s="169"/>
      <c r="M49" s="169"/>
      <c r="N49" s="169"/>
    </row>
    <row r="50" spans="1:28" ht="15.75" x14ac:dyDescent="0.2">
      <c r="A50" s="140"/>
      <c r="B50" s="170"/>
      <c r="C50" s="171"/>
    </row>
    <row r="51" spans="1:28" ht="15.75" x14ac:dyDescent="0.2">
      <c r="A51" s="622" t="s">
        <v>60</v>
      </c>
      <c r="B51" s="622"/>
      <c r="C51" s="142">
        <f>A85</f>
        <v>44052</v>
      </c>
    </row>
    <row r="52" spans="1:28" ht="15.75" x14ac:dyDescent="0.2">
      <c r="A52" s="289"/>
      <c r="C52" s="289"/>
    </row>
    <row r="53" spans="1:28" ht="15.75" x14ac:dyDescent="0.2">
      <c r="A53" s="622" t="s">
        <v>61</v>
      </c>
      <c r="B53" s="622"/>
      <c r="C53" s="142">
        <f>J91</f>
        <v>44053</v>
      </c>
    </row>
    <row r="56" spans="1:28" ht="15.75" x14ac:dyDescent="0.2">
      <c r="A56" s="602" t="s">
        <v>62</v>
      </c>
      <c r="B56" s="602"/>
      <c r="C56" s="602"/>
      <c r="D56" s="602"/>
      <c r="E56" s="602"/>
      <c r="F56" s="602"/>
      <c r="G56" s="602"/>
      <c r="H56" s="602"/>
      <c r="I56" s="602"/>
      <c r="J56" s="602"/>
      <c r="K56" s="602"/>
      <c r="L56" s="602"/>
      <c r="M56" s="602"/>
      <c r="N56" s="602"/>
    </row>
    <row r="57" spans="1:28" ht="15.75" x14ac:dyDescent="0.2">
      <c r="A57" s="602" t="s">
        <v>63</v>
      </c>
      <c r="B57" s="602"/>
      <c r="C57" s="602"/>
      <c r="D57" s="602"/>
      <c r="E57" s="602"/>
      <c r="F57" s="602"/>
      <c r="G57" s="602"/>
      <c r="H57" s="602"/>
      <c r="I57" s="602"/>
      <c r="J57" s="602"/>
      <c r="K57" s="602"/>
      <c r="L57" s="602"/>
      <c r="M57" s="602"/>
      <c r="N57" s="602"/>
    </row>
    <row r="58" spans="1:28" ht="15.75" customHeight="1" x14ac:dyDescent="0.2">
      <c r="A58" s="602" t="s">
        <v>64</v>
      </c>
      <c r="B58" s="602"/>
      <c r="C58" s="602"/>
      <c r="D58" s="602"/>
      <c r="E58" s="602"/>
      <c r="F58" s="602"/>
      <c r="G58" s="602"/>
      <c r="H58" s="602"/>
      <c r="I58" s="602"/>
      <c r="J58" s="602"/>
      <c r="K58" s="602"/>
      <c r="L58" s="602"/>
      <c r="M58" s="602"/>
      <c r="N58" s="602"/>
      <c r="O58" s="595" t="s">
        <v>102</v>
      </c>
      <c r="P58" s="596"/>
      <c r="Q58" s="597"/>
      <c r="R58" s="595" t="s">
        <v>89</v>
      </c>
      <c r="S58" s="597"/>
      <c r="T58" s="595" t="s">
        <v>86</v>
      </c>
      <c r="U58" s="597"/>
      <c r="V58" s="630"/>
      <c r="W58" s="631"/>
      <c r="X58" s="595" t="s">
        <v>103</v>
      </c>
      <c r="Y58" s="596"/>
      <c r="Z58" s="596"/>
      <c r="AA58" s="597"/>
    </row>
    <row r="59" spans="1:28" ht="51" customHeight="1" x14ac:dyDescent="0.2">
      <c r="A59" s="618" t="s">
        <v>65</v>
      </c>
      <c r="B59" s="623"/>
      <c r="C59" s="619"/>
      <c r="D59" s="636" t="s">
        <v>66</v>
      </c>
      <c r="E59" s="636"/>
      <c r="F59" s="636" t="s">
        <v>67</v>
      </c>
      <c r="G59" s="636"/>
      <c r="H59" s="636" t="s">
        <v>68</v>
      </c>
      <c r="I59" s="636"/>
      <c r="J59" s="636" t="s">
        <v>69</v>
      </c>
      <c r="K59" s="636"/>
      <c r="L59" s="636"/>
      <c r="M59" s="636"/>
      <c r="N59" s="287" t="s">
        <v>70</v>
      </c>
      <c r="O59" s="595" t="s">
        <v>88</v>
      </c>
      <c r="P59" s="596"/>
      <c r="Q59" s="597"/>
      <c r="R59" s="595" t="s">
        <v>89</v>
      </c>
      <c r="S59" s="597"/>
      <c r="T59" s="595" t="s">
        <v>86</v>
      </c>
      <c r="U59" s="597"/>
      <c r="V59" s="630"/>
      <c r="W59" s="631"/>
      <c r="X59" s="595" t="s">
        <v>90</v>
      </c>
      <c r="Y59" s="596"/>
      <c r="Z59" s="596"/>
      <c r="AA59" s="597"/>
      <c r="AB59" s="172"/>
    </row>
    <row r="60" spans="1:28" s="173" customFormat="1" x14ac:dyDescent="0.2">
      <c r="A60" s="618">
        <v>1</v>
      </c>
      <c r="B60" s="623"/>
      <c r="C60" s="619"/>
      <c r="D60" s="618">
        <v>2</v>
      </c>
      <c r="E60" s="619"/>
      <c r="F60" s="618">
        <v>3</v>
      </c>
      <c r="G60" s="619"/>
      <c r="H60" s="618">
        <v>4</v>
      </c>
      <c r="I60" s="619"/>
      <c r="J60" s="618">
        <v>5</v>
      </c>
      <c r="K60" s="623"/>
      <c r="L60" s="623"/>
      <c r="M60" s="619"/>
      <c r="N60" s="287">
        <v>6</v>
      </c>
    </row>
    <row r="61" spans="1:28" ht="42" customHeight="1" x14ac:dyDescent="0.2">
      <c r="A61" s="595" t="str">
        <f>O61</f>
        <v>Романенко Виталий Александрович</v>
      </c>
      <c r="B61" s="596"/>
      <c r="C61" s="597"/>
      <c r="D61" s="595" t="s">
        <v>71</v>
      </c>
      <c r="E61" s="597"/>
      <c r="F61" s="595" t="str">
        <f>T61</f>
        <v xml:space="preserve">Производитель работ </v>
      </c>
      <c r="G61" s="597"/>
      <c r="H61" s="630">
        <f>C51</f>
        <v>44052</v>
      </c>
      <c r="I61" s="631"/>
      <c r="J61" s="595" t="str">
        <f>X61</f>
        <v>Специалист сварочного производства  II уровня  удостоверение №СУР-13АЦ-II-10419, протокол №СУР-13АЦ-II-13647 от 08.12.2017 г.</v>
      </c>
      <c r="K61" s="596"/>
      <c r="L61" s="596"/>
      <c r="M61" s="597"/>
      <c r="N61" s="172">
        <f>C53</f>
        <v>44053</v>
      </c>
      <c r="O61" s="595" t="s">
        <v>372</v>
      </c>
      <c r="P61" s="596"/>
      <c r="Q61" s="597"/>
      <c r="R61" s="595" t="s">
        <v>71</v>
      </c>
      <c r="S61" s="597"/>
      <c r="T61" s="595" t="s">
        <v>373</v>
      </c>
      <c r="U61" s="597"/>
      <c r="V61" s="630"/>
      <c r="W61" s="631"/>
      <c r="X61" s="595" t="s">
        <v>374</v>
      </c>
      <c r="Y61" s="596"/>
      <c r="Z61" s="596"/>
      <c r="AA61" s="597"/>
    </row>
    <row r="62" spans="1:28" ht="12.75" customHeight="1" x14ac:dyDescent="0.2">
      <c r="A62" s="141"/>
      <c r="B62" s="141"/>
      <c r="C62" s="141"/>
      <c r="D62" s="141"/>
      <c r="E62" s="141"/>
      <c r="F62" s="141"/>
      <c r="G62" s="141"/>
      <c r="H62" s="141"/>
      <c r="I62" s="141"/>
      <c r="J62" s="141"/>
      <c r="K62" s="141"/>
      <c r="L62" s="141"/>
      <c r="M62" s="141"/>
      <c r="N62" s="174"/>
      <c r="O62" s="595" t="s">
        <v>102</v>
      </c>
      <c r="P62" s="596"/>
      <c r="Q62" s="597"/>
      <c r="R62" s="595" t="s">
        <v>89</v>
      </c>
      <c r="S62" s="597"/>
      <c r="T62" s="595" t="s">
        <v>86</v>
      </c>
      <c r="U62" s="597"/>
      <c r="V62" s="630"/>
      <c r="W62" s="631"/>
      <c r="X62" s="595" t="s">
        <v>103</v>
      </c>
      <c r="Y62" s="596"/>
      <c r="Z62" s="596"/>
      <c r="AA62" s="597"/>
      <c r="AB62" s="172"/>
    </row>
    <row r="63" spans="1:28" ht="12.75" customHeight="1" x14ac:dyDescent="0.2">
      <c r="A63" s="141"/>
      <c r="B63" s="141"/>
      <c r="C63" s="141"/>
      <c r="D63" s="141"/>
      <c r="E63" s="141"/>
      <c r="F63" s="141"/>
      <c r="G63" s="141"/>
      <c r="H63" s="141"/>
      <c r="I63" s="141"/>
      <c r="J63" s="141"/>
      <c r="K63" s="141"/>
      <c r="L63" s="141"/>
      <c r="M63" s="141"/>
      <c r="N63" s="174"/>
      <c r="O63" s="595" t="s">
        <v>150</v>
      </c>
      <c r="P63" s="596"/>
      <c r="Q63" s="597"/>
      <c r="R63" s="595" t="s">
        <v>89</v>
      </c>
      <c r="S63" s="597"/>
      <c r="T63" s="595" t="s">
        <v>228</v>
      </c>
      <c r="U63" s="597"/>
      <c r="V63" s="630"/>
      <c r="W63" s="631"/>
      <c r="X63" s="595" t="s">
        <v>151</v>
      </c>
      <c r="Y63" s="596"/>
      <c r="Z63" s="596"/>
      <c r="AA63" s="597"/>
    </row>
    <row r="64" spans="1:28" ht="15.75" x14ac:dyDescent="0.2">
      <c r="A64" s="602" t="s">
        <v>72</v>
      </c>
      <c r="B64" s="602"/>
      <c r="C64" s="602"/>
      <c r="D64" s="602"/>
      <c r="E64" s="602"/>
      <c r="F64" s="602"/>
      <c r="G64" s="602"/>
      <c r="H64" s="602"/>
      <c r="I64" s="602"/>
      <c r="J64" s="602"/>
      <c r="K64" s="602"/>
      <c r="L64" s="602"/>
      <c r="M64" s="602"/>
      <c r="N64" s="602"/>
    </row>
    <row r="65" spans="1:18" ht="15.75" x14ac:dyDescent="0.2">
      <c r="A65" s="602" t="s">
        <v>73</v>
      </c>
      <c r="B65" s="602"/>
      <c r="C65" s="602"/>
      <c r="D65" s="602"/>
      <c r="E65" s="602"/>
      <c r="F65" s="602"/>
      <c r="G65" s="602"/>
      <c r="H65" s="602"/>
      <c r="I65" s="602"/>
      <c r="J65" s="602"/>
      <c r="K65" s="602"/>
      <c r="L65" s="602"/>
      <c r="M65" s="602"/>
      <c r="N65" s="602"/>
      <c r="O65" s="595" t="s">
        <v>375</v>
      </c>
      <c r="P65" s="596"/>
      <c r="Q65" s="597"/>
    </row>
    <row r="66" spans="1:18" ht="15.75" x14ac:dyDescent="0.2">
      <c r="A66" s="288"/>
      <c r="B66" s="288"/>
      <c r="C66" s="288"/>
      <c r="D66" s="288"/>
      <c r="E66" s="288"/>
      <c r="F66" s="288"/>
      <c r="G66" s="288"/>
      <c r="H66" s="288"/>
      <c r="I66" s="288"/>
      <c r="J66" s="288"/>
      <c r="K66" s="288"/>
      <c r="L66" s="288"/>
      <c r="M66" s="288"/>
      <c r="N66" s="288"/>
    </row>
    <row r="67" spans="1:18" ht="15.75" x14ac:dyDescent="0.2">
      <c r="A67" s="288"/>
      <c r="B67" s="288"/>
      <c r="C67" s="288"/>
      <c r="D67" s="288"/>
      <c r="E67" s="288"/>
      <c r="F67" s="288"/>
      <c r="G67" s="288"/>
      <c r="H67" s="288"/>
      <c r="I67" s="288"/>
      <c r="J67" s="288"/>
      <c r="K67" s="288"/>
      <c r="L67" s="288"/>
      <c r="M67" s="288"/>
      <c r="N67" s="288"/>
    </row>
    <row r="68" spans="1:18" s="290" customFormat="1" ht="15" x14ac:dyDescent="0.2">
      <c r="A68" s="636" t="s">
        <v>65</v>
      </c>
      <c r="B68" s="636"/>
      <c r="C68" s="636" t="s">
        <v>74</v>
      </c>
      <c r="D68" s="636" t="s">
        <v>75</v>
      </c>
      <c r="E68" s="636" t="s">
        <v>76</v>
      </c>
      <c r="F68" s="636"/>
      <c r="G68" s="636"/>
      <c r="H68" s="636"/>
      <c r="I68" s="636"/>
      <c r="J68" s="636"/>
      <c r="K68" s="636"/>
      <c r="L68" s="636"/>
      <c r="M68" s="636" t="s">
        <v>77</v>
      </c>
      <c r="N68" s="636"/>
      <c r="Q68" s="637"/>
      <c r="R68" s="637"/>
    </row>
    <row r="69" spans="1:18" s="290" customFormat="1" ht="30" customHeight="1" x14ac:dyDescent="0.2">
      <c r="A69" s="636"/>
      <c r="B69" s="636"/>
      <c r="C69" s="636"/>
      <c r="D69" s="636"/>
      <c r="E69" s="636" t="s">
        <v>23</v>
      </c>
      <c r="F69" s="636"/>
      <c r="G69" s="636" t="s">
        <v>78</v>
      </c>
      <c r="H69" s="636"/>
      <c r="I69" s="636" t="s">
        <v>79</v>
      </c>
      <c r="J69" s="636"/>
      <c r="K69" s="636"/>
      <c r="L69" s="636"/>
      <c r="M69" s="636"/>
      <c r="N69" s="636"/>
      <c r="Q69" s="637"/>
      <c r="R69" s="637"/>
    </row>
    <row r="70" spans="1:18" s="290" customFormat="1" ht="51" customHeight="1" x14ac:dyDescent="0.2">
      <c r="A70" s="641" t="s">
        <v>573</v>
      </c>
      <c r="B70" s="642"/>
      <c r="C70" s="333">
        <v>5</v>
      </c>
      <c r="D70" s="335" t="s">
        <v>575</v>
      </c>
      <c r="E70" s="643" t="s">
        <v>577</v>
      </c>
      <c r="F70" s="644"/>
      <c r="G70" s="645" t="s">
        <v>579</v>
      </c>
      <c r="H70" s="646"/>
      <c r="I70" s="643" t="s">
        <v>581</v>
      </c>
      <c r="J70" s="647"/>
      <c r="K70" s="647"/>
      <c r="L70" s="644"/>
      <c r="M70" s="598" t="s">
        <v>153</v>
      </c>
      <c r="N70" s="598"/>
      <c r="P70" s="176"/>
      <c r="Q70" s="49" t="s">
        <v>98</v>
      </c>
      <c r="R70" s="291" t="s">
        <v>97</v>
      </c>
    </row>
    <row r="71" spans="1:18" s="290" customFormat="1" ht="51" customHeight="1" x14ac:dyDescent="0.2">
      <c r="A71" s="648" t="s">
        <v>574</v>
      </c>
      <c r="B71" s="649"/>
      <c r="C71" s="334">
        <v>4</v>
      </c>
      <c r="D71" s="336" t="s">
        <v>576</v>
      </c>
      <c r="E71" s="650" t="s">
        <v>578</v>
      </c>
      <c r="F71" s="651"/>
      <c r="G71" s="652" t="s">
        <v>580</v>
      </c>
      <c r="H71" s="653"/>
      <c r="I71" s="643" t="s">
        <v>581</v>
      </c>
      <c r="J71" s="647"/>
      <c r="K71" s="647"/>
      <c r="L71" s="644"/>
      <c r="M71" s="598" t="s">
        <v>153</v>
      </c>
      <c r="N71" s="598"/>
      <c r="P71" s="176"/>
      <c r="Q71" s="49" t="s">
        <v>99</v>
      </c>
      <c r="R71" s="291" t="s">
        <v>93</v>
      </c>
    </row>
    <row r="72" spans="1:18" s="290" customFormat="1" ht="51" customHeight="1" x14ac:dyDescent="0.2">
      <c r="A72" s="638"/>
      <c r="B72" s="638"/>
      <c r="C72" s="291"/>
      <c r="D72" s="291"/>
      <c r="E72" s="598"/>
      <c r="F72" s="598"/>
      <c r="G72" s="635"/>
      <c r="H72" s="635"/>
      <c r="I72" s="598"/>
      <c r="J72" s="598"/>
      <c r="K72" s="598"/>
      <c r="L72" s="598"/>
      <c r="M72" s="598"/>
      <c r="N72" s="598"/>
      <c r="P72" s="176"/>
      <c r="Q72" s="177" t="s">
        <v>100</v>
      </c>
      <c r="R72" s="291" t="s">
        <v>95</v>
      </c>
    </row>
    <row r="73" spans="1:18" s="290" customFormat="1" ht="51" customHeight="1" x14ac:dyDescent="0.2">
      <c r="A73" s="638"/>
      <c r="B73" s="638"/>
      <c r="C73" s="291"/>
      <c r="D73" s="291"/>
      <c r="E73" s="598"/>
      <c r="F73" s="598"/>
      <c r="G73" s="635"/>
      <c r="H73" s="635"/>
      <c r="I73" s="598"/>
      <c r="J73" s="598"/>
      <c r="K73" s="598"/>
      <c r="L73" s="598"/>
      <c r="M73" s="598"/>
      <c r="N73" s="598"/>
      <c r="P73" s="176"/>
      <c r="Q73" s="49" t="s">
        <v>101</v>
      </c>
      <c r="R73" s="291" t="s">
        <v>94</v>
      </c>
    </row>
    <row r="83" spans="1:17" ht="110.1" customHeight="1" x14ac:dyDescent="0.2">
      <c r="A83" s="287" t="s">
        <v>81</v>
      </c>
      <c r="B83" s="287" t="s">
        <v>41</v>
      </c>
      <c r="C83" s="287" t="s">
        <v>42</v>
      </c>
      <c r="D83" s="287" t="s">
        <v>43</v>
      </c>
      <c r="E83" s="287" t="s">
        <v>44</v>
      </c>
      <c r="F83" s="287" t="s">
        <v>45</v>
      </c>
      <c r="G83" s="636" t="s">
        <v>46</v>
      </c>
      <c r="H83" s="636"/>
      <c r="I83" s="287" t="s">
        <v>47</v>
      </c>
      <c r="J83" s="287" t="s">
        <v>48</v>
      </c>
      <c r="K83" s="287" t="s">
        <v>49</v>
      </c>
      <c r="L83" s="287" t="s">
        <v>82</v>
      </c>
      <c r="M83" s="287" t="s">
        <v>227</v>
      </c>
      <c r="N83" s="287" t="s">
        <v>50</v>
      </c>
      <c r="Q83" s="140" t="s">
        <v>96</v>
      </c>
    </row>
    <row r="84" spans="1:17" ht="13.5" thickBot="1" x14ac:dyDescent="0.25">
      <c r="A84" s="294">
        <v>1</v>
      </c>
      <c r="B84" s="294">
        <v>2</v>
      </c>
      <c r="C84" s="294">
        <v>3</v>
      </c>
      <c r="D84" s="294">
        <v>4</v>
      </c>
      <c r="E84" s="294">
        <v>5</v>
      </c>
      <c r="F84" s="294">
        <v>6</v>
      </c>
      <c r="G84" s="654">
        <v>7</v>
      </c>
      <c r="H84" s="655"/>
      <c r="I84" s="294">
        <v>8</v>
      </c>
      <c r="J84" s="294">
        <v>9</v>
      </c>
      <c r="K84" s="294">
        <v>10</v>
      </c>
      <c r="L84" s="294">
        <v>11</v>
      </c>
      <c r="M84" s="294">
        <v>12</v>
      </c>
      <c r="N84" s="294">
        <v>13</v>
      </c>
    </row>
    <row r="85" spans="1:17" s="295" customFormat="1" ht="80.25" customHeight="1" x14ac:dyDescent="0.2">
      <c r="A85" s="337">
        <v>44052</v>
      </c>
      <c r="B85" s="345" t="s">
        <v>587</v>
      </c>
      <c r="C85" s="342" t="s">
        <v>592</v>
      </c>
      <c r="D85" s="340" t="str">
        <f>CONCATENATE(T61,O65)</f>
        <v>Производитель работ Романенко В.А.</v>
      </c>
      <c r="E85" s="340" t="s">
        <v>585</v>
      </c>
      <c r="F85" s="341" t="str">
        <f>VLOOKUP(A85,Погода!B$3:H$11000,5)</f>
        <v>30 °С; облачно; 3 м/с</v>
      </c>
      <c r="G85" s="656" t="s">
        <v>582</v>
      </c>
      <c r="H85" s="657"/>
      <c r="I85" s="335" t="s">
        <v>575</v>
      </c>
      <c r="J85" s="339"/>
      <c r="K85" s="340" t="str">
        <f>O65</f>
        <v>Романенко В.А.</v>
      </c>
      <c r="L85" s="339"/>
      <c r="M85" s="340" t="s">
        <v>584</v>
      </c>
      <c r="N85" s="339" t="s">
        <v>83</v>
      </c>
    </row>
    <row r="86" spans="1:17" s="295" customFormat="1" ht="80.25" customHeight="1" x14ac:dyDescent="0.2">
      <c r="A86" s="337">
        <v>44052</v>
      </c>
      <c r="B86" s="346" t="s">
        <v>593</v>
      </c>
      <c r="C86" s="342" t="s">
        <v>592</v>
      </c>
      <c r="D86" s="340" t="str">
        <f t="shared" ref="D86:D88" si="0">D85</f>
        <v>Производитель работ Романенко В.А.</v>
      </c>
      <c r="E86" s="340" t="s">
        <v>585</v>
      </c>
      <c r="F86" s="341" t="str">
        <f>VLOOKUP(A86,Погода!B$3:H$11000,5)</f>
        <v>30 °С; облачно; 3 м/с</v>
      </c>
      <c r="G86" s="658" t="s">
        <v>583</v>
      </c>
      <c r="H86" s="659"/>
      <c r="I86" s="338" t="s">
        <v>576</v>
      </c>
      <c r="J86" s="339"/>
      <c r="K86" s="340" t="str">
        <f t="shared" ref="K86:K88" si="1">K85</f>
        <v>Романенко В.А.</v>
      </c>
      <c r="L86" s="339"/>
      <c r="M86" s="340" t="s">
        <v>584</v>
      </c>
      <c r="N86" s="339" t="s">
        <v>83</v>
      </c>
    </row>
    <row r="87" spans="1:17" s="295" customFormat="1" ht="80.25" customHeight="1" x14ac:dyDescent="0.2">
      <c r="A87" s="337">
        <v>44053</v>
      </c>
      <c r="B87" s="343" t="s">
        <v>588</v>
      </c>
      <c r="C87" s="342" t="s">
        <v>586</v>
      </c>
      <c r="D87" s="340" t="str">
        <f t="shared" si="0"/>
        <v>Производитель работ Романенко В.А.</v>
      </c>
      <c r="E87" s="340" t="s">
        <v>585</v>
      </c>
      <c r="F87" s="341" t="str">
        <f>VLOOKUP(A87,Погода!B$3:H$11000,5)</f>
        <v>30 °С; облачно; 4 м/с</v>
      </c>
      <c r="G87" s="658" t="s">
        <v>582</v>
      </c>
      <c r="H87" s="659"/>
      <c r="I87" s="335" t="s">
        <v>575</v>
      </c>
      <c r="J87" s="339"/>
      <c r="K87" s="340" t="str">
        <f t="shared" si="1"/>
        <v>Романенко В.А.</v>
      </c>
      <c r="L87" s="339"/>
      <c r="M87" s="340" t="s">
        <v>584</v>
      </c>
      <c r="N87" s="339" t="s">
        <v>83</v>
      </c>
    </row>
    <row r="88" spans="1:17" s="295" customFormat="1" ht="80.25" customHeight="1" x14ac:dyDescent="0.2">
      <c r="A88" s="337">
        <v>44053</v>
      </c>
      <c r="B88" s="344" t="s">
        <v>591</v>
      </c>
      <c r="C88" s="342" t="s">
        <v>586</v>
      </c>
      <c r="D88" s="340" t="str">
        <f t="shared" si="0"/>
        <v>Производитель работ Романенко В.А.</v>
      </c>
      <c r="E88" s="340" t="s">
        <v>585</v>
      </c>
      <c r="F88" s="341" t="str">
        <f>VLOOKUP(A88,Погода!B$3:H$11000,5)</f>
        <v>30 °С; облачно; 4 м/с</v>
      </c>
      <c r="G88" s="658" t="s">
        <v>583</v>
      </c>
      <c r="H88" s="659"/>
      <c r="I88" s="338" t="s">
        <v>576</v>
      </c>
      <c r="J88" s="339"/>
      <c r="K88" s="340" t="str">
        <f t="shared" si="1"/>
        <v>Романенко В.А.</v>
      </c>
      <c r="L88" s="339"/>
      <c r="M88" s="340" t="s">
        <v>584</v>
      </c>
      <c r="N88" s="339" t="s">
        <v>83</v>
      </c>
    </row>
    <row r="89" spans="1:17" ht="15" x14ac:dyDescent="0.2">
      <c r="A89" s="143"/>
      <c r="B89" s="182"/>
      <c r="C89" s="183"/>
      <c r="D89" s="183"/>
      <c r="E89" s="184"/>
      <c r="F89" s="182"/>
      <c r="G89" s="185"/>
      <c r="H89" s="185"/>
      <c r="I89" s="184"/>
      <c r="J89" s="186"/>
      <c r="K89" s="184"/>
      <c r="L89" s="290"/>
      <c r="M89" s="186"/>
      <c r="N89" s="290"/>
    </row>
    <row r="90" spans="1:17" x14ac:dyDescent="0.2">
      <c r="A90" s="627" t="s">
        <v>51</v>
      </c>
      <c r="B90" s="627"/>
      <c r="C90" s="627"/>
      <c r="D90" s="627"/>
      <c r="E90" s="627"/>
      <c r="F90" s="627"/>
      <c r="G90" s="627"/>
      <c r="H90" s="627"/>
      <c r="I90" s="627"/>
      <c r="J90" s="627"/>
      <c r="K90" s="627"/>
      <c r="L90" s="627"/>
      <c r="M90" s="627"/>
      <c r="N90" s="627"/>
    </row>
    <row r="91" spans="1:17" ht="21" customHeight="1" x14ac:dyDescent="0.2">
      <c r="A91" s="594" t="s">
        <v>377</v>
      </c>
      <c r="B91" s="594"/>
      <c r="C91" s="594"/>
      <c r="D91" s="594"/>
      <c r="E91" s="594"/>
      <c r="F91" s="594"/>
      <c r="G91" s="594"/>
      <c r="H91" s="594"/>
      <c r="I91" s="594"/>
      <c r="J91" s="187">
        <f>A88</f>
        <v>44053</v>
      </c>
      <c r="K91" s="82"/>
      <c r="L91" s="82"/>
      <c r="M91" s="82"/>
      <c r="N91" s="82"/>
    </row>
  </sheetData>
  <mergeCells count="118">
    <mergeCell ref="A91:I91"/>
    <mergeCell ref="A90:N90"/>
    <mergeCell ref="G84:H84"/>
    <mergeCell ref="G85:H85"/>
    <mergeCell ref="A73:B73"/>
    <mergeCell ref="E73:F73"/>
    <mergeCell ref="G73:H73"/>
    <mergeCell ref="G86:H86"/>
    <mergeCell ref="G87:H87"/>
    <mergeCell ref="G88:H88"/>
    <mergeCell ref="I73:L73"/>
    <mergeCell ref="M73:N73"/>
    <mergeCell ref="G83:H83"/>
    <mergeCell ref="A71:B71"/>
    <mergeCell ref="E71:F71"/>
    <mergeCell ref="G71:H71"/>
    <mergeCell ref="I71:L71"/>
    <mergeCell ref="M71:N71"/>
    <mergeCell ref="A72:B72"/>
    <mergeCell ref="E72:F72"/>
    <mergeCell ref="G72:H72"/>
    <mergeCell ref="I72:L72"/>
    <mergeCell ref="M72:N72"/>
    <mergeCell ref="I69:L69"/>
    <mergeCell ref="Q69:R69"/>
    <mergeCell ref="A70:B70"/>
    <mergeCell ref="E70:F70"/>
    <mergeCell ref="G70:H70"/>
    <mergeCell ref="I70:L70"/>
    <mergeCell ref="M70:N70"/>
    <mergeCell ref="A65:N65"/>
    <mergeCell ref="O65:Q65"/>
    <mergeCell ref="A68:B69"/>
    <mergeCell ref="C68:C69"/>
    <mergeCell ref="D68:D69"/>
    <mergeCell ref="E68:L68"/>
    <mergeCell ref="M68:N69"/>
    <mergeCell ref="Q68:R68"/>
    <mergeCell ref="E69:F69"/>
    <mergeCell ref="G69:H69"/>
    <mergeCell ref="X63:AA63"/>
    <mergeCell ref="A64:N64"/>
    <mergeCell ref="R61:S61"/>
    <mergeCell ref="T61:U61"/>
    <mergeCell ref="V61:W61"/>
    <mergeCell ref="X61:AA61"/>
    <mergeCell ref="O62:Q62"/>
    <mergeCell ref="R62:S62"/>
    <mergeCell ref="T62:U62"/>
    <mergeCell ref="V62:W62"/>
    <mergeCell ref="X62:AA62"/>
    <mergeCell ref="A61:C61"/>
    <mergeCell ref="D61:E61"/>
    <mergeCell ref="F61:G61"/>
    <mergeCell ref="H61:I61"/>
    <mergeCell ref="J61:M61"/>
    <mergeCell ref="O61:Q61"/>
    <mergeCell ref="A60:C60"/>
    <mergeCell ref="D60:E60"/>
    <mergeCell ref="F60:G60"/>
    <mergeCell ref="H60:I60"/>
    <mergeCell ref="J60:M60"/>
    <mergeCell ref="O63:Q63"/>
    <mergeCell ref="R63:S63"/>
    <mergeCell ref="T63:U63"/>
    <mergeCell ref="V63:W63"/>
    <mergeCell ref="R58:S58"/>
    <mergeCell ref="T58:U58"/>
    <mergeCell ref="V58:W58"/>
    <mergeCell ref="X58:AA58"/>
    <mergeCell ref="A59:C59"/>
    <mergeCell ref="D59:E59"/>
    <mergeCell ref="F59:G59"/>
    <mergeCell ref="H59:I59"/>
    <mergeCell ref="J59:M59"/>
    <mergeCell ref="O59:Q59"/>
    <mergeCell ref="R59:S59"/>
    <mergeCell ref="T59:U59"/>
    <mergeCell ref="V59:W59"/>
    <mergeCell ref="X59:AA59"/>
    <mergeCell ref="A51:B51"/>
    <mergeCell ref="A53:B53"/>
    <mergeCell ref="A56:N56"/>
    <mergeCell ref="A57:N57"/>
    <mergeCell ref="A58:N58"/>
    <mergeCell ref="O58:Q58"/>
    <mergeCell ref="A43:E43"/>
    <mergeCell ref="F43:N43"/>
    <mergeCell ref="A45:B45"/>
    <mergeCell ref="C45:G45"/>
    <mergeCell ref="J48:K48"/>
    <mergeCell ref="A49:D49"/>
    <mergeCell ref="E49:F49"/>
    <mergeCell ref="J49:K49"/>
    <mergeCell ref="I36:N36"/>
    <mergeCell ref="A37:I37"/>
    <mergeCell ref="A39:E39"/>
    <mergeCell ref="F39:H39"/>
    <mergeCell ref="A41:B41"/>
    <mergeCell ref="C41:G41"/>
    <mergeCell ref="A29:N29"/>
    <mergeCell ref="A30:N30"/>
    <mergeCell ref="A31:D31"/>
    <mergeCell ref="E31:N31"/>
    <mergeCell ref="A33:C33"/>
    <mergeCell ref="D33:N34"/>
    <mergeCell ref="B11:D11"/>
    <mergeCell ref="A13:N13"/>
    <mergeCell ref="B14:C14"/>
    <mergeCell ref="D14:N14"/>
    <mergeCell ref="B16:C16"/>
    <mergeCell ref="D16:N16"/>
    <mergeCell ref="M1:N1"/>
    <mergeCell ref="M2:N2"/>
    <mergeCell ref="M3:N3"/>
    <mergeCell ref="G4:N4"/>
    <mergeCell ref="G5:N5"/>
    <mergeCell ref="A9:N9"/>
  </mergeCells>
  <pageMargins left="0.51181102362204722" right="0.11811023622047245" top="0.55118110236220474" bottom="0.15748031496062992" header="0.31496062992125984" footer="0.31496062992125984"/>
  <pageSetup paperSize="9" scale="68" fitToHeight="0" orientation="landscape" r:id="rId1"/>
  <rowBreaks count="3" manualBreakCount="3">
    <brk id="26" max="13" man="1"/>
    <brk id="54" max="13" man="1"/>
    <brk id="8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13</vt:i4>
      </vt:variant>
    </vt:vector>
  </HeadingPairs>
  <TitlesOfParts>
    <vt:vector size="26" baseType="lpstr">
      <vt:lpstr>Погода</vt:lpstr>
      <vt:lpstr>Исх</vt:lpstr>
      <vt:lpstr>База актов (2)</vt:lpstr>
      <vt:lpstr>Акт ВК6</vt:lpstr>
      <vt:lpstr>АВК</vt:lpstr>
      <vt:lpstr>Акт ВК12</vt:lpstr>
      <vt:lpstr>Акт ВК13</vt:lpstr>
      <vt:lpstr>Акт ВК14</vt:lpstr>
      <vt:lpstr>Титул ВК</vt:lpstr>
      <vt:lpstr>Лист1</vt:lpstr>
      <vt:lpstr>Жур ВК Новый</vt:lpstr>
      <vt:lpstr>ЖСР</vt:lpstr>
      <vt:lpstr>ЖСР №3</vt:lpstr>
      <vt:lpstr>'Титул ВК'!_Toc327031782</vt:lpstr>
      <vt:lpstr>ЖСР!Заголовки_для_печати</vt:lpstr>
      <vt:lpstr>'ЖСР №3'!Заголовки_для_печати</vt:lpstr>
      <vt:lpstr>'Жур ВК Новый'!Заголовки_для_печати</vt:lpstr>
      <vt:lpstr>АВК!Область_печати</vt:lpstr>
      <vt:lpstr>'Акт ВК12'!Область_печати</vt:lpstr>
      <vt:lpstr>'Акт ВК13'!Область_печати</vt:lpstr>
      <vt:lpstr>'Акт ВК14'!Область_печати</vt:lpstr>
      <vt:lpstr>'Акт ВК6'!Область_печати</vt:lpstr>
      <vt:lpstr>ЖСР!Область_печати</vt:lpstr>
      <vt:lpstr>'ЖСР №3'!Область_печати</vt:lpstr>
      <vt:lpstr>'Жур ВК Новый'!Область_печати</vt:lpstr>
      <vt:lpstr>'Титул ВК'!Область_печати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PC</cp:lastModifiedBy>
  <cp:lastPrinted>2023-04-03T07:44:32Z</cp:lastPrinted>
  <dcterms:created xsi:type="dcterms:W3CDTF">1996-10-08T23:32:33Z</dcterms:created>
  <dcterms:modified xsi:type="dcterms:W3CDTF">2023-04-20T09:40:26Z</dcterms:modified>
</cp:coreProperties>
</file>