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9591BDE-30EC-4D49-8BC4-40E5D33CFC2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заявки" sheetId="1" r:id="rId1"/>
    <sheet name="статистика" sheetId="4" r:id="rId2"/>
    <sheet name="данные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20" i="1"/>
  <c r="H31" i="1" s="1"/>
  <c r="K19" i="1"/>
  <c r="K18" i="1"/>
  <c r="H29" i="1" s="1"/>
  <c r="K17" i="1"/>
  <c r="K16" i="1"/>
  <c r="H27" i="1" s="1"/>
  <c r="H20" i="1"/>
  <c r="H19" i="1"/>
  <c r="H18" i="1"/>
  <c r="H17" i="1"/>
  <c r="H16" i="1"/>
  <c r="H7" i="1"/>
  <c r="K11" i="1"/>
  <c r="K9" i="1"/>
  <c r="K7" i="1"/>
  <c r="K8" i="1"/>
  <c r="H8" i="1"/>
  <c r="H11" i="1"/>
  <c r="H10" i="1"/>
  <c r="H9" i="1"/>
  <c r="B10" i="4"/>
  <c r="B9" i="4"/>
  <c r="B8" i="4"/>
  <c r="B7" i="4"/>
  <c r="B6" i="4"/>
  <c r="C8" i="3"/>
  <c r="H28" i="1" l="1"/>
  <c r="H30" i="1"/>
  <c r="C5" i="3"/>
  <c r="C4" i="3"/>
  <c r="C2" i="3"/>
</calcChain>
</file>

<file path=xl/sharedStrings.xml><?xml version="1.0" encoding="utf-8"?>
<sst xmlns="http://schemas.openxmlformats.org/spreadsheetml/2006/main" count="65" uniqueCount="29">
  <si>
    <t xml:space="preserve">сменный № заявки </t>
  </si>
  <si>
    <t>время начала выполнения заявки</t>
  </si>
  <si>
    <t>время окончания выполнения заявки</t>
  </si>
  <si>
    <t>№ тепловоза выполняющего заявку</t>
  </si>
  <si>
    <t>в ожидании</t>
  </si>
  <si>
    <t>в работе</t>
  </si>
  <si>
    <t>приостановлена</t>
  </si>
  <si>
    <t>выполнена</t>
  </si>
  <si>
    <t>не выполнена</t>
  </si>
  <si>
    <t>Статус</t>
  </si>
  <si>
    <t>тепловоз</t>
  </si>
  <si>
    <t>0839</t>
  </si>
  <si>
    <t>3155</t>
  </si>
  <si>
    <t>0345</t>
  </si>
  <si>
    <t>2374</t>
  </si>
  <si>
    <t>1094</t>
  </si>
  <si>
    <t>время</t>
  </si>
  <si>
    <t>кол-во заявок</t>
  </si>
  <si>
    <t>время заявок</t>
  </si>
  <si>
    <t xml:space="preserve"> Время по E6-D6</t>
  </si>
  <si>
    <t xml:space="preserve"> Время по E9-D9</t>
  </si>
  <si>
    <t xml:space="preserve"> Время по Е15-D15</t>
  </si>
  <si>
    <t xml:space="preserve"> Время по E18-D18</t>
  </si>
  <si>
    <t>Общее время по заявкам</t>
  </si>
  <si>
    <t>H7+K7+H16+K16</t>
  </si>
  <si>
    <t>H8+K8+H17+K17</t>
  </si>
  <si>
    <t>H9+K9+H18+K18</t>
  </si>
  <si>
    <t>H10+K10+H19+K19</t>
  </si>
  <si>
    <t>H11+K11+H20+K20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</si>
</sst>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12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3" borderId="5" xfId="0" applyFont="1" applyFill="1" applyBorder="1"/>
    <xf numFmtId="0" fontId="2" fillId="3" borderId="8" xfId="0" applyFont="1" applyFill="1" applyBorder="1"/>
    <xf numFmtId="0" fontId="2" fillId="3" borderId="16" xfId="0" applyFont="1" applyFill="1" applyBorder="1"/>
    <xf numFmtId="49" fontId="2" fillId="4" borderId="23" xfId="0" applyNumberFormat="1" applyFont="1" applyFill="1" applyBorder="1"/>
    <xf numFmtId="0" fontId="2" fillId="4" borderId="16" xfId="0" applyFont="1" applyFill="1" applyBorder="1"/>
    <xf numFmtId="49" fontId="2" fillId="4" borderId="4" xfId="0" applyNumberFormat="1" applyFont="1" applyFill="1" applyBorder="1"/>
    <xf numFmtId="0" fontId="2" fillId="4" borderId="5" xfId="0" applyFont="1" applyFill="1" applyBorder="1"/>
    <xf numFmtId="49" fontId="2" fillId="4" borderId="7" xfId="0" applyNumberFormat="1" applyFont="1" applyFill="1" applyBorder="1"/>
    <xf numFmtId="0" fontId="2" fillId="4" borderId="8" xfId="0" applyFont="1" applyFill="1" applyBorder="1"/>
    <xf numFmtId="0" fontId="2" fillId="3" borderId="25" xfId="0" applyFont="1" applyFill="1" applyBorder="1" applyAlignment="1">
      <alignment horizontal="center" vertical="center"/>
    </xf>
    <xf numFmtId="21" fontId="2" fillId="7" borderId="16" xfId="0" applyNumberFormat="1" applyFont="1" applyFill="1" applyBorder="1"/>
    <xf numFmtId="21" fontId="2" fillId="7" borderId="5" xfId="0" applyNumberFormat="1" applyFont="1" applyFill="1" applyBorder="1"/>
    <xf numFmtId="164" fontId="2" fillId="7" borderId="5" xfId="0" applyNumberFormat="1" applyFont="1" applyFill="1" applyBorder="1"/>
    <xf numFmtId="164" fontId="2" fillId="7" borderId="8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2" fillId="5" borderId="13" xfId="0" applyNumberFormat="1" applyFont="1" applyFill="1" applyBorder="1" applyAlignment="1">
      <alignment horizontal="center" vertical="center" wrapText="1"/>
    </xf>
    <xf numFmtId="49" fontId="2" fillId="5" borderId="14" xfId="0" applyNumberFormat="1" applyFont="1" applyFill="1" applyBorder="1" applyAlignment="1">
      <alignment horizontal="center" vertical="center" wrapText="1"/>
    </xf>
    <xf numFmtId="49" fontId="2" fillId="5" borderId="16" xfId="0" applyNumberFormat="1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27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wrapText="1"/>
    </xf>
    <xf numFmtId="0" fontId="2" fillId="4" borderId="25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21" fontId="2" fillId="0" borderId="0" xfId="0" applyNumberFormat="1" applyFont="1" applyAlignment="1">
      <alignment horizontal="center"/>
    </xf>
    <xf numFmtId="164" fontId="2" fillId="7" borderId="16" xfId="0" applyNumberFormat="1" applyFont="1" applyFill="1" applyBorder="1"/>
    <xf numFmtId="0" fontId="2" fillId="4" borderId="5" xfId="0" applyFont="1" applyFill="1" applyBorder="1" applyAlignment="1">
      <alignment horizontal="center" wrapText="1"/>
    </xf>
    <xf numFmtId="49" fontId="2" fillId="4" borderId="5" xfId="0" applyNumberFormat="1" applyFont="1" applyFill="1" applyBorder="1"/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164" formatCode="[$-F400]h:mm:ss\ AM/P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164" formatCode="[$-F400]h:mm:ss\ AM/P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Статус" displayName="Статус" ref="A1:A6" totalsRowShown="0" headerRowDxfId="8" dataDxfId="7">
  <autoFilter ref="A1:A6" xr:uid="{00000000-0009-0000-0100-000001000000}"/>
  <tableColumns count="1">
    <tableColumn id="1" xr3:uid="{00000000-0010-0000-0000-000001000000}" name="Статус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тепловоз" displayName="тепловоз" ref="B1:B6" totalsRowShown="0" headerRowDxfId="5" dataDxfId="4">
  <autoFilter ref="B1:B6" xr:uid="{00000000-0009-0000-0100-000003000000}"/>
  <tableColumns count="1">
    <tableColumn id="1" xr3:uid="{00000000-0010-0000-0100-000001000000}" name="тепловоз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43A5AF-5C64-4DCC-9846-04F9CEB2CCB2}" name="время" displayName="время" ref="C1:C8" totalsRowShown="0" headerRowDxfId="2" dataDxfId="1">
  <autoFilter ref="C1:C8" xr:uid="{0743A5AF-5C64-4DCC-9846-04F9CEB2CCB2}"/>
  <tableColumns count="1">
    <tableColumn id="1" xr3:uid="{4B61D496-FA45-48A3-9FC3-073944392522}" name="время" dataDxfId="0">
      <calculatedColumnFormula>NOW()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31"/>
  <sheetViews>
    <sheetView tabSelected="1" zoomScaleNormal="100" workbookViewId="0">
      <selection activeCell="K16" sqref="K16"/>
    </sheetView>
  </sheetViews>
  <sheetFormatPr defaultRowHeight="15.75" x14ac:dyDescent="0.25"/>
  <cols>
    <col min="1" max="1" width="9.140625" style="1"/>
    <col min="2" max="2" width="12.140625" style="1" customWidth="1"/>
    <col min="3" max="3" width="11.7109375" style="1" customWidth="1"/>
    <col min="4" max="4" width="17.28515625" style="1" customWidth="1"/>
    <col min="5" max="5" width="21.7109375" style="1" customWidth="1"/>
    <col min="6" max="6" width="12.42578125" style="1" customWidth="1"/>
    <col min="7" max="7" width="9.140625" style="1" customWidth="1"/>
    <col min="8" max="8" width="12.85546875" style="1" customWidth="1"/>
    <col min="9" max="9" width="14.7109375" style="1" customWidth="1"/>
    <col min="10" max="10" width="10.140625" style="1" customWidth="1"/>
    <col min="11" max="11" width="10.7109375" style="1" customWidth="1"/>
    <col min="12" max="12" width="12.28515625" style="1" customWidth="1"/>
    <col min="13" max="13" width="10.42578125" style="1" customWidth="1"/>
    <col min="14" max="14" width="15.7109375" style="1" customWidth="1"/>
    <col min="15" max="15" width="12" style="1" customWidth="1"/>
    <col min="16" max="16" width="12.42578125" style="1" customWidth="1"/>
    <col min="17" max="17" width="13.28515625" style="1" customWidth="1"/>
    <col min="18" max="18" width="13.140625" style="1" customWidth="1"/>
    <col min="19" max="19" width="18" style="1" customWidth="1"/>
    <col min="20" max="16384" width="9.140625" style="1"/>
  </cols>
  <sheetData>
    <row r="2" spans="2:14" ht="16.5" thickBot="1" x14ac:dyDescent="0.3"/>
    <row r="3" spans="2:14" ht="15" customHeight="1" x14ac:dyDescent="0.25">
      <c r="B3" s="20" t="s">
        <v>0</v>
      </c>
      <c r="C3" s="23" t="s">
        <v>3</v>
      </c>
      <c r="D3" s="26" t="s">
        <v>1</v>
      </c>
      <c r="E3" s="29" t="s">
        <v>2</v>
      </c>
      <c r="G3"/>
    </row>
    <row r="4" spans="2:14" ht="15.75" customHeight="1" x14ac:dyDescent="0.25">
      <c r="B4" s="21"/>
      <c r="C4" s="24"/>
      <c r="D4" s="27"/>
      <c r="E4" s="30"/>
      <c r="G4"/>
    </row>
    <row r="5" spans="2:14" ht="16.5" thickBot="1" x14ac:dyDescent="0.3">
      <c r="B5" s="22"/>
      <c r="C5" s="25"/>
      <c r="D5" s="28"/>
      <c r="E5" s="31"/>
      <c r="G5"/>
    </row>
    <row r="6" spans="2:14" ht="16.5" thickBot="1" x14ac:dyDescent="0.3">
      <c r="B6" s="35">
        <v>1</v>
      </c>
      <c r="C6" s="38" t="s">
        <v>11</v>
      </c>
      <c r="D6" s="32">
        <v>0.33333333333333331</v>
      </c>
      <c r="E6" s="46">
        <v>45014.599551851854</v>
      </c>
      <c r="G6" s="54" t="s">
        <v>19</v>
      </c>
      <c r="H6" s="55"/>
      <c r="I6" s="58"/>
      <c r="J6" s="54" t="s">
        <v>20</v>
      </c>
      <c r="K6" s="55"/>
      <c r="L6" s="3"/>
      <c r="M6"/>
      <c r="N6"/>
    </row>
    <row r="7" spans="2:14" x14ac:dyDescent="0.25">
      <c r="B7" s="36"/>
      <c r="C7" s="39"/>
      <c r="D7" s="33"/>
      <c r="E7" s="47"/>
      <c r="G7" s="9" t="s">
        <v>13</v>
      </c>
      <c r="H7" s="16">
        <f>SUMIF(C6,G7, E6)-D6</f>
        <v>-0.33333333333333331</v>
      </c>
      <c r="I7" s="59"/>
      <c r="J7" s="9" t="s">
        <v>13</v>
      </c>
      <c r="K7" s="60">
        <f>SUMIF(C9,J7, E9)-D9</f>
        <v>-0.33333333333333331</v>
      </c>
      <c r="L7" s="3"/>
      <c r="M7"/>
      <c r="N7"/>
    </row>
    <row r="8" spans="2:14" x14ac:dyDescent="0.25">
      <c r="B8" s="36"/>
      <c r="C8" s="40"/>
      <c r="D8" s="34"/>
      <c r="E8" s="48"/>
      <c r="G8" s="11" t="s">
        <v>11</v>
      </c>
      <c r="H8" s="17">
        <f>SUMIF(C6,G8, E6)-D6</f>
        <v>45014.266218518518</v>
      </c>
      <c r="I8" s="58"/>
      <c r="J8" s="11" t="s">
        <v>11</v>
      </c>
      <c r="K8" s="18">
        <f>SUMIF(C9,J8, E9)-D9</f>
        <v>-0.33333333333333331</v>
      </c>
      <c r="L8" s="3"/>
      <c r="M8"/>
      <c r="N8"/>
    </row>
    <row r="9" spans="2:14" ht="15.75" customHeight="1" x14ac:dyDescent="0.25">
      <c r="B9" s="36"/>
      <c r="C9" s="41" t="s">
        <v>15</v>
      </c>
      <c r="D9" s="44">
        <v>0.33333333333333331</v>
      </c>
      <c r="E9" s="49">
        <v>45014.58892141204</v>
      </c>
      <c r="G9" s="11" t="s">
        <v>12</v>
      </c>
      <c r="H9" s="17">
        <f>SUMIF(C6,G9, E6)-D6</f>
        <v>-0.33333333333333331</v>
      </c>
      <c r="I9" s="58"/>
      <c r="J9" s="11" t="s">
        <v>12</v>
      </c>
      <c r="K9" s="18">
        <f>SUMIF(C9,J9, E9)-D9</f>
        <v>-0.33333333333333331</v>
      </c>
      <c r="L9" s="3"/>
      <c r="M9"/>
      <c r="N9"/>
    </row>
    <row r="10" spans="2:14" x14ac:dyDescent="0.25">
      <c r="B10" s="36"/>
      <c r="C10" s="42"/>
      <c r="D10" s="33"/>
      <c r="E10" s="47"/>
      <c r="G10" s="11" t="s">
        <v>14</v>
      </c>
      <c r="H10" s="18">
        <f>SUMIF(C$6,G10, E6)-D6</f>
        <v>-0.33333333333333331</v>
      </c>
      <c r="I10" s="58"/>
      <c r="J10" s="11" t="s">
        <v>14</v>
      </c>
      <c r="K10" s="18">
        <f>SUMIF(C9,J10, E9)-D9</f>
        <v>-0.33333333333333331</v>
      </c>
      <c r="L10" s="3"/>
      <c r="M10"/>
      <c r="N10"/>
    </row>
    <row r="11" spans="2:14" ht="16.5" thickBot="1" x14ac:dyDescent="0.3">
      <c r="B11" s="37"/>
      <c r="C11" s="43"/>
      <c r="D11" s="45"/>
      <c r="E11" s="50"/>
      <c r="G11" s="13" t="s">
        <v>15</v>
      </c>
      <c r="H11" s="19">
        <f>SUMIF(C6,G11, E6)-D6</f>
        <v>-0.33333333333333331</v>
      </c>
      <c r="I11" s="58"/>
      <c r="J11" s="13" t="s">
        <v>15</v>
      </c>
      <c r="K11" s="19">
        <f>SUMIF(C9,J11, E9)-D9</f>
        <v>45014.255588078704</v>
      </c>
      <c r="L11" s="3"/>
      <c r="M11"/>
      <c r="N11"/>
    </row>
    <row r="12" spans="2:14" ht="15" customHeight="1" x14ac:dyDescent="0.25">
      <c r="B12" s="20" t="s">
        <v>0</v>
      </c>
      <c r="C12" s="23" t="s">
        <v>3</v>
      </c>
      <c r="D12" s="26" t="s">
        <v>1</v>
      </c>
      <c r="E12" s="29" t="s">
        <v>2</v>
      </c>
      <c r="G12"/>
      <c r="I12" s="58"/>
      <c r="L12" s="3"/>
      <c r="M12"/>
      <c r="N12"/>
    </row>
    <row r="13" spans="2:14" x14ac:dyDescent="0.25">
      <c r="B13" s="21"/>
      <c r="C13" s="24"/>
      <c r="D13" s="27"/>
      <c r="E13" s="30"/>
      <c r="G13"/>
      <c r="I13" s="58"/>
      <c r="L13" s="3"/>
      <c r="M13"/>
      <c r="N13"/>
    </row>
    <row r="14" spans="2:14" ht="16.5" thickBot="1" x14ac:dyDescent="0.3">
      <c r="B14" s="22"/>
      <c r="C14" s="25"/>
      <c r="D14" s="28"/>
      <c r="E14" s="31"/>
      <c r="G14"/>
      <c r="I14" s="58"/>
      <c r="L14" s="3"/>
      <c r="M14"/>
      <c r="N14"/>
    </row>
    <row r="15" spans="2:14" ht="15.75" customHeight="1" thickBot="1" x14ac:dyDescent="0.3">
      <c r="B15" s="35">
        <v>2</v>
      </c>
      <c r="C15" s="51"/>
      <c r="D15" s="32"/>
      <c r="E15" s="46"/>
      <c r="G15" s="54" t="s">
        <v>21</v>
      </c>
      <c r="H15" s="55"/>
      <c r="I15" s="58"/>
      <c r="J15" s="54" t="s">
        <v>22</v>
      </c>
      <c r="K15" s="55"/>
      <c r="L15" s="3"/>
      <c r="M15"/>
      <c r="N15"/>
    </row>
    <row r="16" spans="2:14" x14ac:dyDescent="0.25">
      <c r="B16" s="36"/>
      <c r="C16" s="52"/>
      <c r="D16" s="33"/>
      <c r="E16" s="47"/>
      <c r="G16" s="9" t="s">
        <v>13</v>
      </c>
      <c r="H16" s="60">
        <f>SUMIF(C15,G16, E15)-D15</f>
        <v>0</v>
      </c>
      <c r="I16" s="58"/>
      <c r="J16" s="9" t="s">
        <v>13</v>
      </c>
      <c r="K16" s="60">
        <f>SUMIF(C18,J16, E18)-D18</f>
        <v>0</v>
      </c>
      <c r="L16" s="3"/>
      <c r="M16"/>
      <c r="N16"/>
    </row>
    <row r="17" spans="2:14" x14ac:dyDescent="0.25">
      <c r="B17" s="36"/>
      <c r="C17" s="53"/>
      <c r="D17" s="34"/>
      <c r="E17" s="48"/>
      <c r="G17" s="11" t="s">
        <v>11</v>
      </c>
      <c r="H17" s="18">
        <f>SUMIF(C15,G17, E15)-D15</f>
        <v>0</v>
      </c>
      <c r="I17" s="58"/>
      <c r="J17" s="11" t="s">
        <v>11</v>
      </c>
      <c r="K17" s="18">
        <f>SUMIF(C18,J17, E18)-D18</f>
        <v>0</v>
      </c>
      <c r="L17" s="3"/>
      <c r="M17"/>
      <c r="N17"/>
    </row>
    <row r="18" spans="2:14" x14ac:dyDescent="0.25">
      <c r="B18" s="36"/>
      <c r="C18" s="41"/>
      <c r="D18" s="44"/>
      <c r="E18" s="49"/>
      <c r="G18" s="11" t="s">
        <v>12</v>
      </c>
      <c r="H18" s="18">
        <f>SUMIF(C15,G18, E15)-D15</f>
        <v>0</v>
      </c>
      <c r="I18" s="58"/>
      <c r="J18" s="11" t="s">
        <v>12</v>
      </c>
      <c r="K18" s="18">
        <f>SUMIF(C18,J18, E18)-D18</f>
        <v>0</v>
      </c>
      <c r="L18" s="3"/>
      <c r="M18"/>
      <c r="N18"/>
    </row>
    <row r="19" spans="2:14" x14ac:dyDescent="0.25">
      <c r="B19" s="36"/>
      <c r="C19" s="42"/>
      <c r="D19" s="33"/>
      <c r="E19" s="47"/>
      <c r="G19" s="11" t="s">
        <v>14</v>
      </c>
      <c r="H19" s="18">
        <f>SUMIF(C15,G19, E15)-D15</f>
        <v>0</v>
      </c>
      <c r="I19" s="58"/>
      <c r="J19" s="11" t="s">
        <v>14</v>
      </c>
      <c r="K19" s="18">
        <f>SUMIF(C18,J19, E18)-D18</f>
        <v>0</v>
      </c>
      <c r="L19" s="3"/>
      <c r="M19"/>
      <c r="N19"/>
    </row>
    <row r="20" spans="2:14" ht="16.5" thickBot="1" x14ac:dyDescent="0.3">
      <c r="B20" s="37"/>
      <c r="C20" s="43"/>
      <c r="D20" s="45"/>
      <c r="E20" s="50"/>
      <c r="G20" s="13" t="s">
        <v>15</v>
      </c>
      <c r="H20" s="19">
        <f>SUMIF(C15,G20, E15)-D15</f>
        <v>0</v>
      </c>
      <c r="I20" s="58"/>
      <c r="J20" s="13" t="s">
        <v>15</v>
      </c>
      <c r="K20" s="19">
        <f>SUMIF(C18,J20, E18)-D18</f>
        <v>0</v>
      </c>
      <c r="L20" s="3"/>
      <c r="M20"/>
      <c r="N20"/>
    </row>
    <row r="26" spans="2:14" ht="16.5" customHeight="1" x14ac:dyDescent="0.25">
      <c r="G26" s="61" t="s">
        <v>23</v>
      </c>
      <c r="H26" s="61"/>
      <c r="I26" s="61"/>
      <c r="J26" s="61"/>
    </row>
    <row r="27" spans="2:14" x14ac:dyDescent="0.25">
      <c r="G27" s="62" t="s">
        <v>13</v>
      </c>
      <c r="H27" s="18">
        <f>H7+K7+H16+K16</f>
        <v>-0.66666666666666663</v>
      </c>
      <c r="I27" s="63" t="s">
        <v>24</v>
      </c>
      <c r="J27" s="64"/>
    </row>
    <row r="28" spans="2:14" x14ac:dyDescent="0.25">
      <c r="G28" s="62" t="s">
        <v>11</v>
      </c>
      <c r="H28" s="18">
        <f>H8+K8+H17+K17</f>
        <v>45013.932885185182</v>
      </c>
      <c r="I28" s="65" t="s">
        <v>25</v>
      </c>
      <c r="J28" s="66"/>
    </row>
    <row r="29" spans="2:14" x14ac:dyDescent="0.25">
      <c r="G29" s="62" t="s">
        <v>12</v>
      </c>
      <c r="H29" s="18">
        <f>H9+K9+H18+K18</f>
        <v>-0.66666666666666663</v>
      </c>
      <c r="I29" s="65" t="s">
        <v>26</v>
      </c>
      <c r="J29" s="66"/>
    </row>
    <row r="30" spans="2:14" x14ac:dyDescent="0.25">
      <c r="G30" s="62" t="s">
        <v>14</v>
      </c>
      <c r="H30" s="18">
        <f>H10+K10+H19+K19</f>
        <v>-0.66666666666666663</v>
      </c>
      <c r="I30" s="65" t="s">
        <v>27</v>
      </c>
      <c r="J30" s="66"/>
    </row>
    <row r="31" spans="2:14" x14ac:dyDescent="0.25">
      <c r="G31" s="62" t="s">
        <v>15</v>
      </c>
      <c r="H31" s="18">
        <f>H11+K11+H20+K20</f>
        <v>45013.922254745368</v>
      </c>
      <c r="I31" s="67" t="s">
        <v>28</v>
      </c>
      <c r="J31" s="68"/>
    </row>
  </sheetData>
  <mergeCells count="32">
    <mergeCell ref="G26:J26"/>
    <mergeCell ref="I27:J27"/>
    <mergeCell ref="I28:J28"/>
    <mergeCell ref="I29:J29"/>
    <mergeCell ref="I30:J30"/>
    <mergeCell ref="I31:J31"/>
    <mergeCell ref="J6:K6"/>
    <mergeCell ref="J15:K15"/>
    <mergeCell ref="G6:H6"/>
    <mergeCell ref="G15:H15"/>
    <mergeCell ref="C18:C20"/>
    <mergeCell ref="D18:D20"/>
    <mergeCell ref="E18:E20"/>
    <mergeCell ref="B15:B20"/>
    <mergeCell ref="C15:C17"/>
    <mergeCell ref="D15:D17"/>
    <mergeCell ref="E15:E17"/>
    <mergeCell ref="B12:B14"/>
    <mergeCell ref="C12:C14"/>
    <mergeCell ref="D3:D5"/>
    <mergeCell ref="E3:E5"/>
    <mergeCell ref="D6:D8"/>
    <mergeCell ref="D12:D14"/>
    <mergeCell ref="E12:E14"/>
    <mergeCell ref="B3:B5"/>
    <mergeCell ref="B6:B11"/>
    <mergeCell ref="C3:C5"/>
    <mergeCell ref="C6:C8"/>
    <mergeCell ref="C9:C11"/>
    <mergeCell ref="D9:D11"/>
    <mergeCell ref="E6:E8"/>
    <mergeCell ref="E9:E1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данные!$B$2:$B$6</xm:f>
          </x14:formula1>
          <xm:sqref>C6:C11 C15:C20</xm:sqref>
        </x14:dataValidation>
        <x14:dataValidation type="list" allowBlank="1" showInputMessage="1" showErrorMessage="1" xr:uid="{444D6542-B11A-4825-ADFE-D027679DFBD7}">
          <x14:formula1>
            <xm:f>данные!$C$2:$C$8</xm:f>
          </x14:formula1>
          <xm:sqref>D6:E11 D15:E20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31DC4-4CAE-49E1-A1CC-388AAAE9C242}">
  <dimension ref="A4:C10"/>
  <sheetViews>
    <sheetView workbookViewId="0">
      <selection activeCell="D19" sqref="D19"/>
    </sheetView>
  </sheetViews>
  <sheetFormatPr defaultRowHeight="15" x14ac:dyDescent="0.25"/>
  <cols>
    <col min="3" max="3" width="19" customWidth="1"/>
    <col min="4" max="4" width="20.7109375" customWidth="1"/>
  </cols>
  <sheetData>
    <row r="4" spans="1:3" ht="15.75" thickBot="1" x14ac:dyDescent="0.3"/>
    <row r="5" spans="1:3" ht="16.5" thickBot="1" x14ac:dyDescent="0.3">
      <c r="A5" s="56" t="s">
        <v>17</v>
      </c>
      <c r="B5" s="57"/>
      <c r="C5" s="15" t="s">
        <v>18</v>
      </c>
    </row>
    <row r="6" spans="1:3" ht="15.75" x14ac:dyDescent="0.25">
      <c r="A6" s="9" t="s">
        <v>13</v>
      </c>
      <c r="B6" s="10">
        <f>COUNTIF(заявки!C6:C20, "0345")</f>
        <v>0</v>
      </c>
      <c r="C6" s="8"/>
    </row>
    <row r="7" spans="1:3" ht="15.75" x14ac:dyDescent="0.25">
      <c r="A7" s="11" t="s">
        <v>11</v>
      </c>
      <c r="B7" s="12">
        <f>COUNTIF(заявки!C6:C20, "0839")</f>
        <v>1</v>
      </c>
      <c r="C7" s="6"/>
    </row>
    <row r="8" spans="1:3" ht="15.75" x14ac:dyDescent="0.25">
      <c r="A8" s="11" t="s">
        <v>12</v>
      </c>
      <c r="B8" s="12">
        <f>COUNTIF(заявки!C6:C20, "3155")</f>
        <v>0</v>
      </c>
      <c r="C8" s="6"/>
    </row>
    <row r="9" spans="1:3" ht="15.75" x14ac:dyDescent="0.25">
      <c r="A9" s="11" t="s">
        <v>14</v>
      </c>
      <c r="B9" s="12">
        <f>COUNTIF(заявки!C6:C20, "2374")</f>
        <v>0</v>
      </c>
      <c r="C9" s="6"/>
    </row>
    <row r="10" spans="1:3" ht="16.5" thickBot="1" x14ac:dyDescent="0.3">
      <c r="A10" s="13" t="s">
        <v>15</v>
      </c>
      <c r="B10" s="14">
        <f>COUNTIF(заявки!C6:C20, "1094")</f>
        <v>1</v>
      </c>
      <c r="C10" s="7"/>
    </row>
  </sheetData>
  <mergeCells count="1"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workbookViewId="0">
      <selection activeCell="D7" sqref="D7:D8"/>
    </sheetView>
  </sheetViews>
  <sheetFormatPr defaultRowHeight="15.75" x14ac:dyDescent="0.25"/>
  <cols>
    <col min="1" max="1" width="16.85546875" style="2" customWidth="1"/>
    <col min="2" max="2" width="19.28515625" style="2" customWidth="1"/>
    <col min="3" max="3" width="19.7109375" style="2" customWidth="1"/>
    <col min="4" max="16384" width="9.140625" style="2"/>
  </cols>
  <sheetData>
    <row r="1" spans="1:3" x14ac:dyDescent="0.25">
      <c r="A1" s="2" t="s">
        <v>9</v>
      </c>
      <c r="B1" s="4" t="s">
        <v>10</v>
      </c>
      <c r="C1" s="2" t="s">
        <v>16</v>
      </c>
    </row>
    <row r="2" spans="1:3" x14ac:dyDescent="0.25">
      <c r="A2" s="2" t="s">
        <v>4</v>
      </c>
      <c r="B2" s="3" t="s">
        <v>11</v>
      </c>
      <c r="C2" s="5">
        <f ca="1">NOW()</f>
        <v>45014.613105208336</v>
      </c>
    </row>
    <row r="3" spans="1:3" x14ac:dyDescent="0.25">
      <c r="A3" s="2" t="s">
        <v>5</v>
      </c>
      <c r="B3" s="3" t="s">
        <v>13</v>
      </c>
      <c r="C3" s="5"/>
    </row>
    <row r="4" spans="1:3" x14ac:dyDescent="0.25">
      <c r="A4" s="2" t="s">
        <v>7</v>
      </c>
      <c r="B4" s="3" t="s">
        <v>12</v>
      </c>
      <c r="C4" s="5">
        <f>TIMEVALUE("8:00:00")</f>
        <v>0.33333333333333331</v>
      </c>
    </row>
    <row r="5" spans="1:3" x14ac:dyDescent="0.25">
      <c r="A5" s="2" t="s">
        <v>6</v>
      </c>
      <c r="B5" s="3" t="s">
        <v>14</v>
      </c>
      <c r="C5" s="5">
        <f>TIMEVALUE("20:00:00")</f>
        <v>0.83333333333333337</v>
      </c>
    </row>
    <row r="6" spans="1:3" x14ac:dyDescent="0.25">
      <c r="A6" s="2" t="s">
        <v>8</v>
      </c>
      <c r="B6" s="3" t="s">
        <v>15</v>
      </c>
      <c r="C6" s="5"/>
    </row>
    <row r="7" spans="1:3" x14ac:dyDescent="0.25">
      <c r="C7" s="5"/>
    </row>
    <row r="8" spans="1:3" x14ac:dyDescent="0.25">
      <c r="C8" s="5">
        <f>TIMEVALUE("16:00:00")</f>
        <v>0.66666666666666663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</vt:lpstr>
      <vt:lpstr>статистика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2023-03-29T11:44:09Z</dcterms:modified>
</cp:coreProperties>
</file>