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1190"/>
  </bookViews>
  <sheets>
    <sheet name="заявки" sheetId="1" r:id="rId1"/>
    <sheet name="статистика" sheetId="4" r:id="rId2"/>
    <sheet name="данные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B2" i="1" l="1"/>
  <c r="B3" i="1"/>
  <c r="B4" i="1"/>
  <c r="B5" i="1"/>
  <c r="B6" i="1"/>
  <c r="B10" i="4" l="1"/>
  <c r="B9" i="4"/>
  <c r="B8" i="4"/>
  <c r="B7" i="4"/>
  <c r="B6" i="4"/>
  <c r="C8" i="3"/>
  <c r="C5" i="3" l="1"/>
  <c r="C4" i="3"/>
  <c r="C2" i="3"/>
</calcChain>
</file>

<file path=xl/sharedStrings.xml><?xml version="1.0" encoding="utf-8"?>
<sst xmlns="http://schemas.openxmlformats.org/spreadsheetml/2006/main" count="57" uniqueCount="23">
  <si>
    <t xml:space="preserve">сменный № заявки </t>
  </si>
  <si>
    <t>время начала выполнения заявки</t>
  </si>
  <si>
    <t>время окончания выполнения заявки</t>
  </si>
  <si>
    <t>№ тепловоза выполняющего заявку</t>
  </si>
  <si>
    <t>в ожидании</t>
  </si>
  <si>
    <t>в работе</t>
  </si>
  <si>
    <t>приостановлена</t>
  </si>
  <si>
    <t>выполнена</t>
  </si>
  <si>
    <t>не выполнена</t>
  </si>
  <si>
    <t>Статус</t>
  </si>
  <si>
    <t>тепловоз</t>
  </si>
  <si>
    <t>0839</t>
  </si>
  <si>
    <t>3155</t>
  </si>
  <si>
    <t>0345</t>
  </si>
  <si>
    <t>2374</t>
  </si>
  <si>
    <t>1094</t>
  </si>
  <si>
    <t>время</t>
  </si>
  <si>
    <t>кол-во заявок</t>
  </si>
  <si>
    <t>время заявок</t>
  </si>
  <si>
    <t>В G14 выбираем № машины. I14 - H14 = сколько времени проработала машина по первой заявке, к примеру час. Это K15. В G17 выбираем вторую машину по этой же заявке, I17 - H17 = сколько проработала вторая машина к примеру 30 минут, К18.</t>
  </si>
  <si>
    <t>В G23 выбираем № машины. I23 - H23 = сколько времени проработала машина по второй заявке, к примеру час. Это K24. В G26 выбираем вторую машину по этой же заявке, I26 - H26 = сколько проработала вторая машина к примеру 30 минут, К27.</t>
  </si>
  <si>
    <t>В G32 выбираем № машины. I32 - H32 = сколько времени проработала машина по третьей заявке, к примеру 10 минут. Это K33. В G41 выбираем машину, I41 - H41 = сколько проработала машина по четвертой заявке к примеру 20 минут, К42. и так далее по заявкам</t>
  </si>
  <si>
    <t>В С2, С3, С4, С5, С6 должен произойти подсчет общего времени работы машины согласно ее номеру в А2, А3, А4, А5, А6.                                     К примеру 0345 машина это К33 время работы 10 минут.                                                                     0839 машина это К15 + К24 = С2 = 2 часа работы.                                                                       3155 машина это К18 + К27 = С4 = 1час работы и так далее по остальным заявкам.                            Нужно составить одну формулу которая бы считала эти действия и выводила время работы в С2 - С6, если это возможно.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</si>
</sst>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2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5" xfId="0" applyFont="1" applyFill="1" applyBorder="1"/>
    <xf numFmtId="0" fontId="2" fillId="3" borderId="8" xfId="0" applyFont="1" applyFill="1" applyBorder="1"/>
    <xf numFmtId="0" fontId="2" fillId="3" borderId="16" xfId="0" applyFont="1" applyFill="1" applyBorder="1"/>
    <xf numFmtId="49" fontId="2" fillId="4" borderId="23" xfId="0" applyNumberFormat="1" applyFont="1" applyFill="1" applyBorder="1"/>
    <xf numFmtId="0" fontId="2" fillId="4" borderId="16" xfId="0" applyFont="1" applyFill="1" applyBorder="1"/>
    <xf numFmtId="49" fontId="2" fillId="4" borderId="4" xfId="0" applyNumberFormat="1" applyFont="1" applyFill="1" applyBorder="1"/>
    <xf numFmtId="0" fontId="2" fillId="4" borderId="5" xfId="0" applyFont="1" applyFill="1" applyBorder="1"/>
    <xf numFmtId="49" fontId="2" fillId="4" borderId="7" xfId="0" applyNumberFormat="1" applyFont="1" applyFill="1" applyBorder="1"/>
    <xf numFmtId="0" fontId="2" fillId="4" borderId="8" xfId="0" applyFont="1" applyFill="1" applyBorder="1"/>
    <xf numFmtId="0" fontId="2" fillId="3" borderId="2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21" fontId="2" fillId="3" borderId="0" xfId="0" applyNumberFormat="1" applyFont="1" applyFill="1"/>
    <xf numFmtId="21" fontId="2" fillId="3" borderId="16" xfId="0" applyNumberFormat="1" applyFont="1" applyFill="1" applyBorder="1"/>
    <xf numFmtId="21" fontId="2" fillId="3" borderId="5" xfId="0" applyNumberFormat="1" applyFont="1" applyFill="1" applyBorder="1"/>
    <xf numFmtId="46" fontId="2" fillId="0" borderId="0" xfId="0" applyNumberFormat="1" applyFont="1"/>
    <xf numFmtId="164" fontId="2" fillId="0" borderId="1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49" fontId="2" fillId="5" borderId="13" xfId="0" applyNumberFormat="1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49" fontId="2" fillId="5" borderId="1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4" borderId="24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164" fontId="2" fillId="7" borderId="15" xfId="0" applyNumberFormat="1" applyFont="1" applyFill="1" applyBorder="1" applyAlignment="1">
      <alignment horizontal="center" vertical="center" wrapText="1"/>
    </xf>
    <xf numFmtId="164" fontId="2" fillId="7" borderId="19" xfId="0" applyNumberFormat="1" applyFont="1" applyFill="1" applyBorder="1" applyAlignment="1">
      <alignment horizontal="center" vertical="center" wrapText="1"/>
    </xf>
    <xf numFmtId="164" fontId="2" fillId="7" borderId="14" xfId="0" applyNumberFormat="1" applyFont="1" applyFill="1" applyBorder="1" applyAlignment="1">
      <alignment horizontal="center" vertical="center" wrapText="1"/>
    </xf>
    <xf numFmtId="164" fontId="2" fillId="7" borderId="21" xfId="0" applyNumberFormat="1" applyFont="1" applyFill="1" applyBorder="1" applyAlignment="1">
      <alignment horizontal="center" vertical="center" wrapText="1"/>
    </xf>
    <xf numFmtId="164" fontId="2" fillId="7" borderId="11" xfId="0" applyNumberFormat="1" applyFont="1" applyFill="1" applyBorder="1" applyAlignment="1">
      <alignment horizontal="center" vertical="center" wrapText="1"/>
    </xf>
    <xf numFmtId="164" fontId="2" fillId="7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Статус" displayName="Статус" ref="A1:A6" totalsRowShown="0" headerRowDxfId="8" dataDxfId="7">
  <autoFilter ref="A1:A6"/>
  <tableColumns count="1">
    <tableColumn id="1" name="Статус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епловоз" displayName="тепловоз" ref="B1:B6" totalsRowShown="0" headerRowDxfId="5" dataDxfId="4">
  <autoFilter ref="B1:B6"/>
  <tableColumns count="1">
    <tableColumn id="1" name="тепловоз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время" displayName="время" ref="C1:C8" totalsRowShown="0" headerRowDxfId="2" dataDxfId="1">
  <autoFilter ref="C1:C8"/>
  <tableColumns count="1">
    <tableColumn id="1" name="время" dataDxfId="0">
      <calculatedColumnFormula>NOW()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5"/>
  <sheetViews>
    <sheetView tabSelected="1" zoomScaleNormal="100" workbookViewId="0">
      <selection activeCell="D2" sqref="D2"/>
    </sheetView>
  </sheetViews>
  <sheetFormatPr defaultRowHeight="15.75" x14ac:dyDescent="0.25"/>
  <cols>
    <col min="1" max="2" width="9.140625" style="1"/>
    <col min="3" max="3" width="20.42578125" style="1" customWidth="1"/>
    <col min="4" max="4" width="16.5703125" style="1" customWidth="1"/>
    <col min="5" max="5" width="9.140625" style="1"/>
    <col min="6" max="6" width="12.140625" style="1" customWidth="1"/>
    <col min="7" max="7" width="11.7109375" style="1" customWidth="1"/>
    <col min="8" max="8" width="17.28515625" style="1" customWidth="1"/>
    <col min="9" max="9" width="21.7109375" style="1" customWidth="1"/>
    <col min="10" max="10" width="12.42578125" style="1" customWidth="1"/>
    <col min="11" max="11" width="20" style="1" customWidth="1"/>
    <col min="12" max="12" width="14.28515625" style="1" customWidth="1"/>
    <col min="13" max="13" width="16" style="1" customWidth="1"/>
    <col min="14" max="14" width="19.5703125" style="1" customWidth="1"/>
    <col min="15" max="15" width="10.140625" style="1" customWidth="1"/>
    <col min="16" max="17" width="12.28515625" style="1" customWidth="1"/>
    <col min="18" max="18" width="10.42578125" style="1" customWidth="1"/>
    <col min="19" max="19" width="15.7109375" style="1" customWidth="1"/>
    <col min="20" max="20" width="74.85546875" style="1" customWidth="1"/>
    <col min="21" max="21" width="12.42578125" style="1" customWidth="1"/>
    <col min="22" max="22" width="13.28515625" style="1" customWidth="1"/>
    <col min="23" max="23" width="13.140625" style="1" customWidth="1"/>
    <col min="24" max="24" width="18" style="1" customWidth="1"/>
    <col min="25" max="16384" width="9.140625" style="1"/>
  </cols>
  <sheetData>
    <row r="1" spans="1:13" ht="16.5" thickBot="1" x14ac:dyDescent="0.3">
      <c r="A1" s="61" t="s">
        <v>17</v>
      </c>
      <c r="B1" s="62"/>
      <c r="C1" s="15" t="s">
        <v>18</v>
      </c>
    </row>
    <row r="2" spans="1:13" x14ac:dyDescent="0.25">
      <c r="A2" s="9" t="s">
        <v>13</v>
      </c>
      <c r="B2" s="10">
        <f t="shared" ref="B2:B6" si="0">COUNTIF(G10:G51,A2)</f>
        <v>1</v>
      </c>
      <c r="C2" s="18">
        <v>6.9444444444444441E-3</v>
      </c>
      <c r="D2" s="20">
        <f>SUMIF(G$14:G$200,A2,I$14:I$200)-SUMIF(G$14:G$200,A2,H$14:H$200)</f>
        <v>0</v>
      </c>
    </row>
    <row r="3" spans="1:13" x14ac:dyDescent="0.25">
      <c r="A3" s="11" t="s">
        <v>11</v>
      </c>
      <c r="B3" s="12">
        <f t="shared" si="0"/>
        <v>2</v>
      </c>
      <c r="C3" s="19">
        <v>8.3333333333333329E-2</v>
      </c>
      <c r="D3" s="20">
        <f t="shared" ref="D3:D6" si="1">SUMIF(G$14:G$200,A3,I$14:I$200)-SUMIF(G$14:G$200,A3,H$14:H$200)</f>
        <v>4.6046296483837068E-3</v>
      </c>
      <c r="J3" s="16"/>
      <c r="K3" s="16"/>
      <c r="L3" s="16"/>
      <c r="M3" s="16"/>
    </row>
    <row r="4" spans="1:13" x14ac:dyDescent="0.25">
      <c r="A4" s="11" t="s">
        <v>12</v>
      </c>
      <c r="B4" s="12">
        <f t="shared" si="0"/>
        <v>2</v>
      </c>
      <c r="C4" s="19">
        <v>4.1666666666666664E-2</v>
      </c>
      <c r="D4" s="20">
        <f t="shared" si="1"/>
        <v>0</v>
      </c>
      <c r="J4" s="16"/>
      <c r="K4" s="16"/>
      <c r="L4" s="16"/>
      <c r="M4" s="16"/>
    </row>
    <row r="5" spans="1:13" x14ac:dyDescent="0.25">
      <c r="A5" s="11" t="s">
        <v>14</v>
      </c>
      <c r="B5" s="12">
        <f t="shared" si="0"/>
        <v>0</v>
      </c>
      <c r="C5" s="6"/>
      <c r="D5" s="20">
        <f t="shared" si="1"/>
        <v>0</v>
      </c>
      <c r="J5" s="16"/>
      <c r="K5" s="16"/>
      <c r="L5" s="16"/>
      <c r="M5" s="16"/>
    </row>
    <row r="6" spans="1:13" ht="16.5" thickBot="1" x14ac:dyDescent="0.3">
      <c r="A6" s="13" t="s">
        <v>15</v>
      </c>
      <c r="B6" s="14">
        <f t="shared" si="0"/>
        <v>1</v>
      </c>
      <c r="C6" s="7"/>
      <c r="D6" s="20">
        <f t="shared" si="1"/>
        <v>0</v>
      </c>
      <c r="J6" s="16"/>
      <c r="K6" s="16"/>
      <c r="L6" s="16"/>
      <c r="M6" s="16"/>
    </row>
    <row r="7" spans="1:13" x14ac:dyDescent="0.25">
      <c r="J7" s="16"/>
      <c r="K7" s="16"/>
      <c r="L7" s="16"/>
      <c r="M7" s="16"/>
    </row>
    <row r="10" spans="1:13" ht="16.5" thickBot="1" x14ac:dyDescent="0.3">
      <c r="A10" s="60" t="s">
        <v>19</v>
      </c>
      <c r="B10" s="60"/>
      <c r="C10" s="60"/>
      <c r="D10" s="60"/>
    </row>
    <row r="11" spans="1:13" ht="15" customHeight="1" x14ac:dyDescent="0.25">
      <c r="A11" s="60"/>
      <c r="B11" s="60"/>
      <c r="C11" s="60"/>
      <c r="D11" s="60"/>
      <c r="F11" s="43" t="s">
        <v>0</v>
      </c>
      <c r="G11" s="46" t="s">
        <v>3</v>
      </c>
      <c r="H11" s="37" t="s">
        <v>1</v>
      </c>
      <c r="I11" s="40" t="s">
        <v>2</v>
      </c>
    </row>
    <row r="12" spans="1:13" ht="15.75" customHeight="1" x14ac:dyDescent="0.25">
      <c r="A12" s="60"/>
      <c r="B12" s="60"/>
      <c r="C12" s="60"/>
      <c r="D12" s="60"/>
      <c r="F12" s="44"/>
      <c r="G12" s="47"/>
      <c r="H12" s="38"/>
      <c r="I12" s="41"/>
    </row>
    <row r="13" spans="1:13" ht="16.5" thickBot="1" x14ac:dyDescent="0.3">
      <c r="A13" s="60"/>
      <c r="B13" s="60"/>
      <c r="C13" s="60"/>
      <c r="D13" s="60"/>
      <c r="F13" s="45"/>
      <c r="G13" s="48"/>
      <c r="H13" s="39"/>
      <c r="I13" s="42"/>
    </row>
    <row r="14" spans="1:13" x14ac:dyDescent="0.25">
      <c r="A14" s="60"/>
      <c r="B14" s="60"/>
      <c r="C14" s="60"/>
      <c r="D14" s="60"/>
      <c r="F14" s="27">
        <v>1</v>
      </c>
      <c r="G14" s="57" t="s">
        <v>11</v>
      </c>
      <c r="H14" s="33">
        <v>45009.936678472222</v>
      </c>
      <c r="I14" s="35">
        <v>45009.941118055554</v>
      </c>
    </row>
    <row r="15" spans="1:13" x14ac:dyDescent="0.25">
      <c r="A15" s="60"/>
      <c r="B15" s="60"/>
      <c r="C15" s="60"/>
      <c r="D15" s="60"/>
      <c r="F15" s="28"/>
      <c r="G15" s="58"/>
      <c r="H15" s="22"/>
      <c r="I15" s="25"/>
      <c r="K15" s="17">
        <v>4.1666666666666664E-2</v>
      </c>
    </row>
    <row r="16" spans="1:13" x14ac:dyDescent="0.25">
      <c r="F16" s="28"/>
      <c r="G16" s="59"/>
      <c r="H16" s="34"/>
      <c r="I16" s="36"/>
    </row>
    <row r="17" spans="1:11" ht="15.75" customHeight="1" x14ac:dyDescent="0.25">
      <c r="A17" s="60" t="s">
        <v>20</v>
      </c>
      <c r="B17" s="60"/>
      <c r="C17" s="60"/>
      <c r="D17" s="60"/>
      <c r="F17" s="28"/>
      <c r="G17" s="51" t="s">
        <v>12</v>
      </c>
      <c r="H17" s="63"/>
      <c r="I17" s="64"/>
    </row>
    <row r="18" spans="1:11" x14ac:dyDescent="0.25">
      <c r="A18" s="60"/>
      <c r="B18" s="60"/>
      <c r="C18" s="60"/>
      <c r="D18" s="60"/>
      <c r="F18" s="28"/>
      <c r="G18" s="52"/>
      <c r="H18" s="65"/>
      <c r="I18" s="66"/>
      <c r="K18" s="17">
        <v>2.0833333333333332E-2</v>
      </c>
    </row>
    <row r="19" spans="1:11" ht="16.5" thickBot="1" x14ac:dyDescent="0.3">
      <c r="A19" s="60"/>
      <c r="B19" s="60"/>
      <c r="C19" s="60"/>
      <c r="D19" s="60"/>
      <c r="F19" s="29"/>
      <c r="G19" s="53"/>
      <c r="H19" s="67"/>
      <c r="I19" s="68"/>
    </row>
    <row r="20" spans="1:11" ht="15" customHeight="1" x14ac:dyDescent="0.25">
      <c r="A20" s="60"/>
      <c r="B20" s="60"/>
      <c r="C20" s="60"/>
      <c r="D20" s="60"/>
      <c r="F20" s="43" t="s">
        <v>0</v>
      </c>
      <c r="G20" s="46" t="s">
        <v>3</v>
      </c>
      <c r="H20" s="37" t="s">
        <v>1</v>
      </c>
      <c r="I20" s="40" t="s">
        <v>2</v>
      </c>
    </row>
    <row r="21" spans="1:11" x14ac:dyDescent="0.25">
      <c r="A21" s="60"/>
      <c r="B21" s="60"/>
      <c r="C21" s="60"/>
      <c r="D21" s="60"/>
      <c r="F21" s="44"/>
      <c r="G21" s="47"/>
      <c r="H21" s="38"/>
      <c r="I21" s="41"/>
    </row>
    <row r="22" spans="1:11" ht="16.5" thickBot="1" x14ac:dyDescent="0.3">
      <c r="A22" s="60"/>
      <c r="B22" s="60"/>
      <c r="C22" s="60"/>
      <c r="D22" s="60"/>
      <c r="F22" s="45"/>
      <c r="G22" s="48"/>
      <c r="H22" s="39"/>
      <c r="I22" s="42"/>
    </row>
    <row r="23" spans="1:11" ht="15.75" customHeight="1" x14ac:dyDescent="0.25">
      <c r="F23" s="27">
        <v>2</v>
      </c>
      <c r="G23" s="54" t="s">
        <v>11</v>
      </c>
      <c r="H23" s="33">
        <v>45009.941847453701</v>
      </c>
      <c r="I23" s="35">
        <v>45009.942012500003</v>
      </c>
    </row>
    <row r="24" spans="1:11" x14ac:dyDescent="0.25">
      <c r="A24" s="60" t="s">
        <v>21</v>
      </c>
      <c r="B24" s="60"/>
      <c r="C24" s="60"/>
      <c r="D24" s="60"/>
      <c r="F24" s="28"/>
      <c r="G24" s="55"/>
      <c r="H24" s="22"/>
      <c r="I24" s="25"/>
      <c r="K24" s="17">
        <v>4.1666666666666664E-2</v>
      </c>
    </row>
    <row r="25" spans="1:11" x14ac:dyDescent="0.25">
      <c r="A25" s="60"/>
      <c r="B25" s="60"/>
      <c r="C25" s="60"/>
      <c r="D25" s="60"/>
      <c r="F25" s="28"/>
      <c r="G25" s="56"/>
      <c r="H25" s="34"/>
      <c r="I25" s="36"/>
    </row>
    <row r="26" spans="1:11" x14ac:dyDescent="0.25">
      <c r="A26" s="60"/>
      <c r="B26" s="60"/>
      <c r="C26" s="60"/>
      <c r="D26" s="60"/>
      <c r="F26" s="28"/>
      <c r="G26" s="51" t="s">
        <v>12</v>
      </c>
      <c r="H26" s="63"/>
      <c r="I26" s="64"/>
    </row>
    <row r="27" spans="1:11" x14ac:dyDescent="0.25">
      <c r="A27" s="60"/>
      <c r="B27" s="60"/>
      <c r="C27" s="60"/>
      <c r="D27" s="60"/>
      <c r="F27" s="28"/>
      <c r="G27" s="52"/>
      <c r="H27" s="65"/>
      <c r="I27" s="66"/>
      <c r="K27" s="17">
        <v>2.0833333333333332E-2</v>
      </c>
    </row>
    <row r="28" spans="1:11" ht="16.5" thickBot="1" x14ac:dyDescent="0.3">
      <c r="A28" s="60"/>
      <c r="B28" s="60"/>
      <c r="C28" s="60"/>
      <c r="D28" s="60"/>
      <c r="F28" s="29"/>
      <c r="G28" s="53"/>
      <c r="H28" s="67"/>
      <c r="I28" s="68"/>
    </row>
    <row r="29" spans="1:11" x14ac:dyDescent="0.25">
      <c r="A29" s="60"/>
      <c r="B29" s="60"/>
      <c r="C29" s="60"/>
      <c r="D29" s="60"/>
      <c r="F29" s="43" t="s">
        <v>0</v>
      </c>
      <c r="G29" s="46" t="s">
        <v>3</v>
      </c>
      <c r="H29" s="37" t="s">
        <v>1</v>
      </c>
      <c r="I29" s="40" t="s">
        <v>2</v>
      </c>
    </row>
    <row r="30" spans="1:11" x14ac:dyDescent="0.25">
      <c r="F30" s="44"/>
      <c r="G30" s="47"/>
      <c r="H30" s="38"/>
      <c r="I30" s="41"/>
    </row>
    <row r="31" spans="1:11" ht="16.5" thickBot="1" x14ac:dyDescent="0.3">
      <c r="F31" s="45"/>
      <c r="G31" s="48"/>
      <c r="H31" s="39"/>
      <c r="I31" s="42"/>
    </row>
    <row r="32" spans="1:11" x14ac:dyDescent="0.25">
      <c r="A32" s="60" t="s">
        <v>22</v>
      </c>
      <c r="B32" s="60"/>
      <c r="C32" s="60"/>
      <c r="D32" s="60"/>
      <c r="F32" s="27">
        <v>3</v>
      </c>
      <c r="G32" s="30" t="s">
        <v>13</v>
      </c>
      <c r="H32" s="33"/>
      <c r="I32" s="35"/>
    </row>
    <row r="33" spans="1:11" x14ac:dyDescent="0.25">
      <c r="A33" s="60"/>
      <c r="B33" s="60"/>
      <c r="C33" s="60"/>
      <c r="D33" s="60"/>
      <c r="F33" s="28"/>
      <c r="G33" s="31"/>
      <c r="H33" s="22"/>
      <c r="I33" s="25"/>
      <c r="K33" s="17">
        <v>6.9444444444444441E-3</v>
      </c>
    </row>
    <row r="34" spans="1:11" x14ac:dyDescent="0.25">
      <c r="A34" s="60"/>
      <c r="B34" s="60"/>
      <c r="C34" s="60"/>
      <c r="D34" s="60"/>
      <c r="F34" s="28"/>
      <c r="G34" s="32"/>
      <c r="H34" s="34"/>
      <c r="I34" s="36"/>
    </row>
    <row r="35" spans="1:11" x14ac:dyDescent="0.25">
      <c r="A35" s="60"/>
      <c r="B35" s="60"/>
      <c r="C35" s="60"/>
      <c r="D35" s="60"/>
      <c r="F35" s="28"/>
      <c r="G35" s="49"/>
      <c r="H35" s="21"/>
      <c r="I35" s="24"/>
    </row>
    <row r="36" spans="1:11" x14ac:dyDescent="0.25">
      <c r="A36" s="60"/>
      <c r="B36" s="60"/>
      <c r="C36" s="60"/>
      <c r="D36" s="60"/>
      <c r="F36" s="28"/>
      <c r="G36" s="31"/>
      <c r="H36" s="22"/>
      <c r="I36" s="25"/>
    </row>
    <row r="37" spans="1:11" ht="16.5" thickBot="1" x14ac:dyDescent="0.3">
      <c r="A37" s="60"/>
      <c r="B37" s="60"/>
      <c r="C37" s="60"/>
      <c r="D37" s="60"/>
      <c r="F37" s="29"/>
      <c r="G37" s="50"/>
      <c r="H37" s="23"/>
      <c r="I37" s="26"/>
    </row>
    <row r="38" spans="1:11" x14ac:dyDescent="0.25">
      <c r="A38" s="60"/>
      <c r="B38" s="60"/>
      <c r="C38" s="60"/>
      <c r="D38" s="60"/>
      <c r="F38" s="43" t="s">
        <v>0</v>
      </c>
      <c r="G38" s="46" t="s">
        <v>3</v>
      </c>
      <c r="H38" s="37" t="s">
        <v>1</v>
      </c>
      <c r="I38" s="40" t="s">
        <v>2</v>
      </c>
    </row>
    <row r="39" spans="1:11" x14ac:dyDescent="0.25">
      <c r="A39" s="60"/>
      <c r="B39" s="60"/>
      <c r="C39" s="60"/>
      <c r="D39" s="60"/>
      <c r="F39" s="44"/>
      <c r="G39" s="47"/>
      <c r="H39" s="38"/>
      <c r="I39" s="41"/>
    </row>
    <row r="40" spans="1:11" ht="16.5" thickBot="1" x14ac:dyDescent="0.3">
      <c r="A40" s="60"/>
      <c r="B40" s="60"/>
      <c r="C40" s="60"/>
      <c r="D40" s="60"/>
      <c r="F40" s="45"/>
      <c r="G40" s="48"/>
      <c r="H40" s="39"/>
      <c r="I40" s="42"/>
    </row>
    <row r="41" spans="1:11" x14ac:dyDescent="0.25">
      <c r="A41" s="60"/>
      <c r="B41" s="60"/>
      <c r="C41" s="60"/>
      <c r="D41" s="60"/>
      <c r="F41" s="27">
        <v>4</v>
      </c>
      <c r="G41" s="30" t="s">
        <v>15</v>
      </c>
      <c r="H41" s="33"/>
      <c r="I41" s="35"/>
    </row>
    <row r="42" spans="1:11" x14ac:dyDescent="0.25">
      <c r="A42" s="60"/>
      <c r="B42" s="60"/>
      <c r="C42" s="60"/>
      <c r="D42" s="60"/>
      <c r="F42" s="28"/>
      <c r="G42" s="31"/>
      <c r="H42" s="22"/>
      <c r="I42" s="25"/>
      <c r="K42" s="17">
        <v>1.3888888888888888E-2</v>
      </c>
    </row>
    <row r="43" spans="1:11" x14ac:dyDescent="0.25">
      <c r="A43" s="60"/>
      <c r="B43" s="60"/>
      <c r="C43" s="60"/>
      <c r="D43" s="60"/>
      <c r="F43" s="28"/>
      <c r="G43" s="32"/>
      <c r="H43" s="34"/>
      <c r="I43" s="36"/>
    </row>
    <row r="44" spans="1:11" x14ac:dyDescent="0.25">
      <c r="A44" s="60"/>
      <c r="B44" s="60"/>
      <c r="C44" s="60"/>
      <c r="D44" s="60"/>
      <c r="F44" s="28"/>
      <c r="G44" s="49"/>
      <c r="H44" s="21"/>
      <c r="I44" s="24"/>
    </row>
    <row r="45" spans="1:11" x14ac:dyDescent="0.25">
      <c r="A45" s="60"/>
      <c r="B45" s="60"/>
      <c r="C45" s="60"/>
      <c r="D45" s="60"/>
      <c r="F45" s="28"/>
      <c r="G45" s="31"/>
      <c r="H45" s="22"/>
      <c r="I45" s="25"/>
    </row>
    <row r="46" spans="1:11" ht="16.5" thickBot="1" x14ac:dyDescent="0.3">
      <c r="F46" s="29"/>
      <c r="G46" s="50"/>
      <c r="H46" s="23"/>
      <c r="I46" s="26"/>
    </row>
    <row r="47" spans="1:11" x14ac:dyDescent="0.25">
      <c r="F47" s="43" t="s">
        <v>0</v>
      </c>
      <c r="G47" s="46" t="s">
        <v>3</v>
      </c>
      <c r="H47" s="37" t="s">
        <v>1</v>
      </c>
      <c r="I47" s="40" t="s">
        <v>2</v>
      </c>
    </row>
    <row r="48" spans="1:11" x14ac:dyDescent="0.25">
      <c r="F48" s="44"/>
      <c r="G48" s="47"/>
      <c r="H48" s="38"/>
      <c r="I48" s="41"/>
    </row>
    <row r="49" spans="6:9" ht="16.5" thickBot="1" x14ac:dyDescent="0.3">
      <c r="F49" s="45"/>
      <c r="G49" s="48"/>
      <c r="H49" s="39"/>
      <c r="I49" s="42"/>
    </row>
    <row r="50" spans="6:9" x14ac:dyDescent="0.25">
      <c r="F50" s="27">
        <v>5</v>
      </c>
      <c r="G50" s="30"/>
      <c r="H50" s="33"/>
      <c r="I50" s="35"/>
    </row>
    <row r="51" spans="6:9" x14ac:dyDescent="0.25">
      <c r="F51" s="28"/>
      <c r="G51" s="31"/>
      <c r="H51" s="22"/>
      <c r="I51" s="25"/>
    </row>
    <row r="52" spans="6:9" x14ac:dyDescent="0.25">
      <c r="F52" s="28"/>
      <c r="G52" s="32"/>
      <c r="H52" s="34"/>
      <c r="I52" s="36"/>
    </row>
    <row r="53" spans="6:9" x14ac:dyDescent="0.25">
      <c r="F53" s="28"/>
      <c r="G53" s="49"/>
      <c r="H53" s="21"/>
      <c r="I53" s="24"/>
    </row>
    <row r="54" spans="6:9" x14ac:dyDescent="0.25">
      <c r="F54" s="28"/>
      <c r="G54" s="31"/>
      <c r="H54" s="22"/>
      <c r="I54" s="25"/>
    </row>
    <row r="55" spans="6:9" ht="16.5" thickBot="1" x14ac:dyDescent="0.3">
      <c r="F55" s="29"/>
      <c r="G55" s="50"/>
      <c r="H55" s="23"/>
      <c r="I55" s="26"/>
    </row>
  </sheetData>
  <mergeCells count="60">
    <mergeCell ref="A24:D29"/>
    <mergeCell ref="A32:D45"/>
    <mergeCell ref="A1:B1"/>
    <mergeCell ref="A10:D15"/>
    <mergeCell ref="A17:D22"/>
    <mergeCell ref="F20:F22"/>
    <mergeCell ref="G20:G22"/>
    <mergeCell ref="H11:H13"/>
    <mergeCell ref="I11:I13"/>
    <mergeCell ref="H14:H16"/>
    <mergeCell ref="H20:H22"/>
    <mergeCell ref="I20:I22"/>
    <mergeCell ref="F11:F13"/>
    <mergeCell ref="F14:F19"/>
    <mergeCell ref="G11:G13"/>
    <mergeCell ref="G14:G16"/>
    <mergeCell ref="G17:G19"/>
    <mergeCell ref="H17:H19"/>
    <mergeCell ref="I14:I16"/>
    <mergeCell ref="I17:I19"/>
    <mergeCell ref="G26:G28"/>
    <mergeCell ref="H26:H28"/>
    <mergeCell ref="I26:I28"/>
    <mergeCell ref="F23:F28"/>
    <mergeCell ref="G23:G25"/>
    <mergeCell ref="H23:H25"/>
    <mergeCell ref="I23:I25"/>
    <mergeCell ref="G44:G46"/>
    <mergeCell ref="F29:F31"/>
    <mergeCell ref="G29:G31"/>
    <mergeCell ref="H29:H31"/>
    <mergeCell ref="I29:I31"/>
    <mergeCell ref="I41:I43"/>
    <mergeCell ref="G35:G37"/>
    <mergeCell ref="F38:F40"/>
    <mergeCell ref="G38:G40"/>
    <mergeCell ref="H38:H40"/>
    <mergeCell ref="I38:I40"/>
    <mergeCell ref="H35:H37"/>
    <mergeCell ref="I35:I37"/>
    <mergeCell ref="F32:F37"/>
    <mergeCell ref="G32:G34"/>
    <mergeCell ref="H32:H34"/>
    <mergeCell ref="I32:I34"/>
    <mergeCell ref="H44:H46"/>
    <mergeCell ref="I44:I46"/>
    <mergeCell ref="F50:F55"/>
    <mergeCell ref="G50:G52"/>
    <mergeCell ref="H50:H52"/>
    <mergeCell ref="I50:I52"/>
    <mergeCell ref="H47:H49"/>
    <mergeCell ref="I47:I49"/>
    <mergeCell ref="F47:F49"/>
    <mergeCell ref="G47:G49"/>
    <mergeCell ref="G53:G55"/>
    <mergeCell ref="H53:H55"/>
    <mergeCell ref="I53:I55"/>
    <mergeCell ref="F41:F46"/>
    <mergeCell ref="G41:G43"/>
    <mergeCell ref="H41:H4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данные!$B$2:$B$6</xm:f>
          </x14:formula1>
          <xm:sqref>G14:G19 G23:G28 G32:G37 G41:G46 G50:G55</xm:sqref>
        </x14:dataValidation>
        <x14:dataValidation type="list" allowBlank="1" showInputMessage="1" showErrorMessage="1">
          <x14:formula1>
            <xm:f>данные!$C$2:$C$8</xm:f>
          </x14:formula1>
          <xm:sqref>H14:I19 H23:I28 H32:I37 H41:I46 H50:I55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4:C10"/>
  <sheetViews>
    <sheetView workbookViewId="0">
      <selection activeCell="D19" sqref="D19"/>
    </sheetView>
  </sheetViews>
  <sheetFormatPr defaultRowHeight="15" x14ac:dyDescent="0.25"/>
  <cols>
    <col min="3" max="3" width="19" customWidth="1"/>
    <col min="4" max="4" width="20.7109375" customWidth="1"/>
  </cols>
  <sheetData>
    <row r="4" spans="1:3" ht="15.75" thickBot="1" x14ac:dyDescent="0.3"/>
    <row r="5" spans="1:3" ht="16.5" thickBot="1" x14ac:dyDescent="0.3">
      <c r="A5" s="61" t="s">
        <v>17</v>
      </c>
      <c r="B5" s="62"/>
      <c r="C5" s="15" t="s">
        <v>18</v>
      </c>
    </row>
    <row r="6" spans="1:3" ht="15.75" x14ac:dyDescent="0.25">
      <c r="A6" s="9" t="s">
        <v>13</v>
      </c>
      <c r="B6" s="10">
        <f>COUNTIF(заявки!G14:G55, "0345")</f>
        <v>1</v>
      </c>
      <c r="C6" s="8"/>
    </row>
    <row r="7" spans="1:3" ht="15.75" x14ac:dyDescent="0.25">
      <c r="A7" s="11" t="s">
        <v>11</v>
      </c>
      <c r="B7" s="12">
        <f>COUNTIF(заявки!G14:G55, "0839")</f>
        <v>2</v>
      </c>
      <c r="C7" s="6"/>
    </row>
    <row r="8" spans="1:3" ht="15.75" x14ac:dyDescent="0.25">
      <c r="A8" s="11" t="s">
        <v>12</v>
      </c>
      <c r="B8" s="12">
        <f>COUNTIF(заявки!G14:G55, "3155")</f>
        <v>2</v>
      </c>
      <c r="C8" s="6"/>
    </row>
    <row r="9" spans="1:3" ht="15.75" x14ac:dyDescent="0.25">
      <c r="A9" s="11" t="s">
        <v>14</v>
      </c>
      <c r="B9" s="12">
        <f>COUNTIF(заявки!G14:G55, "2374")</f>
        <v>0</v>
      </c>
      <c r="C9" s="6"/>
    </row>
    <row r="10" spans="1:3" ht="16.5" thickBot="1" x14ac:dyDescent="0.3">
      <c r="A10" s="13" t="s">
        <v>15</v>
      </c>
      <c r="B10" s="14">
        <f>COUNTIF(заявки!G14:G55, "1094")</f>
        <v>1</v>
      </c>
      <c r="C10" s="7"/>
    </row>
  </sheetData>
  <mergeCells count="1"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8"/>
  <sheetViews>
    <sheetView workbookViewId="0">
      <selection activeCell="D7" sqref="D7:D8"/>
    </sheetView>
  </sheetViews>
  <sheetFormatPr defaultRowHeight="15.75" x14ac:dyDescent="0.25"/>
  <cols>
    <col min="1" max="1" width="16.85546875" style="2" customWidth="1"/>
    <col min="2" max="2" width="19.28515625" style="2" customWidth="1"/>
    <col min="3" max="3" width="19.7109375" style="2" customWidth="1"/>
    <col min="4" max="16384" width="9.140625" style="2"/>
  </cols>
  <sheetData>
    <row r="1" spans="1:3" x14ac:dyDescent="0.25">
      <c r="A1" s="2" t="s">
        <v>9</v>
      </c>
      <c r="B1" s="4" t="s">
        <v>10</v>
      </c>
      <c r="C1" s="2" t="s">
        <v>16</v>
      </c>
    </row>
    <row r="2" spans="1:3" x14ac:dyDescent="0.25">
      <c r="A2" s="2" t="s">
        <v>4</v>
      </c>
      <c r="B2" s="3" t="s">
        <v>11</v>
      </c>
      <c r="C2" s="5">
        <f ca="1">NOW()</f>
        <v>45014.634011458336</v>
      </c>
    </row>
    <row r="3" spans="1:3" x14ac:dyDescent="0.25">
      <c r="A3" s="2" t="s">
        <v>5</v>
      </c>
      <c r="B3" s="3" t="s">
        <v>13</v>
      </c>
      <c r="C3" s="5"/>
    </row>
    <row r="4" spans="1:3" x14ac:dyDescent="0.25">
      <c r="A4" s="2" t="s">
        <v>7</v>
      </c>
      <c r="B4" s="3" t="s">
        <v>12</v>
      </c>
      <c r="C4" s="5">
        <f>TIMEVALUE("8:00:00")</f>
        <v>0.33333333333333331</v>
      </c>
    </row>
    <row r="5" spans="1:3" x14ac:dyDescent="0.25">
      <c r="A5" s="2" t="s">
        <v>6</v>
      </c>
      <c r="B5" s="3" t="s">
        <v>14</v>
      </c>
      <c r="C5" s="5">
        <f>TIMEVALUE("20:00:00")</f>
        <v>0.83333333333333337</v>
      </c>
    </row>
    <row r="6" spans="1:3" x14ac:dyDescent="0.25">
      <c r="A6" s="2" t="s">
        <v>8</v>
      </c>
      <c r="B6" s="3" t="s">
        <v>15</v>
      </c>
      <c r="C6" s="5"/>
    </row>
    <row r="7" spans="1:3" x14ac:dyDescent="0.25">
      <c r="C7" s="5"/>
    </row>
    <row r="8" spans="1:3" x14ac:dyDescent="0.25">
      <c r="C8" s="5">
        <f>TIMEVALUE("16:00:00")</f>
        <v>0.66666666666666663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</vt:lpstr>
      <vt:lpstr>статистика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2023-03-29T12:13:19Z</dcterms:modified>
</cp:coreProperties>
</file>