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 a="1"/>
  <c r="F30" i="1" s="1"/>
  <c r="F31" i="1" a="1"/>
  <c r="F31" i="1" s="1"/>
  <c r="F32" i="1" a="1"/>
  <c r="F32" i="1" s="1"/>
  <c r="F33" i="1" a="1"/>
  <c r="F33" i="1"/>
  <c r="F34" i="1" a="1"/>
  <c r="F34" i="1" s="1"/>
  <c r="F35" i="1" a="1"/>
  <c r="F35" i="1" s="1"/>
  <c r="F29" i="1" a="1"/>
  <c r="F29" i="1" s="1"/>
  <c r="E30" i="1" a="1"/>
  <c r="E30" i="1" s="1"/>
  <c r="E31" i="1" a="1"/>
  <c r="E31" i="1" s="1"/>
  <c r="E32" i="1" a="1"/>
  <c r="E32" i="1" s="1"/>
  <c r="E33" i="1" a="1"/>
  <c r="E33" i="1"/>
  <c r="E34" i="1" a="1"/>
  <c r="E34" i="1" s="1"/>
  <c r="E35" i="1" a="1"/>
  <c r="E35" i="1" s="1"/>
  <c r="E29" i="1" a="1"/>
  <c r="E29" i="1" s="1"/>
  <c r="D30" i="1" a="1"/>
  <c r="D30" i="1" s="1"/>
  <c r="D31" i="1" a="1"/>
  <c r="D31" i="1"/>
  <c r="D32" i="1" a="1"/>
  <c r="D32" i="1" s="1"/>
  <c r="D33" i="1" a="1"/>
  <c r="D33" i="1"/>
  <c r="D34" i="1" a="1"/>
  <c r="D34" i="1" s="1"/>
  <c r="D35" i="1" a="1"/>
  <c r="D35" i="1" s="1"/>
  <c r="D36" i="1" a="1"/>
  <c r="D36" i="1" s="1"/>
  <c r="D29" i="1" a="1"/>
  <c r="D29" i="1" s="1"/>
  <c r="C30" i="1" a="1"/>
  <c r="C30" i="1" s="1"/>
  <c r="C31" i="1" a="1"/>
  <c r="C31" i="1"/>
  <c r="C32" i="1" a="1"/>
  <c r="C32" i="1" s="1"/>
  <c r="C33" i="1" a="1"/>
  <c r="C33" i="1" s="1"/>
  <c r="C34" i="1" a="1"/>
  <c r="C34" i="1" s="1"/>
  <c r="C35" i="1" a="1"/>
  <c r="C35" i="1"/>
  <c r="C36" i="1" a="1"/>
  <c r="C36" i="1" s="1"/>
  <c r="C29" i="1" a="1"/>
  <c r="C29" i="1" s="1"/>
  <c r="B36" i="1" a="1"/>
  <c r="B36" i="1" s="1"/>
  <c r="F36" i="1" s="1" a="1"/>
  <c r="F36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29" i="1" a="1"/>
  <c r="B29" i="1" s="1"/>
  <c r="F22" i="1"/>
  <c r="F23" i="1"/>
  <c r="F24" i="1"/>
  <c r="F25" i="1"/>
  <c r="F26" i="1"/>
  <c r="E22" i="1"/>
  <c r="E23" i="1"/>
  <c r="E24" i="1"/>
  <c r="E25" i="1"/>
  <c r="E26" i="1"/>
  <c r="D22" i="1"/>
  <c r="D23" i="1"/>
  <c r="D24" i="1"/>
  <c r="D25" i="1"/>
  <c r="D26" i="1"/>
  <c r="D27" i="1"/>
  <c r="C22" i="1"/>
  <c r="C23" i="1"/>
  <c r="C24" i="1"/>
  <c r="C25" i="1"/>
  <c r="C26" i="1"/>
  <c r="C27" i="1"/>
  <c r="B27" i="1"/>
  <c r="B25" i="1"/>
  <c r="B26" i="1"/>
  <c r="B22" i="1"/>
  <c r="B23" i="1"/>
  <c r="B24" i="1"/>
  <c r="F21" i="1"/>
  <c r="E21" i="1"/>
  <c r="D21" i="1"/>
  <c r="C21" i="1"/>
  <c r="B21" i="1"/>
  <c r="H2" i="1"/>
  <c r="H3" i="1" s="1"/>
  <c r="H4" i="1" s="1"/>
  <c r="M13" i="1"/>
  <c r="E36" i="1" l="1" a="1"/>
  <c r="E36" i="1" s="1"/>
  <c r="C7" i="1"/>
  <c r="D7" i="1"/>
  <c r="E7" i="1"/>
  <c r="F7" i="1"/>
  <c r="G7" i="1"/>
  <c r="H7" i="1"/>
  <c r="I7" i="1"/>
  <c r="J7" i="1"/>
  <c r="K7" i="1"/>
  <c r="L7" i="1"/>
  <c r="M7" i="1"/>
  <c r="N7" i="1"/>
  <c r="O7" i="1"/>
  <c r="C8" i="1"/>
  <c r="D8" i="1"/>
  <c r="E8" i="1"/>
  <c r="F8" i="1"/>
  <c r="G8" i="1"/>
  <c r="H8" i="1"/>
  <c r="I8" i="1"/>
  <c r="J8" i="1"/>
  <c r="K8" i="1"/>
  <c r="L8" i="1"/>
  <c r="M8" i="1"/>
  <c r="N8" i="1"/>
  <c r="O8" i="1"/>
  <c r="C9" i="1"/>
  <c r="D9" i="1"/>
  <c r="E9" i="1"/>
  <c r="F9" i="1"/>
  <c r="G9" i="1"/>
  <c r="H9" i="1"/>
  <c r="I9" i="1"/>
  <c r="J9" i="1"/>
  <c r="K9" i="1"/>
  <c r="L9" i="1"/>
  <c r="M9" i="1"/>
  <c r="N9" i="1"/>
  <c r="O9" i="1"/>
  <c r="B8" i="1"/>
  <c r="B9" i="1"/>
  <c r="B7" i="1"/>
</calcChain>
</file>

<file path=xl/sharedStrings.xml><?xml version="1.0" encoding="utf-8"?>
<sst xmlns="http://schemas.openxmlformats.org/spreadsheetml/2006/main" count="70" uniqueCount="40">
  <si>
    <t>Вид</t>
  </si>
  <si>
    <t>Качество</t>
  </si>
  <si>
    <t>Упаковка</t>
  </si>
  <si>
    <t>Количество</t>
  </si>
  <si>
    <t>Маркировка 1</t>
  </si>
  <si>
    <t>Брутто 1</t>
  </si>
  <si>
    <t>Маркировка 2</t>
  </si>
  <si>
    <t>Брутто 2</t>
  </si>
  <si>
    <t>Выдано 1</t>
  </si>
  <si>
    <t>Выдано 2</t>
  </si>
  <si>
    <t>Маркировка 3</t>
  </si>
  <si>
    <t>Брутто 3</t>
  </si>
  <si>
    <t>Выдано 3</t>
  </si>
  <si>
    <t>Silk 1/2022 07 09/Box/SQ1/1/WR3435/69.7</t>
  </si>
  <si>
    <t>Дата выдачи</t>
  </si>
  <si>
    <t>Маркировка</t>
  </si>
  <si>
    <t>Брутто</t>
  </si>
  <si>
    <t>Выдано</t>
  </si>
  <si>
    <t>Cot 2</t>
  </si>
  <si>
    <t>HQ</t>
  </si>
  <si>
    <t>Box</t>
  </si>
  <si>
    <t>WL3456.1</t>
  </si>
  <si>
    <t>78.4</t>
  </si>
  <si>
    <t>Wool 3</t>
  </si>
  <si>
    <t>SQ2</t>
  </si>
  <si>
    <t>Bag</t>
  </si>
  <si>
    <t>GF7620.1</t>
  </si>
  <si>
    <t>45.5</t>
  </si>
  <si>
    <t>Silk 1</t>
  </si>
  <si>
    <t>SQ1</t>
  </si>
  <si>
    <t>WR3435</t>
  </si>
  <si>
    <t>69.7</t>
  </si>
  <si>
    <t>WL3456.2</t>
  </si>
  <si>
    <t>65.7</t>
  </si>
  <si>
    <t>GF7620.2</t>
  </si>
  <si>
    <t>54.2</t>
  </si>
  <si>
    <t>GF7620.3</t>
  </si>
  <si>
    <t>49.3</t>
  </si>
  <si>
    <r>
      <rPr>
        <b/>
        <sz val="11"/>
        <color theme="1"/>
        <rFont val="Calibri"/>
        <family val="2"/>
        <charset val="204"/>
        <scheme val="minor"/>
      </rPr>
      <t>Cot 2/2022 08 14/Box/HQ/2/WL3456.1/78.4</t>
    </r>
    <r>
      <rPr>
        <sz val="11"/>
        <color theme="1"/>
        <rFont val="Calibri"/>
        <family val="2"/>
        <scheme val="minor"/>
      </rPr>
      <t>/WL3456.2/65.7</t>
    </r>
  </si>
  <si>
    <r>
      <rPr>
        <b/>
        <sz val="11"/>
        <color theme="1"/>
        <rFont val="Calibri"/>
        <family val="2"/>
        <charset val="204"/>
        <scheme val="minor"/>
      </rPr>
      <t>Wool 3/2022 04 22/Bag/SQ2/3/GF7620.1/45.5</t>
    </r>
    <r>
      <rPr>
        <sz val="11"/>
        <color theme="1"/>
        <rFont val="Calibri"/>
        <family val="2"/>
        <scheme val="minor"/>
      </rPr>
      <t>/GF7620.2/54.2/GF7620.3/49.3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</si>
</sst>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516467</xdr:colOff>
      <xdr:row>0</xdr:row>
      <xdr:rowOff>177799</xdr:rowOff>
    </xdr:from>
    <xdr:to>
      <xdr:col>12</xdr:col>
      <xdr:colOff>8467</xdr:colOff>
      <xdr:row>2</xdr:row>
      <xdr:rowOff>152400</xdr:rowOff>
    </xdr:to>
    <xdr:sp macro="" textlink="">
      <xdr:nvSpPr>
        <xdr:cNvPr id="2" name="Прямоугольник 1"/>
        <xdr:cNvSpPr/>
      </xdr:nvSpPr>
      <xdr:spPr>
        <a:xfrm>
          <a:off x="6722534" y="177799"/>
          <a:ext cx="2785533" cy="347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Это то,</a:t>
          </a:r>
          <a:r>
            <a:rPr lang="ru-RU" sz="1400" baseline="0"/>
            <a:t> что получилось сделать</a:t>
          </a:r>
          <a:r>
            <a:rPr lang="ru-RU" sz="1100" baseline="0"/>
            <a:t>.</a:t>
          </a:r>
        </a:p>
        <a:p>
          <a:pPr algn="l"/>
          <a:endParaRPr lang="ru-RU" sz="1100"/>
        </a:p>
      </xdr:txBody>
    </xdr:sp>
    <xdr:clientData/>
  </xdr:twoCellAnchor>
  <xdr:twoCellAnchor>
    <xdr:from>
      <xdr:col>9</xdr:col>
      <xdr:colOff>67734</xdr:colOff>
      <xdr:row>11</xdr:row>
      <xdr:rowOff>169333</xdr:rowOff>
    </xdr:from>
    <xdr:to>
      <xdr:col>10</xdr:col>
      <xdr:colOff>708660</xdr:colOff>
      <xdr:row>13</xdr:row>
      <xdr:rowOff>110066</xdr:rowOff>
    </xdr:to>
    <xdr:sp macro="" textlink="">
      <xdr:nvSpPr>
        <xdr:cNvPr id="3" name="Прямоугольник 2"/>
        <xdr:cNvSpPr/>
      </xdr:nvSpPr>
      <xdr:spPr>
        <a:xfrm>
          <a:off x="7200054" y="2181013"/>
          <a:ext cx="1555326" cy="30649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А хотелось бы так</a:t>
          </a:r>
          <a:r>
            <a:rPr lang="ru-RU" sz="1400" baseline="0"/>
            <a:t> так.</a:t>
          </a:r>
          <a:endParaRPr lang="ru-RU" sz="1400"/>
        </a:p>
      </xdr:txBody>
    </xdr:sp>
    <xdr:clientData/>
  </xdr:twoCellAnchor>
  <xdr:twoCellAnchor>
    <xdr:from>
      <xdr:col>7</xdr:col>
      <xdr:colOff>227542</xdr:colOff>
      <xdr:row>2</xdr:row>
      <xdr:rowOff>162984</xdr:rowOff>
    </xdr:from>
    <xdr:to>
      <xdr:col>8</xdr:col>
      <xdr:colOff>506941</xdr:colOff>
      <xdr:row>5</xdr:row>
      <xdr:rowOff>6350</xdr:rowOff>
    </xdr:to>
    <xdr:cxnSp macro="">
      <xdr:nvCxnSpPr>
        <xdr:cNvPr id="5" name="Прямая со стрелкой 4"/>
        <xdr:cNvCxnSpPr/>
      </xdr:nvCxnSpPr>
      <xdr:spPr>
        <a:xfrm flipH="1">
          <a:off x="5475817" y="543984"/>
          <a:ext cx="1060449" cy="4148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800228</xdr:colOff>
      <xdr:row>13</xdr:row>
      <xdr:rowOff>101600</xdr:rowOff>
    </xdr:from>
    <xdr:to>
      <xdr:col>9</xdr:col>
      <xdr:colOff>59267</xdr:colOff>
      <xdr:row>14</xdr:row>
      <xdr:rowOff>168201</xdr:rowOff>
    </xdr:to>
    <xdr:cxnSp macro="">
      <xdr:nvCxnSpPr>
        <xdr:cNvPr id="7" name="Прямая со стрелкой 6"/>
        <xdr:cNvCxnSpPr/>
      </xdr:nvCxnSpPr>
      <xdr:spPr>
        <a:xfrm flipH="1">
          <a:off x="6203037" y="2486991"/>
          <a:ext cx="989467" cy="2500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6"/>
  <sheetViews>
    <sheetView tabSelected="1" topLeftCell="A19" zoomScaleNormal="100" workbookViewId="0">
      <selection activeCell="B35" sqref="B35:D36"/>
    </sheetView>
  </sheetViews>
  <sheetFormatPr defaultRowHeight="15" x14ac:dyDescent="0.25"/>
  <cols>
    <col min="1" max="1" width="10.28515625" customWidth="1"/>
    <col min="2" max="2" width="10.5703125" customWidth="1"/>
    <col min="3" max="3" width="9.7109375" customWidth="1"/>
    <col min="4" max="4" width="11.85546875" customWidth="1"/>
    <col min="5" max="5" width="12.28515625" customWidth="1"/>
    <col min="6" max="6" width="13.28515625" customWidth="1"/>
    <col min="7" max="7" width="10.7109375" customWidth="1"/>
    <col min="8" max="8" width="11.7109375" customWidth="1"/>
    <col min="9" max="9" width="13.42578125" customWidth="1"/>
    <col min="10" max="10" width="13.28515625" customWidth="1"/>
    <col min="11" max="11" width="10.42578125" customWidth="1"/>
    <col min="12" max="12" width="10.7109375" customWidth="1"/>
    <col min="13" max="14" width="13.28515625" customWidth="1"/>
    <col min="15" max="15" width="10.85546875" customWidth="1"/>
    <col min="16" max="16" width="10" customWidth="1"/>
    <col min="17" max="17" width="13.42578125" customWidth="1"/>
  </cols>
  <sheetData>
    <row r="1" spans="1:17" x14ac:dyDescent="0.25">
      <c r="A1" s="11" t="s">
        <v>38</v>
      </c>
      <c r="B1" s="12"/>
      <c r="C1" s="12"/>
      <c r="D1" s="12"/>
      <c r="E1" s="12"/>
      <c r="F1" s="12"/>
      <c r="G1" s="12"/>
      <c r="H1">
        <v>1</v>
      </c>
    </row>
    <row r="2" spans="1:17" x14ac:dyDescent="0.25">
      <c r="A2" s="11" t="s">
        <v>39</v>
      </c>
      <c r="B2" s="12"/>
      <c r="C2" s="12"/>
      <c r="D2" s="12"/>
      <c r="E2" s="12"/>
      <c r="F2" s="12"/>
      <c r="G2" s="12"/>
      <c r="H2">
        <f>H1+TRIM(MID(SUBSTITUTE(A1,"/",REPT(" ",999)),999*4,999))</f>
        <v>3</v>
      </c>
    </row>
    <row r="3" spans="1:17" x14ac:dyDescent="0.25">
      <c r="A3" s="13" t="s">
        <v>13</v>
      </c>
      <c r="B3" s="12"/>
      <c r="C3" s="12"/>
      <c r="D3" s="12"/>
      <c r="E3" s="12"/>
      <c r="F3" s="12"/>
      <c r="G3" s="12"/>
      <c r="H3" s="10">
        <f>H2+TRIM(MID(SUBSTITUTE(A2,"/",REPT(" ",999)),999*4,999))</f>
        <v>6</v>
      </c>
    </row>
    <row r="4" spans="1:17" x14ac:dyDescent="0.25">
      <c r="H4" s="10">
        <f>H3+TRIM(MID(SUBSTITUTE(A3,"/",REPT(" ",999)),999*4,999))</f>
        <v>7</v>
      </c>
    </row>
    <row r="6" spans="1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9</v>
      </c>
      <c r="M6" s="2" t="s">
        <v>14</v>
      </c>
      <c r="N6" s="2" t="s">
        <v>10</v>
      </c>
      <c r="O6" s="2" t="s">
        <v>11</v>
      </c>
      <c r="P6" s="2" t="s">
        <v>12</v>
      </c>
      <c r="Q6" s="3" t="s">
        <v>14</v>
      </c>
    </row>
    <row r="7" spans="1:17" x14ac:dyDescent="0.25">
      <c r="B7" s="4" t="str">
        <f>IFERROR(TRIM(MID(SUBSTITUTE($A1,"/",REPT(" ",98)),CHOOSE(COLUMN(A1),1,300,200,400,500,600,,,700,800,,,900,1000,,),100)),"")</f>
        <v>Cot 2</v>
      </c>
      <c r="C7" s="5" t="str">
        <f t="shared" ref="C7:O7" si="0">IFERROR(TRIM(MID(SUBSTITUTE($A1,"/",REPT(" ",98)),CHOOSE(COLUMN(B1),1,300,200,400,500,600,,,700,800,,,900,1000,,),100)),"")</f>
        <v>HQ</v>
      </c>
      <c r="D7" s="5" t="str">
        <f t="shared" si="0"/>
        <v>Box</v>
      </c>
      <c r="E7" s="5" t="str">
        <f t="shared" si="0"/>
        <v>2</v>
      </c>
      <c r="F7" s="5" t="str">
        <f t="shared" si="0"/>
        <v>WL3456.1</v>
      </c>
      <c r="G7" s="5" t="str">
        <f t="shared" si="0"/>
        <v>78.4</v>
      </c>
      <c r="H7" s="5" t="str">
        <f t="shared" si="0"/>
        <v/>
      </c>
      <c r="I7" s="5" t="str">
        <f t="shared" si="0"/>
        <v/>
      </c>
      <c r="J7" s="5" t="str">
        <f t="shared" si="0"/>
        <v>WL3456.2</v>
      </c>
      <c r="K7" s="5" t="str">
        <f t="shared" si="0"/>
        <v>65.7</v>
      </c>
      <c r="L7" s="5" t="str">
        <f t="shared" si="0"/>
        <v/>
      </c>
      <c r="M7" s="5" t="str">
        <f t="shared" si="0"/>
        <v/>
      </c>
      <c r="N7" s="5" t="str">
        <f t="shared" si="0"/>
        <v/>
      </c>
      <c r="O7" s="5" t="str">
        <f t="shared" si="0"/>
        <v/>
      </c>
      <c r="P7" s="5"/>
      <c r="Q7" s="6"/>
    </row>
    <row r="8" spans="1:17" x14ac:dyDescent="0.25">
      <c r="B8" s="4" t="str">
        <f t="shared" ref="B8:O9" si="1">IFERROR(TRIM(MID(SUBSTITUTE($A2,"/",REPT(" ",98)),CHOOSE(COLUMN(A2),1,300,200,400,500,600,,,700,800,,,900,1000,,),100)),"")</f>
        <v>Wool 3</v>
      </c>
      <c r="C8" s="5" t="str">
        <f t="shared" si="1"/>
        <v>SQ2</v>
      </c>
      <c r="D8" s="5" t="str">
        <f t="shared" si="1"/>
        <v>Bag</v>
      </c>
      <c r="E8" s="5" t="str">
        <f t="shared" si="1"/>
        <v>3</v>
      </c>
      <c r="F8" s="5" t="str">
        <f t="shared" si="1"/>
        <v>GF7620.1</v>
      </c>
      <c r="G8" s="5" t="str">
        <f t="shared" si="1"/>
        <v>45.5</v>
      </c>
      <c r="H8" s="5" t="str">
        <f t="shared" si="1"/>
        <v/>
      </c>
      <c r="I8" s="5" t="str">
        <f t="shared" si="1"/>
        <v/>
      </c>
      <c r="J8" s="5" t="str">
        <f t="shared" si="1"/>
        <v>GF7620.2</v>
      </c>
      <c r="K8" s="5" t="str">
        <f t="shared" si="1"/>
        <v>54.2</v>
      </c>
      <c r="L8" s="5" t="str">
        <f t="shared" si="1"/>
        <v/>
      </c>
      <c r="M8" s="5" t="str">
        <f t="shared" si="1"/>
        <v/>
      </c>
      <c r="N8" s="5" t="str">
        <f t="shared" si="1"/>
        <v>GF7620.3</v>
      </c>
      <c r="O8" s="5" t="str">
        <f t="shared" si="1"/>
        <v>49.3</v>
      </c>
      <c r="P8" s="5"/>
      <c r="Q8" s="6"/>
    </row>
    <row r="9" spans="1:17" x14ac:dyDescent="0.25">
      <c r="B9" s="7" t="str">
        <f t="shared" si="1"/>
        <v>Silk 1</v>
      </c>
      <c r="C9" s="8" t="str">
        <f t="shared" si="1"/>
        <v>SQ1</v>
      </c>
      <c r="D9" s="8" t="str">
        <f t="shared" si="1"/>
        <v>Box</v>
      </c>
      <c r="E9" s="8" t="str">
        <f t="shared" si="1"/>
        <v>1</v>
      </c>
      <c r="F9" s="8" t="str">
        <f t="shared" si="1"/>
        <v>WR3435</v>
      </c>
      <c r="G9" s="8" t="str">
        <f t="shared" si="1"/>
        <v>69.7</v>
      </c>
      <c r="H9" s="8" t="str">
        <f t="shared" si="1"/>
        <v/>
      </c>
      <c r="I9" s="8" t="str">
        <f t="shared" si="1"/>
        <v/>
      </c>
      <c r="J9" s="8" t="str">
        <f t="shared" si="1"/>
        <v/>
      </c>
      <c r="K9" s="8" t="str">
        <f t="shared" si="1"/>
        <v/>
      </c>
      <c r="L9" s="8" t="str">
        <f t="shared" si="1"/>
        <v/>
      </c>
      <c r="M9" s="8" t="str">
        <f t="shared" si="1"/>
        <v/>
      </c>
      <c r="N9" s="8" t="str">
        <f t="shared" si="1"/>
        <v/>
      </c>
      <c r="O9" s="8" t="str">
        <f t="shared" si="1"/>
        <v/>
      </c>
      <c r="P9" s="8"/>
      <c r="Q9" s="9"/>
    </row>
    <row r="12" spans="1:17" x14ac:dyDescent="0.25">
      <c r="B12" s="1" t="s">
        <v>0</v>
      </c>
      <c r="C12" s="2" t="s">
        <v>1</v>
      </c>
      <c r="D12" s="2" t="s">
        <v>2</v>
      </c>
      <c r="E12" s="2" t="s">
        <v>15</v>
      </c>
      <c r="F12" s="2" t="s">
        <v>16</v>
      </c>
      <c r="G12" s="2" t="s">
        <v>17</v>
      </c>
      <c r="H12" s="3" t="s">
        <v>14</v>
      </c>
    </row>
    <row r="13" spans="1:17" x14ac:dyDescent="0.2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/>
      <c r="H13" s="6"/>
      <c r="M13">
        <f>LEN(A1)-LEN(SUBSTITUTE(A1,"/",))</f>
        <v>8</v>
      </c>
    </row>
    <row r="14" spans="1:17" x14ac:dyDescent="0.25">
      <c r="B14" s="4" t="s">
        <v>18</v>
      </c>
      <c r="C14" s="5" t="s">
        <v>19</v>
      </c>
      <c r="D14" s="5" t="s">
        <v>20</v>
      </c>
      <c r="E14" s="5" t="s">
        <v>32</v>
      </c>
      <c r="F14" s="5" t="s">
        <v>33</v>
      </c>
      <c r="G14" s="5"/>
      <c r="H14" s="6"/>
    </row>
    <row r="15" spans="1:17" x14ac:dyDescent="0.25">
      <c r="B15" s="4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5"/>
      <c r="H15" s="6"/>
    </row>
    <row r="16" spans="1:17" x14ac:dyDescent="0.25">
      <c r="B16" s="4" t="s">
        <v>23</v>
      </c>
      <c r="C16" s="5" t="s">
        <v>24</v>
      </c>
      <c r="D16" s="5" t="s">
        <v>25</v>
      </c>
      <c r="E16" s="5" t="s">
        <v>34</v>
      </c>
      <c r="F16" s="5" t="s">
        <v>35</v>
      </c>
      <c r="G16" s="5"/>
      <c r="H16" s="6"/>
    </row>
    <row r="17" spans="2:8" x14ac:dyDescent="0.25">
      <c r="B17" s="4" t="s">
        <v>23</v>
      </c>
      <c r="C17" s="5" t="s">
        <v>24</v>
      </c>
      <c r="D17" s="5" t="s">
        <v>25</v>
      </c>
      <c r="E17" s="5" t="s">
        <v>36</v>
      </c>
      <c r="F17" s="5" t="s">
        <v>37</v>
      </c>
      <c r="G17" s="5"/>
      <c r="H17" s="6"/>
    </row>
    <row r="18" spans="2:8" x14ac:dyDescent="0.25">
      <c r="B18" s="7" t="s">
        <v>28</v>
      </c>
      <c r="C18" s="8" t="s">
        <v>29</v>
      </c>
      <c r="D18" s="8" t="s">
        <v>20</v>
      </c>
      <c r="E18" s="8" t="s">
        <v>30</v>
      </c>
      <c r="F18" s="8" t="s">
        <v>31</v>
      </c>
      <c r="G18" s="8"/>
      <c r="H18" s="9"/>
    </row>
    <row r="20" spans="2:8" x14ac:dyDescent="0.25">
      <c r="B20" s="1" t="s">
        <v>0</v>
      </c>
      <c r="C20" s="2" t="s">
        <v>1</v>
      </c>
      <c r="D20" s="2" t="s">
        <v>2</v>
      </c>
      <c r="E20" s="2" t="s">
        <v>15</v>
      </c>
      <c r="F20" s="2" t="s">
        <v>16</v>
      </c>
      <c r="G20" s="2" t="s">
        <v>17</v>
      </c>
      <c r="H20" s="3" t="s">
        <v>14</v>
      </c>
    </row>
    <row r="21" spans="2:8" x14ac:dyDescent="0.25">
      <c r="B21" t="str">
        <f>TRIM(MID(SUBSTITUTE("/"&amp;INDEX($A:$A,MATCH(ROWS(B$21:B21),$H$1:$H$4)),"/",REPT(" ",999)),1*999,999))</f>
        <v>Cot 2</v>
      </c>
      <c r="C21" s="10" t="str">
        <f>TRIM(MID(SUBSTITUTE("/"&amp;INDEX($A:$A,MATCH(ROWS(C$21:C21),$H$1:$H$4)),"/",REPT(" ",999)),4*999,999))</f>
        <v>HQ</v>
      </c>
      <c r="D21" s="10" t="str">
        <f>TRIM(MID(SUBSTITUTE("/"&amp;INDEX($A:$A,MATCH(ROWS(D$21:D21),$H$1:$H$4)),"/",REPT(" ",999)),3*999,999))</f>
        <v>Box</v>
      </c>
      <c r="E21" s="10" t="str">
        <f>TRIM(MID(SUBSTITUTE("/"&amp;INDEX($A:$A,MATCH(ROWS(E$21:E21),$H$1:$H$4)),"/",REPT(" ",999)),5+(2*(COUNTIFS($B$20:$B21,B21,$C$20:$C21,C21,$D$20:$D21,D21)-1)+6)*999,999))</f>
        <v>WL3456.1</v>
      </c>
      <c r="F21" t="str">
        <f>TRIM(MID(SUBSTITUTE("/"&amp;INDEX($A:$A,MATCH(ROWS(E$21:E21),$H$1:$H$4)),"/",REPT(" ",999)),5+(2*(COUNTIFS($B$20:$B21,B21,$C$20:$C21,C21,$D$20:$D21,D21)-1)+7)*999,999))</f>
        <v>78.4</v>
      </c>
    </row>
    <row r="22" spans="2:8" x14ac:dyDescent="0.25">
      <c r="B22" s="10" t="str">
        <f>TRIM(MID(SUBSTITUTE("/"&amp;INDEX($A:$A,MATCH(ROWS(B$21:B22),$H$1:$H$4)),"/",REPT(" ",999)),1*999,999))</f>
        <v>Cot 2</v>
      </c>
      <c r="C22" s="10" t="str">
        <f>TRIM(MID(SUBSTITUTE("/"&amp;INDEX($A:$A,MATCH(ROWS(C$21:C22),$H$1:$H$4)),"/",REPT(" ",999)),4*999,999))</f>
        <v>HQ</v>
      </c>
      <c r="D22" s="10" t="str">
        <f>TRIM(MID(SUBSTITUTE("/"&amp;INDEX($A:$A,MATCH(ROWS(D$21:D22),$H$1:$H$4)),"/",REPT(" ",999)),3*999,999))</f>
        <v>Box</v>
      </c>
      <c r="E22" s="10" t="str">
        <f>TRIM(MID(SUBSTITUTE("/"&amp;INDEX($A:$A,MATCH(ROWS(E$21:E22),$H$1:$H$4)),"/",REPT(" ",999)),5+(2*(COUNTIFS($B$20:$B22,B22,$C$20:$C22,C22,$D$20:$D22,D22)-1)+6)*999,999))</f>
        <v>WL3456.2</v>
      </c>
      <c r="F22" s="10" t="str">
        <f>TRIM(MID(SUBSTITUTE("/"&amp;INDEX($A:$A,MATCH(ROWS(E$21:E22),$H$1:$H$4)),"/",REPT(" ",999)),5+(2*(COUNTIFS($B$20:$B22,B22,$C$20:$C22,C22,$D$20:$D22,D22)-1)+7)*999,999))</f>
        <v>65.7</v>
      </c>
    </row>
    <row r="23" spans="2:8" x14ac:dyDescent="0.25">
      <c r="B23" s="10" t="str">
        <f>TRIM(MID(SUBSTITUTE("/"&amp;INDEX($A:$A,MATCH(ROWS(B$21:B23),$H$1:$H$4)),"/",REPT(" ",999)),1*999,999))</f>
        <v>Wool 3</v>
      </c>
      <c r="C23" s="10" t="str">
        <f>TRIM(MID(SUBSTITUTE("/"&amp;INDEX($A:$A,MATCH(ROWS(C$21:C23),$H$1:$H$4)),"/",REPT(" ",999)),4*999,999))</f>
        <v>SQ2</v>
      </c>
      <c r="D23" s="10" t="str">
        <f>TRIM(MID(SUBSTITUTE("/"&amp;INDEX($A:$A,MATCH(ROWS(D$21:D23),$H$1:$H$4)),"/",REPT(" ",999)),3*999,999))</f>
        <v>Bag</v>
      </c>
      <c r="E23" s="10" t="str">
        <f>TRIM(MID(SUBSTITUTE("/"&amp;INDEX($A:$A,MATCH(ROWS(E$21:E23),$H$1:$H$4)),"/",REPT(" ",999)),5+(2*(COUNTIFS($B$20:$B23,B23,$C$20:$C23,C23,$D$20:$D23,D23)-1)+6)*999,999))</f>
        <v>GF7620.1</v>
      </c>
      <c r="F23" s="10" t="str">
        <f>TRIM(MID(SUBSTITUTE("/"&amp;INDEX($A:$A,MATCH(ROWS(E$21:E23),$H$1:$H$4)),"/",REPT(" ",999)),5+(2*(COUNTIFS($B$20:$B23,B23,$C$20:$C23,C23,$D$20:$D23,D23)-1)+7)*999,999))</f>
        <v>45.5</v>
      </c>
    </row>
    <row r="24" spans="2:8" x14ac:dyDescent="0.25">
      <c r="B24" s="10" t="str">
        <f>TRIM(MID(SUBSTITUTE("/"&amp;INDEX($A:$A,MATCH(ROWS(B$21:B24),$H$1:$H$4)),"/",REPT(" ",999)),1*999,999))</f>
        <v>Wool 3</v>
      </c>
      <c r="C24" s="10" t="str">
        <f>TRIM(MID(SUBSTITUTE("/"&amp;INDEX($A:$A,MATCH(ROWS(C$21:C24),$H$1:$H$4)),"/",REPT(" ",999)),4*999,999))</f>
        <v>SQ2</v>
      </c>
      <c r="D24" s="10" t="str">
        <f>TRIM(MID(SUBSTITUTE("/"&amp;INDEX($A:$A,MATCH(ROWS(D$21:D24),$H$1:$H$4)),"/",REPT(" ",999)),3*999,999))</f>
        <v>Bag</v>
      </c>
      <c r="E24" s="10" t="str">
        <f>TRIM(MID(SUBSTITUTE("/"&amp;INDEX($A:$A,MATCH(ROWS(E$21:E24),$H$1:$H$4)),"/",REPT(" ",999)),5+(2*(COUNTIFS($B$20:$B24,B24,$C$20:$C24,C24,$D$20:$D24,D24)-1)+6)*999,999))</f>
        <v>GF7620.2</v>
      </c>
      <c r="F24" s="10" t="str">
        <f>TRIM(MID(SUBSTITUTE("/"&amp;INDEX($A:$A,MATCH(ROWS(E$21:E24),$H$1:$H$4)),"/",REPT(" ",999)),5+(2*(COUNTIFS($B$20:$B24,B24,$C$20:$C24,C24,$D$20:$D24,D24)-1)+7)*999,999))</f>
        <v>54.2</v>
      </c>
    </row>
    <row r="25" spans="2:8" x14ac:dyDescent="0.25">
      <c r="B25" s="10" t="str">
        <f>TRIM(MID(SUBSTITUTE("/"&amp;INDEX($A:$A,MATCH(ROWS(B$21:B25),$H$1:$H$4)),"/",REPT(" ",999)),1*999,999))</f>
        <v>Wool 3</v>
      </c>
      <c r="C25" s="10" t="str">
        <f>TRIM(MID(SUBSTITUTE("/"&amp;INDEX($A:$A,MATCH(ROWS(C$21:C25),$H$1:$H$4)),"/",REPT(" ",999)),4*999,999))</f>
        <v>SQ2</v>
      </c>
      <c r="D25" s="10" t="str">
        <f>TRIM(MID(SUBSTITUTE("/"&amp;INDEX($A:$A,MATCH(ROWS(D$21:D25),$H$1:$H$4)),"/",REPT(" ",999)),3*999,999))</f>
        <v>Bag</v>
      </c>
      <c r="E25" s="10" t="str">
        <f>TRIM(MID(SUBSTITUTE("/"&amp;INDEX($A:$A,MATCH(ROWS(E$21:E25),$H$1:$H$4)),"/",REPT(" ",999)),5+(2*(COUNTIFS($B$20:$B25,B25,$C$20:$C25,C25,$D$20:$D25,D25)-1)+6)*999,999))</f>
        <v>GF7620.3</v>
      </c>
      <c r="F25" s="10" t="str">
        <f>TRIM(MID(SUBSTITUTE("/"&amp;INDEX($A:$A,MATCH(ROWS(E$21:E25),$H$1:$H$4)),"/",REPT(" ",999)),5+(2*(COUNTIFS($B$20:$B25,B25,$C$20:$C25,C25,$D$20:$D25,D25)-1)+7)*999,999))</f>
        <v>49.3</v>
      </c>
    </row>
    <row r="26" spans="2:8" x14ac:dyDescent="0.25">
      <c r="B26" s="10" t="str">
        <f>TRIM(MID(SUBSTITUTE("/"&amp;INDEX($A:$A,MATCH(ROWS(B$21:B26),$H$1:$H$4)),"/",REPT(" ",999)),1*999,999))</f>
        <v>Silk 1</v>
      </c>
      <c r="C26" s="10" t="str">
        <f>TRIM(MID(SUBSTITUTE("/"&amp;INDEX($A:$A,MATCH(ROWS(C$21:C26),$H$1:$H$4)),"/",REPT(" ",999)),4*999,999))</f>
        <v>SQ1</v>
      </c>
      <c r="D26" s="10" t="str">
        <f>TRIM(MID(SUBSTITUTE("/"&amp;INDEX($A:$A,MATCH(ROWS(D$21:D26),$H$1:$H$4)),"/",REPT(" ",999)),3*999,999))</f>
        <v>Box</v>
      </c>
      <c r="E26" s="10" t="str">
        <f>TRIM(MID(SUBSTITUTE("/"&amp;INDEX($A:$A,MATCH(ROWS(E$21:E26),$H$1:$H$4)),"/",REPT(" ",999)),5+(2*(COUNTIFS($B$20:$B26,B26,$C$20:$C26,C26,$D$20:$D26,D26)-1)+6)*999,999))</f>
        <v>WR3435</v>
      </c>
      <c r="F26" s="10" t="str">
        <f>TRIM(MID(SUBSTITUTE("/"&amp;INDEX($A:$A,MATCH(ROWS(E$21:E26),$H$1:$H$4)),"/",REPT(" ",999)),5+(2*(COUNTIFS($B$20:$B26,B26,$C$20:$C26,C26,$D$20:$D26,D26)-1)+7)*999,999))</f>
        <v>69.7</v>
      </c>
    </row>
    <row r="27" spans="2:8" x14ac:dyDescent="0.25">
      <c r="B27" s="10" t="str">
        <f>TRIM(MID(SUBSTITUTE("/"&amp;INDEX($A:$A,MATCH(ROWS(B$21:B27),$H$1:$H$4)),"/",REPT(" ",999)),1*999,999))</f>
        <v/>
      </c>
      <c r="C27" s="10" t="str">
        <f>TRIM(MID(SUBSTITUTE("/"&amp;INDEX($A:$A,MATCH(ROWS(C$21:C27),$H$1:$H$4)),"/",REPT(" ",999)),4*999,999))</f>
        <v/>
      </c>
      <c r="D27" s="10" t="str">
        <f>TRIM(MID(SUBSTITUTE("/"&amp;INDEX($A:$A,MATCH(ROWS(D$21:D27),$H$1:$H$4)),"/",REPT(" ",999)),3*999,999))</f>
        <v/>
      </c>
    </row>
    <row r="28" spans="2:8" x14ac:dyDescent="0.25">
      <c r="B28" s="1" t="s">
        <v>0</v>
      </c>
      <c r="C28" s="2" t="s">
        <v>1</v>
      </c>
      <c r="D28" s="2" t="s">
        <v>2</v>
      </c>
      <c r="E28" s="2" t="s">
        <v>15</v>
      </c>
      <c r="F28" s="2" t="s">
        <v>16</v>
      </c>
      <c r="G28" s="2" t="s">
        <v>17</v>
      </c>
      <c r="H28" s="3" t="s">
        <v>14</v>
      </c>
    </row>
    <row r="29" spans="2:8" x14ac:dyDescent="0.25">
      <c r="B29" t="str">
        <f t="array" ref="B29">TRIM(MID(SUBSTITUTE("/"&amp;INDEX($A:$A,MATCH(ROWS(B$21:B21),MMULT(--(ROW($A$1:$A$3)&gt;TRANSPOSE(ROW($A$1:$A$3))),--TRIM(MID(SUBSTITUTE($A$1:$A$3,"/",REPT(" ",999)),999*4,999)))+1)),"/",REPT(" ",999)),1*999,999))</f>
        <v>Cot 2</v>
      </c>
      <c r="C29" t="str">
        <f t="array" ref="C29">TRIM(MID(SUBSTITUTE("/"&amp;INDEX($A:$A,MATCH(ROWS(B$21:B21),MMULT(--(ROW($A$1:$A$3)&gt;TRANSPOSE(ROW($A$1:$A$3))),--TRIM(MID(SUBSTITUTE($A$1:$A$3,"/",REPT(" ",999)),999*4,999)))+1)),"/",REPT(" ",999)),4*999,999))</f>
        <v>HQ</v>
      </c>
      <c r="D29" t="str">
        <f t="array" ref="D29">TRIM(MID(SUBSTITUTE("/"&amp;INDEX($A:$A,MATCH(ROWS(B$21:B21),MMULT(--(ROW($A$1:$A$3)&gt;TRANSPOSE(ROW($A$1:$A$3))),--TRIM(MID(SUBSTITUTE($A$1:$A$3,"/",REPT(" ",999)),999*4,999)))+1)),"/",REPT(" ",999)),3*999,999))</f>
        <v>Box</v>
      </c>
      <c r="E29" t="str">
        <f t="array" ref="E29">TRIM(MID(SUBSTITUTE("/"&amp;INDEX($A:$A,MATCH(ROWS(E$29:E29),MMULT(--(ROW($A$1:$A$3)&gt;TRANSPOSE(ROW($A$1:$A$3))),--TRIM(MID(SUBSTITUTE($A$1:$A$3,"/",REPT(" ",999)),999*4,999)))+1))&amp;"/","/",REPT(" ",999)),5+(2*(COUNTIFS($B$28:$B29,B29,$C$28:$C29,C29,$D$28:$D29,D29)-1)+6)*999,999))</f>
        <v>WL3456.1</v>
      </c>
      <c r="F29" t="str">
        <f t="array" ref="F29">TRIM(MID(SUBSTITUTE("/"&amp;INDEX($A:$A,MATCH(ROWS(E$29:E29),MMULT(--(ROW($A$1:$A$3)&gt;TRANSPOSE(ROW($A$1:$A$3))),--TRIM(MID(SUBSTITUTE($A$1:$A$3,"/",REPT(" ",999)),999*4,999)))+1))&amp;"/","/",REPT(" ",999)),5+(2*(COUNTIFS($B$28:$B29,B29,$C$28:$C29,C29,$D$28:$D29,D29)-1)+7)*999,999))</f>
        <v>78.4</v>
      </c>
    </row>
    <row r="30" spans="2:8" x14ac:dyDescent="0.25">
      <c r="B30" s="10" t="str">
        <f t="array" ref="B30">TRIM(MID(SUBSTITUTE("/"&amp;INDEX($A:$A,MATCH(ROWS(B$21:B22),MMULT(--(ROW($A$1:$A$3)&gt;TRANSPOSE(ROW($A$1:$A$3))),--TRIM(MID(SUBSTITUTE($A$1:$A$3,"/",REPT(" ",999)),999*4,999)))+1)),"/",REPT(" ",999)),1*999,999))</f>
        <v>Cot 2</v>
      </c>
      <c r="C30" s="10" t="str">
        <f t="array" ref="C30">TRIM(MID(SUBSTITUTE("/"&amp;INDEX($A:$A,MATCH(ROWS(B$21:B22),MMULT(--(ROW($A$1:$A$3)&gt;TRANSPOSE(ROW($A$1:$A$3))),--TRIM(MID(SUBSTITUTE($A$1:$A$3,"/",REPT(" ",999)),999*4,999)))+1)),"/",REPT(" ",999)),4*999,999))</f>
        <v>HQ</v>
      </c>
      <c r="D30" s="10" t="str">
        <f t="array" ref="D30">TRIM(MID(SUBSTITUTE("/"&amp;INDEX($A:$A,MATCH(ROWS(B$21:B22),MMULT(--(ROW($A$1:$A$3)&gt;TRANSPOSE(ROW($A$1:$A$3))),--TRIM(MID(SUBSTITUTE($A$1:$A$3,"/",REPT(" ",999)),999*4,999)))+1)),"/",REPT(" ",999)),3*999,999))</f>
        <v>Box</v>
      </c>
      <c r="E30" s="10" t="str">
        <f t="array" ref="E30">TRIM(MID(SUBSTITUTE("/"&amp;INDEX($A:$A,MATCH(ROWS(E$29:E30),MMULT(--(ROW($A$1:$A$3)&gt;TRANSPOSE(ROW($A$1:$A$3))),--TRIM(MID(SUBSTITUTE($A$1:$A$3,"/",REPT(" ",999)),999*4,999)))+1))&amp;"/","/",REPT(" ",999)),5+(2*(COUNTIFS($B$28:$B30,B30,$C$28:$C30,C30,$D$28:$D30,D30)-1)+6)*999,999))</f>
        <v>WL3456.2</v>
      </c>
      <c r="F30" s="10" t="str">
        <f t="array" ref="F30">TRIM(MID(SUBSTITUTE("/"&amp;INDEX($A:$A,MATCH(ROWS(E$29:E30),MMULT(--(ROW($A$1:$A$3)&gt;TRANSPOSE(ROW($A$1:$A$3))),--TRIM(MID(SUBSTITUTE($A$1:$A$3,"/",REPT(" ",999)),999*4,999)))+1))&amp;"/","/",REPT(" ",999)),5+(2*(COUNTIFS($B$28:$B30,B30,$C$28:$C30,C30,$D$28:$D30,D30)-1)+7)*999,999))</f>
        <v>65.7</v>
      </c>
    </row>
    <row r="31" spans="2:8" x14ac:dyDescent="0.25">
      <c r="B31" s="10" t="str">
        <f t="array" ref="B31">TRIM(MID(SUBSTITUTE("/"&amp;INDEX($A:$A,MATCH(ROWS(B$21:B23),MMULT(--(ROW($A$1:$A$3)&gt;TRANSPOSE(ROW($A$1:$A$3))),--TRIM(MID(SUBSTITUTE($A$1:$A$3,"/",REPT(" ",999)),999*4,999)))+1)),"/",REPT(" ",999)),1*999,999))</f>
        <v>Wool 3</v>
      </c>
      <c r="C31" s="10" t="str">
        <f t="array" ref="C31">TRIM(MID(SUBSTITUTE("/"&amp;INDEX($A:$A,MATCH(ROWS(B$21:B23),MMULT(--(ROW($A$1:$A$3)&gt;TRANSPOSE(ROW($A$1:$A$3))),--TRIM(MID(SUBSTITUTE($A$1:$A$3,"/",REPT(" ",999)),999*4,999)))+1)),"/",REPT(" ",999)),4*999,999))</f>
        <v>SQ2</v>
      </c>
      <c r="D31" s="10" t="str">
        <f t="array" ref="D31">TRIM(MID(SUBSTITUTE("/"&amp;INDEX($A:$A,MATCH(ROWS(B$21:B23),MMULT(--(ROW($A$1:$A$3)&gt;TRANSPOSE(ROW($A$1:$A$3))),--TRIM(MID(SUBSTITUTE($A$1:$A$3,"/",REPT(" ",999)),999*4,999)))+1)),"/",REPT(" ",999)),3*999,999))</f>
        <v>Bag</v>
      </c>
      <c r="E31" s="10" t="str">
        <f t="array" ref="E31">TRIM(MID(SUBSTITUTE("/"&amp;INDEX($A:$A,MATCH(ROWS(E$29:E31),MMULT(--(ROW($A$1:$A$3)&gt;TRANSPOSE(ROW($A$1:$A$3))),--TRIM(MID(SUBSTITUTE($A$1:$A$3,"/",REPT(" ",999)),999*4,999)))+1))&amp;"/","/",REPT(" ",999)),5+(2*(COUNTIFS($B$28:$B31,B31,$C$28:$C31,C31,$D$28:$D31,D31)-1)+6)*999,999))</f>
        <v>GF7620.1</v>
      </c>
      <c r="F31" s="10" t="str">
        <f t="array" ref="F31">TRIM(MID(SUBSTITUTE("/"&amp;INDEX($A:$A,MATCH(ROWS(E$29:E31),MMULT(--(ROW($A$1:$A$3)&gt;TRANSPOSE(ROW($A$1:$A$3))),--TRIM(MID(SUBSTITUTE($A$1:$A$3,"/",REPT(" ",999)),999*4,999)))+1))&amp;"/","/",REPT(" ",999)),5+(2*(COUNTIFS($B$28:$B31,B31,$C$28:$C31,C31,$D$28:$D31,D31)-1)+7)*999,999))</f>
        <v>45.5</v>
      </c>
    </row>
    <row r="32" spans="2:8" x14ac:dyDescent="0.25">
      <c r="B32" s="10" t="str">
        <f t="array" ref="B32">TRIM(MID(SUBSTITUTE("/"&amp;INDEX($A:$A,MATCH(ROWS(B$21:B24),MMULT(--(ROW($A$1:$A$3)&gt;TRANSPOSE(ROW($A$1:$A$3))),--TRIM(MID(SUBSTITUTE($A$1:$A$3,"/",REPT(" ",999)),999*4,999)))+1)),"/",REPT(" ",999)),1*999,999))</f>
        <v>Wool 3</v>
      </c>
      <c r="C32" s="10" t="str">
        <f t="array" ref="C32">TRIM(MID(SUBSTITUTE("/"&amp;INDEX($A:$A,MATCH(ROWS(B$21:B24),MMULT(--(ROW($A$1:$A$3)&gt;TRANSPOSE(ROW($A$1:$A$3))),--TRIM(MID(SUBSTITUTE($A$1:$A$3,"/",REPT(" ",999)),999*4,999)))+1)),"/",REPT(" ",999)),4*999,999))</f>
        <v>SQ2</v>
      </c>
      <c r="D32" s="10" t="str">
        <f t="array" ref="D32">TRIM(MID(SUBSTITUTE("/"&amp;INDEX($A:$A,MATCH(ROWS(B$21:B24),MMULT(--(ROW($A$1:$A$3)&gt;TRANSPOSE(ROW($A$1:$A$3))),--TRIM(MID(SUBSTITUTE($A$1:$A$3,"/",REPT(" ",999)),999*4,999)))+1)),"/",REPT(" ",999)),3*999,999))</f>
        <v>Bag</v>
      </c>
      <c r="E32" s="10" t="str">
        <f t="array" ref="E32">TRIM(MID(SUBSTITUTE("/"&amp;INDEX($A:$A,MATCH(ROWS(E$29:E32),MMULT(--(ROW($A$1:$A$3)&gt;TRANSPOSE(ROW($A$1:$A$3))),--TRIM(MID(SUBSTITUTE($A$1:$A$3,"/",REPT(" ",999)),999*4,999)))+1))&amp;"/","/",REPT(" ",999)),5+(2*(COUNTIFS($B$28:$B32,B32,$C$28:$C32,C32,$D$28:$D32,D32)-1)+6)*999,999))</f>
        <v>GF7620.2</v>
      </c>
      <c r="F32" s="10" t="str">
        <f t="array" ref="F32">TRIM(MID(SUBSTITUTE("/"&amp;INDEX($A:$A,MATCH(ROWS(E$29:E32),MMULT(--(ROW($A$1:$A$3)&gt;TRANSPOSE(ROW($A$1:$A$3))),--TRIM(MID(SUBSTITUTE($A$1:$A$3,"/",REPT(" ",999)),999*4,999)))+1))&amp;"/","/",REPT(" ",999)),5+(2*(COUNTIFS($B$28:$B32,B32,$C$28:$C32,C32,$D$28:$D32,D32)-1)+7)*999,999))</f>
        <v>54.2</v>
      </c>
    </row>
    <row r="33" spans="2:6" x14ac:dyDescent="0.25">
      <c r="B33" s="10" t="str">
        <f t="array" ref="B33">TRIM(MID(SUBSTITUTE("/"&amp;INDEX($A:$A,MATCH(ROWS(B$21:B25),MMULT(--(ROW($A$1:$A$3)&gt;TRANSPOSE(ROW($A$1:$A$3))),--TRIM(MID(SUBSTITUTE($A$1:$A$3,"/",REPT(" ",999)),999*4,999)))+1)),"/",REPT(" ",999)),1*999,999))</f>
        <v>Wool 3</v>
      </c>
      <c r="C33" s="10" t="str">
        <f t="array" ref="C33">TRIM(MID(SUBSTITUTE("/"&amp;INDEX($A:$A,MATCH(ROWS(B$21:B25),MMULT(--(ROW($A$1:$A$3)&gt;TRANSPOSE(ROW($A$1:$A$3))),--TRIM(MID(SUBSTITUTE($A$1:$A$3,"/",REPT(" ",999)),999*4,999)))+1)),"/",REPT(" ",999)),4*999,999))</f>
        <v>SQ2</v>
      </c>
      <c r="D33" s="10" t="str">
        <f t="array" ref="D33">TRIM(MID(SUBSTITUTE("/"&amp;INDEX($A:$A,MATCH(ROWS(B$21:B25),MMULT(--(ROW($A$1:$A$3)&gt;TRANSPOSE(ROW($A$1:$A$3))),--TRIM(MID(SUBSTITUTE($A$1:$A$3,"/",REPT(" ",999)),999*4,999)))+1)),"/",REPT(" ",999)),3*999,999))</f>
        <v>Bag</v>
      </c>
      <c r="E33" s="10" t="str">
        <f t="array" ref="E33">TRIM(MID(SUBSTITUTE("/"&amp;INDEX($A:$A,MATCH(ROWS(E$29:E33),MMULT(--(ROW($A$1:$A$3)&gt;TRANSPOSE(ROW($A$1:$A$3))),--TRIM(MID(SUBSTITUTE($A$1:$A$3,"/",REPT(" ",999)),999*4,999)))+1))&amp;"/","/",REPT(" ",999)),5+(2*(COUNTIFS($B$28:$B33,B33,$C$28:$C33,C33,$D$28:$D33,D33)-1)+6)*999,999))</f>
        <v>GF7620.3</v>
      </c>
      <c r="F33" s="10" t="str">
        <f t="array" ref="F33">TRIM(MID(SUBSTITUTE("/"&amp;INDEX($A:$A,MATCH(ROWS(E$29:E33),MMULT(--(ROW($A$1:$A$3)&gt;TRANSPOSE(ROW($A$1:$A$3))),--TRIM(MID(SUBSTITUTE($A$1:$A$3,"/",REPT(" ",999)),999*4,999)))+1))&amp;"/","/",REPT(" ",999)),5+(2*(COUNTIFS($B$28:$B33,B33,$C$28:$C33,C33,$D$28:$D33,D33)-1)+7)*999,999))</f>
        <v>49.3</v>
      </c>
    </row>
    <row r="34" spans="2:6" x14ac:dyDescent="0.25">
      <c r="B34" s="10" t="str">
        <f t="array" ref="B34">TRIM(MID(SUBSTITUTE("/"&amp;INDEX($A:$A,MATCH(ROWS(B$21:B26),MMULT(--(ROW($A$1:$A$3)&gt;TRANSPOSE(ROW($A$1:$A$3))),--TRIM(MID(SUBSTITUTE($A$1:$A$3,"/",REPT(" ",999)),999*4,999)))+1)),"/",REPT(" ",999)),1*999,999))</f>
        <v>Silk 1</v>
      </c>
      <c r="C34" s="10" t="str">
        <f t="array" ref="C34">TRIM(MID(SUBSTITUTE("/"&amp;INDEX($A:$A,MATCH(ROWS(B$21:B26),MMULT(--(ROW($A$1:$A$3)&gt;TRANSPOSE(ROW($A$1:$A$3))),--TRIM(MID(SUBSTITUTE($A$1:$A$3,"/",REPT(" ",999)),999*4,999)))+1)),"/",REPT(" ",999)),4*999,999))</f>
        <v>SQ1</v>
      </c>
      <c r="D34" s="10" t="str">
        <f t="array" ref="D34">TRIM(MID(SUBSTITUTE("/"&amp;INDEX($A:$A,MATCH(ROWS(B$21:B26),MMULT(--(ROW($A$1:$A$3)&gt;TRANSPOSE(ROW($A$1:$A$3))),--TRIM(MID(SUBSTITUTE($A$1:$A$3,"/",REPT(" ",999)),999*4,999)))+1)),"/",REPT(" ",999)),3*999,999))</f>
        <v>Box</v>
      </c>
      <c r="E34" s="10" t="str">
        <f t="array" ref="E34">TRIM(MID(SUBSTITUTE("/"&amp;INDEX($A:$A,MATCH(ROWS(E$29:E34),MMULT(--(ROW($A$1:$A$3)&gt;TRANSPOSE(ROW($A$1:$A$3))),--TRIM(MID(SUBSTITUTE($A$1:$A$3,"/",REPT(" ",999)),999*4,999)))+1))&amp;"/","/",REPT(" ",999)),5+(2*(COUNTIFS($B$28:$B34,B34,$C$28:$C34,C34,$D$28:$D34,D34)-1)+6)*999,999))</f>
        <v>WR3435</v>
      </c>
      <c r="F34" s="10" t="str">
        <f t="array" ref="F34">TRIM(MID(SUBSTITUTE("/"&amp;INDEX($A:$A,MATCH(ROWS(E$29:E34),MMULT(--(ROW($A$1:$A$3)&gt;TRANSPOSE(ROW($A$1:$A$3))),--TRIM(MID(SUBSTITUTE($A$1:$A$3,"/",REPT(" ",999)),999*4,999)))+1))&amp;"/","/",REPT(" ",999)),5+(2*(COUNTIFS($B$28:$B34,B34,$C$28:$C34,C34,$D$28:$D34,D34)-1)+7)*999,999))</f>
        <v>69.7</v>
      </c>
    </row>
    <row r="35" spans="2:6" x14ac:dyDescent="0.25">
      <c r="B35" s="14" t="str">
        <f t="array" ref="B35">TRIM(MID(SUBSTITUTE("/"&amp;INDEX($A:$A,MATCH(ROWS(B$21:B27),MMULT(--(ROW($A$1:$A$3)&gt;TRANSPOSE(ROW($A$1:$A$3))),--TRIM(MID(SUBSTITUTE($A$1:$A$3,"/",REPT(" ",999)),999*4,999)))+1)),"/",REPT(" ",999)),1*999,999))</f>
        <v>Silk 1</v>
      </c>
      <c r="C35" s="14" t="str">
        <f t="array" ref="C35">TRIM(MID(SUBSTITUTE("/"&amp;INDEX($A:$A,MATCH(ROWS(B$21:B27),MMULT(--(ROW($A$1:$A$3)&gt;TRANSPOSE(ROW($A$1:$A$3))),--TRIM(MID(SUBSTITUTE($A$1:$A$3,"/",REPT(" ",999)),999*4,999)))+1)),"/",REPT(" ",999)),4*999,999))</f>
        <v>SQ1</v>
      </c>
      <c r="D35" s="14" t="str">
        <f t="array" ref="D35">TRIM(MID(SUBSTITUTE("/"&amp;INDEX($A:$A,MATCH(ROWS(B$21:B27),MMULT(--(ROW($A$1:$A$3)&gt;TRANSPOSE(ROW($A$1:$A$3))),--TRIM(MID(SUBSTITUTE($A$1:$A$3,"/",REPT(" ",999)),999*4,999)))+1)),"/",REPT(" ",999)),3*999,999))</f>
        <v>Box</v>
      </c>
      <c r="E35" s="10" t="str">
        <f t="array" ref="E35">TRIM(MID(SUBSTITUTE("/"&amp;INDEX($A:$A,MATCH(ROWS(E$29:E35),MMULT(--(ROW($A$1:$A$3)&gt;TRANSPOSE(ROW($A$1:$A$3))),--TRIM(MID(SUBSTITUTE($A$1:$A$3,"/",REPT(" ",999)),999*4,999)))+1))&amp;"/","/",REPT(" ",999)),5+(2*(COUNTIFS($B$28:$B35,B35,$C$28:$C35,C35,$D$28:$D35,D35)-1)+6)*999,999))</f>
        <v/>
      </c>
      <c r="F35" s="10" t="str">
        <f t="array" ref="F35">TRIM(MID(SUBSTITUTE("/"&amp;INDEX($A:$A,MATCH(ROWS(E$29:E35),MMULT(--(ROW($A$1:$A$3)&gt;TRANSPOSE(ROW($A$1:$A$3))),--TRIM(MID(SUBSTITUTE($A$1:$A$3,"/",REPT(" ",999)),999*4,999)))+1))&amp;"/","/",REPT(" ",999)),5+(2*(COUNTIFS($B$28:$B35,B35,$C$28:$C35,C35,$D$28:$D35,D35)-1)+7)*999,999))</f>
        <v/>
      </c>
    </row>
    <row r="36" spans="2:6" x14ac:dyDescent="0.25">
      <c r="B36" s="14" t="str">
        <f t="array" ref="B36">TRIM(MID(SUBSTITUTE("/"&amp;INDEX($A:$A,MATCH(ROWS(B$21:B28),MMULT(--(ROW($A$1:$A$3)&gt;TRANSPOSE(ROW($A$1:$A$3))),--TRIM(MID(SUBSTITUTE($A$1:$A$3,"/",REPT(" ",999)),999*4,999)))+1)),"/",REPT(" ",999)),1*999,999))</f>
        <v>Silk 1</v>
      </c>
      <c r="C36" s="14" t="str">
        <f t="array" ref="C36">TRIM(MID(SUBSTITUTE("/"&amp;INDEX($A:$A,MATCH(ROWS(B$21:B28),MMULT(--(ROW($A$1:$A$3)&gt;TRANSPOSE(ROW($A$1:$A$3))),--TRIM(MID(SUBSTITUTE($A$1:$A$3,"/",REPT(" ",999)),999*4,999)))+1)),"/",REPT(" ",999)),4*999,999))</f>
        <v>SQ1</v>
      </c>
      <c r="D36" s="14" t="str">
        <f t="array" ref="D36">TRIM(MID(SUBSTITUTE("/"&amp;INDEX($A:$A,MATCH(ROWS(B$21:B28),MMULT(--(ROW($A$1:$A$3)&gt;TRANSPOSE(ROW($A$1:$A$3))),--TRIM(MID(SUBSTITUTE($A$1:$A$3,"/",REPT(" ",999)),999*4,999)))+1)),"/",REPT(" ",999)),3*999,999))</f>
        <v>Box</v>
      </c>
      <c r="E36" s="10" t="str">
        <f t="array" ref="E36">TRIM(MID(SUBSTITUTE("/"&amp;INDEX($A:$A,MATCH(ROWS(E$29:E36),MMULT(--(ROW($A$1:$A$3)&gt;TRANSPOSE(ROW($A$1:$A$3))),--TRIM(MID(SUBSTITUTE($A$1:$A$3,"/",REPT(" ",999)),999*4,999)))+1))&amp;"/","/",REPT(" ",999)),5+(2*(COUNTIFS($B$28:$B36,B36,$C$28:$C36,C36,$D$28:$D36,D36)-1)+6)*999,999))</f>
        <v/>
      </c>
      <c r="F36" s="10" t="str">
        <f t="array" ref="F36">TRIM(MID(SUBSTITUTE("/"&amp;INDEX($A:$A,MATCH(ROWS(E$29:E36),MMULT(--(ROW($A$1:$A$3)&gt;TRANSPOSE(ROW($A$1:$A$3))),--TRIM(MID(SUBSTITUTE($A$1:$A$3,"/",REPT(" ",999)),999*4,999)))+1))&amp;"/","/",REPT(" ",999)),5+(2*(COUNTIFS($B$28:$B36,B36,$C$28:$C36,C36,$D$28:$D36,D36)-1)+7)*999,999))</f>
        <v/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2023-01-28T14:43:11Z</dcterms:modified>
</cp:coreProperties>
</file>