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5600" windowHeight="9240" firstSheet="1" activeTab="1"/>
  </bookViews>
  <sheets>
    <sheet name="месяц" sheetId="1" state="hidden" r:id="rId1"/>
    <sheet name="месяц (2)" sheetId="2" r:id="rId2"/>
  </sheets>
  <definedNames>
    <definedName name="_xlnm._FilterDatabase" localSheetId="0" hidden="1">месяц!$A$3:$T$3</definedName>
    <definedName name="_xlnm._FilterDatabase" localSheetId="1" hidden="1">'месяц (2)'!#REF!</definedName>
  </definedNames>
  <calcPr calcId="145621"/>
</workbook>
</file>

<file path=xl/calcChain.xml><?xml version="1.0" encoding="utf-8"?>
<calcChain xmlns="http://schemas.openxmlformats.org/spreadsheetml/2006/main">
  <c r="D7" i="2" l="1" a="1"/>
  <c r="D7" i="2" s="1"/>
  <c r="K7" i="2"/>
  <c r="D9" i="2" a="1"/>
  <c r="D9" i="2" s="1"/>
  <c r="K9" i="2"/>
  <c r="D6" i="2" s="1" a="1"/>
  <c r="D6" i="2" s="1"/>
  <c r="K8" i="2"/>
  <c r="D8" i="2" s="1" a="1"/>
  <c r="D8" i="2" s="1"/>
  <c r="K6" i="2"/>
  <c r="K5" i="2"/>
  <c r="D5" i="2" s="1" a="1"/>
  <c r="D5" i="2" s="1"/>
  <c r="K4" i="2"/>
  <c r="D4" i="2" s="1" a="1"/>
  <c r="D4" i="2" s="1"/>
  <c r="K4" i="1"/>
  <c r="K5" i="1"/>
  <c r="K9" i="1"/>
  <c r="D8" i="1" s="1"/>
  <c r="K6" i="1"/>
  <c r="D6" i="1" s="1"/>
  <c r="K7" i="1"/>
  <c r="K8" i="1"/>
  <c r="D7" i="1"/>
  <c r="E7" i="1"/>
  <c r="D4" i="1"/>
  <c r="G4" i="1" s="1"/>
  <c r="E4" i="1"/>
  <c r="F4" i="1"/>
  <c r="F6" i="1" l="1"/>
  <c r="E6" i="1"/>
  <c r="G6" i="1"/>
  <c r="F8" i="1"/>
  <c r="E8" i="1"/>
  <c r="G8" i="1"/>
  <c r="E5" i="2"/>
  <c r="G5" i="2" s="1"/>
  <c r="F5" i="2"/>
  <c r="F6" i="2"/>
  <c r="E6" i="2"/>
  <c r="E8" i="2"/>
  <c r="G8" i="2" s="1"/>
  <c r="F8" i="2"/>
  <c r="E4" i="2"/>
  <c r="F4" i="2"/>
  <c r="G4" i="2" s="1"/>
  <c r="F7" i="1"/>
  <c r="G7" i="1" s="1"/>
  <c r="D5" i="1"/>
  <c r="G6" i="2" l="1"/>
  <c r="E5" i="1"/>
  <c r="F5" i="1"/>
  <c r="G5" i="1"/>
</calcChain>
</file>

<file path=xl/sharedStrings.xml><?xml version="1.0" encoding="utf-8"?>
<sst xmlns="http://schemas.openxmlformats.org/spreadsheetml/2006/main" count="35" uniqueCount="18">
  <si>
    <t>Таб номер</t>
  </si>
  <si>
    <t>ФИО</t>
  </si>
  <si>
    <t>дата</t>
  </si>
  <si>
    <t>отработано часов</t>
  </si>
  <si>
    <t>часы</t>
  </si>
  <si>
    <t xml:space="preserve"> начало работы</t>
  </si>
  <si>
    <t>окончание работы</t>
  </si>
  <si>
    <t>норма</t>
  </si>
  <si>
    <t>объем</t>
  </si>
  <si>
    <t>чел</t>
  </si>
  <si>
    <t>Ч/Ч</t>
  </si>
  <si>
    <t xml:space="preserve">Данные  </t>
  </si>
  <si>
    <t>как должно быть</t>
  </si>
  <si>
    <t xml:space="preserve">Иванов </t>
  </si>
  <si>
    <t>Гусев</t>
  </si>
  <si>
    <t>Воронов</t>
  </si>
  <si>
    <t>Кротов</t>
  </si>
  <si>
    <t>Дронов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</si>
</sst>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u/>
      <sz val="11"/>
      <color indexed="8"/>
      <name val="Calibri"/>
      <family val="2"/>
      <charset val="204"/>
    </font>
    <font>
      <b/>
      <u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color indexed="8"/>
      <name val="Verdana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7" xfId="0" applyBorder="1"/>
    <xf numFmtId="0" fontId="0" fillId="0" borderId="2" xfId="0" applyBorder="1"/>
    <xf numFmtId="20" fontId="0" fillId="0" borderId="2" xfId="0" applyNumberFormat="1" applyBorder="1"/>
    <xf numFmtId="20" fontId="0" fillId="0" borderId="0" xfId="0" applyNumberFormat="1"/>
    <xf numFmtId="0" fontId="0" fillId="0" borderId="1" xfId="0" applyBorder="1" applyAlignment="1">
      <alignment horizontal="center"/>
    </xf>
    <xf numFmtId="20" fontId="0" fillId="0" borderId="1" xfId="0" applyNumberFormat="1" applyBorder="1" applyAlignment="1">
      <alignment horizontal="center"/>
    </xf>
    <xf numFmtId="20" fontId="0" fillId="0" borderId="2" xfId="0" applyNumberFormat="1" applyBorder="1" applyAlignment="1">
      <alignment horizontal="center"/>
    </xf>
    <xf numFmtId="0" fontId="6" fillId="0" borderId="0" xfId="0" applyFont="1"/>
    <xf numFmtId="20" fontId="0" fillId="0" borderId="1" xfId="0" applyNumberFormat="1" applyBorder="1"/>
    <xf numFmtId="0" fontId="7" fillId="0" borderId="8" xfId="0" applyFont="1" applyBorder="1" applyAlignment="1">
      <alignment horizontal="left" vertical="center" wrapText="1"/>
    </xf>
    <xf numFmtId="0" fontId="1" fillId="3" borderId="1" xfId="0" applyFont="1" applyFill="1" applyBorder="1"/>
    <xf numFmtId="0" fontId="8" fillId="0" borderId="0" xfId="0" applyFont="1"/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9" fillId="4" borderId="1" xfId="0" applyFont="1" applyFill="1" applyBorder="1"/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20" fontId="0" fillId="0" borderId="1" xfId="0" applyNumberFormat="1" applyFill="1" applyBorder="1"/>
    <xf numFmtId="20" fontId="0" fillId="0" borderId="1" xfId="0" applyNumberFormat="1" applyFill="1" applyBorder="1" applyAlignment="1">
      <alignment horizontal="center"/>
    </xf>
    <xf numFmtId="0" fontId="0" fillId="0" borderId="9" xfId="0" applyFill="1" applyBorder="1"/>
    <xf numFmtId="0" fontId="0" fillId="0" borderId="2" xfId="0" applyFill="1" applyBorder="1"/>
    <xf numFmtId="0" fontId="7" fillId="0" borderId="8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  <xf numFmtId="0" fontId="0" fillId="0" borderId="9" xfId="0" applyBorder="1"/>
    <xf numFmtId="20" fontId="0" fillId="0" borderId="10" xfId="0" applyNumberFormat="1" applyBorder="1" applyAlignment="1">
      <alignment horizontal="center"/>
    </xf>
    <xf numFmtId="20" fontId="0" fillId="0" borderId="10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200025</xdr:colOff>
      <xdr:row>4</xdr:row>
      <xdr:rowOff>142875</xdr:rowOff>
    </xdr:from>
    <xdr:to>
      <xdr:col>10</xdr:col>
      <xdr:colOff>333375</xdr:colOff>
      <xdr:row>5</xdr:row>
      <xdr:rowOff>171450</xdr:rowOff>
    </xdr:to>
    <xdr:cxnSp macro="">
      <xdr:nvCxnSpPr>
        <xdr:cNvPr id="3" name="Прямая со стрелкой 2">
          <a:extLst>
            <a:ext uri="{FF2B5EF4-FFF2-40B4-BE49-F238E27FC236}"/>
          </a:extLst>
        </xdr:cNvPr>
        <xdr:cNvCxnSpPr/>
      </xdr:nvCxnSpPr>
      <xdr:spPr>
        <a:xfrm flipH="1">
          <a:off x="5248275" y="1485900"/>
          <a:ext cx="133350" cy="2286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zoomScaleNormal="100" workbookViewId="0">
      <selection activeCell="D8" sqref="D8"/>
    </sheetView>
  </sheetViews>
  <sheetFormatPr defaultRowHeight="15" x14ac:dyDescent="0.25"/>
  <cols>
    <col min="1" max="1" width="10.28515625" customWidth="1"/>
    <col min="3" max="3" width="5.140625" customWidth="1"/>
    <col min="4" max="4" width="7.28515625" customWidth="1"/>
    <col min="5" max="5" width="6.7109375" customWidth="1"/>
    <col min="6" max="6" width="7.7109375" customWidth="1"/>
    <col min="7" max="7" width="7.85546875" customWidth="1"/>
    <col min="8" max="8" width="7.7109375" customWidth="1"/>
    <col min="9" max="9" width="8.140625" customWidth="1"/>
    <col min="10" max="10" width="5.7109375" customWidth="1"/>
    <col min="11" max="11" width="7.85546875" style="1" customWidth="1"/>
    <col min="12" max="13" width="5.140625" customWidth="1"/>
    <col min="14" max="14" width="11.140625" customWidth="1"/>
    <col min="15" max="15" width="8.5703125" customWidth="1"/>
    <col min="16" max="16" width="12.42578125" customWidth="1"/>
    <col min="17" max="17" width="11.5703125" customWidth="1"/>
    <col min="18" max="36" width="5.140625" customWidth="1"/>
  </cols>
  <sheetData>
    <row r="1" spans="1:17" x14ac:dyDescent="0.25">
      <c r="B1" t="s">
        <v>11</v>
      </c>
      <c r="N1" s="2"/>
      <c r="P1">
        <v>0.20399999999999999</v>
      </c>
    </row>
    <row r="2" spans="1:17" ht="15.75" thickBot="1" x14ac:dyDescent="0.3">
      <c r="A2" s="3"/>
      <c r="F2" s="4"/>
      <c r="G2" s="4"/>
      <c r="H2" s="4"/>
      <c r="I2" s="4"/>
      <c r="J2" s="4"/>
      <c r="K2" s="5"/>
      <c r="L2" s="4"/>
      <c r="M2" s="4"/>
      <c r="N2" s="2"/>
      <c r="P2">
        <v>0.26600000000000001</v>
      </c>
    </row>
    <row r="3" spans="1:17" ht="50.25" customHeight="1" thickTop="1" thickBot="1" x14ac:dyDescent="0.3">
      <c r="A3" s="6" t="s">
        <v>0</v>
      </c>
      <c r="B3" s="7" t="s">
        <v>1</v>
      </c>
      <c r="C3" s="6" t="s">
        <v>2</v>
      </c>
      <c r="D3" s="8" t="s">
        <v>3</v>
      </c>
      <c r="E3" s="9" t="s">
        <v>4</v>
      </c>
      <c r="F3" s="8" t="s">
        <v>5</v>
      </c>
      <c r="G3" s="10" t="s">
        <v>6</v>
      </c>
      <c r="H3" s="11" t="s">
        <v>7</v>
      </c>
      <c r="I3" s="12" t="s">
        <v>8</v>
      </c>
      <c r="J3" s="13" t="s">
        <v>9</v>
      </c>
      <c r="K3" s="14" t="s">
        <v>10</v>
      </c>
      <c r="N3" s="2"/>
      <c r="P3">
        <v>0.246</v>
      </c>
    </row>
    <row r="4" spans="1:17" ht="24.75" customHeight="1" thickBot="1" x14ac:dyDescent="0.3">
      <c r="A4" s="9">
        <v>323</v>
      </c>
      <c r="B4" s="15" t="s">
        <v>13</v>
      </c>
      <c r="C4" s="9">
        <v>9</v>
      </c>
      <c r="D4" s="9">
        <f>ROUND(IF((K4+K5)&gt;8.25,8.25,(K4)),2)</f>
        <v>8.25</v>
      </c>
      <c r="E4" s="24">
        <f>IF(D4="","",CEILING(D4/24,1/1440))</f>
        <v>0.34375</v>
      </c>
      <c r="F4" s="21" t="str">
        <f>IF(D4="","","8:00")</f>
        <v>8:00</v>
      </c>
      <c r="G4" s="18">
        <f>IF(D4="","",E4+F4)</f>
        <v>0.67708333333333326</v>
      </c>
      <c r="H4" s="16">
        <v>0.20399999999999999</v>
      </c>
      <c r="I4" s="9">
        <v>68.840999999999994</v>
      </c>
      <c r="J4" s="17">
        <v>3</v>
      </c>
      <c r="K4" s="25">
        <f>ROUND(IF(I4="",0,IF(H4=0.266,I4*H4,I4/J4*H4)),2)</f>
        <v>4.68</v>
      </c>
    </row>
    <row r="5" spans="1:17" ht="15.75" thickBot="1" x14ac:dyDescent="0.3">
      <c r="A5" s="9"/>
      <c r="B5" s="15"/>
      <c r="C5" s="9">
        <v>9</v>
      </c>
      <c r="D5" s="9">
        <f>ROUND(IF((K5+K6)&gt;8.25,8.25,(K5)),2)</f>
        <v>8.25</v>
      </c>
      <c r="E5" s="24">
        <f>IF(D5="","",CEILING(D5/24,1/1440))</f>
        <v>0.34375</v>
      </c>
      <c r="F5" s="21" t="str">
        <f>IF(D5="","","8:00")</f>
        <v>8:00</v>
      </c>
      <c r="G5" s="18">
        <f>IF(D5="","",E5+F5)</f>
        <v>0.67708333333333326</v>
      </c>
      <c r="H5" s="16">
        <v>0.246</v>
      </c>
      <c r="I5" s="9">
        <v>30</v>
      </c>
      <c r="J5" s="17">
        <v>1</v>
      </c>
      <c r="K5" s="25">
        <f>ROUND(IF(I5="",0,IF(H5=0.266,I5*H5,I5/J5*H5)),2)</f>
        <v>7.38</v>
      </c>
      <c r="Q5" s="19"/>
    </row>
    <row r="6" spans="1:17" ht="15.75" thickBot="1" x14ac:dyDescent="0.3">
      <c r="A6" s="9">
        <v>526</v>
      </c>
      <c r="B6" s="20" t="s">
        <v>14</v>
      </c>
      <c r="C6" s="9">
        <v>9</v>
      </c>
      <c r="D6" s="9">
        <f>ROUND(IF((K6+K7)&gt;8.25,8.25,(K6)),2)</f>
        <v>4.04</v>
      </c>
      <c r="E6" s="24">
        <f>IF(D6="","",CEILING(D6/24,1/1440))</f>
        <v>0.16875000000000001</v>
      </c>
      <c r="F6" s="21" t="str">
        <f>IF(D6="","","8:00")</f>
        <v>8:00</v>
      </c>
      <c r="G6" s="22">
        <f>IF(D6="","",E6+F6)</f>
        <v>0.50208333333333333</v>
      </c>
      <c r="H6" s="16">
        <v>0.26600000000000001</v>
      </c>
      <c r="I6" s="9">
        <v>15.2</v>
      </c>
      <c r="J6" s="17"/>
      <c r="K6" s="25">
        <f>ROUND(IF(I6="",0,IF(H6=0.266,I6*H6,I6/J6*H6)),2)</f>
        <v>4.04</v>
      </c>
      <c r="Q6" s="19"/>
    </row>
    <row r="7" spans="1:17" ht="15.75" thickBot="1" x14ac:dyDescent="0.3">
      <c r="A7" s="9">
        <v>423</v>
      </c>
      <c r="B7" s="20" t="s">
        <v>15</v>
      </c>
      <c r="C7" s="9">
        <v>9</v>
      </c>
      <c r="D7" s="9">
        <f>ROUND(IF((K7+K8)&gt;8.25,8.25,(K7)),2)</f>
        <v>4.04</v>
      </c>
      <c r="E7" s="24">
        <f>IF(D7="","",CEILING(D7/24,1/1440))</f>
        <v>0.16875000000000001</v>
      </c>
      <c r="F7" s="21" t="str">
        <f>IF(D7="","","8:00")</f>
        <v>8:00</v>
      </c>
      <c r="G7" s="22">
        <f>IF(D7="","",E7+F7)</f>
        <v>0.50208333333333333</v>
      </c>
      <c r="H7" s="16">
        <v>0.26600000000000001</v>
      </c>
      <c r="I7" s="9">
        <v>15.2</v>
      </c>
      <c r="J7" s="17"/>
      <c r="K7" s="25">
        <f>ROUND(IF(I7="",0,IF(H7=0.266,I7*H7,I7/J7*H7)),2)</f>
        <v>4.04</v>
      </c>
      <c r="Q7" s="19"/>
    </row>
    <row r="8" spans="1:17" ht="15.75" thickBot="1" x14ac:dyDescent="0.3">
      <c r="A8" s="9">
        <v>892</v>
      </c>
      <c r="B8" s="20" t="s">
        <v>16</v>
      </c>
      <c r="C8" s="9">
        <v>9</v>
      </c>
      <c r="D8" s="9">
        <f>ROUND(IF((K8+K9)&gt;8.25,8.25,(K8)),2)</f>
        <v>8.25</v>
      </c>
      <c r="E8" s="24">
        <f>IF(D8="","",CEILING(D8/24,1/1440))</f>
        <v>0.34375</v>
      </c>
      <c r="F8" s="21" t="str">
        <f>IF(D8="","","8:00")</f>
        <v>8:00</v>
      </c>
      <c r="G8" s="22">
        <f>IF(D8="","",E8+F8)</f>
        <v>0.67708333333333326</v>
      </c>
      <c r="H8" s="16">
        <v>0.26600000000000001</v>
      </c>
      <c r="I8" s="9">
        <v>15.2</v>
      </c>
      <c r="J8" s="17"/>
      <c r="K8" s="25">
        <f>ROUND(IF(I8="",0,IF(H8=0.266,I8*H8,I8/J8*H8)),2)</f>
        <v>4.04</v>
      </c>
    </row>
    <row r="9" spans="1:17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27">
        <f>SUMIF(H4:H8,"&lt;&gt;0,266",K4:K8)</f>
        <v>12.059999999999999</v>
      </c>
      <c r="L9" t="s">
        <v>12</v>
      </c>
    </row>
    <row r="10" spans="1:17" x14ac:dyDescent="0.25">
      <c r="K10" s="26"/>
    </row>
    <row r="11" spans="1:17" ht="15.75" x14ac:dyDescent="0.25">
      <c r="A11" s="23"/>
    </row>
    <row r="12" spans="1:17" ht="15.75" x14ac:dyDescent="0.25">
      <c r="A12" s="23"/>
    </row>
  </sheetData>
  <phoneticPr fontId="5" type="noConversion"/>
  <dataValidations count="1">
    <dataValidation type="list" allowBlank="1" showInputMessage="1" showErrorMessage="1" sqref="H4:H8">
      <formula1>$P$1:$P$3</formula1>
    </dataValidation>
  </dataValidations>
  <pageMargins left="0.70866141732283472" right="0" top="0" bottom="0" header="0.31496062992125984" footer="0.31496062992125984"/>
  <pageSetup paperSize="9" scale="97" orientation="portrait" r:id="rId1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zoomScaleNormal="100" workbookViewId="0">
      <selection activeCell="G19" sqref="G19"/>
    </sheetView>
  </sheetViews>
  <sheetFormatPr defaultRowHeight="15" x14ac:dyDescent="0.25"/>
  <cols>
    <col min="1" max="1" width="10.28515625" customWidth="1"/>
    <col min="3" max="3" width="5.140625" customWidth="1"/>
    <col min="4" max="4" width="7.28515625" customWidth="1"/>
    <col min="5" max="5" width="6.7109375" customWidth="1"/>
    <col min="6" max="6" width="7.7109375" customWidth="1"/>
    <col min="7" max="7" width="7.85546875" customWidth="1"/>
    <col min="8" max="8" width="7.7109375" customWidth="1"/>
    <col min="9" max="9" width="8.140625" customWidth="1"/>
    <col min="10" max="10" width="5.7109375" customWidth="1"/>
    <col min="11" max="11" width="7.85546875" style="1" customWidth="1"/>
    <col min="12" max="12" width="13.85546875" customWidth="1"/>
    <col min="13" max="13" width="22.85546875" customWidth="1"/>
    <col min="14" max="14" width="11.140625" customWidth="1"/>
    <col min="15" max="15" width="8.5703125" customWidth="1"/>
    <col min="16" max="16" width="12.42578125" customWidth="1"/>
    <col min="17" max="17" width="11.5703125" customWidth="1"/>
    <col min="18" max="36" width="5.140625" customWidth="1"/>
  </cols>
  <sheetData>
    <row r="1" spans="1:17" x14ac:dyDescent="0.25">
      <c r="B1" t="s">
        <v>11</v>
      </c>
      <c r="N1" s="2"/>
      <c r="P1">
        <v>0.20399999999999999</v>
      </c>
    </row>
    <row r="2" spans="1:17" ht="15.75" thickBot="1" x14ac:dyDescent="0.3">
      <c r="A2" s="3"/>
      <c r="F2" s="4"/>
      <c r="G2" s="4"/>
      <c r="H2" s="4"/>
      <c r="I2" s="4"/>
      <c r="J2" s="4"/>
      <c r="K2" s="5"/>
      <c r="L2" s="4"/>
      <c r="M2" s="4"/>
      <c r="N2" s="2"/>
      <c r="P2">
        <v>0.26600000000000001</v>
      </c>
    </row>
    <row r="3" spans="1:17" ht="50.25" customHeight="1" thickTop="1" thickBot="1" x14ac:dyDescent="0.3">
      <c r="A3" s="6" t="s">
        <v>0</v>
      </c>
      <c r="B3" s="7" t="s">
        <v>1</v>
      </c>
      <c r="C3" s="6" t="s">
        <v>2</v>
      </c>
      <c r="D3" s="8" t="s">
        <v>3</v>
      </c>
      <c r="E3" s="9" t="s">
        <v>4</v>
      </c>
      <c r="F3" s="8" t="s">
        <v>5</v>
      </c>
      <c r="G3" s="10" t="s">
        <v>6</v>
      </c>
      <c r="H3" s="11" t="s">
        <v>7</v>
      </c>
      <c r="I3" s="12" t="s">
        <v>8</v>
      </c>
      <c r="J3" s="13" t="s">
        <v>9</v>
      </c>
      <c r="K3" s="14" t="s">
        <v>10</v>
      </c>
      <c r="N3" s="2"/>
      <c r="P3">
        <v>0.246</v>
      </c>
    </row>
    <row r="4" spans="1:17" ht="24.75" customHeight="1" thickBot="1" x14ac:dyDescent="0.3">
      <c r="A4" s="9">
        <v>323</v>
      </c>
      <c r="B4" s="15" t="s">
        <v>13</v>
      </c>
      <c r="C4" s="9">
        <v>9</v>
      </c>
      <c r="D4" s="32">
        <f t="array" ref="D4">IF(COUNTIF(A$3:A3,A4),"",MIN(8.25,ROUND(SUMIFS(K$4:K$76,A$4:A$76,A4)+SUM(SUMIF($J$4:$J$76,{2,3,4},$K$4:$K$76)),2)))</f>
        <v>8.25</v>
      </c>
      <c r="E4" s="24">
        <f>IF(D4="","",CEILING(D4/24,1/1440))</f>
        <v>0.34375</v>
      </c>
      <c r="F4" s="21" t="str">
        <f>IF(D4="","","8:00")</f>
        <v>8:00</v>
      </c>
      <c r="G4" s="18">
        <f>IF(D4="","",E4+F4)</f>
        <v>0.67708333333333326</v>
      </c>
      <c r="H4" s="16">
        <v>0.20399999999999999</v>
      </c>
      <c r="I4" s="9">
        <v>35</v>
      </c>
      <c r="J4" s="17">
        <v>1</v>
      </c>
      <c r="K4" s="25">
        <f t="shared" ref="K4:K9" si="0">ROUND(IF(I4="",0,IF(H4=0.266,I4*H4,I4/J4*H4)),2)</f>
        <v>7.14</v>
      </c>
      <c r="P4">
        <v>8.2000000000000003E-2</v>
      </c>
    </row>
    <row r="5" spans="1:17" ht="15.75" thickBot="1" x14ac:dyDescent="0.3">
      <c r="A5" s="9">
        <v>526</v>
      </c>
      <c r="B5" s="20" t="s">
        <v>14</v>
      </c>
      <c r="C5" s="9">
        <v>9</v>
      </c>
      <c r="D5" s="32">
        <f t="array" ref="D5">IF(COUNTIF(A$3:A4,A5),"",MIN(8.25,ROUND(SUMIFS(K$4:K$76,A$4:A$76,A5)+SUM(SUMIF($J$4:$J$76,{2,3,4},$K$4:$K$76)),2)))</f>
        <v>6.5</v>
      </c>
      <c r="E5" s="24">
        <f>IF(D5="","",CEILING(D5/24,1/1440))</f>
        <v>0.27083333333333337</v>
      </c>
      <c r="F5" s="21" t="str">
        <f>IF(D5="","","8:00")</f>
        <v>8:00</v>
      </c>
      <c r="G5" s="41">
        <f>IF(D5="","",E5+F5)</f>
        <v>0.60416666666666674</v>
      </c>
      <c r="H5" s="40">
        <v>0.26600000000000001</v>
      </c>
      <c r="I5" s="9">
        <v>15.2</v>
      </c>
      <c r="J5" s="17"/>
      <c r="K5" s="25">
        <f t="shared" si="0"/>
        <v>4.04</v>
      </c>
      <c r="Q5" s="19"/>
    </row>
    <row r="6" spans="1:17" ht="15.75" thickBot="1" x14ac:dyDescent="0.3">
      <c r="A6" s="9">
        <v>423</v>
      </c>
      <c r="B6" s="20" t="s">
        <v>15</v>
      </c>
      <c r="C6" s="9">
        <v>9</v>
      </c>
      <c r="D6" s="31">
        <f t="array" ref="D6">IF(COUNTIF(A$3:A5,A6),"",MIN(8.25,ROUND(SUMIFS(K$4:K$76,A$4:A$76,A6)+SUM(SUMIF($J$4:$J$76,{2,3,4},$K$4:$K$76)),2)))</f>
        <v>2.46</v>
      </c>
      <c r="E6" s="24">
        <f>IF(D6="","",CEILING(D6/24,1/1440))</f>
        <v>0.10277777777777779</v>
      </c>
      <c r="F6" s="21" t="str">
        <f>IF(D6="","","8:00")</f>
        <v>8:00</v>
      </c>
      <c r="G6" s="41">
        <f>IF(D6="","",E6+F6)</f>
        <v>0.43611111111111112</v>
      </c>
      <c r="H6" s="40"/>
      <c r="I6" s="9"/>
      <c r="J6" s="17"/>
      <c r="K6" s="25">
        <f t="shared" si="0"/>
        <v>0</v>
      </c>
      <c r="Q6" s="19"/>
    </row>
    <row r="7" spans="1:17" ht="15.75" thickBot="1" x14ac:dyDescent="0.3">
      <c r="A7" s="32">
        <v>323</v>
      </c>
      <c r="B7" s="33" t="s">
        <v>13</v>
      </c>
      <c r="C7" s="32">
        <v>9</v>
      </c>
      <c r="D7" s="32" t="str">
        <f t="array" ref="D7">IF(COUNTIF(A$3:A6,A7),"",MIN(8.25,ROUND(SUMIFS(K$4:K$76,A$4:A$76,A7)+SUM(SUMIF($J$4:$J$76,{2,3,4},$K$4:$K$76)),2)))</f>
        <v/>
      </c>
      <c r="E7" s="34"/>
      <c r="F7" s="35"/>
      <c r="G7" s="42"/>
      <c r="H7" s="36">
        <v>0.246</v>
      </c>
      <c r="I7" s="32">
        <v>30</v>
      </c>
      <c r="J7" s="37">
        <v>3</v>
      </c>
      <c r="K7" s="38">
        <f t="shared" si="0"/>
        <v>2.46</v>
      </c>
      <c r="Q7" s="19"/>
    </row>
    <row r="8" spans="1:17" ht="15.75" thickBot="1" x14ac:dyDescent="0.3">
      <c r="A8" s="32">
        <v>528</v>
      </c>
      <c r="B8" s="39" t="s">
        <v>17</v>
      </c>
      <c r="C8" s="32">
        <v>9</v>
      </c>
      <c r="D8" s="32">
        <f t="array" ref="D8">IF(COUNTIF(A$3:A7,A8),"",MIN(8.25,ROUND(SUMIFS(K$4:K$76,A$4:A$76,A8)+SUM(SUMIF($J$4:$J$76,{2,3,4},$K$4:$K$76)),2)))</f>
        <v>2.46</v>
      </c>
      <c r="E8" s="34">
        <f>IF(D8="","",CEILING(D8/24,1/1440))</f>
        <v>0.10277777777777779</v>
      </c>
      <c r="F8" s="35" t="str">
        <f>IF(D8="","","8:00")</f>
        <v>8:00</v>
      </c>
      <c r="G8" s="42">
        <f>IF(D8="","",E8+F8)</f>
        <v>0.43611111111111112</v>
      </c>
      <c r="H8" s="36"/>
      <c r="I8" s="32"/>
      <c r="J8" s="37"/>
      <c r="K8" s="38">
        <f t="shared" si="0"/>
        <v>0</v>
      </c>
      <c r="Q8" s="19"/>
    </row>
    <row r="9" spans="1:17" ht="15.75" thickBot="1" x14ac:dyDescent="0.3">
      <c r="A9" s="32">
        <v>423</v>
      </c>
      <c r="B9" s="39" t="s">
        <v>15</v>
      </c>
      <c r="C9" s="32">
        <v>9</v>
      </c>
      <c r="D9" s="32" t="str">
        <f t="array" ref="D9">IF(COUNTIF(A$3:A8,A9),"",MIN(8.25,ROUND(SUMIFS(K$4:K$76,A$4:A$76,A9)+SUM(SUMIF($J$4:$J$76,{2,3,4},$K$4:$K$76)),2)))</f>
        <v/>
      </c>
      <c r="E9" s="34"/>
      <c r="F9" s="35"/>
      <c r="G9" s="42"/>
      <c r="H9" s="36"/>
      <c r="I9" s="32"/>
      <c r="J9" s="37"/>
      <c r="K9" s="38">
        <f t="shared" si="0"/>
        <v>0</v>
      </c>
      <c r="Q9" s="19"/>
    </row>
    <row r="10" spans="1:17" x14ac:dyDescent="0.25">
      <c r="B10" s="28"/>
      <c r="E10" s="19"/>
      <c r="F10" s="29"/>
      <c r="G10" s="29"/>
      <c r="K10" s="30"/>
      <c r="Q10" s="19"/>
    </row>
  </sheetData>
  <phoneticPr fontId="5" type="noConversion"/>
  <dataValidations count="2">
    <dataValidation type="list" allowBlank="1" showInputMessage="1" showErrorMessage="1" sqref="H4:H7 H9:H10">
      <formula1>$P$1:$P$2</formula1>
    </dataValidation>
    <dataValidation type="list" allowBlank="1" showInputMessage="1" showErrorMessage="1" sqref="H8">
      <formula1>$P$1:$P$188</formula1>
    </dataValidation>
  </dataValidations>
  <pageMargins left="0.70866141732283472" right="0" top="0" bottom="0" header="0.31496062992125984" footer="0.31496062992125984"/>
  <pageSetup paperSize="9" scale="97" orientation="portrait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месяц</vt:lpstr>
      <vt:lpstr>месяц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dcs5_Gainullinagr</dc:creator>
  <cp:lastModifiedBy>User</cp:lastModifiedBy>
  <dcterms:created xsi:type="dcterms:W3CDTF">2023-02-02T06:14:28Z</dcterms:created>
  <dcterms:modified xsi:type="dcterms:W3CDTF">2023-02-12T09:26:23Z</dcterms:modified>
</cp:coreProperties>
</file>