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9420" yWindow="45" windowWidth="5775" windowHeight="7995" tabRatio="821" firstSheet="1" activeTab="4"/>
  </bookViews>
  <sheets>
    <sheet name="Лист1 (2)" sheetId="1" r:id="rId1"/>
    <sheet name="Лист2" sheetId="2" r:id="rId2"/>
    <sheet name="8 участников" sheetId="3" r:id="rId3"/>
    <sheet name="8 участников (2)" sheetId="4" r:id="rId4"/>
    <sheet name="9уч" sheetId="5" r:id="rId5"/>
  </sheets>
  <externalReferences>
    <externalReference r:id="rId8"/>
  </externalReferences>
  <definedNames>
    <definedName name="_xlfn.IFERROR" hidden="1">#NAME?</definedName>
    <definedName name="_xlnm.Print_Area" localSheetId="2">'8 участников'!$A$2:$S$44</definedName>
    <definedName name="_xlnm.Print_Area" localSheetId="3">'8 участников (2)'!$A$2:$S$44</definedName>
    <definedName name="_xlnm.Print_Area" localSheetId="4">'9уч'!$A$1:$AO$360</definedName>
  </definedNames>
  <calcPr fullCalcOnLoad="1"/>
</workbook>
</file>

<file path=xl/sharedStrings.xml><?xml version="1.0" encoding="utf-8"?>
<sst xmlns="http://schemas.openxmlformats.org/spreadsheetml/2006/main" count="346" uniqueCount="49">
  <si>
    <t>45KG</t>
  </si>
  <si>
    <t>ПРОТОКОЛ  ХОДА  СОРЕВНОВАНИЙ</t>
  </si>
  <si>
    <t>МЕСТО</t>
  </si>
  <si>
    <t>№ 
п/п</t>
  </si>
  <si>
    <t xml:space="preserve">Фамилия Имя </t>
  </si>
  <si>
    <t>Город
общество</t>
  </si>
  <si>
    <t>Год 
рожд</t>
  </si>
  <si>
    <t>Разряд</t>
  </si>
  <si>
    <r>
      <rPr>
        <sz val="10"/>
        <rFont val="Arial"/>
        <family val="2"/>
      </rPr>
      <t>квалификация</t>
    </r>
    <r>
      <rPr>
        <sz val="7"/>
        <rFont val="Arial"/>
        <family val="2"/>
      </rPr>
      <t xml:space="preserve">
</t>
    </r>
  </si>
  <si>
    <r>
      <t>1/4</t>
    </r>
    <r>
      <rPr>
        <sz val="7"/>
        <rFont val="Arial"/>
        <family val="2"/>
      </rPr>
      <t xml:space="preserve">
финала</t>
    </r>
  </si>
  <si>
    <r>
      <t>1/2</t>
    </r>
    <r>
      <rPr>
        <sz val="7"/>
        <rFont val="Arial"/>
        <family val="2"/>
      </rPr>
      <t xml:space="preserve">
финала</t>
    </r>
  </si>
  <si>
    <r>
      <t xml:space="preserve"> ФИНАЛ</t>
    </r>
    <r>
      <rPr>
        <b/>
        <sz val="7"/>
        <rFont val="Arial"/>
        <family val="2"/>
      </rPr>
      <t xml:space="preserve">
</t>
    </r>
    <r>
      <rPr>
        <b/>
        <sz val="10"/>
        <rFont val="Arial"/>
        <family val="2"/>
      </rPr>
      <t>за 1место</t>
    </r>
  </si>
  <si>
    <t>св</t>
  </si>
  <si>
    <t xml:space="preserve"> </t>
  </si>
  <si>
    <t>ПЕРЕЭКЗАМЕНОВКА</t>
  </si>
  <si>
    <t>ПРОИГРАВШИЕ ПЕРВОМУ ФИНАЛИСТУ</t>
  </si>
  <si>
    <t>3 МЕСТО</t>
  </si>
  <si>
    <t>ПРОИГРАВШИЕ ВТОРОМУ ФИНАЛИСТУ</t>
  </si>
  <si>
    <t>ПРОТОКОЛ ХОДА СХВАТКИ</t>
  </si>
  <si>
    <t>1/16 финала</t>
  </si>
  <si>
    <t>КОВЕР</t>
  </si>
  <si>
    <t>1 период</t>
  </si>
  <si>
    <t>2 период</t>
  </si>
  <si>
    <t>баллы</t>
  </si>
  <si>
    <t>очки</t>
  </si>
  <si>
    <t>Судьи</t>
  </si>
  <si>
    <t>Руководитель ковра</t>
  </si>
  <si>
    <t>ВЕС       кг</t>
  </si>
  <si>
    <t>1/4 финала</t>
  </si>
  <si>
    <t>1/2 финала</t>
  </si>
  <si>
    <t>утешение 1</t>
  </si>
  <si>
    <t>утешение 2</t>
  </si>
  <si>
    <t xml:space="preserve"> финал за 3м.</t>
  </si>
  <si>
    <t>финал</t>
  </si>
  <si>
    <t>ВЕС      23      кг</t>
  </si>
  <si>
    <t xml:space="preserve"> Богомолов Илья</t>
  </si>
  <si>
    <t>Солигорск</t>
  </si>
  <si>
    <t>Римашевский Родион</t>
  </si>
  <si>
    <t>Крылов Даниил</t>
  </si>
  <si>
    <t>Богачёв Тимур</t>
  </si>
  <si>
    <t>Гвоздицкий Иван</t>
  </si>
  <si>
    <t>Мемус Иван</t>
  </si>
  <si>
    <t>Ларин Назар</t>
  </si>
  <si>
    <t>Мальцев Михаил</t>
  </si>
  <si>
    <t>первенство "ДЮСШ ППО ОАО"Беларуськалий"по борьбе вольной, посвященного 50-летию школы</t>
  </si>
  <si>
    <r>
      <rPr>
        <sz val="12"/>
        <rFont val="Times New Roman"/>
        <family val="1"/>
      </rPr>
      <t>1/4 финала</t>
    </r>
    <r>
      <rPr>
        <sz val="7"/>
        <rFont val="Times New Roman"/>
        <family val="1"/>
      </rPr>
      <t xml:space="preserve">
</t>
    </r>
  </si>
  <si>
    <r>
      <t>1/2</t>
    </r>
    <r>
      <rPr>
        <sz val="7"/>
        <rFont val="Times New Roman"/>
        <family val="1"/>
      </rPr>
      <t xml:space="preserve">
финала</t>
    </r>
  </si>
  <si>
    <r>
      <t xml:space="preserve"> ФИНАЛ</t>
    </r>
    <r>
      <rPr>
        <b/>
        <sz val="7"/>
        <rFont val="Times New Roman"/>
        <family val="1"/>
      </rPr>
      <t xml:space="preserve">
</t>
    </r>
    <r>
      <rPr>
        <b/>
        <sz val="10"/>
        <rFont val="Times New Roman"/>
        <family val="1"/>
      </rPr>
      <t>за 1место</t>
    </r>
  </si>
  <si>
    <t>3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</si>
</sst>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20"/>
      <color indexed="10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ck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/>
      <top style="thick"/>
      <bottom/>
    </border>
    <border>
      <left/>
      <right/>
      <top style="medium"/>
      <bottom/>
    </border>
    <border>
      <left/>
      <right/>
      <top style="thin"/>
      <bottom style="thick"/>
    </border>
    <border>
      <left style="thin"/>
      <right style="thick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 style="medium"/>
      <right style="thick"/>
      <top style="thin"/>
      <bottom/>
    </border>
    <border>
      <left style="medium"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/>
      <right style="medium"/>
      <top/>
      <bottom style="thin"/>
    </border>
    <border>
      <left style="medium"/>
      <right/>
      <top style="thick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ck"/>
      <bottom/>
    </border>
    <border>
      <left/>
      <right style="thin"/>
      <top/>
      <bottom style="thick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3" fillId="0" borderId="0" xfId="52" applyFont="1" applyAlignment="1">
      <alignment horizontal="center" vertical="justify" wrapText="1"/>
      <protection/>
    </xf>
    <xf numFmtId="0" fontId="6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vertical="justify" wrapText="1"/>
      <protection/>
    </xf>
    <xf numFmtId="0" fontId="10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76" fillId="0" borderId="0" xfId="52" applyFont="1" applyFill="1" applyBorder="1" applyAlignment="1">
      <alignment horizontal="center" wrapText="1"/>
      <protection/>
    </xf>
    <xf numFmtId="0" fontId="12" fillId="0" borderId="0" xfId="52" applyFont="1" applyAlignment="1">
      <alignment horizontal="center" vertical="justify" wrapText="1"/>
      <protection/>
    </xf>
    <xf numFmtId="0" fontId="2" fillId="0" borderId="10" xfId="52" applyBorder="1">
      <alignment/>
      <protection/>
    </xf>
    <xf numFmtId="0" fontId="13" fillId="0" borderId="11" xfId="52" applyFont="1" applyBorder="1" applyAlignment="1">
      <alignment horizontal="center" vertical="center"/>
      <protection/>
    </xf>
    <xf numFmtId="0" fontId="14" fillId="0" borderId="12" xfId="52" applyFont="1" applyBorder="1" applyAlignment="1">
      <alignment/>
      <protection/>
    </xf>
    <xf numFmtId="0" fontId="14" fillId="0" borderId="0" xfId="52" applyFont="1" applyBorder="1" applyAlignment="1">
      <alignment/>
      <protection/>
    </xf>
    <xf numFmtId="0" fontId="2" fillId="0" borderId="13" xfId="52" applyBorder="1">
      <alignment/>
      <protection/>
    </xf>
    <xf numFmtId="0" fontId="14" fillId="0" borderId="14" xfId="52" applyFont="1" applyBorder="1" applyAlignment="1">
      <alignment/>
      <protection/>
    </xf>
    <xf numFmtId="0" fontId="14" fillId="0" borderId="13" xfId="52" applyFont="1" applyBorder="1" applyAlignment="1">
      <alignment/>
      <protection/>
    </xf>
    <xf numFmtId="0" fontId="15" fillId="0" borderId="13" xfId="52" applyFont="1" applyBorder="1" applyAlignment="1">
      <alignment/>
      <protection/>
    </xf>
    <xf numFmtId="0" fontId="16" fillId="0" borderId="15" xfId="52" applyFont="1" applyBorder="1" applyAlignment="1">
      <alignment horizontal="center" vertical="center"/>
      <protection/>
    </xf>
    <xf numFmtId="0" fontId="2" fillId="0" borderId="16" xfId="52" applyBorder="1" applyAlignment="1">
      <alignment horizontal="center" vertical="center" wrapText="1"/>
      <protection/>
    </xf>
    <xf numFmtId="0" fontId="2" fillId="0" borderId="16" xfId="52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0" fontId="2" fillId="0" borderId="14" xfId="52" applyBorder="1" applyAlignment="1">
      <alignment vertical="center" wrapText="1"/>
      <protection/>
    </xf>
    <xf numFmtId="0" fontId="18" fillId="0" borderId="14" xfId="52" applyFont="1" applyBorder="1" applyAlignment="1">
      <alignment horizontal="center" vertical="center"/>
      <protection/>
    </xf>
    <xf numFmtId="0" fontId="2" fillId="0" borderId="14" xfId="52" applyBorder="1" applyAlignment="1">
      <alignment horizontal="center" vertical="center" wrapText="1"/>
      <protection/>
    </xf>
    <xf numFmtId="0" fontId="2" fillId="0" borderId="14" xfId="52" applyBorder="1" applyAlignment="1">
      <alignment vertical="center"/>
      <protection/>
    </xf>
    <xf numFmtId="0" fontId="2" fillId="0" borderId="11" xfId="52" applyBorder="1" applyAlignment="1">
      <alignment horizontal="center" vertical="center"/>
      <protection/>
    </xf>
    <xf numFmtId="1" fontId="22" fillId="0" borderId="0" xfId="52" applyNumberFormat="1" applyFont="1" applyBorder="1" applyAlignment="1">
      <alignment horizontal="center" vertical="center"/>
      <protection/>
    </xf>
    <xf numFmtId="1" fontId="25" fillId="0" borderId="0" xfId="52" applyNumberFormat="1" applyFont="1" applyBorder="1" applyAlignment="1">
      <alignment vertical="center"/>
      <protection/>
    </xf>
    <xf numFmtId="1" fontId="24" fillId="0" borderId="0" xfId="52" applyNumberFormat="1" applyFont="1" applyBorder="1" applyAlignment="1">
      <alignment vertical="center"/>
      <protection/>
    </xf>
    <xf numFmtId="0" fontId="2" fillId="0" borderId="0" xfId="52" applyBorder="1" applyAlignment="1">
      <alignment horizontal="center" vertical="center"/>
      <protection/>
    </xf>
    <xf numFmtId="1" fontId="25" fillId="0" borderId="0" xfId="52" applyNumberFormat="1" applyFont="1" applyBorder="1" applyAlignment="1">
      <alignment vertical="center"/>
      <protection/>
    </xf>
    <xf numFmtId="1" fontId="22" fillId="0" borderId="12" xfId="52" applyNumberFormat="1" applyFont="1" applyBorder="1" applyAlignment="1">
      <alignment horizontal="center" vertical="center"/>
      <protection/>
    </xf>
    <xf numFmtId="1" fontId="24" fillId="0" borderId="17" xfId="52" applyNumberFormat="1" applyFont="1" applyBorder="1" applyAlignment="1">
      <alignment vertical="center"/>
      <protection/>
    </xf>
    <xf numFmtId="1" fontId="24" fillId="0" borderId="18" xfId="52" applyNumberFormat="1" applyFont="1" applyBorder="1" applyAlignment="1">
      <alignment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/>
      <protection/>
    </xf>
    <xf numFmtId="1" fontId="22" fillId="0" borderId="19" xfId="52" applyNumberFormat="1" applyFont="1" applyBorder="1" applyAlignment="1">
      <alignment vertical="center"/>
      <protection/>
    </xf>
    <xf numFmtId="1" fontId="24" fillId="0" borderId="20" xfId="52" applyNumberFormat="1" applyFont="1" applyBorder="1" applyAlignment="1">
      <alignment vertical="center"/>
      <protection/>
    </xf>
    <xf numFmtId="0" fontId="2" fillId="0" borderId="21" xfId="52" applyBorder="1">
      <alignment/>
      <protection/>
    </xf>
    <xf numFmtId="1" fontId="22" fillId="0" borderId="22" xfId="52" applyNumberFormat="1" applyFont="1" applyBorder="1" applyAlignment="1">
      <alignment vertical="center"/>
      <protection/>
    </xf>
    <xf numFmtId="0" fontId="2" fillId="0" borderId="23" xfId="52" applyBorder="1">
      <alignment/>
      <protection/>
    </xf>
    <xf numFmtId="1" fontId="24" fillId="0" borderId="24" xfId="52" applyNumberFormat="1" applyFont="1" applyBorder="1" applyAlignment="1">
      <alignment vertical="center"/>
      <protection/>
    </xf>
    <xf numFmtId="1" fontId="22" fillId="0" borderId="15" xfId="52" applyNumberFormat="1" applyFont="1" applyBorder="1" applyAlignment="1">
      <alignment vertical="center"/>
      <protection/>
    </xf>
    <xf numFmtId="1" fontId="24" fillId="0" borderId="19" xfId="52" applyNumberFormat="1" applyFont="1" applyBorder="1" applyAlignment="1">
      <alignment vertical="center"/>
      <protection/>
    </xf>
    <xf numFmtId="1" fontId="24" fillId="0" borderId="10" xfId="52" applyNumberFormat="1" applyFont="1" applyBorder="1" applyAlignment="1">
      <alignment vertical="center"/>
      <protection/>
    </xf>
    <xf numFmtId="0" fontId="18" fillId="0" borderId="0" xfId="52" applyFont="1">
      <alignment/>
      <protection/>
    </xf>
    <xf numFmtId="0" fontId="2" fillId="0" borderId="0" xfId="52" applyFont="1">
      <alignment/>
      <protection/>
    </xf>
    <xf numFmtId="1" fontId="24" fillId="0" borderId="15" xfId="52" applyNumberFormat="1" applyFont="1" applyBorder="1" applyAlignment="1">
      <alignment vertical="center"/>
      <protection/>
    </xf>
    <xf numFmtId="0" fontId="2" fillId="0" borderId="11" xfId="52" applyBorder="1">
      <alignment/>
      <protection/>
    </xf>
    <xf numFmtId="0" fontId="2" fillId="0" borderId="19" xfId="52" applyBorder="1">
      <alignment/>
      <protection/>
    </xf>
    <xf numFmtId="0" fontId="2" fillId="0" borderId="22" xfId="52" applyBorder="1">
      <alignment/>
      <protection/>
    </xf>
    <xf numFmtId="0" fontId="2" fillId="0" borderId="12" xfId="52" applyBorder="1">
      <alignment/>
      <protection/>
    </xf>
    <xf numFmtId="1" fontId="22" fillId="0" borderId="0" xfId="52" applyNumberFormat="1" applyFont="1" applyBorder="1" applyAlignment="1">
      <alignment vertical="center"/>
      <protection/>
    </xf>
    <xf numFmtId="0" fontId="2" fillId="0" borderId="25" xfId="52" applyBorder="1">
      <alignment/>
      <protection/>
    </xf>
    <xf numFmtId="0" fontId="18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0" fontId="26" fillId="0" borderId="0" xfId="52" applyFont="1" applyBorder="1" applyAlignment="1">
      <alignment vertical="center" wrapText="1"/>
      <protection/>
    </xf>
    <xf numFmtId="1" fontId="27" fillId="0" borderId="0" xfId="52" applyNumberFormat="1" applyFont="1" applyBorder="1" applyAlignment="1">
      <alignment vertical="center"/>
      <protection/>
    </xf>
    <xf numFmtId="1" fontId="28" fillId="0" borderId="0" xfId="52" applyNumberFormat="1" applyFont="1" applyBorder="1" applyAlignment="1">
      <alignment vertical="center"/>
      <protection/>
    </xf>
    <xf numFmtId="0" fontId="2" fillId="0" borderId="0" xfId="52" applyBorder="1" applyAlignment="1">
      <alignment/>
      <protection/>
    </xf>
    <xf numFmtId="1" fontId="29" fillId="0" borderId="0" xfId="52" applyNumberFormat="1" applyFont="1" applyBorder="1" applyAlignment="1">
      <alignment horizontal="center" vertical="center"/>
      <protection/>
    </xf>
    <xf numFmtId="1" fontId="22" fillId="0" borderId="0" xfId="52" applyNumberFormat="1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center"/>
      <protection/>
    </xf>
    <xf numFmtId="0" fontId="18" fillId="0" borderId="0" xfId="52" applyFont="1" applyBorder="1" applyAlignment="1">
      <alignment vertical="center"/>
      <protection/>
    </xf>
    <xf numFmtId="1" fontId="24" fillId="0" borderId="22" xfId="52" applyNumberFormat="1" applyFont="1" applyBorder="1" applyAlignment="1">
      <alignment vertical="center"/>
      <protection/>
    </xf>
    <xf numFmtId="49" fontId="18" fillId="0" borderId="0" xfId="52" applyNumberFormat="1" applyFont="1" applyBorder="1" applyAlignment="1">
      <alignment vertical="center" wrapText="1"/>
      <protection/>
    </xf>
    <xf numFmtId="1" fontId="30" fillId="0" borderId="0" xfId="52" applyNumberFormat="1" applyFont="1" applyBorder="1" applyAlignment="1">
      <alignment vertical="center"/>
      <protection/>
    </xf>
    <xf numFmtId="1" fontId="24" fillId="0" borderId="0" xfId="52" applyNumberFormat="1" applyFont="1" applyBorder="1" applyAlignment="1">
      <alignment horizontal="center" vertical="center"/>
      <protection/>
    </xf>
    <xf numFmtId="0" fontId="31" fillId="0" borderId="12" xfId="52" applyFont="1" applyBorder="1" applyAlignment="1">
      <alignment/>
      <protection/>
    </xf>
    <xf numFmtId="0" fontId="31" fillId="0" borderId="0" xfId="52" applyFont="1" applyBorder="1" applyAlignment="1">
      <alignment/>
      <protection/>
    </xf>
    <xf numFmtId="0" fontId="2" fillId="0" borderId="26" xfId="52" applyBorder="1">
      <alignment/>
      <protection/>
    </xf>
    <xf numFmtId="1" fontId="24" fillId="0" borderId="27" xfId="52" applyNumberFormat="1" applyFont="1" applyBorder="1" applyAlignment="1">
      <alignment vertical="center"/>
      <protection/>
    </xf>
    <xf numFmtId="0" fontId="32" fillId="0" borderId="0" xfId="52" applyFont="1" applyBorder="1" applyAlignment="1">
      <alignment wrapText="1"/>
      <protection/>
    </xf>
    <xf numFmtId="0" fontId="4" fillId="0" borderId="0" xfId="52" applyFont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6" fillId="0" borderId="27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36" fillId="0" borderId="28" xfId="52" applyFont="1" applyBorder="1" applyAlignment="1">
      <alignment horizontal="center" vertical="center" wrapText="1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31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3" fillId="0" borderId="0" xfId="52" applyFont="1" applyAlignment="1">
      <alignment vertical="center"/>
      <protection/>
    </xf>
    <xf numFmtId="0" fontId="5" fillId="0" borderId="0" xfId="52" applyFont="1">
      <alignment/>
      <protection/>
    </xf>
    <xf numFmtId="0" fontId="40" fillId="0" borderId="0" xfId="52" applyFont="1">
      <alignment/>
      <protection/>
    </xf>
    <xf numFmtId="1" fontId="6" fillId="0" borderId="32" xfId="52" applyNumberFormat="1" applyFont="1" applyBorder="1" applyAlignment="1">
      <alignment horizontal="left" vertical="center" wrapText="1"/>
      <protection/>
    </xf>
    <xf numFmtId="1" fontId="6" fillId="0" borderId="32" xfId="52" applyNumberFormat="1" applyFont="1" applyBorder="1" applyAlignment="1">
      <alignment horizontal="center" vertical="center" wrapText="1"/>
      <protection/>
    </xf>
    <xf numFmtId="0" fontId="4" fillId="0" borderId="3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/>
      <protection/>
    </xf>
    <xf numFmtId="0" fontId="2" fillId="0" borderId="30" xfId="52" applyBorder="1" applyAlignment="1">
      <alignment horizontal="center" vertical="center" wrapText="1"/>
      <protection/>
    </xf>
    <xf numFmtId="0" fontId="38" fillId="0" borderId="28" xfId="52" applyFont="1" applyBorder="1" applyAlignment="1">
      <alignment horizontal="center" vertical="center" wrapText="1"/>
      <protection/>
    </xf>
    <xf numFmtId="0" fontId="38" fillId="0" borderId="29" xfId="52" applyFont="1" applyBorder="1" applyAlignment="1">
      <alignment horizontal="center" vertical="center"/>
      <protection/>
    </xf>
    <xf numFmtId="0" fontId="4" fillId="0" borderId="36" xfId="52" applyFont="1" applyBorder="1">
      <alignment/>
      <protection/>
    </xf>
    <xf numFmtId="0" fontId="2" fillId="0" borderId="36" xfId="52" applyBorder="1">
      <alignment/>
      <protection/>
    </xf>
    <xf numFmtId="0" fontId="4" fillId="0" borderId="37" xfId="52" applyFont="1" applyBorder="1">
      <alignment/>
      <protection/>
    </xf>
    <xf numFmtId="1" fontId="2" fillId="0" borderId="0" xfId="52" applyNumberFormat="1">
      <alignment/>
      <protection/>
    </xf>
    <xf numFmtId="0" fontId="25" fillId="0" borderId="0" xfId="52" applyFont="1" applyBorder="1" applyAlignment="1">
      <alignment vertical="center"/>
      <protection/>
    </xf>
    <xf numFmtId="1" fontId="2" fillId="0" borderId="0" xfId="52" applyNumberFormat="1" applyBorder="1">
      <alignment/>
      <protection/>
    </xf>
    <xf numFmtId="1" fontId="4" fillId="0" borderId="0" xfId="52" applyNumberFormat="1" applyFont="1">
      <alignment/>
      <protection/>
    </xf>
    <xf numFmtId="0" fontId="4" fillId="0" borderId="10" xfId="52" applyFont="1" applyBorder="1">
      <alignment/>
      <protection/>
    </xf>
    <xf numFmtId="0" fontId="3" fillId="0" borderId="11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/>
      <protection/>
    </xf>
    <xf numFmtId="0" fontId="4" fillId="0" borderId="13" xfId="52" applyFont="1" applyBorder="1">
      <alignment/>
      <protection/>
    </xf>
    <xf numFmtId="0" fontId="6" fillId="0" borderId="14" xfId="52" applyFont="1" applyBorder="1" applyAlignment="1">
      <alignment/>
      <protection/>
    </xf>
    <xf numFmtId="0" fontId="6" fillId="0" borderId="13" xfId="52" applyFont="1" applyBorder="1" applyAlignment="1">
      <alignment/>
      <protection/>
    </xf>
    <xf numFmtId="0" fontId="35" fillId="0" borderId="13" xfId="52" applyFont="1" applyBorder="1" applyAlignment="1">
      <alignment/>
      <protection/>
    </xf>
    <xf numFmtId="0" fontId="38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1" fontId="42" fillId="0" borderId="0" xfId="52" applyNumberFormat="1" applyFont="1" applyBorder="1" applyAlignment="1">
      <alignment vertical="center"/>
      <protection/>
    </xf>
    <xf numFmtId="0" fontId="4" fillId="0" borderId="14" xfId="52" applyFont="1" applyBorder="1" applyAlignment="1">
      <alignment vertical="center" wrapText="1"/>
      <protection/>
    </xf>
    <xf numFmtId="0" fontId="30" fillId="0" borderId="14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/>
      <protection/>
    </xf>
    <xf numFmtId="1" fontId="36" fillId="0" borderId="0" xfId="52" applyNumberFormat="1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1" fontId="36" fillId="0" borderId="12" xfId="52" applyNumberFormat="1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4" fillId="0" borderId="21" xfId="52" applyFont="1" applyBorder="1">
      <alignment/>
      <protection/>
    </xf>
    <xf numFmtId="0" fontId="4" fillId="0" borderId="19" xfId="52" applyFont="1" applyBorder="1">
      <alignment/>
      <protection/>
    </xf>
    <xf numFmtId="1" fontId="24" fillId="0" borderId="39" xfId="52" applyNumberFormat="1" applyFont="1" applyBorder="1" applyAlignment="1">
      <alignment vertical="center"/>
      <protection/>
    </xf>
    <xf numFmtId="0" fontId="4" fillId="0" borderId="25" xfId="52" applyFont="1" applyBorder="1">
      <alignment/>
      <protection/>
    </xf>
    <xf numFmtId="0" fontId="4" fillId="0" borderId="22" xfId="52" applyFont="1" applyBorder="1">
      <alignment/>
      <protection/>
    </xf>
    <xf numFmtId="0" fontId="4" fillId="0" borderId="0" xfId="52" applyFont="1" applyBorder="1" applyAlignment="1">
      <alignment/>
      <protection/>
    </xf>
    <xf numFmtId="1" fontId="42" fillId="0" borderId="0" xfId="52" applyNumberFormat="1" applyFont="1" applyBorder="1" applyAlignment="1">
      <alignment horizontal="center" vertical="center"/>
      <protection/>
    </xf>
    <xf numFmtId="1" fontId="30" fillId="0" borderId="23" xfId="52" applyNumberFormat="1" applyFont="1" applyBorder="1" applyAlignment="1">
      <alignment horizontal="center" vertical="center"/>
      <protection/>
    </xf>
    <xf numFmtId="1" fontId="30" fillId="0" borderId="26" xfId="52" applyNumberFormat="1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1" fontId="27" fillId="0" borderId="0" xfId="52" applyNumberFormat="1" applyFont="1" applyBorder="1" applyAlignment="1">
      <alignment horizontal="center" vertical="center"/>
      <protection/>
    </xf>
    <xf numFmtId="1" fontId="43" fillId="0" borderId="0" xfId="52" applyNumberFormat="1" applyFont="1" applyBorder="1" applyAlignment="1">
      <alignment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1" fontId="42" fillId="0" borderId="19" xfId="52" applyNumberFormat="1" applyFont="1" applyBorder="1" applyAlignment="1">
      <alignment vertical="center"/>
      <protection/>
    </xf>
    <xf numFmtId="1" fontId="42" fillId="0" borderId="22" xfId="52" applyNumberFormat="1" applyFont="1" applyBorder="1" applyAlignment="1">
      <alignment vertical="center"/>
      <protection/>
    </xf>
    <xf numFmtId="0" fontId="42" fillId="0" borderId="0" xfId="52" applyFont="1" applyBorder="1" applyAlignment="1">
      <alignment/>
      <protection/>
    </xf>
    <xf numFmtId="0" fontId="36" fillId="0" borderId="0" xfId="52" applyFont="1" applyBorder="1" applyAlignment="1">
      <alignment wrapText="1"/>
      <protection/>
    </xf>
    <xf numFmtId="0" fontId="36" fillId="0" borderId="0" xfId="52" applyFont="1" applyBorder="1" applyAlignment="1">
      <alignment/>
      <protection/>
    </xf>
    <xf numFmtId="0" fontId="4" fillId="0" borderId="27" xfId="52" applyFont="1" applyBorder="1" applyAlignment="1">
      <alignment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36" fillId="0" borderId="0" xfId="52" applyFont="1" applyBorder="1" applyAlignment="1">
      <alignment horizontal="center" vertical="center" wrapText="1"/>
      <protection/>
    </xf>
    <xf numFmtId="0" fontId="38" fillId="0" borderId="0" xfId="52" applyFont="1" applyBorder="1" applyAlignment="1">
      <alignment horizontal="center" vertical="center" wrapText="1"/>
      <protection/>
    </xf>
    <xf numFmtId="0" fontId="38" fillId="0" borderId="0" xfId="52" applyFont="1" applyBorder="1" applyAlignment="1">
      <alignment horizontal="center" vertical="center"/>
      <protection/>
    </xf>
    <xf numFmtId="0" fontId="5" fillId="0" borderId="0" xfId="52" applyFont="1" applyBorder="1">
      <alignment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 horizontal="center" vertical="center" wrapText="1"/>
      <protection/>
    </xf>
    <xf numFmtId="1" fontId="4" fillId="0" borderId="14" xfId="52" applyNumberFormat="1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8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vertical="justify" wrapText="1"/>
      <protection/>
    </xf>
    <xf numFmtId="0" fontId="4" fillId="0" borderId="41" xfId="52" applyFont="1" applyBorder="1" applyAlignment="1">
      <alignment horizontal="center"/>
      <protection/>
    </xf>
    <xf numFmtId="0" fontId="4" fillId="0" borderId="42" xfId="52" applyFont="1" applyBorder="1" applyAlignment="1">
      <alignment horizontal="center"/>
      <protection/>
    </xf>
    <xf numFmtId="0" fontId="4" fillId="0" borderId="43" xfId="52" applyFont="1" applyBorder="1" applyAlignment="1">
      <alignment horizontal="center"/>
      <protection/>
    </xf>
    <xf numFmtId="0" fontId="4" fillId="0" borderId="44" xfId="52" applyFont="1" applyBorder="1" applyAlignment="1">
      <alignment horizontal="center"/>
      <protection/>
    </xf>
    <xf numFmtId="0" fontId="4" fillId="0" borderId="45" xfId="52" applyFont="1" applyBorder="1" applyAlignment="1">
      <alignment horizontal="center"/>
      <protection/>
    </xf>
    <xf numFmtId="0" fontId="4" fillId="0" borderId="46" xfId="52" applyFont="1" applyBorder="1" applyAlignment="1">
      <alignment horizontal="center"/>
      <protection/>
    </xf>
    <xf numFmtId="0" fontId="4" fillId="0" borderId="47" xfId="52" applyFont="1" applyBorder="1" applyAlignment="1">
      <alignment horizontal="center"/>
      <protection/>
    </xf>
    <xf numFmtId="0" fontId="4" fillId="0" borderId="48" xfId="52" applyFont="1" applyBorder="1" applyAlignment="1">
      <alignment horizontal="center"/>
      <protection/>
    </xf>
    <xf numFmtId="0" fontId="4" fillId="0" borderId="49" xfId="52" applyFont="1" applyBorder="1" applyAlignment="1">
      <alignment horizontal="center"/>
      <protection/>
    </xf>
    <xf numFmtId="1" fontId="4" fillId="0" borderId="23" xfId="52" applyNumberFormat="1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/>
      <protection/>
    </xf>
    <xf numFmtId="1" fontId="39" fillId="0" borderId="23" xfId="52" applyNumberFormat="1" applyFont="1" applyBorder="1" applyAlignment="1">
      <alignment horizontal="left" vertical="center" wrapText="1"/>
      <protection/>
    </xf>
    <xf numFmtId="1" fontId="39" fillId="0" borderId="32" xfId="52" applyNumberFormat="1" applyFont="1" applyBorder="1" applyAlignment="1">
      <alignment horizontal="left" vertical="center" wrapText="1"/>
      <protection/>
    </xf>
    <xf numFmtId="1" fontId="37" fillId="0" borderId="23" xfId="52" applyNumberFormat="1" applyFont="1" applyBorder="1" applyAlignment="1">
      <alignment horizontal="center" vertical="center" wrapText="1"/>
      <protection/>
    </xf>
    <xf numFmtId="1" fontId="37" fillId="0" borderId="32" xfId="52" applyNumberFormat="1" applyFont="1" applyBorder="1" applyAlignment="1">
      <alignment horizontal="center" vertical="center" wrapText="1"/>
      <protection/>
    </xf>
    <xf numFmtId="1" fontId="6" fillId="0" borderId="23" xfId="52" applyNumberFormat="1" applyFont="1" applyBorder="1" applyAlignment="1">
      <alignment horizontal="center" vertical="center" wrapText="1"/>
      <protection/>
    </xf>
    <xf numFmtId="1" fontId="6" fillId="0" borderId="32" xfId="52" applyNumberFormat="1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51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52" xfId="52" applyFont="1" applyBorder="1" applyAlignment="1">
      <alignment horizontal="center"/>
      <protection/>
    </xf>
    <xf numFmtId="0" fontId="4" fillId="0" borderId="51" xfId="52" applyFont="1" applyBorder="1" applyAlignment="1">
      <alignment horizontal="center"/>
      <protection/>
    </xf>
    <xf numFmtId="0" fontId="4" fillId="0" borderId="35" xfId="52" applyFont="1" applyBorder="1" applyAlignment="1">
      <alignment horizontal="center"/>
      <protection/>
    </xf>
    <xf numFmtId="0" fontId="4" fillId="0" borderId="34" xfId="52" applyFont="1" applyBorder="1" applyAlignment="1">
      <alignment horizontal="center"/>
      <protection/>
    </xf>
    <xf numFmtId="0" fontId="4" fillId="0" borderId="53" xfId="52" applyFont="1" applyBorder="1" applyAlignment="1">
      <alignment horizontal="center"/>
      <protection/>
    </xf>
    <xf numFmtId="1" fontId="4" fillId="0" borderId="54" xfId="52" applyNumberFormat="1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1" fontId="6" fillId="0" borderId="54" xfId="52" applyNumberFormat="1" applyFont="1" applyBorder="1" applyAlignment="1">
      <alignment horizontal="left" vertical="center" wrapText="1"/>
      <protection/>
    </xf>
    <xf numFmtId="1" fontId="6" fillId="0" borderId="26" xfId="52" applyNumberFormat="1" applyFont="1" applyBorder="1" applyAlignment="1">
      <alignment horizontal="left" vertical="center" wrapText="1"/>
      <protection/>
    </xf>
    <xf numFmtId="1" fontId="6" fillId="0" borderId="54" xfId="52" applyNumberFormat="1" applyFont="1" applyBorder="1" applyAlignment="1">
      <alignment horizontal="center" vertical="center" wrapText="1"/>
      <protection/>
    </xf>
    <xf numFmtId="1" fontId="6" fillId="0" borderId="26" xfId="52" applyNumberFormat="1" applyFont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/>
      <protection/>
    </xf>
    <xf numFmtId="0" fontId="4" fillId="0" borderId="56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57" xfId="52" applyFont="1" applyBorder="1" applyAlignment="1">
      <alignment horizontal="center" vertical="center"/>
      <protection/>
    </xf>
    <xf numFmtId="0" fontId="4" fillId="0" borderId="58" xfId="52" applyFont="1" applyBorder="1" applyAlignment="1">
      <alignment horizontal="center"/>
      <protection/>
    </xf>
    <xf numFmtId="0" fontId="4" fillId="0" borderId="56" xfId="52" applyFont="1" applyBorder="1" applyAlignment="1">
      <alignment horizontal="center"/>
      <protection/>
    </xf>
    <xf numFmtId="0" fontId="4" fillId="0" borderId="59" xfId="52" applyFont="1" applyBorder="1" applyAlignment="1">
      <alignment horizontal="center"/>
      <protection/>
    </xf>
    <xf numFmtId="0" fontId="4" fillId="0" borderId="57" xfId="52" applyFont="1" applyBorder="1" applyAlignment="1">
      <alignment horizontal="center"/>
      <protection/>
    </xf>
    <xf numFmtId="0" fontId="33" fillId="0" borderId="0" xfId="52" applyFont="1" applyAlignment="1">
      <alignment horizontal="center" vertical="center"/>
      <protection/>
    </xf>
    <xf numFmtId="0" fontId="34" fillId="0" borderId="20" xfId="52" applyFont="1" applyBorder="1" applyAlignment="1">
      <alignment horizontal="center" vertical="center"/>
      <protection/>
    </xf>
    <xf numFmtId="0" fontId="34" fillId="0" borderId="27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36" fillId="0" borderId="60" xfId="52" applyFont="1" applyBorder="1" applyAlignment="1">
      <alignment horizontal="center" vertical="center"/>
      <protection/>
    </xf>
    <xf numFmtId="0" fontId="36" fillId="0" borderId="40" xfId="52" applyFont="1" applyBorder="1" applyAlignment="1">
      <alignment horizontal="center" vertical="center"/>
      <protection/>
    </xf>
    <xf numFmtId="0" fontId="4" fillId="0" borderId="31" xfId="52" applyFont="1" applyBorder="1">
      <alignment/>
      <protection/>
    </xf>
    <xf numFmtId="1" fontId="6" fillId="0" borderId="23" xfId="52" applyNumberFormat="1" applyFont="1" applyBorder="1" applyAlignment="1">
      <alignment horizontal="left" vertical="center" wrapText="1"/>
      <protection/>
    </xf>
    <xf numFmtId="1" fontId="6" fillId="0" borderId="32" xfId="52" applyNumberFormat="1" applyFont="1" applyBorder="1" applyAlignment="1">
      <alignment horizontal="left" vertical="center" wrapText="1"/>
      <protection/>
    </xf>
    <xf numFmtId="1" fontId="6" fillId="0" borderId="16" xfId="52" applyNumberFormat="1" applyFont="1" applyBorder="1" applyAlignment="1">
      <alignment horizontal="left" vertical="center" wrapText="1"/>
      <protection/>
    </xf>
    <xf numFmtId="1" fontId="37" fillId="0" borderId="16" xfId="52" applyNumberFormat="1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1" fontId="6" fillId="0" borderId="0" xfId="52" applyNumberFormat="1" applyFont="1" applyBorder="1" applyAlignment="1">
      <alignment horizontal="left" vertical="center" wrapText="1"/>
      <protection/>
    </xf>
    <xf numFmtId="1" fontId="6" fillId="0" borderId="0" xfId="52" applyNumberFormat="1" applyFont="1" applyBorder="1" applyAlignment="1">
      <alignment horizontal="center" vertical="center" wrapText="1"/>
      <protection/>
    </xf>
    <xf numFmtId="0" fontId="33" fillId="0" borderId="0" xfId="52" applyFont="1" applyBorder="1" applyAlignment="1">
      <alignment horizontal="center" vertical="center"/>
      <protection/>
    </xf>
    <xf numFmtId="0" fontId="34" fillId="0" borderId="0" xfId="52" applyFont="1" applyBorder="1" applyAlignment="1">
      <alignment horizontal="center" vertical="center"/>
      <protection/>
    </xf>
    <xf numFmtId="0" fontId="36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1" fontId="4" fillId="0" borderId="0" xfId="52" applyNumberFormat="1" applyFont="1" applyBorder="1" applyAlignment="1">
      <alignment horizontal="center" vertical="center"/>
      <protection/>
    </xf>
    <xf numFmtId="1" fontId="4" fillId="0" borderId="16" xfId="52" applyNumberFormat="1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1" fontId="4" fillId="0" borderId="23" xfId="52" applyNumberFormat="1" applyFont="1" applyBorder="1" applyAlignment="1">
      <alignment horizontal="left" vertical="center" wrapText="1"/>
      <protection/>
    </xf>
    <xf numFmtId="1" fontId="4" fillId="0" borderId="32" xfId="52" applyNumberFormat="1" applyFont="1" applyBorder="1" applyAlignment="1">
      <alignment horizontal="left" vertical="center" wrapText="1"/>
      <protection/>
    </xf>
    <xf numFmtId="1" fontId="4" fillId="0" borderId="54" xfId="52" applyNumberFormat="1" applyFont="1" applyBorder="1" applyAlignment="1">
      <alignment horizontal="left" vertical="center" wrapText="1"/>
      <protection/>
    </xf>
    <xf numFmtId="1" fontId="4" fillId="0" borderId="26" xfId="52" applyNumberFormat="1" applyFont="1" applyBorder="1" applyAlignment="1">
      <alignment horizontal="left" vertical="center" wrapText="1"/>
      <protection/>
    </xf>
    <xf numFmtId="1" fontId="37" fillId="0" borderId="54" xfId="52" applyNumberFormat="1" applyFont="1" applyBorder="1" applyAlignment="1">
      <alignment horizontal="center" vertical="center" wrapText="1"/>
      <protection/>
    </xf>
    <xf numFmtId="1" fontId="37" fillId="0" borderId="26" xfId="52" applyNumberFormat="1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1" fontId="4" fillId="0" borderId="0" xfId="52" applyNumberFormat="1" applyFont="1" applyBorder="1" applyAlignment="1">
      <alignment horizontal="left" vertical="center" wrapText="1"/>
      <protection/>
    </xf>
    <xf numFmtId="1" fontId="37" fillId="0" borderId="0" xfId="52" applyNumberFormat="1" applyFont="1" applyBorder="1" applyAlignment="1">
      <alignment horizontal="center" vertical="center" wrapText="1"/>
      <protection/>
    </xf>
    <xf numFmtId="1" fontId="38" fillId="0" borderId="0" xfId="52" applyNumberFormat="1" applyFont="1" applyBorder="1" applyAlignment="1">
      <alignment horizontal="center" vertical="center" wrapText="1"/>
      <protection/>
    </xf>
    <xf numFmtId="1" fontId="39" fillId="0" borderId="0" xfId="52" applyNumberFormat="1" applyFont="1" applyBorder="1" applyAlignment="1">
      <alignment horizontal="left" vertical="center" wrapText="1"/>
      <protection/>
    </xf>
    <xf numFmtId="1" fontId="30" fillId="0" borderId="23" xfId="52" applyNumberFormat="1" applyFont="1" applyBorder="1" applyAlignment="1">
      <alignment horizontal="center" vertical="center"/>
      <protection/>
    </xf>
    <xf numFmtId="1" fontId="30" fillId="0" borderId="26" xfId="52" applyNumberFormat="1" applyFont="1" applyBorder="1" applyAlignment="1">
      <alignment horizontal="center" vertical="center"/>
      <protection/>
    </xf>
    <xf numFmtId="0" fontId="34" fillId="0" borderId="61" xfId="52" applyFont="1" applyBorder="1" applyAlignment="1">
      <alignment horizontal="center"/>
      <protection/>
    </xf>
    <xf numFmtId="0" fontId="34" fillId="0" borderId="37" xfId="52" applyFont="1" applyBorder="1" applyAlignment="1">
      <alignment horizontal="center"/>
      <protection/>
    </xf>
    <xf numFmtId="0" fontId="34" fillId="0" borderId="62" xfId="52" applyFont="1" applyBorder="1" applyAlignment="1">
      <alignment horizontal="center"/>
      <protection/>
    </xf>
    <xf numFmtId="0" fontId="34" fillId="0" borderId="63" xfId="52" applyFont="1" applyBorder="1" applyAlignment="1">
      <alignment horizontal="center"/>
      <protection/>
    </xf>
    <xf numFmtId="0" fontId="34" fillId="0" borderId="64" xfId="52" applyFont="1" applyBorder="1" applyAlignment="1">
      <alignment horizontal="center"/>
      <protection/>
    </xf>
    <xf numFmtId="0" fontId="34" fillId="0" borderId="65" xfId="52" applyFont="1" applyBorder="1" applyAlignment="1">
      <alignment horizontal="center"/>
      <protection/>
    </xf>
    <xf numFmtId="0" fontId="4" fillId="0" borderId="37" xfId="52" applyFont="1" applyBorder="1" applyAlignment="1">
      <alignment horizontal="center"/>
      <protection/>
    </xf>
    <xf numFmtId="0" fontId="4" fillId="0" borderId="62" xfId="52" applyFont="1" applyBorder="1" applyAlignment="1">
      <alignment horizontal="center"/>
      <protection/>
    </xf>
    <xf numFmtId="0" fontId="4" fillId="0" borderId="63" xfId="52" applyFont="1" applyBorder="1" applyAlignment="1">
      <alignment horizontal="center"/>
      <protection/>
    </xf>
    <xf numFmtId="0" fontId="4" fillId="0" borderId="64" xfId="52" applyFont="1" applyBorder="1" applyAlignment="1">
      <alignment horizontal="center"/>
      <protection/>
    </xf>
    <xf numFmtId="0" fontId="4" fillId="0" borderId="65" xfId="52" applyFont="1" applyBorder="1" applyAlignment="1">
      <alignment horizontal="center"/>
      <protection/>
    </xf>
    <xf numFmtId="1" fontId="30" fillId="0" borderId="66" xfId="52" applyNumberFormat="1" applyFont="1" applyBorder="1" applyAlignment="1">
      <alignment horizontal="center" vertical="center"/>
      <protection/>
    </xf>
    <xf numFmtId="1" fontId="30" fillId="0" borderId="22" xfId="52" applyNumberFormat="1" applyFont="1" applyBorder="1" applyAlignment="1">
      <alignment horizontal="center" vertical="center"/>
      <protection/>
    </xf>
    <xf numFmtId="0" fontId="35" fillId="0" borderId="23" xfId="52" applyFont="1" applyBorder="1" applyAlignment="1">
      <alignment horizontal="center" vertical="center"/>
      <protection/>
    </xf>
    <xf numFmtId="0" fontId="35" fillId="0" borderId="26" xfId="52" applyFont="1" applyBorder="1" applyAlignment="1">
      <alignment horizontal="center" vertical="center"/>
      <protection/>
    </xf>
    <xf numFmtId="1" fontId="6" fillId="0" borderId="15" xfId="52" applyNumberFormat="1" applyFont="1" applyBorder="1" applyAlignment="1">
      <alignment horizontal="left" vertical="center" wrapText="1"/>
      <protection/>
    </xf>
    <xf numFmtId="1" fontId="6" fillId="0" borderId="15" xfId="52" applyNumberFormat="1" applyFont="1" applyBorder="1" applyAlignment="1">
      <alignment horizontal="center" vertical="center" wrapText="1"/>
      <protection/>
    </xf>
    <xf numFmtId="1" fontId="6" fillId="0" borderId="25" xfId="52" applyNumberFormat="1" applyFont="1" applyBorder="1" applyAlignment="1">
      <alignment horizontal="center" vertical="center"/>
      <protection/>
    </xf>
    <xf numFmtId="1" fontId="6" fillId="0" borderId="20" xfId="52" applyNumberFormat="1" applyFont="1" applyBorder="1" applyAlignment="1">
      <alignment horizontal="center" vertical="center"/>
      <protection/>
    </xf>
    <xf numFmtId="1" fontId="6" fillId="0" borderId="23" xfId="52" applyNumberFormat="1" applyFont="1" applyBorder="1" applyAlignment="1">
      <alignment horizontal="center" vertical="center"/>
      <protection/>
    </xf>
    <xf numFmtId="1" fontId="6" fillId="0" borderId="26" xfId="52" applyNumberFormat="1" applyFont="1" applyBorder="1" applyAlignment="1">
      <alignment horizontal="center" vertical="center"/>
      <protection/>
    </xf>
    <xf numFmtId="1" fontId="30" fillId="0" borderId="19" xfId="52" applyNumberFormat="1" applyFont="1" applyBorder="1" applyAlignment="1">
      <alignment horizontal="center" vertical="center"/>
      <protection/>
    </xf>
    <xf numFmtId="1" fontId="30" fillId="0" borderId="67" xfId="52" applyNumberFormat="1" applyFont="1" applyBorder="1" applyAlignment="1">
      <alignment horizontal="center" vertical="center"/>
      <protection/>
    </xf>
    <xf numFmtId="1" fontId="30" fillId="0" borderId="41" xfId="52" applyNumberFormat="1" applyFont="1" applyBorder="1" applyAlignment="1">
      <alignment horizontal="center" vertical="center"/>
      <protection/>
    </xf>
    <xf numFmtId="1" fontId="30" fillId="0" borderId="47" xfId="52" applyNumberFormat="1" applyFont="1" applyBorder="1" applyAlignment="1">
      <alignment horizontal="center" vertical="center"/>
      <protection/>
    </xf>
    <xf numFmtId="1" fontId="30" fillId="0" borderId="50" xfId="52" applyNumberFormat="1" applyFont="1" applyBorder="1" applyAlignment="1">
      <alignment horizontal="center" vertical="center"/>
      <protection/>
    </xf>
    <xf numFmtId="1" fontId="30" fillId="0" borderId="11" xfId="52" applyNumberFormat="1" applyFont="1" applyBorder="1" applyAlignment="1">
      <alignment horizontal="center" vertical="center"/>
      <protection/>
    </xf>
    <xf numFmtId="1" fontId="30" fillId="0" borderId="25" xfId="52" applyNumberFormat="1" applyFont="1" applyBorder="1" applyAlignment="1">
      <alignment horizontal="center" vertical="center"/>
      <protection/>
    </xf>
    <xf numFmtId="1" fontId="30" fillId="0" borderId="13" xfId="52" applyNumberFormat="1" applyFont="1" applyBorder="1" applyAlignment="1">
      <alignment horizontal="center" vertical="center"/>
      <protection/>
    </xf>
    <xf numFmtId="1" fontId="30" fillId="0" borderId="10" xfId="52" applyNumberFormat="1" applyFont="1" applyBorder="1" applyAlignment="1">
      <alignment horizontal="center" vertical="center"/>
      <protection/>
    </xf>
    <xf numFmtId="1" fontId="6" fillId="0" borderId="15" xfId="52" applyNumberFormat="1" applyFont="1" applyBorder="1" applyAlignment="1">
      <alignment horizontal="center" vertical="center"/>
      <protection/>
    </xf>
    <xf numFmtId="0" fontId="35" fillId="0" borderId="15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49" fontId="37" fillId="0" borderId="20" xfId="52" applyNumberFormat="1" applyFont="1" applyBorder="1" applyAlignment="1">
      <alignment horizontal="center" vertical="center" wrapText="1"/>
      <protection/>
    </xf>
    <xf numFmtId="49" fontId="37" fillId="0" borderId="27" xfId="52" applyNumberFormat="1" applyFont="1" applyBorder="1" applyAlignment="1">
      <alignment horizontal="center" vertical="center" wrapText="1"/>
      <protection/>
    </xf>
    <xf numFmtId="49" fontId="4" fillId="0" borderId="20" xfId="52" applyNumberFormat="1" applyFont="1" applyBorder="1" applyAlignment="1">
      <alignment horizontal="center" vertical="center" wrapText="1"/>
      <protection/>
    </xf>
    <xf numFmtId="49" fontId="4" fillId="0" borderId="27" xfId="52" applyNumberFormat="1" applyFont="1" applyBorder="1" applyAlignment="1">
      <alignment horizontal="center" vertical="center" wrapText="1"/>
      <protection/>
    </xf>
    <xf numFmtId="49" fontId="30" fillId="0" borderId="20" xfId="52" applyNumberFormat="1" applyFont="1" applyBorder="1" applyAlignment="1">
      <alignment horizontal="center" vertical="center" wrapText="1"/>
      <protection/>
    </xf>
    <xf numFmtId="49" fontId="30" fillId="0" borderId="14" xfId="52" applyNumberFormat="1" applyFont="1" applyBorder="1" applyAlignment="1">
      <alignment horizontal="center" vertical="center" wrapText="1"/>
      <protection/>
    </xf>
    <xf numFmtId="49" fontId="30" fillId="0" borderId="27" xfId="52" applyNumberFormat="1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/>
      <protection/>
    </xf>
    <xf numFmtId="0" fontId="39" fillId="0" borderId="32" xfId="52" applyFont="1" applyBorder="1" applyAlignment="1">
      <alignment horizontal="center" vertical="center"/>
      <protection/>
    </xf>
    <xf numFmtId="1" fontId="39" fillId="0" borderId="23" xfId="52" applyNumberFormat="1" applyFont="1" applyBorder="1" applyAlignment="1">
      <alignment horizontal="center" vertical="center" wrapText="1"/>
      <protection/>
    </xf>
    <xf numFmtId="1" fontId="39" fillId="0" borderId="32" xfId="52" applyNumberFormat="1" applyFont="1" applyBorder="1" applyAlignment="1">
      <alignment horizontal="center" vertical="center" wrapText="1"/>
      <protection/>
    </xf>
    <xf numFmtId="0" fontId="39" fillId="0" borderId="54" xfId="52" applyFont="1" applyBorder="1" applyAlignment="1">
      <alignment horizontal="center" vertical="center"/>
      <protection/>
    </xf>
    <xf numFmtId="0" fontId="39" fillId="0" borderId="26" xfId="52" applyFont="1" applyBorder="1" applyAlignment="1">
      <alignment horizontal="center" vertical="center"/>
      <protection/>
    </xf>
    <xf numFmtId="1" fontId="39" fillId="0" borderId="54" xfId="52" applyNumberFormat="1" applyFont="1" applyBorder="1" applyAlignment="1">
      <alignment horizontal="left" vertical="center" wrapText="1"/>
      <protection/>
    </xf>
    <xf numFmtId="1" fontId="39" fillId="0" borderId="26" xfId="52" applyNumberFormat="1" applyFont="1" applyBorder="1" applyAlignment="1">
      <alignment horizontal="left" vertical="center" wrapText="1"/>
      <protection/>
    </xf>
    <xf numFmtId="1" fontId="39" fillId="0" borderId="54" xfId="52" applyNumberFormat="1" applyFont="1" applyBorder="1" applyAlignment="1">
      <alignment horizontal="center" vertical="center" wrapText="1"/>
      <protection/>
    </xf>
    <xf numFmtId="1" fontId="39" fillId="0" borderId="26" xfId="52" applyNumberFormat="1" applyFont="1" applyBorder="1" applyAlignment="1">
      <alignment horizontal="center" vertical="center" wrapText="1"/>
      <protection/>
    </xf>
    <xf numFmtId="0" fontId="36" fillId="0" borderId="29" xfId="52" applyFont="1" applyBorder="1" applyAlignment="1">
      <alignment horizontal="center" vertical="center"/>
      <protection/>
    </xf>
    <xf numFmtId="1" fontId="39" fillId="0" borderId="23" xfId="52" applyNumberFormat="1" applyFont="1" applyBorder="1" applyAlignment="1">
      <alignment horizontal="center" vertical="center"/>
      <protection/>
    </xf>
    <xf numFmtId="1" fontId="39" fillId="0" borderId="16" xfId="52" applyNumberFormat="1" applyFont="1" applyBorder="1" applyAlignment="1">
      <alignment horizontal="left" vertical="center" wrapText="1"/>
      <protection/>
    </xf>
    <xf numFmtId="1" fontId="39" fillId="0" borderId="16" xfId="52" applyNumberFormat="1" applyFont="1" applyBorder="1" applyAlignment="1">
      <alignment horizontal="center" vertical="center" wrapText="1"/>
      <protection/>
    </xf>
    <xf numFmtId="1" fontId="6" fillId="0" borderId="16" xfId="52" applyNumberFormat="1" applyFont="1" applyBorder="1" applyAlignment="1">
      <alignment horizontal="center" vertical="center" wrapText="1"/>
      <protection/>
    </xf>
    <xf numFmtId="1" fontId="6" fillId="0" borderId="68" xfId="52" applyNumberFormat="1" applyFont="1" applyBorder="1" applyAlignment="1">
      <alignment horizontal="left" vertical="center" wrapText="1"/>
      <protection/>
    </xf>
    <xf numFmtId="0" fontId="2" fillId="0" borderId="0" xfId="52">
      <alignment/>
      <protection/>
    </xf>
    <xf numFmtId="1" fontId="38" fillId="0" borderId="54" xfId="52" applyNumberFormat="1" applyFont="1" applyBorder="1" applyAlignment="1">
      <alignment horizontal="center" vertical="center" wrapText="1"/>
      <protection/>
    </xf>
    <xf numFmtId="1" fontId="38" fillId="0" borderId="26" xfId="52" applyNumberFormat="1" applyFont="1" applyBorder="1" applyAlignment="1">
      <alignment horizontal="center" vertical="center" wrapText="1"/>
      <protection/>
    </xf>
    <xf numFmtId="1" fontId="25" fillId="0" borderId="23" xfId="52" applyNumberFormat="1" applyFont="1" applyBorder="1" applyAlignment="1">
      <alignment horizontal="center" vertical="center"/>
      <protection/>
    </xf>
    <xf numFmtId="1" fontId="25" fillId="0" borderId="26" xfId="52" applyNumberFormat="1" applyFont="1" applyBorder="1" applyAlignment="1">
      <alignment horizontal="center" vertical="center"/>
      <protection/>
    </xf>
    <xf numFmtId="0" fontId="4" fillId="0" borderId="69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60" xfId="52" applyFont="1" applyBorder="1" applyAlignment="1">
      <alignment horizontal="center" vertical="center"/>
      <protection/>
    </xf>
    <xf numFmtId="1" fontId="25" fillId="0" borderId="0" xfId="52" applyNumberFormat="1" applyFont="1" applyBorder="1" applyAlignment="1">
      <alignment horizontal="center" vertical="center"/>
      <protection/>
    </xf>
    <xf numFmtId="0" fontId="2" fillId="0" borderId="18" xfId="52" applyBorder="1" applyAlignment="1">
      <alignment horizontal="center" vertical="center"/>
      <protection/>
    </xf>
    <xf numFmtId="0" fontId="2" fillId="0" borderId="70" xfId="52" applyBorder="1" applyAlignment="1">
      <alignment horizontal="center" vertical="center"/>
      <protection/>
    </xf>
    <xf numFmtId="0" fontId="2" fillId="0" borderId="71" xfId="52" applyBorder="1" applyAlignment="1">
      <alignment horizontal="center" vertical="center"/>
      <protection/>
    </xf>
    <xf numFmtId="0" fontId="18" fillId="0" borderId="41" xfId="52" applyFont="1" applyBorder="1" applyAlignment="1">
      <alignment horizontal="center"/>
      <protection/>
    </xf>
    <xf numFmtId="0" fontId="18" fillId="0" borderId="47" xfId="52" applyFont="1" applyBorder="1" applyAlignment="1">
      <alignment horizontal="center"/>
      <protection/>
    </xf>
    <xf numFmtId="0" fontId="16" fillId="0" borderId="15" xfId="52" applyFont="1" applyBorder="1" applyAlignment="1">
      <alignment horizontal="center"/>
      <protection/>
    </xf>
    <xf numFmtId="1" fontId="30" fillId="0" borderId="0" xfId="52" applyNumberFormat="1" applyFont="1" applyBorder="1" applyAlignment="1">
      <alignment horizontal="center" vertical="center"/>
      <protection/>
    </xf>
    <xf numFmtId="0" fontId="16" fillId="0" borderId="20" xfId="52" applyFont="1" applyBorder="1" applyAlignment="1">
      <alignment horizontal="center"/>
      <protection/>
    </xf>
    <xf numFmtId="0" fontId="16" fillId="0" borderId="14" xfId="52" applyFont="1" applyBorder="1" applyAlignment="1">
      <alignment horizontal="center"/>
      <protection/>
    </xf>
    <xf numFmtId="0" fontId="16" fillId="0" borderId="27" xfId="52" applyFont="1" applyBorder="1" applyAlignment="1">
      <alignment horizontal="center"/>
      <protection/>
    </xf>
    <xf numFmtId="1" fontId="29" fillId="0" borderId="0" xfId="52" applyNumberFormat="1" applyFont="1" applyBorder="1" applyAlignment="1">
      <alignment horizontal="center" vertical="center"/>
      <protection/>
    </xf>
    <xf numFmtId="1" fontId="24" fillId="0" borderId="23" xfId="52" applyNumberFormat="1" applyFont="1" applyBorder="1" applyAlignment="1">
      <alignment horizontal="center" vertical="center"/>
      <protection/>
    </xf>
    <xf numFmtId="1" fontId="24" fillId="0" borderId="26" xfId="52" applyNumberFormat="1" applyFont="1" applyBorder="1" applyAlignment="1">
      <alignment horizontal="center" vertical="center"/>
      <protection/>
    </xf>
    <xf numFmtId="1" fontId="23" fillId="0" borderId="15" xfId="52" applyNumberFormat="1" applyFont="1" applyBorder="1" applyAlignment="1">
      <alignment horizontal="center" vertical="center" wrapText="1"/>
      <protection/>
    </xf>
    <xf numFmtId="1" fontId="24" fillId="0" borderId="25" xfId="52" applyNumberFormat="1" applyFont="1" applyBorder="1" applyAlignment="1">
      <alignment horizontal="center" vertical="center"/>
      <protection/>
    </xf>
    <xf numFmtId="1" fontId="25" fillId="0" borderId="41" xfId="52" applyNumberFormat="1" applyFont="1" applyBorder="1" applyAlignment="1">
      <alignment horizontal="center" vertical="center"/>
      <protection/>
    </xf>
    <xf numFmtId="1" fontId="25" fillId="0" borderId="47" xfId="52" applyNumberFormat="1" applyFont="1" applyBorder="1" applyAlignment="1">
      <alignment horizontal="center" vertical="center"/>
      <protection/>
    </xf>
    <xf numFmtId="0" fontId="20" fillId="0" borderId="23" xfId="52" applyFont="1" applyBorder="1" applyAlignment="1">
      <alignment horizontal="center" vertical="center"/>
      <protection/>
    </xf>
    <xf numFmtId="0" fontId="20" fillId="0" borderId="26" xfId="52" applyFont="1" applyBorder="1" applyAlignment="1">
      <alignment horizontal="center" vertical="center"/>
      <protection/>
    </xf>
    <xf numFmtId="0" fontId="21" fillId="0" borderId="23" xfId="52" applyFont="1" applyBorder="1" applyAlignment="1">
      <alignment horizontal="center" vertical="center"/>
      <protection/>
    </xf>
    <xf numFmtId="0" fontId="21" fillId="0" borderId="26" xfId="52" applyFont="1" applyBorder="1" applyAlignment="1">
      <alignment horizontal="center" vertical="center"/>
      <protection/>
    </xf>
    <xf numFmtId="1" fontId="21" fillId="0" borderId="26" xfId="52" applyNumberFormat="1" applyFont="1" applyBorder="1" applyAlignment="1">
      <alignment horizontal="left" vertical="center" wrapText="1"/>
      <protection/>
    </xf>
    <xf numFmtId="1" fontId="21" fillId="0" borderId="15" xfId="52" applyNumberFormat="1" applyFont="1" applyBorder="1" applyAlignment="1">
      <alignment horizontal="left" vertical="center" wrapText="1"/>
      <protection/>
    </xf>
    <xf numFmtId="1" fontId="22" fillId="0" borderId="23" xfId="52" applyNumberFormat="1" applyFont="1" applyBorder="1" applyAlignment="1">
      <alignment horizontal="center" vertical="center"/>
      <protection/>
    </xf>
    <xf numFmtId="1" fontId="22" fillId="0" borderId="26" xfId="52" applyNumberFormat="1" applyFont="1" applyBorder="1" applyAlignment="1">
      <alignment horizontal="center" vertical="center"/>
      <protection/>
    </xf>
    <xf numFmtId="1" fontId="25" fillId="0" borderId="15" xfId="52" applyNumberFormat="1" applyFont="1" applyBorder="1" applyAlignment="1">
      <alignment horizontal="center" vertical="center"/>
      <protection/>
    </xf>
    <xf numFmtId="1" fontId="24" fillId="0" borderId="16" xfId="52" applyNumberFormat="1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1" fontId="22" fillId="0" borderId="25" xfId="52" applyNumberFormat="1" applyFont="1" applyBorder="1" applyAlignment="1">
      <alignment horizontal="center" vertical="center"/>
      <protection/>
    </xf>
    <xf numFmtId="1" fontId="22" fillId="0" borderId="20" xfId="52" applyNumberFormat="1" applyFont="1" applyBorder="1" applyAlignment="1">
      <alignment horizontal="center" vertical="center"/>
      <protection/>
    </xf>
    <xf numFmtId="1" fontId="22" fillId="0" borderId="15" xfId="52" applyNumberFormat="1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justify" wrapText="1"/>
      <protection/>
    </xf>
    <xf numFmtId="49" fontId="17" fillId="0" borderId="20" xfId="52" applyNumberFormat="1" applyFont="1" applyBorder="1" applyAlignment="1">
      <alignment horizontal="center" vertical="center" wrapText="1"/>
      <protection/>
    </xf>
    <xf numFmtId="49" fontId="17" fillId="0" borderId="27" xfId="52" applyNumberFormat="1" applyFont="1" applyBorder="1" applyAlignment="1">
      <alignment horizontal="center" vertical="center" wrapText="1"/>
      <protection/>
    </xf>
    <xf numFmtId="49" fontId="2" fillId="0" borderId="20" xfId="52" applyNumberFormat="1" applyFont="1" applyBorder="1" applyAlignment="1">
      <alignment horizontal="center" vertical="center" wrapText="1"/>
      <protection/>
    </xf>
    <xf numFmtId="49" fontId="2" fillId="0" borderId="27" xfId="52" applyNumberFormat="1" applyFont="1" applyBorder="1" applyAlignment="1">
      <alignment horizontal="center" vertical="center" wrapText="1"/>
      <protection/>
    </xf>
    <xf numFmtId="49" fontId="18" fillId="0" borderId="20" xfId="52" applyNumberFormat="1" applyFont="1" applyBorder="1" applyAlignment="1">
      <alignment horizontal="center" vertical="center" wrapText="1"/>
      <protection/>
    </xf>
    <xf numFmtId="49" fontId="18" fillId="0" borderId="14" xfId="52" applyNumberFormat="1" applyFont="1" applyBorder="1" applyAlignment="1">
      <alignment horizontal="center" vertical="center" wrapText="1"/>
      <protection/>
    </xf>
    <xf numFmtId="49" fontId="18" fillId="0" borderId="2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5K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K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/>
  <dimension ref="A1:X469"/>
  <sheetViews>
    <sheetView zoomScalePageLayoutView="0" workbookViewId="0" topLeftCell="A25">
      <selection activeCell="B4" sqref="B4"/>
    </sheetView>
  </sheetViews>
  <sheetFormatPr defaultColWidth="9.140625" defaultRowHeight="15"/>
  <sheetData>
    <row r="1" spans="1:19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4" ht="2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8"/>
      <c r="U2" s="8"/>
      <c r="V2" s="8"/>
      <c r="W2" s="8"/>
      <c r="X2" s="8"/>
    </row>
    <row r="3" spans="1:24" ht="20.2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4"/>
      <c r="U3" s="4"/>
      <c r="V3" s="4"/>
      <c r="W3" s="4"/>
      <c r="X3" s="2"/>
    </row>
    <row r="4" spans="1:24" ht="20.25">
      <c r="A4" s="7"/>
      <c r="B4" s="7"/>
      <c r="C4" s="6"/>
      <c r="D4" s="5"/>
      <c r="E4" s="5"/>
      <c r="F4" s="5"/>
      <c r="G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"/>
      <c r="U4" s="1"/>
      <c r="V4" s="1"/>
      <c r="W4" s="1"/>
      <c r="X4" s="2"/>
    </row>
    <row r="5" spans="1:24" ht="20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8"/>
      <c r="U5" s="8"/>
      <c r="V5" s="8"/>
      <c r="W5" s="8"/>
      <c r="X5" s="8"/>
    </row>
    <row r="6" spans="1:24" ht="15.75" customHeight="1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4"/>
      <c r="U6" s="4"/>
      <c r="V6" s="4"/>
      <c r="W6" s="4"/>
      <c r="X6" s="2"/>
    </row>
    <row r="7" spans="1:24" ht="20.25">
      <c r="A7" s="7"/>
      <c r="B7" s="7"/>
      <c r="C7" s="6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"/>
      <c r="U7" s="1"/>
      <c r="V7" s="1"/>
      <c r="W7" s="1"/>
      <c r="X7" s="2"/>
    </row>
    <row r="8" spans="1:24" ht="13.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8"/>
      <c r="U8" s="8"/>
      <c r="V8" s="8"/>
      <c r="W8" s="8"/>
      <c r="X8" s="8"/>
    </row>
    <row r="9" spans="1:24" ht="12.7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4"/>
      <c r="U9" s="4"/>
      <c r="V9" s="4"/>
      <c r="W9" s="4"/>
      <c r="X9" s="2"/>
    </row>
    <row r="10" spans="1:24" ht="12.75" customHeight="1">
      <c r="A10" s="7"/>
      <c r="B10" s="7"/>
      <c r="C10" s="6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"/>
      <c r="U10" s="1"/>
      <c r="V10" s="1"/>
      <c r="W10" s="1"/>
      <c r="X10" s="2"/>
    </row>
    <row r="11" spans="1:24" ht="13.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8"/>
      <c r="U11" s="8"/>
      <c r="V11" s="8"/>
      <c r="W11" s="8"/>
      <c r="X11" s="8"/>
    </row>
    <row r="12" spans="1:24" ht="13.5" customHeight="1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4"/>
      <c r="U12" s="4"/>
      <c r="V12" s="4"/>
      <c r="W12" s="4"/>
      <c r="X12" s="2"/>
    </row>
    <row r="13" spans="1:24" ht="12.75" customHeight="1">
      <c r="A13" s="7"/>
      <c r="B13" s="7"/>
      <c r="C13" s="6"/>
      <c r="D13" s="5"/>
      <c r="E13" s="5"/>
      <c r="F13" s="5"/>
      <c r="G13" s="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/>
      <c r="U13" s="1"/>
      <c r="V13" s="1"/>
      <c r="W13" s="1"/>
      <c r="X13" s="2"/>
    </row>
    <row r="14" spans="1:24" ht="12.7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8"/>
      <c r="U14" s="8"/>
      <c r="V14" s="8"/>
      <c r="W14" s="8"/>
      <c r="X14" s="8"/>
    </row>
    <row r="15" spans="1:24" ht="15.75" customHeight="1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4"/>
      <c r="U15" s="4"/>
      <c r="V15" s="4"/>
      <c r="W15" s="4"/>
      <c r="X15" s="2"/>
    </row>
    <row r="16" spans="1:24" ht="15.75" customHeight="1">
      <c r="A16" s="7"/>
      <c r="B16" s="7"/>
      <c r="C16" s="6"/>
      <c r="D16" s="5"/>
      <c r="E16" s="5"/>
      <c r="F16" s="5"/>
      <c r="G16" s="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"/>
      <c r="U16" s="1"/>
      <c r="V16" s="1"/>
      <c r="W16" s="1"/>
      <c r="X16" s="2"/>
    </row>
    <row r="17" spans="1:24" ht="15.7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8"/>
      <c r="U17" s="8"/>
      <c r="V17" s="8"/>
      <c r="W17" s="8"/>
      <c r="X17" s="8"/>
    </row>
    <row r="18" spans="1:24" ht="15" customHeight="1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4"/>
      <c r="U18" s="4"/>
      <c r="V18" s="4"/>
      <c r="W18" s="4"/>
      <c r="X18" s="2"/>
    </row>
    <row r="19" spans="1:24" ht="15.75" customHeight="1">
      <c r="A19" s="7"/>
      <c r="B19" s="7"/>
      <c r="C19" s="6"/>
      <c r="D19" s="5"/>
      <c r="E19" s="5"/>
      <c r="F19" s="5"/>
      <c r="G19" s="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"/>
      <c r="U19" s="1"/>
      <c r="V19" s="1"/>
      <c r="W19" s="1"/>
      <c r="X19" s="2"/>
    </row>
    <row r="20" spans="1:24" ht="15.7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8"/>
      <c r="U20" s="8"/>
      <c r="V20" s="8"/>
      <c r="W20" s="8"/>
      <c r="X20" s="8"/>
    </row>
    <row r="21" spans="1:24" ht="15" customHeight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4"/>
      <c r="U21" s="4"/>
      <c r="V21" s="4"/>
      <c r="W21" s="4"/>
      <c r="X21" s="2"/>
    </row>
    <row r="22" spans="1:24" ht="15" customHeight="1">
      <c r="A22" s="7"/>
      <c r="B22" s="7"/>
      <c r="C22" s="6"/>
      <c r="D22" s="5"/>
      <c r="E22" s="5"/>
      <c r="F22" s="5"/>
      <c r="G22" s="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"/>
      <c r="U22" s="1"/>
      <c r="V22" s="1"/>
      <c r="W22" s="1"/>
      <c r="X22" s="2"/>
    </row>
    <row r="23" spans="1:24" ht="15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8"/>
      <c r="U23" s="8"/>
      <c r="V23" s="8"/>
      <c r="W23" s="8"/>
      <c r="X23" s="8"/>
    </row>
    <row r="24" spans="1:24" ht="15" customHeight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4"/>
      <c r="U24" s="4"/>
      <c r="V24" s="4"/>
      <c r="W24" s="4"/>
      <c r="X24" s="2"/>
    </row>
    <row r="25" spans="1:24" ht="15" customHeight="1">
      <c r="A25" s="7"/>
      <c r="B25" s="7"/>
      <c r="C25" s="6"/>
      <c r="D25" s="5"/>
      <c r="E25" s="5"/>
      <c r="F25" s="5"/>
      <c r="G25" s="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"/>
      <c r="U25" s="1"/>
      <c r="V25" s="1"/>
      <c r="W25" s="1"/>
      <c r="X25" s="2"/>
    </row>
    <row r="26" spans="1:24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8"/>
      <c r="U26" s="8"/>
      <c r="V26" s="8"/>
      <c r="W26" s="8"/>
      <c r="X26" s="8"/>
    </row>
    <row r="27" spans="1:24" ht="15" customHeight="1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4"/>
      <c r="U27" s="4"/>
      <c r="V27" s="4"/>
      <c r="W27" s="4"/>
      <c r="X27" s="2"/>
    </row>
    <row r="28" spans="1:24" ht="15" customHeight="1">
      <c r="A28" s="7"/>
      <c r="B28" s="7"/>
      <c r="C28" s="6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"/>
      <c r="U28" s="1"/>
      <c r="V28" s="1"/>
      <c r="W28" s="1"/>
      <c r="X28" s="2"/>
    </row>
    <row r="29" spans="1:24" ht="15.7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8"/>
      <c r="U29" s="8"/>
      <c r="V29" s="8"/>
      <c r="W29" s="8"/>
      <c r="X29" s="8"/>
    </row>
    <row r="30" spans="1:24" ht="15" customHeight="1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4"/>
      <c r="U30" s="4"/>
      <c r="V30" s="4"/>
      <c r="W30" s="4"/>
      <c r="X30" s="2"/>
    </row>
    <row r="31" spans="1:24" ht="15" customHeight="1">
      <c r="A31" s="7"/>
      <c r="B31" s="7"/>
      <c r="C31" s="6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"/>
      <c r="U31" s="1"/>
      <c r="V31" s="1"/>
      <c r="W31" s="1"/>
      <c r="X31" s="2"/>
    </row>
    <row r="32" spans="1:24" ht="1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1"/>
      <c r="O32" s="3"/>
      <c r="P32" s="3"/>
      <c r="Q32" s="3"/>
      <c r="R32" s="3"/>
      <c r="S32" s="3"/>
      <c r="T32" s="2"/>
      <c r="U32" s="2"/>
      <c r="V32" s="2"/>
      <c r="W32" s="2"/>
      <c r="X32" s="2"/>
    </row>
    <row r="33" spans="1:24" ht="15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2"/>
      <c r="U33" s="2"/>
      <c r="V33" s="2"/>
      <c r="W33" s="2"/>
      <c r="X33" s="2"/>
    </row>
    <row r="34" spans="1:24" ht="15" customHeight="1">
      <c r="A34" s="3"/>
      <c r="B34" s="3"/>
      <c r="C34" s="13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  <c r="X34" s="2"/>
    </row>
    <row r="35" spans="1:24" ht="15" customHeight="1">
      <c r="A35" s="3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3"/>
      <c r="P35" s="3"/>
      <c r="Q35" s="3"/>
      <c r="R35" s="3"/>
      <c r="S35" s="3"/>
      <c r="T35" s="2"/>
      <c r="U35" s="2"/>
      <c r="V35" s="2"/>
      <c r="W35" s="2"/>
      <c r="X35" s="2"/>
    </row>
    <row r="36" spans="1:24" ht="13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2"/>
      <c r="U36" s="2"/>
      <c r="V36" s="2"/>
      <c r="W36" s="2"/>
      <c r="X36" s="2"/>
    </row>
    <row r="37" spans="1:24" ht="12.75" customHeight="1">
      <c r="A37" s="3"/>
      <c r="B37" s="3"/>
      <c r="C37" s="13"/>
      <c r="D37" s="10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"/>
      <c r="U37" s="2"/>
      <c r="V37" s="2"/>
      <c r="W37" s="2"/>
      <c r="X37" s="2"/>
    </row>
    <row r="38" spans="1:24" ht="12.75" customHeight="1">
      <c r="A38" s="3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3"/>
      <c r="P38" s="3"/>
      <c r="Q38" s="3"/>
      <c r="R38" s="3"/>
      <c r="S38" s="3"/>
      <c r="T38" s="2"/>
      <c r="U38" s="2"/>
      <c r="V38" s="2"/>
      <c r="W38" s="2"/>
      <c r="X38" s="2"/>
    </row>
    <row r="39" spans="1:24" ht="13.5" customHeight="1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2"/>
      <c r="U39" s="2"/>
      <c r="V39" s="2"/>
      <c r="W39" s="2"/>
      <c r="X39" s="2"/>
    </row>
    <row r="40" spans="1:24" ht="12.75" customHeight="1">
      <c r="A40" s="3"/>
      <c r="B40" s="3"/>
      <c r="C40" s="13"/>
      <c r="D40" s="10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"/>
      <c r="U40" s="2"/>
      <c r="V40" s="2"/>
      <c r="W40" s="2"/>
      <c r="X40" s="2"/>
    </row>
    <row r="41" spans="1:24" ht="12.75" customHeight="1">
      <c r="A41" s="3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3"/>
      <c r="P41" s="3"/>
      <c r="Q41" s="3"/>
      <c r="R41" s="3"/>
      <c r="S41" s="3"/>
      <c r="T41" s="2"/>
      <c r="U41" s="2"/>
      <c r="V41" s="2"/>
      <c r="W41" s="2"/>
      <c r="X41" s="2"/>
    </row>
    <row r="42" spans="1:24" ht="13.5" customHeight="1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2"/>
      <c r="U42" s="2"/>
      <c r="V42" s="2"/>
      <c r="W42" s="2"/>
      <c r="X42" s="2"/>
    </row>
    <row r="43" spans="1:24" ht="12.75" customHeight="1">
      <c r="A43" s="3"/>
      <c r="B43" s="3"/>
      <c r="C43" s="13"/>
      <c r="D43" s="10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"/>
      <c r="U43" s="2"/>
      <c r="V43" s="2"/>
      <c r="W43" s="2"/>
      <c r="X43" s="2"/>
    </row>
    <row r="44" spans="1:24" ht="12.75" customHeight="1">
      <c r="A44" s="3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3"/>
      <c r="P44" s="3"/>
      <c r="Q44" s="3"/>
      <c r="R44" s="3"/>
      <c r="S44" s="3"/>
      <c r="T44" s="2"/>
      <c r="U44" s="2"/>
      <c r="V44" s="2"/>
      <c r="W44" s="2"/>
      <c r="X44" s="2"/>
    </row>
    <row r="45" spans="1:24" ht="13.5" customHeight="1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2"/>
      <c r="U45" s="2"/>
      <c r="V45" s="2"/>
      <c r="W45" s="2"/>
      <c r="X45" s="2"/>
    </row>
    <row r="46" spans="1:24" ht="12.75" customHeight="1">
      <c r="A46" s="3"/>
      <c r="B46" s="3"/>
      <c r="C46" s="13"/>
      <c r="D46" s="10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"/>
      <c r="U46" s="2"/>
      <c r="V46" s="2"/>
      <c r="W46" s="2"/>
      <c r="X46" s="2"/>
    </row>
    <row r="47" spans="1:24" ht="12.75" customHeight="1">
      <c r="A47" s="3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3"/>
      <c r="P47" s="3"/>
      <c r="Q47" s="3"/>
      <c r="R47" s="3"/>
      <c r="S47" s="3"/>
      <c r="T47" s="2"/>
      <c r="U47" s="2"/>
      <c r="V47" s="2"/>
      <c r="W47" s="2"/>
      <c r="X47" s="2"/>
    </row>
    <row r="48" spans="1:24" ht="13.5" customHeight="1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2"/>
      <c r="U48" s="2"/>
      <c r="V48" s="2"/>
      <c r="W48" s="2"/>
      <c r="X48" s="2"/>
    </row>
    <row r="49" spans="1:24" ht="12.75" customHeight="1">
      <c r="A49" s="3"/>
      <c r="B49" s="3"/>
      <c r="C49" s="13"/>
      <c r="D49" s="10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"/>
      <c r="U49" s="2"/>
      <c r="V49" s="2"/>
      <c r="W49" s="2"/>
      <c r="X49" s="2"/>
    </row>
    <row r="50" spans="1:19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6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78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14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14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40.2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53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:19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:19" ht="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ht="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:19" ht="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:19" ht="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:19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1:19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:19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:19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:19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1:19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1:19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1:19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1:19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1:19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1:19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1:19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1:19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1:19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1:19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1:19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1:19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1:19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1:19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1:19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1:19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1:19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1:19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1:19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1:19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1:19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1:19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1:19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1:19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ht="1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ht="1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ht="1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ht="1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ht="1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ht="1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1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1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ht="1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1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ht="1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1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ht="1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1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ht="1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 ht="1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ht="1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ht="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1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1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ht="1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ht="1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1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ht="1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ht="1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1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1:19" ht="1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ht="1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ht="1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ht="1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1:19" ht="1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1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1:19" ht="1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ht="1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1:19" ht="1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ht="1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1:19" ht="1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1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1:19" ht="1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:19" ht="1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1:19" ht="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1:19" ht="1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1:19" ht="1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1:19" ht="1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1:19" ht="1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1:19" ht="1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1:19" ht="1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1:19" ht="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1:19" ht="1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1:19" ht="1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1:19" ht="1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1:19" ht="1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1:19" ht="1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1:19" ht="1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1:19" ht="1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1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1:19" ht="1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1:19" ht="1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1:19" ht="1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1:19" ht="1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1:19" ht="1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ht="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1:19" ht="1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1:19" ht="1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1:19" ht="1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1:19" ht="1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1:19" ht="1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1:19" ht="1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1:19" ht="1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1:19" ht="1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1:19" ht="1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1:19" ht="1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1:19" ht="1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1:19" ht="1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1:19" ht="1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1:19" ht="1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1:19" ht="1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1:19" ht="1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1:19" ht="1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1:19" ht="1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1:19" ht="1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1:19" ht="1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1:19" ht="1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1:19" ht="1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1:19" ht="1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1:19" ht="1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1:19" ht="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1:19" ht="1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1:19" ht="1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1:19" ht="1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1:19" ht="1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1:19" ht="1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1:19" ht="1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ht="1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1:19" ht="1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1:19" ht="1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1:19" ht="1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1:19" ht="1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1:19" ht="1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</sheetData>
  <sheetProtection/>
  <mergeCells count="32">
    <mergeCell ref="A23:S23"/>
    <mergeCell ref="A24:S24"/>
    <mergeCell ref="A20:S20"/>
    <mergeCell ref="A21:S21"/>
    <mergeCell ref="B35:N35"/>
    <mergeCell ref="A32:M32"/>
    <mergeCell ref="A33:S33"/>
    <mergeCell ref="A30:S30"/>
    <mergeCell ref="A29:S29"/>
    <mergeCell ref="A26:S26"/>
    <mergeCell ref="A27:S27"/>
    <mergeCell ref="A3:S3"/>
    <mergeCell ref="A2:S2"/>
    <mergeCell ref="A8:S8"/>
    <mergeCell ref="A9:S9"/>
    <mergeCell ref="A5:S5"/>
    <mergeCell ref="A6:S6"/>
    <mergeCell ref="A17:S17"/>
    <mergeCell ref="A18:S18"/>
    <mergeCell ref="A14:S14"/>
    <mergeCell ref="A15:S15"/>
    <mergeCell ref="A11:S11"/>
    <mergeCell ref="A12:S12"/>
    <mergeCell ref="A48:S48"/>
    <mergeCell ref="A45:S45"/>
    <mergeCell ref="A42:S42"/>
    <mergeCell ref="A39:S39"/>
    <mergeCell ref="A36:S36"/>
    <mergeCell ref="B38:N38"/>
    <mergeCell ref="B47:N47"/>
    <mergeCell ref="B44:N44"/>
    <mergeCell ref="B41:N4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M11:M22"/>
  <sheetViews>
    <sheetView zoomScalePageLayoutView="0" workbookViewId="0" topLeftCell="A1">
      <selection activeCell="M22" sqref="M22"/>
    </sheetView>
  </sheetViews>
  <sheetFormatPr defaultColWidth="9.140625" defaultRowHeight="15"/>
  <sheetData>
    <row r="11" ht="15">
      <c r="M11" t="s">
        <v>0</v>
      </c>
    </row>
    <row r="18" ht="15">
      <c r="M18" t="e">
        <f>VLOOKUP(L18,'[1]45KG'!$BN$8:$BO$19,2,0)</f>
        <v>#N/A</v>
      </c>
    </row>
    <row r="20" ht="15">
      <c r="M20" t="e">
        <f>VLOOKUP(L20,'[1]45KG'!$BN$8:$BO$19,2,0)</f>
        <v>#N/A</v>
      </c>
    </row>
    <row r="22" ht="15">
      <c r="M22" t="e">
        <f>VLOOKUP(L22,'[1]45KG'!$BN$8:$BO$19,2,0)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N358"/>
  <sheetViews>
    <sheetView zoomScale="85" zoomScaleNormal="85" zoomScalePageLayoutView="77" workbookViewId="0" topLeftCell="A1">
      <selection activeCell="A2" sqref="A2:S2"/>
    </sheetView>
  </sheetViews>
  <sheetFormatPr defaultColWidth="9.140625" defaultRowHeight="15"/>
  <cols>
    <col min="1" max="1" width="6.28125" style="2" customWidth="1"/>
    <col min="2" max="2" width="3.7109375" style="2" customWidth="1"/>
    <col min="3" max="3" width="27.28125" style="2" customWidth="1"/>
    <col min="4" max="4" width="17.140625" style="2" customWidth="1"/>
    <col min="5" max="5" width="7.7109375" style="2" customWidth="1"/>
    <col min="6" max="6" width="5.8515625" style="2" customWidth="1"/>
    <col min="7" max="7" width="1.28515625" style="2" customWidth="1"/>
    <col min="8" max="8" width="4.28125" style="2" customWidth="1"/>
    <col min="9" max="9" width="4.140625" style="2" customWidth="1"/>
    <col min="10" max="10" width="1.28515625" style="2" customWidth="1"/>
    <col min="11" max="11" width="4.421875" style="2" customWidth="1"/>
    <col min="12" max="12" width="3.7109375" style="2" customWidth="1"/>
    <col min="13" max="13" width="1.28515625" style="2" customWidth="1"/>
    <col min="14" max="14" width="3.8515625" style="2" customWidth="1"/>
    <col min="15" max="15" width="3.7109375" style="2" customWidth="1"/>
    <col min="16" max="16" width="12.421875" style="2" hidden="1" customWidth="1"/>
    <col min="17" max="17" width="8.28125" style="2" hidden="1" customWidth="1"/>
    <col min="18" max="18" width="9.140625" style="2" hidden="1" customWidth="1"/>
    <col min="19" max="19" width="4.140625" style="2" customWidth="1"/>
    <col min="20" max="20" width="9.00390625" style="2" hidden="1" customWidth="1"/>
    <col min="21" max="21" width="9.140625" style="2" hidden="1" customWidth="1"/>
    <col min="22" max="23" width="9.140625" style="2" customWidth="1"/>
    <col min="24" max="24" width="4.28125" style="2" customWidth="1"/>
    <col min="25" max="25" width="19.421875" style="2" customWidth="1"/>
    <col min="26" max="27" width="12.7109375" style="2" customWidth="1"/>
    <col min="28" max="29" width="9.140625" style="2" customWidth="1"/>
    <col min="30" max="30" width="3.7109375" style="2" customWidth="1"/>
    <col min="31" max="31" width="29.140625" style="2" customWidth="1"/>
    <col min="32" max="32" width="21.8515625" style="2" customWidth="1"/>
    <col min="33" max="33" width="11.57421875" style="2" customWidth="1"/>
    <col min="34" max="36" width="9.140625" style="2" customWidth="1"/>
    <col min="37" max="37" width="5.7109375" style="2" customWidth="1"/>
    <col min="38" max="38" width="5.28125" style="2" customWidth="1"/>
    <col min="39" max="39" width="5.00390625" style="2" customWidth="1"/>
    <col min="40" max="40" width="4.57421875" style="2" customWidth="1"/>
    <col min="41" max="16384" width="9.140625" style="2" customWidth="1"/>
  </cols>
  <sheetData>
    <row r="1" spans="1:34" ht="20.25" customHeight="1">
      <c r="A1" s="168" t="s">
        <v>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23" ht="45.75" customHeight="1">
      <c r="A2" s="279" t="s">
        <v>44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4"/>
      <c r="U2" s="4"/>
      <c r="V2" s="4"/>
      <c r="W2" s="4"/>
    </row>
    <row r="3" spans="1:23" ht="20.25">
      <c r="A3" s="1"/>
      <c r="B3" s="113"/>
      <c r="C3" s="114" t="s">
        <v>34</v>
      </c>
      <c r="D3" s="115"/>
      <c r="E3" s="5"/>
      <c r="F3" s="5"/>
      <c r="G3" s="5"/>
      <c r="H3" s="1"/>
      <c r="I3" s="1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/>
      <c r="B4" s="116"/>
      <c r="C4" s="117"/>
      <c r="D4" s="118"/>
      <c r="E4" s="119"/>
      <c r="F4" s="118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25.5">
      <c r="A5" s="120" t="s">
        <v>2</v>
      </c>
      <c r="B5" s="121" t="s">
        <v>3</v>
      </c>
      <c r="C5" s="122" t="s">
        <v>4</v>
      </c>
      <c r="D5" s="121" t="s">
        <v>5</v>
      </c>
      <c r="E5" s="121" t="s">
        <v>6</v>
      </c>
      <c r="F5" s="120" t="s">
        <v>7</v>
      </c>
      <c r="G5" s="41"/>
      <c r="H5" s="281" t="s">
        <v>45</v>
      </c>
      <c r="I5" s="282"/>
      <c r="J5" s="1"/>
      <c r="K5" s="283" t="s">
        <v>46</v>
      </c>
      <c r="L5" s="284"/>
      <c r="M5" s="1"/>
      <c r="N5" s="285" t="s">
        <v>47</v>
      </c>
      <c r="O5" s="286"/>
      <c r="P5" s="286"/>
      <c r="Q5" s="286"/>
      <c r="R5" s="286"/>
      <c r="S5" s="287"/>
      <c r="T5" s="1"/>
      <c r="U5" s="1"/>
      <c r="V5" s="1"/>
      <c r="W5" s="1"/>
      <c r="Y5" s="123"/>
    </row>
    <row r="6" spans="1:25" ht="13.5" thickBot="1">
      <c r="A6" s="1"/>
      <c r="B6" s="124"/>
      <c r="C6" s="125"/>
      <c r="D6" s="126"/>
      <c r="E6" s="126"/>
      <c r="F6" s="127"/>
      <c r="G6" s="41"/>
      <c r="H6" s="128"/>
      <c r="I6" s="12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Y6" s="123"/>
    </row>
    <row r="7" spans="1:25" ht="13.5" thickTop="1">
      <c r="A7" s="277"/>
      <c r="B7" s="196">
        <v>1</v>
      </c>
      <c r="C7" s="198" t="s">
        <v>35</v>
      </c>
      <c r="D7" s="200" t="s">
        <v>36</v>
      </c>
      <c r="E7" s="263">
        <v>2013</v>
      </c>
      <c r="F7" s="276"/>
      <c r="G7" s="130"/>
      <c r="H7" s="257">
        <v>1</v>
      </c>
      <c r="I7" s="38">
        <f>$AM207</f>
        <v>0</v>
      </c>
      <c r="J7" s="131"/>
      <c r="K7" s="244">
        <f>IF(I7&gt;I9,H7,H9)</f>
        <v>2</v>
      </c>
      <c r="L7" s="53">
        <f>$AM234</f>
        <v>0</v>
      </c>
      <c r="M7" s="1"/>
      <c r="N7" s="7"/>
      <c r="O7" s="72"/>
      <c r="P7" s="123"/>
      <c r="Q7" s="72"/>
      <c r="R7" s="1"/>
      <c r="S7" s="1"/>
      <c r="T7" s="1"/>
      <c r="U7" s="7"/>
      <c r="V7" s="1"/>
      <c r="W7" s="1"/>
      <c r="Y7" s="123"/>
    </row>
    <row r="8" spans="1:25" ht="12.75">
      <c r="A8" s="277"/>
      <c r="B8" s="278"/>
      <c r="C8" s="261"/>
      <c r="D8" s="262"/>
      <c r="E8" s="264"/>
      <c r="F8" s="276"/>
      <c r="G8" s="132"/>
      <c r="H8" s="258"/>
      <c r="I8" s="53">
        <f>$AL207</f>
        <v>0</v>
      </c>
      <c r="J8" s="131"/>
      <c r="K8" s="245"/>
      <c r="L8" s="53">
        <f>$AL234</f>
        <v>0</v>
      </c>
      <c r="M8" s="1"/>
      <c r="N8" s="7"/>
      <c r="O8" s="133"/>
      <c r="P8" s="83"/>
      <c r="Q8" s="1"/>
      <c r="R8" s="1"/>
      <c r="S8" s="1"/>
      <c r="T8" s="1"/>
      <c r="U8" s="7"/>
      <c r="V8" s="1"/>
      <c r="W8" s="1"/>
      <c r="Y8" s="123"/>
    </row>
    <row r="9" spans="1:23" ht="12.75">
      <c r="A9" s="277"/>
      <c r="B9" s="196">
        <v>2</v>
      </c>
      <c r="C9" s="198" t="s">
        <v>37</v>
      </c>
      <c r="D9" s="200" t="s">
        <v>36</v>
      </c>
      <c r="E9" s="263">
        <v>2013</v>
      </c>
      <c r="F9" s="266"/>
      <c r="G9" s="132"/>
      <c r="H9" s="267">
        <v>2</v>
      </c>
      <c r="I9" s="53">
        <f>$AM209</f>
        <v>0</v>
      </c>
      <c r="J9" s="134"/>
      <c r="K9" s="1"/>
      <c r="L9" s="135"/>
      <c r="M9" s="1"/>
      <c r="N9" s="1"/>
      <c r="O9" s="1"/>
      <c r="P9" s="133"/>
      <c r="Q9" s="83"/>
      <c r="R9" s="1"/>
      <c r="S9" s="1"/>
      <c r="T9" s="1"/>
      <c r="U9" s="1"/>
      <c r="V9" s="1"/>
      <c r="W9" s="1"/>
    </row>
    <row r="10" spans="1:23" ht="13.5" thickBot="1">
      <c r="A10" s="277"/>
      <c r="B10" s="278"/>
      <c r="C10" s="261"/>
      <c r="D10" s="262"/>
      <c r="E10" s="264"/>
      <c r="F10" s="276"/>
      <c r="G10" s="132"/>
      <c r="H10" s="268"/>
      <c r="I10" s="136">
        <f>$AL209</f>
        <v>0</v>
      </c>
      <c r="J10" s="7"/>
      <c r="K10" s="1"/>
      <c r="L10" s="113"/>
      <c r="M10" s="137"/>
      <c r="N10" s="244">
        <f>IF(L7&gt;L12,K7,K12)</f>
        <v>4</v>
      </c>
      <c r="O10" s="53">
        <f>$AM349</f>
        <v>0</v>
      </c>
      <c r="P10" s="1"/>
      <c r="Q10" s="1"/>
      <c r="R10" s="1"/>
      <c r="S10" s="1"/>
      <c r="T10" s="1"/>
      <c r="U10" s="1"/>
      <c r="V10" s="1"/>
      <c r="W10" s="7"/>
    </row>
    <row r="11" spans="1:23" ht="13.5" customHeight="1" thickTop="1">
      <c r="A11" s="259"/>
      <c r="B11" s="239">
        <v>3</v>
      </c>
      <c r="C11" s="198" t="s">
        <v>38</v>
      </c>
      <c r="D11" s="200" t="s">
        <v>36</v>
      </c>
      <c r="E11" s="263">
        <v>2013</v>
      </c>
      <c r="F11" s="265"/>
      <c r="G11" s="130"/>
      <c r="H11" s="275">
        <v>3</v>
      </c>
      <c r="I11" s="38">
        <f>$AM211</f>
        <v>0</v>
      </c>
      <c r="J11" s="7"/>
      <c r="K11" s="123"/>
      <c r="L11" s="138"/>
      <c r="M11" s="1"/>
      <c r="N11" s="245"/>
      <c r="O11" s="53">
        <f>$AL349</f>
        <v>0</v>
      </c>
      <c r="P11" s="1"/>
      <c r="Q11" s="1"/>
      <c r="R11" s="1"/>
      <c r="S11" s="1"/>
      <c r="T11" s="271"/>
      <c r="U11" s="272"/>
      <c r="V11" s="139"/>
      <c r="W11" s="7"/>
    </row>
    <row r="12" spans="1:23" ht="12.75" customHeight="1">
      <c r="A12" s="260"/>
      <c r="B12" s="196"/>
      <c r="C12" s="261"/>
      <c r="D12" s="262"/>
      <c r="E12" s="264"/>
      <c r="F12" s="266"/>
      <c r="G12" s="130"/>
      <c r="H12" s="258"/>
      <c r="I12" s="39">
        <f>$AL211</f>
        <v>0</v>
      </c>
      <c r="J12" s="7"/>
      <c r="K12" s="244">
        <f>IF(I11&gt;I13,H11,H13)</f>
        <v>4</v>
      </c>
      <c r="L12" s="53">
        <f>$AM236</f>
        <v>0</v>
      </c>
      <c r="M12" s="1"/>
      <c r="N12" s="1"/>
      <c r="O12" s="135"/>
      <c r="P12" s="1"/>
      <c r="Q12" s="1"/>
      <c r="R12" s="1"/>
      <c r="S12" s="1"/>
      <c r="T12" s="273"/>
      <c r="U12" s="274"/>
      <c r="V12" s="139"/>
      <c r="W12" s="7"/>
    </row>
    <row r="13" spans="1:25" ht="12.75" customHeight="1">
      <c r="A13" s="259"/>
      <c r="B13" s="239">
        <v>4</v>
      </c>
      <c r="C13" s="198" t="s">
        <v>39</v>
      </c>
      <c r="D13" s="200" t="s">
        <v>36</v>
      </c>
      <c r="E13" s="263">
        <v>2013</v>
      </c>
      <c r="F13" s="265"/>
      <c r="G13" s="130"/>
      <c r="H13" s="267">
        <v>4</v>
      </c>
      <c r="I13" s="39">
        <f>$AM213</f>
        <v>0</v>
      </c>
      <c r="J13" s="83"/>
      <c r="K13" s="245"/>
      <c r="L13" s="53">
        <f>$AL236</f>
        <v>0</v>
      </c>
      <c r="M13" s="1"/>
      <c r="N13" s="1"/>
      <c r="O13" s="113"/>
      <c r="P13" s="1"/>
      <c r="Q13" s="1"/>
      <c r="R13" s="1"/>
      <c r="S13" s="1"/>
      <c r="T13" s="1"/>
      <c r="U13" s="1"/>
      <c r="V13" s="7"/>
      <c r="W13" s="1"/>
      <c r="Y13" s="3"/>
    </row>
    <row r="14" spans="1:23" ht="13.5" customHeight="1" thickBot="1">
      <c r="A14" s="260"/>
      <c r="B14" s="196"/>
      <c r="C14" s="261"/>
      <c r="D14" s="262"/>
      <c r="E14" s="264"/>
      <c r="F14" s="266"/>
      <c r="G14" s="130"/>
      <c r="H14" s="268"/>
      <c r="I14" s="136">
        <f>$AL213</f>
        <v>0</v>
      </c>
      <c r="J14" s="83"/>
      <c r="K14" s="1"/>
      <c r="L14" s="1"/>
      <c r="M14" s="72"/>
      <c r="N14" s="140"/>
      <c r="O14" s="113"/>
      <c r="P14" s="1"/>
      <c r="Q14" s="1"/>
      <c r="R14" s="1"/>
      <c r="S14" s="1"/>
      <c r="T14" s="1"/>
      <c r="U14" s="1"/>
      <c r="V14" s="1"/>
      <c r="W14" s="1"/>
    </row>
    <row r="15" spans="1:23" ht="13.5" customHeight="1" thickTop="1">
      <c r="A15" s="259"/>
      <c r="B15" s="239">
        <v>5</v>
      </c>
      <c r="C15" s="198" t="s">
        <v>40</v>
      </c>
      <c r="D15" s="200" t="s">
        <v>36</v>
      </c>
      <c r="E15" s="263">
        <v>2013</v>
      </c>
      <c r="F15" s="265"/>
      <c r="G15" s="130"/>
      <c r="H15" s="257">
        <v>5</v>
      </c>
      <c r="I15" s="38">
        <f>$AM215</f>
        <v>0</v>
      </c>
      <c r="J15" s="83"/>
      <c r="K15" s="1"/>
      <c r="L15" s="1"/>
      <c r="M15" s="72"/>
      <c r="N15" s="130"/>
      <c r="O15" s="113"/>
      <c r="P15" s="113"/>
      <c r="Q15" s="141">
        <v>1</v>
      </c>
      <c r="R15" s="7"/>
      <c r="S15" s="269">
        <f>IF(O10&gt;O19,N10,N19)</f>
        <v>8</v>
      </c>
      <c r="T15" s="1"/>
      <c r="U15" s="1"/>
      <c r="V15" s="1"/>
      <c r="W15" s="1"/>
    </row>
    <row r="16" spans="1:23" ht="12.75" customHeight="1" thickBot="1">
      <c r="A16" s="260"/>
      <c r="B16" s="196"/>
      <c r="C16" s="261"/>
      <c r="D16" s="262"/>
      <c r="E16" s="264"/>
      <c r="F16" s="266"/>
      <c r="G16" s="130"/>
      <c r="H16" s="258"/>
      <c r="I16" s="39">
        <f>$AL215</f>
        <v>0</v>
      </c>
      <c r="J16" s="83"/>
      <c r="K16" s="1"/>
      <c r="L16" s="1"/>
      <c r="M16" s="133"/>
      <c r="N16" s="83"/>
      <c r="O16" s="113"/>
      <c r="P16" s="135"/>
      <c r="Q16" s="142"/>
      <c r="R16" s="143"/>
      <c r="S16" s="270"/>
      <c r="T16" s="1"/>
      <c r="U16" s="1"/>
      <c r="V16" s="1"/>
      <c r="W16" s="1"/>
    </row>
    <row r="17" spans="1:23" ht="12.75" customHeight="1">
      <c r="A17" s="259"/>
      <c r="B17" s="239">
        <v>6</v>
      </c>
      <c r="C17" s="198" t="s">
        <v>41</v>
      </c>
      <c r="D17" s="200" t="s">
        <v>36</v>
      </c>
      <c r="E17" s="263">
        <v>2013</v>
      </c>
      <c r="F17" s="265"/>
      <c r="G17" s="130"/>
      <c r="H17" s="267">
        <v>6</v>
      </c>
      <c r="I17" s="39">
        <f>$AM217</f>
        <v>0</v>
      </c>
      <c r="J17" s="83"/>
      <c r="K17" s="244">
        <f>IF(I15&gt;I17,H15,H17)</f>
        <v>6</v>
      </c>
      <c r="L17" s="53">
        <f>$AM238</f>
        <v>0</v>
      </c>
      <c r="M17" s="133"/>
      <c r="N17" s="83"/>
      <c r="O17" s="113"/>
      <c r="P17" s="1"/>
      <c r="Q17" s="1"/>
      <c r="R17" s="1"/>
      <c r="S17" s="1"/>
      <c r="T17" s="1"/>
      <c r="U17" s="1"/>
      <c r="V17" s="1"/>
      <c r="W17" s="1"/>
    </row>
    <row r="18" spans="1:23" ht="13.5" customHeight="1" thickBot="1">
      <c r="A18" s="260"/>
      <c r="B18" s="196"/>
      <c r="C18" s="261"/>
      <c r="D18" s="262"/>
      <c r="E18" s="264"/>
      <c r="F18" s="266"/>
      <c r="G18" s="130"/>
      <c r="H18" s="268"/>
      <c r="I18" s="136">
        <f>$AL217</f>
        <v>0</v>
      </c>
      <c r="J18" s="83"/>
      <c r="K18" s="245"/>
      <c r="L18" s="53">
        <f>$AL238</f>
        <v>0</v>
      </c>
      <c r="M18" s="1"/>
      <c r="N18" s="1"/>
      <c r="O18" s="138"/>
      <c r="P18" s="1"/>
      <c r="Q18" s="1"/>
      <c r="R18" s="1"/>
      <c r="S18" s="1"/>
      <c r="T18" s="1"/>
      <c r="U18" s="1"/>
      <c r="V18" s="1"/>
      <c r="W18" s="1"/>
    </row>
    <row r="19" spans="1:23" ht="13.5" customHeight="1" thickTop="1">
      <c r="A19" s="259"/>
      <c r="B19" s="239">
        <v>7</v>
      </c>
      <c r="C19" s="198" t="s">
        <v>42</v>
      </c>
      <c r="D19" s="200" t="s">
        <v>36</v>
      </c>
      <c r="E19" s="263">
        <v>2013</v>
      </c>
      <c r="F19" s="265"/>
      <c r="G19" s="1"/>
      <c r="H19" s="257">
        <v>7</v>
      </c>
      <c r="I19" s="38">
        <f>$AM219</f>
        <v>0</v>
      </c>
      <c r="J19" s="1"/>
      <c r="K19" s="1"/>
      <c r="L19" s="113"/>
      <c r="M19" s="137"/>
      <c r="N19" s="244">
        <f>IF(L17&gt;L22,K17,K22)</f>
        <v>8</v>
      </c>
      <c r="O19" s="53">
        <f>$AM351</f>
        <v>0</v>
      </c>
      <c r="P19" s="1"/>
      <c r="Q19" s="1"/>
      <c r="R19" s="1"/>
      <c r="S19" s="1"/>
      <c r="T19" s="1"/>
      <c r="U19" s="1"/>
      <c r="V19" s="1"/>
      <c r="W19" s="1"/>
    </row>
    <row r="20" spans="1:23" ht="12.75" customHeight="1">
      <c r="A20" s="260"/>
      <c r="B20" s="196"/>
      <c r="C20" s="261"/>
      <c r="D20" s="262"/>
      <c r="E20" s="264"/>
      <c r="F20" s="266"/>
      <c r="G20" s="1"/>
      <c r="H20" s="258"/>
      <c r="I20" s="39">
        <f>$AL219</f>
        <v>0</v>
      </c>
      <c r="J20" s="1"/>
      <c r="K20" s="1"/>
      <c r="L20" s="113"/>
      <c r="M20" s="1"/>
      <c r="N20" s="245"/>
      <c r="O20" s="53">
        <f>$AL351</f>
        <v>0</v>
      </c>
      <c r="P20" s="1"/>
      <c r="Q20" s="1"/>
      <c r="R20" s="1"/>
      <c r="S20" s="1"/>
      <c r="T20" s="1"/>
      <c r="U20" s="1"/>
      <c r="V20" s="1"/>
      <c r="W20" s="1"/>
    </row>
    <row r="21" spans="1:23" ht="12.75">
      <c r="A21" s="259"/>
      <c r="B21" s="239">
        <v>8</v>
      </c>
      <c r="C21" s="198" t="s">
        <v>43</v>
      </c>
      <c r="D21" s="200" t="s">
        <v>36</v>
      </c>
      <c r="E21" s="263">
        <v>2013</v>
      </c>
      <c r="F21" s="265"/>
      <c r="G21" s="1"/>
      <c r="H21" s="267">
        <v>8</v>
      </c>
      <c r="I21" s="39">
        <f>$AM221</f>
        <v>0</v>
      </c>
      <c r="J21" s="1"/>
      <c r="K21" s="1"/>
      <c r="L21" s="1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260"/>
      <c r="B22" s="196"/>
      <c r="C22" s="261"/>
      <c r="D22" s="262"/>
      <c r="E22" s="264"/>
      <c r="F22" s="266"/>
      <c r="G22" s="1"/>
      <c r="H22" s="268"/>
      <c r="I22" s="136">
        <f>$AL221</f>
        <v>0</v>
      </c>
      <c r="J22" s="1"/>
      <c r="K22" s="244">
        <f>IF(I19&gt;I21,H19,H21)</f>
        <v>8</v>
      </c>
      <c r="L22" s="53">
        <f>$AM240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Top="1">
      <c r="A23" s="1"/>
      <c r="B23" s="1"/>
      <c r="C23" s="112"/>
      <c r="D23" s="112"/>
      <c r="E23" s="112"/>
      <c r="F23" s="112"/>
      <c r="G23" s="1"/>
      <c r="H23" s="1"/>
      <c r="I23" s="106"/>
      <c r="J23" s="1"/>
      <c r="K23" s="245"/>
      <c r="L23" s="53">
        <f>$AL240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12"/>
      <c r="D24" s="112"/>
      <c r="E24" s="112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2" ht="12.75" customHeight="1">
      <c r="A25" s="1"/>
      <c r="C25" s="109"/>
      <c r="D25" s="109"/>
      <c r="E25" s="109"/>
      <c r="F25" s="109"/>
      <c r="G25" s="72"/>
      <c r="H25" s="123"/>
      <c r="I25" s="7"/>
      <c r="J25" s="144" t="s">
        <v>14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"/>
      <c r="U25" s="1"/>
      <c r="V25" s="1"/>
    </row>
    <row r="26" spans="1:22" ht="12.75" customHeight="1">
      <c r="A26" s="1"/>
      <c r="C26" s="109"/>
      <c r="D26" s="109"/>
      <c r="E26" s="109"/>
      <c r="F26" s="109"/>
      <c r="G26" s="1"/>
      <c r="H26" s="145"/>
      <c r="I26" s="145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  <c r="U26" s="1"/>
      <c r="V26" s="1"/>
    </row>
    <row r="27" spans="1:22" ht="12.75">
      <c r="A27" s="1"/>
      <c r="C27" s="109"/>
      <c r="D27" s="109"/>
      <c r="E27" s="109"/>
      <c r="F27" s="109"/>
      <c r="H27" s="146" t="s">
        <v>15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"/>
      <c r="V27" s="1"/>
    </row>
    <row r="28" spans="1:22" ht="12.75">
      <c r="A28" s="1"/>
      <c r="C28" s="109"/>
      <c r="D28" s="109"/>
      <c r="E28" s="109"/>
      <c r="F28" s="109"/>
      <c r="T28" s="148"/>
      <c r="U28" s="1"/>
      <c r="V28" s="1"/>
    </row>
    <row r="29" spans="1:22" ht="12.75">
      <c r="A29" s="1"/>
      <c r="C29" s="109"/>
      <c r="D29" s="109"/>
      <c r="E29" s="109"/>
      <c r="F29" s="109"/>
      <c r="H29" s="244">
        <f>CHOOSE(MATCH($N$10,{1,2,3,4,5,6,7,8},),2,1,4,3,6,5,8,7)</f>
        <v>3</v>
      </c>
      <c r="I29" s="53">
        <f>$AM326</f>
        <v>0</v>
      </c>
      <c r="J29" s="7"/>
      <c r="K29" s="1"/>
      <c r="T29" s="1"/>
      <c r="U29" s="1"/>
      <c r="V29" s="1"/>
    </row>
    <row r="30" spans="1:22" ht="13.5" thickBot="1">
      <c r="A30" s="1"/>
      <c r="C30" s="109"/>
      <c r="D30" s="109"/>
      <c r="E30" s="109"/>
      <c r="F30" s="109"/>
      <c r="H30" s="245"/>
      <c r="I30" s="53">
        <f>$AL326</f>
        <v>0</v>
      </c>
      <c r="J30" s="7"/>
      <c r="K30" s="1"/>
      <c r="T30" s="1"/>
      <c r="U30" s="1"/>
      <c r="V30" s="1"/>
    </row>
    <row r="31" spans="1:22" ht="12.75" customHeight="1">
      <c r="A31" s="1"/>
      <c r="C31" s="109"/>
      <c r="D31" s="109"/>
      <c r="E31" s="109"/>
      <c r="F31" s="109"/>
      <c r="H31" s="72"/>
      <c r="I31" s="149"/>
      <c r="J31" s="137"/>
      <c r="K31" s="169">
        <f>IF(I29&gt;I33,H29,H33)</f>
        <v>4</v>
      </c>
      <c r="N31" s="246" t="s">
        <v>48</v>
      </c>
      <c r="O31" s="247"/>
      <c r="P31" s="247"/>
      <c r="Q31" s="247"/>
      <c r="R31" s="247"/>
      <c r="S31" s="248"/>
      <c r="T31" s="1"/>
      <c r="U31" s="1"/>
      <c r="V31" s="1"/>
    </row>
    <row r="32" spans="1:22" ht="13.5" thickBot="1">
      <c r="A32" s="1"/>
      <c r="C32" s="109"/>
      <c r="D32" s="109"/>
      <c r="E32" s="109"/>
      <c r="F32" s="109"/>
      <c r="H32" s="72"/>
      <c r="I32" s="150"/>
      <c r="J32" s="7"/>
      <c r="K32" s="175"/>
      <c r="M32" s="139"/>
      <c r="N32" s="249"/>
      <c r="O32" s="250"/>
      <c r="P32" s="250"/>
      <c r="Q32" s="250"/>
      <c r="R32" s="250"/>
      <c r="S32" s="251"/>
      <c r="T32" s="1"/>
      <c r="U32" s="1"/>
      <c r="V32" s="1"/>
    </row>
    <row r="33" spans="1:22" ht="12.75">
      <c r="A33" s="1"/>
      <c r="C33" s="109"/>
      <c r="D33" s="109"/>
      <c r="E33" s="109"/>
      <c r="F33" s="109"/>
      <c r="H33" s="244">
        <f>IF($L$7&lt;$L$12,$K$7,$K$12)</f>
        <v>4</v>
      </c>
      <c r="I33" s="53">
        <f>$AM328</f>
        <v>0</v>
      </c>
      <c r="J33" s="7"/>
      <c r="K33" s="1"/>
      <c r="O33" s="1"/>
      <c r="P33" s="151"/>
      <c r="Q33" s="1"/>
      <c r="R33" s="1"/>
      <c r="S33" s="1"/>
      <c r="T33" s="1"/>
      <c r="U33" s="1"/>
      <c r="V33" s="1"/>
    </row>
    <row r="34" spans="1:22" ht="12.75">
      <c r="A34" s="1"/>
      <c r="C34" s="109"/>
      <c r="D34" s="109"/>
      <c r="E34" s="109"/>
      <c r="F34" s="109"/>
      <c r="H34" s="245"/>
      <c r="I34" s="53">
        <f>$AL328</f>
        <v>0</v>
      </c>
      <c r="J34" s="7"/>
      <c r="K34" s="152"/>
      <c r="O34" s="1"/>
      <c r="P34" s="7"/>
      <c r="Q34" s="1"/>
      <c r="R34" s="1"/>
      <c r="S34" s="1"/>
      <c r="T34" s="1"/>
      <c r="U34" s="1"/>
      <c r="V34" s="1"/>
    </row>
    <row r="35" spans="1:22" ht="12.75">
      <c r="A35" s="1"/>
      <c r="C35" s="109"/>
      <c r="D35" s="109"/>
      <c r="E35" s="109"/>
      <c r="F35" s="109"/>
      <c r="I35" s="1"/>
      <c r="J35" s="1"/>
      <c r="O35" s="153"/>
      <c r="P35" s="153"/>
      <c r="Q35" s="1"/>
      <c r="R35" s="1"/>
      <c r="S35" s="1"/>
      <c r="T35" s="1"/>
      <c r="U35" s="1"/>
      <c r="V35" s="1"/>
    </row>
    <row r="36" spans="1:15" ht="12.75">
      <c r="A36" s="1"/>
      <c r="C36" s="109"/>
      <c r="D36" s="164"/>
      <c r="E36" s="164"/>
      <c r="F36" s="164"/>
      <c r="G36" s="127" t="s">
        <v>17</v>
      </c>
      <c r="H36" s="127"/>
      <c r="I36" s="127"/>
      <c r="J36" s="127"/>
      <c r="K36" s="127"/>
      <c r="L36" s="127"/>
      <c r="M36" s="154"/>
      <c r="N36" s="1"/>
      <c r="O36" s="1"/>
    </row>
    <row r="37" spans="1:6" ht="12.75">
      <c r="A37" s="1"/>
      <c r="C37" s="109"/>
      <c r="D37" s="109"/>
      <c r="E37" s="109"/>
      <c r="F37" s="109"/>
    </row>
    <row r="38" spans="1:22" ht="13.5" thickBot="1">
      <c r="A38" s="1"/>
      <c r="C38" s="109"/>
      <c r="D38" s="109"/>
      <c r="E38" s="109"/>
      <c r="F38" s="109"/>
      <c r="H38" s="244">
        <f>CHOOSE(MATCH($N$19,{5,6,7,8},),6,5,8,7)</f>
        <v>7</v>
      </c>
      <c r="I38" s="53">
        <f>$AM330</f>
        <v>0</v>
      </c>
      <c r="J38" s="7"/>
      <c r="K38" s="1"/>
      <c r="O38" s="1"/>
      <c r="P38" s="1"/>
      <c r="Q38" s="1"/>
      <c r="R38" s="1"/>
      <c r="S38" s="1"/>
      <c r="T38" s="1"/>
      <c r="U38" s="1"/>
      <c r="V38" s="1"/>
    </row>
    <row r="39" spans="1:22" ht="13.5" thickBot="1">
      <c r="A39" s="1"/>
      <c r="C39" s="109"/>
      <c r="D39" s="109"/>
      <c r="E39" s="109"/>
      <c r="F39" s="109"/>
      <c r="H39" s="245"/>
      <c r="I39" s="53">
        <f>$AL330</f>
        <v>0</v>
      </c>
      <c r="J39" s="7"/>
      <c r="K39" s="1"/>
      <c r="O39" s="83"/>
      <c r="P39" s="155"/>
      <c r="Q39" s="1"/>
      <c r="R39" s="1"/>
      <c r="S39" s="1"/>
      <c r="T39" s="1"/>
      <c r="U39" s="1"/>
      <c r="V39" s="1"/>
    </row>
    <row r="40" spans="1:22" ht="12.75">
      <c r="A40" s="1"/>
      <c r="C40" s="109"/>
      <c r="D40" s="109"/>
      <c r="E40" s="109"/>
      <c r="F40" s="109"/>
      <c r="H40" s="72"/>
      <c r="I40" s="149"/>
      <c r="J40" s="137"/>
      <c r="K40" s="169">
        <f>IF(I38&gt;I42,H38,H42)</f>
        <v>8</v>
      </c>
      <c r="O40" s="246" t="s">
        <v>48</v>
      </c>
      <c r="P40" s="252"/>
      <c r="Q40" s="252"/>
      <c r="R40" s="252"/>
      <c r="S40" s="253"/>
      <c r="T40" s="1"/>
      <c r="U40" s="1"/>
      <c r="V40" s="1"/>
    </row>
    <row r="41" spans="1:22" ht="13.5" thickBot="1">
      <c r="A41" s="1"/>
      <c r="C41" s="109"/>
      <c r="D41" s="109"/>
      <c r="E41" s="109"/>
      <c r="F41" s="109"/>
      <c r="H41" s="72"/>
      <c r="I41" s="150"/>
      <c r="J41" s="7"/>
      <c r="K41" s="175"/>
      <c r="O41" s="254"/>
      <c r="P41" s="255"/>
      <c r="Q41" s="255"/>
      <c r="R41" s="255"/>
      <c r="S41" s="256"/>
      <c r="T41" s="1"/>
      <c r="U41" s="1"/>
      <c r="V41" s="1"/>
    </row>
    <row r="42" spans="1:22" ht="12.75">
      <c r="A42" s="1"/>
      <c r="C42" s="109"/>
      <c r="D42" s="109"/>
      <c r="E42" s="109"/>
      <c r="F42" s="109"/>
      <c r="H42" s="244">
        <f>IF(L17&lt;L22,K17,K22)</f>
        <v>8</v>
      </c>
      <c r="I42" s="53">
        <f>$AM332</f>
        <v>0</v>
      </c>
      <c r="J42" s="7"/>
      <c r="K42" s="1"/>
      <c r="O42" s="7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12"/>
      <c r="D43" s="112"/>
      <c r="E43" s="112"/>
      <c r="F43" s="109"/>
      <c r="H43" s="245"/>
      <c r="I43" s="53">
        <f>$AL332</f>
        <v>0</v>
      </c>
      <c r="J43" s="7"/>
      <c r="K43" s="152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12"/>
      <c r="D44" s="112"/>
      <c r="E44" s="112"/>
      <c r="F44" s="109"/>
      <c r="H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12"/>
      <c r="D45" s="112"/>
      <c r="E45" s="112"/>
      <c r="F45" s="112"/>
      <c r="G45" s="1"/>
      <c r="H45" s="1"/>
      <c r="I45" s="1"/>
      <c r="J45" s="1"/>
      <c r="O45" s="1"/>
      <c r="P45" s="1"/>
      <c r="Q45" s="1"/>
      <c r="R45" s="1"/>
      <c r="S45" s="1"/>
      <c r="T45" s="1"/>
      <c r="U45" s="1"/>
      <c r="V45" s="1"/>
    </row>
    <row r="46" spans="1:34" ht="15" customHeight="1">
      <c r="A46" s="1"/>
      <c r="B46" s="1"/>
      <c r="C46" s="112"/>
      <c r="D46" s="112"/>
      <c r="E46" s="112"/>
      <c r="F46" s="11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</row>
    <row r="47" spans="1:34" ht="15" customHeight="1">
      <c r="A47" s="1"/>
      <c r="B47" s="1"/>
      <c r="C47" s="112"/>
      <c r="D47" s="112"/>
      <c r="E47" s="112"/>
      <c r="F47" s="112"/>
      <c r="G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83"/>
      <c r="Y47" s="6"/>
      <c r="Z47" s="83"/>
      <c r="AA47" s="83"/>
      <c r="AB47" s="226"/>
      <c r="AC47" s="226"/>
      <c r="AD47" s="83"/>
      <c r="AE47" s="213"/>
      <c r="AF47" s="213"/>
      <c r="AG47" s="85"/>
      <c r="AH47" s="85"/>
    </row>
    <row r="48" spans="1:34" ht="15" customHeight="1">
      <c r="A48" s="1"/>
      <c r="B48" s="1"/>
      <c r="C48" s="112"/>
      <c r="D48" s="112"/>
      <c r="E48" s="112"/>
      <c r="F48" s="112"/>
      <c r="G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83"/>
      <c r="Y48" s="84"/>
      <c r="Z48" s="85"/>
      <c r="AA48" s="85"/>
      <c r="AB48" s="86"/>
      <c r="AC48" s="85"/>
      <c r="AD48" s="85"/>
      <c r="AE48" s="85"/>
      <c r="AF48" s="85"/>
      <c r="AG48" s="85"/>
      <c r="AH48" s="85"/>
    </row>
    <row r="49" spans="1:34" ht="24.75" customHeight="1">
      <c r="A49" s="1"/>
      <c r="B49" s="1"/>
      <c r="C49" s="112"/>
      <c r="D49" s="112"/>
      <c r="E49" s="112"/>
      <c r="F49" s="112"/>
      <c r="G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56"/>
      <c r="Y49" s="83"/>
      <c r="Z49" s="157"/>
      <c r="AA49" s="156"/>
      <c r="AB49" s="227"/>
      <c r="AC49" s="227"/>
      <c r="AD49" s="227"/>
      <c r="AE49" s="227"/>
      <c r="AF49" s="158"/>
      <c r="AG49" s="158"/>
      <c r="AH49" s="159"/>
    </row>
    <row r="50" spans="1:34" ht="3.75" customHeight="1">
      <c r="A50" s="1"/>
      <c r="B50" s="1"/>
      <c r="C50" s="112"/>
      <c r="D50" s="112"/>
      <c r="E50" s="112"/>
      <c r="F50" s="112"/>
      <c r="G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7"/>
      <c r="Y50" s="7"/>
      <c r="Z50" s="7"/>
      <c r="AA50" s="7"/>
      <c r="AB50" s="228"/>
      <c r="AC50" s="228"/>
      <c r="AD50" s="228"/>
      <c r="AE50" s="228"/>
      <c r="AF50" s="7"/>
      <c r="AG50" s="7"/>
      <c r="AH50" s="7"/>
    </row>
    <row r="51" spans="1:34" ht="15" customHeight="1" hidden="1">
      <c r="A51" s="1"/>
      <c r="B51" s="1"/>
      <c r="C51" s="112"/>
      <c r="D51" s="112"/>
      <c r="E51" s="112"/>
      <c r="F51" s="112"/>
      <c r="G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22"/>
      <c r="Y51" s="223"/>
      <c r="Z51" s="224"/>
      <c r="AA51" s="224"/>
      <c r="AB51" s="222"/>
      <c r="AC51" s="222"/>
      <c r="AD51" s="221"/>
      <c r="AE51" s="221"/>
      <c r="AF51" s="221"/>
      <c r="AG51" s="221"/>
      <c r="AH51" s="221"/>
    </row>
    <row r="52" spans="1:34" ht="15" customHeight="1" hidden="1">
      <c r="A52" s="1"/>
      <c r="B52" s="1"/>
      <c r="C52" s="112"/>
      <c r="D52" s="112"/>
      <c r="E52" s="112"/>
      <c r="F52" s="1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22"/>
      <c r="Y52" s="223"/>
      <c r="Z52" s="224"/>
      <c r="AA52" s="224"/>
      <c r="AB52" s="222"/>
      <c r="AC52" s="222"/>
      <c r="AD52" s="221"/>
      <c r="AE52" s="221"/>
      <c r="AF52" s="221"/>
      <c r="AG52" s="221"/>
      <c r="AH52" s="221"/>
    </row>
    <row r="53" spans="1:34" ht="15" customHeight="1" hidden="1">
      <c r="A53" s="1"/>
      <c r="B53" s="1"/>
      <c r="C53" s="112"/>
      <c r="D53" s="112"/>
      <c r="E53" s="112"/>
      <c r="F53" s="11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22"/>
      <c r="Y53" s="223"/>
      <c r="Z53" s="241"/>
      <c r="AA53" s="224"/>
      <c r="AB53" s="222"/>
      <c r="AC53" s="222"/>
      <c r="AD53" s="221"/>
      <c r="AE53" s="221"/>
      <c r="AF53" s="221"/>
      <c r="AG53" s="221"/>
      <c r="AH53" s="221"/>
    </row>
    <row r="54" spans="1:34" ht="15" customHeight="1" hidden="1">
      <c r="A54" s="1"/>
      <c r="B54" s="1"/>
      <c r="C54" s="112"/>
      <c r="D54" s="112"/>
      <c r="E54" s="112"/>
      <c r="F54" s="112"/>
      <c r="Q54" s="1"/>
      <c r="R54" s="1"/>
      <c r="S54" s="1"/>
      <c r="T54" s="1"/>
      <c r="U54" s="1"/>
      <c r="V54" s="1"/>
      <c r="W54" s="1"/>
      <c r="X54" s="222"/>
      <c r="Y54" s="223"/>
      <c r="Z54" s="241"/>
      <c r="AA54" s="224"/>
      <c r="AB54" s="222"/>
      <c r="AC54" s="222"/>
      <c r="AD54" s="221"/>
      <c r="AE54" s="221"/>
      <c r="AF54" s="221"/>
      <c r="AG54" s="221"/>
      <c r="AH54" s="221"/>
    </row>
    <row r="55" spans="1:34" ht="15" customHeight="1" hidden="1">
      <c r="A55" s="1"/>
      <c r="B55" s="1"/>
      <c r="C55" s="112"/>
      <c r="D55" s="112"/>
      <c r="E55" s="112"/>
      <c r="F55" s="112"/>
      <c r="Q55" s="1"/>
      <c r="R55" s="1"/>
      <c r="S55" s="1"/>
      <c r="T55" s="1"/>
      <c r="U55" s="1"/>
      <c r="V55" s="1"/>
      <c r="W55" s="1"/>
      <c r="X55" s="222"/>
      <c r="Y55" s="223"/>
      <c r="Z55" s="241"/>
      <c r="AA55" s="224"/>
      <c r="AB55" s="222"/>
      <c r="AC55" s="222"/>
      <c r="AD55" s="221"/>
      <c r="AE55" s="221"/>
      <c r="AF55" s="221"/>
      <c r="AG55" s="221"/>
      <c r="AH55" s="221"/>
    </row>
    <row r="56" spans="1:34" ht="15" customHeight="1" hidden="1">
      <c r="A56" s="1"/>
      <c r="B56" s="1"/>
      <c r="C56" s="112"/>
      <c r="D56" s="112"/>
      <c r="E56" s="112"/>
      <c r="F56" s="112"/>
      <c r="Q56" s="1"/>
      <c r="R56" s="1"/>
      <c r="S56" s="1"/>
      <c r="T56" s="1"/>
      <c r="U56" s="1"/>
      <c r="V56" s="1"/>
      <c r="W56" s="1"/>
      <c r="X56" s="222"/>
      <c r="Y56" s="223"/>
      <c r="Z56" s="241"/>
      <c r="AA56" s="224"/>
      <c r="AB56" s="222"/>
      <c r="AC56" s="222"/>
      <c r="AD56" s="221"/>
      <c r="AE56" s="221"/>
      <c r="AF56" s="221"/>
      <c r="AG56" s="221"/>
      <c r="AH56" s="221"/>
    </row>
    <row r="57" spans="1:34" ht="15" customHeight="1" hidden="1">
      <c r="A57" s="1"/>
      <c r="B57" s="1"/>
      <c r="C57" s="112"/>
      <c r="D57" s="112"/>
      <c r="E57" s="112"/>
      <c r="F57" s="112"/>
      <c r="Q57" s="1"/>
      <c r="R57" s="1"/>
      <c r="S57" s="1"/>
      <c r="T57" s="1"/>
      <c r="U57" s="1"/>
      <c r="V57" s="1"/>
      <c r="W57" s="1"/>
      <c r="X57" s="222"/>
      <c r="Y57" s="223"/>
      <c r="Z57" s="241"/>
      <c r="AA57" s="224"/>
      <c r="AB57" s="222"/>
      <c r="AC57" s="222"/>
      <c r="AD57" s="221"/>
      <c r="AE57" s="221"/>
      <c r="AF57" s="221"/>
      <c r="AG57" s="221"/>
      <c r="AH57" s="221"/>
    </row>
    <row r="58" spans="1:34" ht="15" customHeight="1" hidden="1">
      <c r="A58" s="1"/>
      <c r="B58" s="1"/>
      <c r="C58" s="112"/>
      <c r="D58" s="112"/>
      <c r="E58" s="112"/>
      <c r="F58" s="112"/>
      <c r="Q58" s="1"/>
      <c r="R58" s="1"/>
      <c r="S58" s="1"/>
      <c r="T58" s="1"/>
      <c r="U58" s="1"/>
      <c r="V58" s="1"/>
      <c r="W58" s="1"/>
      <c r="X58" s="222"/>
      <c r="Y58" s="223"/>
      <c r="Z58" s="241"/>
      <c r="AA58" s="224"/>
      <c r="AB58" s="222"/>
      <c r="AC58" s="222"/>
      <c r="AD58" s="221"/>
      <c r="AE58" s="221"/>
      <c r="AF58" s="221"/>
      <c r="AG58" s="221"/>
      <c r="AH58" s="221"/>
    </row>
    <row r="59" spans="1:34" ht="15" customHeight="1" hidden="1">
      <c r="A59" s="1"/>
      <c r="B59" s="1"/>
      <c r="C59" s="112"/>
      <c r="D59" s="112"/>
      <c r="E59" s="112"/>
      <c r="F59" s="112"/>
      <c r="Q59" s="1"/>
      <c r="R59" s="1"/>
      <c r="S59" s="1"/>
      <c r="T59" s="1"/>
      <c r="U59" s="1"/>
      <c r="V59" s="1"/>
      <c r="W59" s="1"/>
      <c r="X59" s="222"/>
      <c r="Y59" s="223"/>
      <c r="Z59" s="241"/>
      <c r="AA59" s="224"/>
      <c r="AB59" s="222"/>
      <c r="AC59" s="222"/>
      <c r="AD59" s="221"/>
      <c r="AE59" s="221"/>
      <c r="AF59" s="221"/>
      <c r="AG59" s="221"/>
      <c r="AH59" s="221"/>
    </row>
    <row r="60" spans="1:34" ht="15" customHeight="1" hidden="1">
      <c r="A60" s="1"/>
      <c r="B60" s="1"/>
      <c r="C60" s="112"/>
      <c r="D60" s="112"/>
      <c r="E60" s="112"/>
      <c r="F60" s="112"/>
      <c r="Q60" s="1"/>
      <c r="R60" s="1"/>
      <c r="S60" s="1"/>
      <c r="T60" s="1"/>
      <c r="U60" s="1"/>
      <c r="V60" s="1"/>
      <c r="W60" s="1"/>
      <c r="X60" s="222"/>
      <c r="Y60" s="223"/>
      <c r="Z60" s="241"/>
      <c r="AA60" s="224"/>
      <c r="AB60" s="222"/>
      <c r="AC60" s="222"/>
      <c r="AD60" s="221"/>
      <c r="AE60" s="221"/>
      <c r="AF60" s="221"/>
      <c r="AG60" s="221"/>
      <c r="AH60" s="221"/>
    </row>
    <row r="61" spans="1:34" ht="15" customHeight="1" hidden="1">
      <c r="A61" s="1"/>
      <c r="B61" s="1"/>
      <c r="C61" s="112"/>
      <c r="D61" s="112"/>
      <c r="E61" s="112"/>
      <c r="F61" s="112"/>
      <c r="Q61" s="1"/>
      <c r="R61" s="1"/>
      <c r="S61" s="1"/>
      <c r="T61" s="1"/>
      <c r="U61" s="1"/>
      <c r="V61" s="1"/>
      <c r="W61" s="1"/>
      <c r="X61" s="222"/>
      <c r="Y61" s="223"/>
      <c r="Z61" s="241"/>
      <c r="AA61" s="224"/>
      <c r="AB61" s="222"/>
      <c r="AC61" s="222"/>
      <c r="AD61" s="221"/>
      <c r="AE61" s="221"/>
      <c r="AF61" s="221"/>
      <c r="AG61" s="221"/>
      <c r="AH61" s="221"/>
    </row>
    <row r="62" spans="1:34" ht="15" customHeight="1" hidden="1">
      <c r="A62" s="1"/>
      <c r="B62" s="1"/>
      <c r="C62" s="112"/>
      <c r="D62" s="112"/>
      <c r="E62" s="112"/>
      <c r="F62" s="112"/>
      <c r="Q62" s="1"/>
      <c r="R62" s="1"/>
      <c r="S62" s="1"/>
      <c r="T62" s="1"/>
      <c r="U62" s="1"/>
      <c r="V62" s="1"/>
      <c r="W62" s="1"/>
      <c r="X62" s="222"/>
      <c r="Y62" s="223"/>
      <c r="Z62" s="241"/>
      <c r="AA62" s="224"/>
      <c r="AB62" s="222"/>
      <c r="AC62" s="222"/>
      <c r="AD62" s="221"/>
      <c r="AE62" s="221"/>
      <c r="AF62" s="221"/>
      <c r="AG62" s="221"/>
      <c r="AH62" s="221"/>
    </row>
    <row r="63" spans="1:34" ht="15" customHeight="1" hidden="1">
      <c r="A63" s="1"/>
      <c r="B63" s="1"/>
      <c r="C63" s="112"/>
      <c r="D63" s="112"/>
      <c r="E63" s="112"/>
      <c r="F63" s="112"/>
      <c r="Q63" s="1"/>
      <c r="R63" s="1"/>
      <c r="S63" s="1"/>
      <c r="T63" s="1"/>
      <c r="U63" s="1"/>
      <c r="V63" s="1"/>
      <c r="W63" s="1"/>
      <c r="X63" s="222"/>
      <c r="Y63" s="223"/>
      <c r="Z63" s="241"/>
      <c r="AA63" s="224"/>
      <c r="AB63" s="222"/>
      <c r="AC63" s="222"/>
      <c r="AD63" s="221"/>
      <c r="AE63" s="221"/>
      <c r="AF63" s="221"/>
      <c r="AG63" s="221"/>
      <c r="AH63" s="221"/>
    </row>
    <row r="64" spans="1:34" ht="15" customHeight="1" hidden="1">
      <c r="A64" s="1"/>
      <c r="B64" s="1"/>
      <c r="C64" s="112"/>
      <c r="D64" s="112"/>
      <c r="E64" s="112"/>
      <c r="F64" s="112"/>
      <c r="Q64" s="1"/>
      <c r="R64" s="1"/>
      <c r="S64" s="1"/>
      <c r="T64" s="1"/>
      <c r="U64" s="1"/>
      <c r="V64" s="1"/>
      <c r="W64" s="1"/>
      <c r="X64" s="222"/>
      <c r="Y64" s="223"/>
      <c r="Z64" s="241"/>
      <c r="AA64" s="224"/>
      <c r="AB64" s="222"/>
      <c r="AC64" s="222"/>
      <c r="AD64" s="221"/>
      <c r="AE64" s="221"/>
      <c r="AF64" s="221"/>
      <c r="AG64" s="221"/>
      <c r="AH64" s="221"/>
    </row>
    <row r="65" spans="1:34" ht="15" customHeight="1" hidden="1">
      <c r="A65" s="1"/>
      <c r="B65" s="1"/>
      <c r="C65" s="112"/>
      <c r="D65" s="112"/>
      <c r="E65" s="112"/>
      <c r="F65" s="112"/>
      <c r="Q65" s="1"/>
      <c r="R65" s="1"/>
      <c r="S65" s="1"/>
      <c r="T65" s="1"/>
      <c r="U65" s="1"/>
      <c r="V65" s="1"/>
      <c r="W65" s="1"/>
      <c r="X65" s="222"/>
      <c r="Y65" s="223"/>
      <c r="Z65" s="241"/>
      <c r="AA65" s="224"/>
      <c r="AB65" s="222"/>
      <c r="AC65" s="222"/>
      <c r="AD65" s="221"/>
      <c r="AE65" s="221"/>
      <c r="AF65" s="221"/>
      <c r="AG65" s="221"/>
      <c r="AH65" s="221"/>
    </row>
    <row r="66" spans="1:34" ht="15" customHeight="1" hidden="1">
      <c r="A66" s="1"/>
      <c r="B66" s="1"/>
      <c r="C66" s="112"/>
      <c r="D66" s="112"/>
      <c r="E66" s="112"/>
      <c r="F66" s="112"/>
      <c r="Q66" s="1"/>
      <c r="R66" s="1"/>
      <c r="S66" s="1"/>
      <c r="T66" s="1"/>
      <c r="U66" s="1"/>
      <c r="V66" s="1"/>
      <c r="W66" s="1"/>
      <c r="X66" s="222"/>
      <c r="Y66" s="223"/>
      <c r="Z66" s="241"/>
      <c r="AA66" s="224"/>
      <c r="AB66" s="222"/>
      <c r="AC66" s="222"/>
      <c r="AD66" s="221"/>
      <c r="AE66" s="221"/>
      <c r="AF66" s="221"/>
      <c r="AG66" s="221"/>
      <c r="AH66" s="221"/>
    </row>
    <row r="67" spans="1:34" ht="15" customHeight="1" hidden="1">
      <c r="A67" s="1"/>
      <c r="B67" s="1"/>
      <c r="C67" s="112"/>
      <c r="D67" s="112"/>
      <c r="E67" s="112"/>
      <c r="F67" s="112"/>
      <c r="Q67" s="1"/>
      <c r="R67" s="1"/>
      <c r="S67" s="1"/>
      <c r="T67" s="1"/>
      <c r="U67" s="1"/>
      <c r="V67" s="1"/>
      <c r="W67" s="1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ht="12.75" customHeight="1" hidden="1">
      <c r="A68" s="1"/>
      <c r="B68" s="1"/>
      <c r="C68" s="112"/>
      <c r="D68" s="112"/>
      <c r="E68" s="112"/>
      <c r="F68" s="112"/>
      <c r="Q68" s="1"/>
      <c r="R68" s="1"/>
      <c r="S68" s="1"/>
      <c r="T68" s="1"/>
      <c r="U68" s="1"/>
      <c r="V68" s="1"/>
      <c r="W68" s="1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3:34" ht="15" customHeight="1" hidden="1">
      <c r="C69" s="109"/>
      <c r="D69" s="109"/>
      <c r="E69" s="109"/>
      <c r="F69" s="109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3:34" ht="15" customHeight="1" hidden="1">
      <c r="C70" s="109"/>
      <c r="D70" s="109"/>
      <c r="E70" s="109"/>
      <c r="F70" s="109"/>
      <c r="X70" s="3"/>
      <c r="Y70" s="3"/>
      <c r="Z70" s="160"/>
      <c r="AA70" s="160"/>
      <c r="AB70" s="3"/>
      <c r="AC70" s="3"/>
      <c r="AD70" s="3"/>
      <c r="AE70" s="3"/>
      <c r="AF70" s="3"/>
      <c r="AG70" s="3"/>
      <c r="AH70" s="3"/>
    </row>
    <row r="71" spans="30:40" ht="24.75" customHeight="1" hidden="1"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</row>
    <row r="72" spans="19:40" ht="15" customHeight="1" hidden="1"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83"/>
      <c r="AE72" s="6"/>
      <c r="AF72" s="83"/>
      <c r="AG72" s="83"/>
      <c r="AH72" s="226"/>
      <c r="AI72" s="226"/>
      <c r="AJ72" s="83"/>
      <c r="AK72" s="213"/>
      <c r="AL72" s="213"/>
      <c r="AM72" s="85"/>
      <c r="AN72" s="85"/>
    </row>
    <row r="73" spans="19:40" ht="15" customHeight="1" hidden="1">
      <c r="S73" s="3"/>
      <c r="T73" s="3"/>
      <c r="U73" s="3"/>
      <c r="V73" s="3"/>
      <c r="W73" s="3"/>
      <c r="X73" s="161"/>
      <c r="Y73" s="161"/>
      <c r="Z73" s="161"/>
      <c r="AA73" s="161"/>
      <c r="AB73" s="161"/>
      <c r="AC73" s="161"/>
      <c r="AD73" s="83"/>
      <c r="AE73" s="84"/>
      <c r="AF73" s="85"/>
      <c r="AG73" s="85"/>
      <c r="AH73" s="86"/>
      <c r="AI73" s="85"/>
      <c r="AJ73" s="85"/>
      <c r="AK73" s="85"/>
      <c r="AL73" s="85"/>
      <c r="AM73" s="85"/>
      <c r="AN73" s="85"/>
    </row>
    <row r="74" spans="19:40" ht="15" customHeight="1" hidden="1">
      <c r="S74" s="3"/>
      <c r="T74" s="3"/>
      <c r="U74" s="3"/>
      <c r="V74" s="3"/>
      <c r="W74" s="3"/>
      <c r="X74" s="83"/>
      <c r="Y74" s="6"/>
      <c r="Z74" s="83"/>
      <c r="AA74" s="83"/>
      <c r="AB74" s="226"/>
      <c r="AC74" s="226"/>
      <c r="AD74" s="156"/>
      <c r="AE74" s="83"/>
      <c r="AF74" s="156"/>
      <c r="AG74" s="162"/>
      <c r="AH74" s="222"/>
      <c r="AI74" s="222"/>
      <c r="AJ74" s="222"/>
      <c r="AK74" s="222"/>
      <c r="AL74" s="157"/>
      <c r="AM74" s="156"/>
      <c r="AN74" s="83"/>
    </row>
    <row r="75" spans="19:40" ht="15" customHeight="1" hidden="1">
      <c r="S75" s="3"/>
      <c r="T75" s="3"/>
      <c r="U75" s="3"/>
      <c r="V75" s="3"/>
      <c r="W75" s="3"/>
      <c r="X75" s="83"/>
      <c r="Y75" s="84"/>
      <c r="Z75" s="85"/>
      <c r="AA75" s="85"/>
      <c r="AB75" s="86"/>
      <c r="AC75" s="85"/>
      <c r="AD75" s="7"/>
      <c r="AE75" s="7"/>
      <c r="AF75" s="7"/>
      <c r="AG75" s="7"/>
      <c r="AH75" s="228"/>
      <c r="AI75" s="228"/>
      <c r="AJ75" s="228"/>
      <c r="AK75" s="228"/>
      <c r="AL75" s="7"/>
      <c r="AM75" s="7"/>
      <c r="AN75" s="7"/>
    </row>
    <row r="76" spans="19:40" ht="24.75" customHeight="1" hidden="1">
      <c r="S76" s="3"/>
      <c r="T76" s="3"/>
      <c r="U76" s="3"/>
      <c r="V76" s="3"/>
      <c r="W76" s="3"/>
      <c r="X76" s="156"/>
      <c r="Y76" s="83"/>
      <c r="Z76" s="157"/>
      <c r="AA76" s="156"/>
      <c r="AB76" s="227"/>
      <c r="AC76" s="227"/>
      <c r="AD76" s="222"/>
      <c r="AE76" s="223"/>
      <c r="AF76" s="223"/>
      <c r="AG76" s="223"/>
      <c r="AH76" s="222"/>
      <c r="AI76" s="222"/>
      <c r="AJ76" s="221"/>
      <c r="AK76" s="221"/>
      <c r="AL76" s="221"/>
      <c r="AM76" s="221"/>
      <c r="AN76" s="221"/>
    </row>
    <row r="77" spans="19:40" ht="15" customHeight="1" hidden="1">
      <c r="S77" s="3"/>
      <c r="T77" s="3"/>
      <c r="U77" s="3"/>
      <c r="V77" s="3"/>
      <c r="W77" s="3"/>
      <c r="X77" s="7"/>
      <c r="Y77" s="7"/>
      <c r="Z77" s="7"/>
      <c r="AA77" s="7"/>
      <c r="AB77" s="228"/>
      <c r="AC77" s="228"/>
      <c r="AD77" s="222"/>
      <c r="AE77" s="223"/>
      <c r="AF77" s="223"/>
      <c r="AG77" s="223"/>
      <c r="AH77" s="222"/>
      <c r="AI77" s="222"/>
      <c r="AJ77" s="221"/>
      <c r="AK77" s="221"/>
      <c r="AL77" s="221"/>
      <c r="AM77" s="221"/>
      <c r="AN77" s="221"/>
    </row>
    <row r="78" spans="19:40" ht="15" customHeight="1" hidden="1">
      <c r="S78" s="3"/>
      <c r="T78" s="3"/>
      <c r="U78" s="3"/>
      <c r="V78" s="3"/>
      <c r="W78" s="3"/>
      <c r="X78" s="222"/>
      <c r="Y78" s="223"/>
      <c r="Z78" s="224"/>
      <c r="AA78" s="224"/>
      <c r="AB78" s="222"/>
      <c r="AC78" s="222"/>
      <c r="AD78" s="222"/>
      <c r="AE78" s="223"/>
      <c r="AF78" s="223"/>
      <c r="AG78" s="223"/>
      <c r="AH78" s="222"/>
      <c r="AI78" s="222"/>
      <c r="AJ78" s="221"/>
      <c r="AK78" s="221"/>
      <c r="AL78" s="221"/>
      <c r="AM78" s="221"/>
      <c r="AN78" s="221"/>
    </row>
    <row r="79" spans="19:40" ht="15" customHeight="1" hidden="1">
      <c r="S79" s="3"/>
      <c r="T79" s="3"/>
      <c r="U79" s="3"/>
      <c r="V79" s="3"/>
      <c r="W79" s="3"/>
      <c r="X79" s="222"/>
      <c r="Y79" s="223"/>
      <c r="Z79" s="224"/>
      <c r="AA79" s="224"/>
      <c r="AB79" s="222"/>
      <c r="AC79" s="222"/>
      <c r="AD79" s="222"/>
      <c r="AE79" s="223"/>
      <c r="AF79" s="223"/>
      <c r="AG79" s="223"/>
      <c r="AH79" s="222"/>
      <c r="AI79" s="222"/>
      <c r="AJ79" s="221"/>
      <c r="AK79" s="221"/>
      <c r="AL79" s="221"/>
      <c r="AM79" s="221"/>
      <c r="AN79" s="221"/>
    </row>
    <row r="80" spans="19:40" ht="15" customHeight="1" hidden="1">
      <c r="S80" s="3"/>
      <c r="T80" s="3"/>
      <c r="U80" s="3"/>
      <c r="V80" s="3"/>
      <c r="W80" s="3"/>
      <c r="X80" s="222"/>
      <c r="Y80" s="243"/>
      <c r="Z80" s="241"/>
      <c r="AA80" s="241"/>
      <c r="AB80" s="222"/>
      <c r="AC80" s="222"/>
      <c r="AD80" s="222"/>
      <c r="AE80" s="240"/>
      <c r="AF80" s="241"/>
      <c r="AG80" s="242"/>
      <c r="AH80" s="222"/>
      <c r="AI80" s="222"/>
      <c r="AJ80" s="221"/>
      <c r="AK80" s="221"/>
      <c r="AL80" s="221"/>
      <c r="AM80" s="221"/>
      <c r="AN80" s="221"/>
    </row>
    <row r="81" spans="19:40" ht="15" customHeight="1" hidden="1">
      <c r="S81" s="3"/>
      <c r="T81" s="3"/>
      <c r="U81" s="3"/>
      <c r="V81" s="3"/>
      <c r="W81" s="3"/>
      <c r="X81" s="222"/>
      <c r="Y81" s="243"/>
      <c r="Z81" s="241"/>
      <c r="AA81" s="241"/>
      <c r="AB81" s="222"/>
      <c r="AC81" s="222"/>
      <c r="AD81" s="222"/>
      <c r="AE81" s="240"/>
      <c r="AF81" s="241"/>
      <c r="AG81" s="242"/>
      <c r="AH81" s="222"/>
      <c r="AI81" s="222"/>
      <c r="AJ81" s="221"/>
      <c r="AK81" s="221"/>
      <c r="AL81" s="221"/>
      <c r="AM81" s="221"/>
      <c r="AN81" s="221"/>
    </row>
    <row r="82" spans="19:40" ht="15" customHeight="1" hidden="1">
      <c r="S82" s="3"/>
      <c r="T82" s="3"/>
      <c r="U82" s="3"/>
      <c r="V82" s="3"/>
      <c r="W82" s="3"/>
      <c r="X82" s="222"/>
      <c r="Y82" s="240"/>
      <c r="Z82" s="241"/>
      <c r="AA82" s="224"/>
      <c r="AB82" s="222"/>
      <c r="AC82" s="222"/>
      <c r="AD82" s="222"/>
      <c r="AE82" s="240"/>
      <c r="AF82" s="241"/>
      <c r="AG82" s="241"/>
      <c r="AH82" s="222"/>
      <c r="AI82" s="222"/>
      <c r="AJ82" s="221"/>
      <c r="AK82" s="221"/>
      <c r="AL82" s="221"/>
      <c r="AM82" s="221"/>
      <c r="AN82" s="221"/>
    </row>
    <row r="83" spans="19:40" ht="15" customHeight="1" hidden="1">
      <c r="S83" s="3"/>
      <c r="T83" s="3"/>
      <c r="U83" s="3"/>
      <c r="V83" s="3"/>
      <c r="W83" s="3"/>
      <c r="X83" s="222"/>
      <c r="Y83" s="240"/>
      <c r="Z83" s="241"/>
      <c r="AA83" s="224"/>
      <c r="AB83" s="222"/>
      <c r="AC83" s="222"/>
      <c r="AD83" s="222"/>
      <c r="AE83" s="240"/>
      <c r="AF83" s="241"/>
      <c r="AG83" s="241"/>
      <c r="AH83" s="222"/>
      <c r="AI83" s="222"/>
      <c r="AJ83" s="221"/>
      <c r="AK83" s="221"/>
      <c r="AL83" s="221"/>
      <c r="AM83" s="221"/>
      <c r="AN83" s="221"/>
    </row>
    <row r="84" spans="19:40" ht="15" customHeight="1" hidden="1">
      <c r="S84" s="3"/>
      <c r="T84" s="3"/>
      <c r="U84" s="3"/>
      <c r="V84" s="3"/>
      <c r="W84" s="3"/>
      <c r="X84" s="222"/>
      <c r="Y84" s="240"/>
      <c r="Z84" s="241"/>
      <c r="AA84" s="241"/>
      <c r="AB84" s="222"/>
      <c r="AC84" s="222"/>
      <c r="AD84" s="222"/>
      <c r="AE84" s="240"/>
      <c r="AF84" s="241"/>
      <c r="AG84" s="242"/>
      <c r="AH84" s="222"/>
      <c r="AI84" s="222"/>
      <c r="AJ84" s="221"/>
      <c r="AK84" s="221"/>
      <c r="AL84" s="221"/>
      <c r="AM84" s="221"/>
      <c r="AN84" s="221"/>
    </row>
    <row r="85" spans="19:40" ht="15" customHeight="1" hidden="1">
      <c r="S85" s="3"/>
      <c r="T85" s="3"/>
      <c r="U85" s="3"/>
      <c r="V85" s="3"/>
      <c r="W85" s="3"/>
      <c r="X85" s="222"/>
      <c r="Y85" s="240"/>
      <c r="Z85" s="241"/>
      <c r="AA85" s="241"/>
      <c r="AB85" s="222"/>
      <c r="AC85" s="222"/>
      <c r="AD85" s="222"/>
      <c r="AE85" s="240"/>
      <c r="AF85" s="241"/>
      <c r="AG85" s="242"/>
      <c r="AH85" s="222"/>
      <c r="AI85" s="222"/>
      <c r="AJ85" s="221"/>
      <c r="AK85" s="221"/>
      <c r="AL85" s="221"/>
      <c r="AM85" s="221"/>
      <c r="AN85" s="221"/>
    </row>
    <row r="86" spans="19:40" ht="15" customHeight="1" hidden="1"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222"/>
      <c r="AE86" s="240"/>
      <c r="AF86" s="241"/>
      <c r="AG86" s="241"/>
      <c r="AH86" s="222"/>
      <c r="AI86" s="222"/>
      <c r="AJ86" s="221"/>
      <c r="AK86" s="221"/>
      <c r="AL86" s="221"/>
      <c r="AM86" s="221"/>
      <c r="AN86" s="221"/>
    </row>
    <row r="87" spans="19:40" ht="15" customHeight="1" hidden="1"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222"/>
      <c r="AE87" s="240"/>
      <c r="AF87" s="241"/>
      <c r="AG87" s="241"/>
      <c r="AH87" s="222"/>
      <c r="AI87" s="222"/>
      <c r="AJ87" s="221"/>
      <c r="AK87" s="221"/>
      <c r="AL87" s="221"/>
      <c r="AM87" s="221"/>
      <c r="AN87" s="221"/>
    </row>
    <row r="88" spans="19:40" ht="15" customHeight="1" hidden="1">
      <c r="S88" s="3"/>
      <c r="T88" s="3"/>
      <c r="U88" s="3"/>
      <c r="V88" s="3"/>
      <c r="W88" s="3"/>
      <c r="X88" s="3"/>
      <c r="Y88" s="3"/>
      <c r="Z88" s="61"/>
      <c r="AA88" s="61"/>
      <c r="AB88" s="3"/>
      <c r="AC88" s="3"/>
      <c r="AD88" s="222"/>
      <c r="AE88" s="223"/>
      <c r="AF88" s="224"/>
      <c r="AG88" s="242"/>
      <c r="AH88" s="222"/>
      <c r="AI88" s="222"/>
      <c r="AJ88" s="221"/>
      <c r="AK88" s="221"/>
      <c r="AL88" s="221"/>
      <c r="AM88" s="221"/>
      <c r="AN88" s="221"/>
    </row>
    <row r="89" spans="19:40" ht="15" customHeight="1" hidden="1"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222"/>
      <c r="AE89" s="223"/>
      <c r="AF89" s="224"/>
      <c r="AG89" s="242"/>
      <c r="AH89" s="222"/>
      <c r="AI89" s="222"/>
      <c r="AJ89" s="221"/>
      <c r="AK89" s="221"/>
      <c r="AL89" s="221"/>
      <c r="AM89" s="221"/>
      <c r="AN89" s="221"/>
    </row>
    <row r="90" spans="19:40" ht="15" customHeight="1" hidden="1"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222"/>
      <c r="AE90" s="243"/>
      <c r="AF90" s="241"/>
      <c r="AG90" s="241"/>
      <c r="AH90" s="222"/>
      <c r="AI90" s="222"/>
      <c r="AJ90" s="221"/>
      <c r="AK90" s="221"/>
      <c r="AL90" s="221"/>
      <c r="AM90" s="221"/>
      <c r="AN90" s="221"/>
    </row>
    <row r="91" spans="19:40" ht="15" customHeight="1" hidden="1"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222"/>
      <c r="AE91" s="243"/>
      <c r="AF91" s="241"/>
      <c r="AG91" s="241"/>
      <c r="AH91" s="222"/>
      <c r="AI91" s="222"/>
      <c r="AJ91" s="221"/>
      <c r="AK91" s="221"/>
      <c r="AL91" s="221"/>
      <c r="AM91" s="221"/>
      <c r="AN91" s="221"/>
    </row>
    <row r="92" spans="19:40" ht="12.75" customHeight="1" hidden="1"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222"/>
      <c r="AE92" s="240"/>
      <c r="AF92" s="241"/>
      <c r="AG92" s="242"/>
      <c r="AH92" s="222"/>
      <c r="AI92" s="222"/>
      <c r="AJ92" s="221"/>
      <c r="AK92" s="221"/>
      <c r="AL92" s="221"/>
      <c r="AM92" s="221"/>
      <c r="AN92" s="221"/>
    </row>
    <row r="93" spans="19:40" ht="15" customHeight="1" hidden="1">
      <c r="S93" s="3"/>
      <c r="T93" s="3"/>
      <c r="U93" s="3"/>
      <c r="V93" s="3"/>
      <c r="W93" s="3"/>
      <c r="X93" s="161"/>
      <c r="Y93" s="161"/>
      <c r="Z93" s="161"/>
      <c r="AA93" s="161"/>
      <c r="AB93" s="161"/>
      <c r="AC93" s="161"/>
      <c r="AD93" s="222"/>
      <c r="AE93" s="240"/>
      <c r="AF93" s="241"/>
      <c r="AG93" s="242"/>
      <c r="AH93" s="222"/>
      <c r="AI93" s="222"/>
      <c r="AJ93" s="221"/>
      <c r="AK93" s="221"/>
      <c r="AL93" s="221"/>
      <c r="AM93" s="221"/>
      <c r="AN93" s="221"/>
    </row>
    <row r="94" spans="19:40" ht="15" customHeight="1" hidden="1">
      <c r="S94" s="3"/>
      <c r="T94" s="3"/>
      <c r="U94" s="3"/>
      <c r="V94" s="3"/>
      <c r="W94" s="3"/>
      <c r="X94" s="83"/>
      <c r="Y94" s="6"/>
      <c r="Z94" s="83"/>
      <c r="AA94" s="83"/>
      <c r="AB94" s="226"/>
      <c r="AC94" s="226"/>
      <c r="AD94" s="222"/>
      <c r="AE94" s="240"/>
      <c r="AF94" s="241"/>
      <c r="AG94" s="241"/>
      <c r="AH94" s="222"/>
      <c r="AI94" s="222"/>
      <c r="AJ94" s="221"/>
      <c r="AK94" s="221"/>
      <c r="AL94" s="221"/>
      <c r="AM94" s="221"/>
      <c r="AN94" s="221"/>
    </row>
    <row r="95" spans="19:40" ht="15" customHeight="1" hidden="1">
      <c r="S95" s="3"/>
      <c r="T95" s="3"/>
      <c r="U95" s="3"/>
      <c r="V95" s="3"/>
      <c r="W95" s="3"/>
      <c r="X95" s="83"/>
      <c r="Y95" s="84"/>
      <c r="Z95" s="85"/>
      <c r="AA95" s="85"/>
      <c r="AB95" s="86"/>
      <c r="AC95" s="85"/>
      <c r="AD95" s="222"/>
      <c r="AE95" s="240"/>
      <c r="AF95" s="241"/>
      <c r="AG95" s="241"/>
      <c r="AH95" s="222"/>
      <c r="AI95" s="222"/>
      <c r="AJ95" s="221"/>
      <c r="AK95" s="221"/>
      <c r="AL95" s="221"/>
      <c r="AM95" s="221"/>
      <c r="AN95" s="221"/>
    </row>
    <row r="96" spans="19:40" ht="24.75" customHeight="1" hidden="1">
      <c r="S96" s="3"/>
      <c r="T96" s="3"/>
      <c r="U96" s="3"/>
      <c r="V96" s="3"/>
      <c r="W96" s="3"/>
      <c r="X96" s="156"/>
      <c r="Y96" s="83"/>
      <c r="Z96" s="157"/>
      <c r="AA96" s="156"/>
      <c r="AB96" s="227"/>
      <c r="AC96" s="227"/>
      <c r="AD96" s="222"/>
      <c r="AE96" s="240"/>
      <c r="AF96" s="241"/>
      <c r="AG96" s="242"/>
      <c r="AH96" s="222"/>
      <c r="AI96" s="222"/>
      <c r="AJ96" s="221"/>
      <c r="AK96" s="221"/>
      <c r="AL96" s="221"/>
      <c r="AM96" s="221"/>
      <c r="AN96" s="221"/>
    </row>
    <row r="97" spans="19:40" ht="15" customHeight="1" hidden="1">
      <c r="S97" s="3"/>
      <c r="T97" s="3"/>
      <c r="U97" s="3"/>
      <c r="V97" s="3"/>
      <c r="W97" s="3"/>
      <c r="X97" s="7"/>
      <c r="Y97" s="7"/>
      <c r="Z97" s="7"/>
      <c r="AA97" s="7"/>
      <c r="AB97" s="228"/>
      <c r="AC97" s="228"/>
      <c r="AD97" s="222"/>
      <c r="AE97" s="240"/>
      <c r="AF97" s="241"/>
      <c r="AG97" s="242"/>
      <c r="AH97" s="222"/>
      <c r="AI97" s="222"/>
      <c r="AJ97" s="221"/>
      <c r="AK97" s="221"/>
      <c r="AL97" s="221"/>
      <c r="AM97" s="221"/>
      <c r="AN97" s="221"/>
    </row>
    <row r="98" spans="19:40" ht="15" customHeight="1" hidden="1">
      <c r="S98" s="3"/>
      <c r="T98" s="3"/>
      <c r="U98" s="3"/>
      <c r="V98" s="3"/>
      <c r="W98" s="3"/>
      <c r="X98" s="222"/>
      <c r="Y98" s="223"/>
      <c r="Z98" s="224"/>
      <c r="AA98" s="224"/>
      <c r="AB98" s="222"/>
      <c r="AC98" s="222"/>
      <c r="AD98" s="222"/>
      <c r="AE98" s="240"/>
      <c r="AF98" s="241"/>
      <c r="AG98" s="241"/>
      <c r="AH98" s="222"/>
      <c r="AI98" s="222"/>
      <c r="AJ98" s="221"/>
      <c r="AK98" s="221"/>
      <c r="AL98" s="221"/>
      <c r="AM98" s="221"/>
      <c r="AN98" s="221"/>
    </row>
    <row r="99" spans="19:40" ht="15" customHeight="1" hidden="1">
      <c r="S99" s="3"/>
      <c r="T99" s="3"/>
      <c r="U99" s="3"/>
      <c r="V99" s="3"/>
      <c r="W99" s="3"/>
      <c r="X99" s="222"/>
      <c r="Y99" s="223"/>
      <c r="Z99" s="224"/>
      <c r="AA99" s="224"/>
      <c r="AB99" s="222"/>
      <c r="AC99" s="222"/>
      <c r="AD99" s="222"/>
      <c r="AE99" s="240"/>
      <c r="AF99" s="241"/>
      <c r="AG99" s="241"/>
      <c r="AH99" s="222"/>
      <c r="AI99" s="222"/>
      <c r="AJ99" s="221"/>
      <c r="AK99" s="221"/>
      <c r="AL99" s="221"/>
      <c r="AM99" s="221"/>
      <c r="AN99" s="221"/>
    </row>
    <row r="100" spans="19:40" ht="15" customHeight="1" hidden="1">
      <c r="S100" s="3"/>
      <c r="T100" s="3"/>
      <c r="U100" s="3"/>
      <c r="V100" s="3"/>
      <c r="W100" s="3"/>
      <c r="X100" s="222"/>
      <c r="Y100" s="223"/>
      <c r="Z100" s="241"/>
      <c r="AA100" s="241"/>
      <c r="AB100" s="222"/>
      <c r="AC100" s="222"/>
      <c r="AD100" s="222"/>
      <c r="AE100" s="240"/>
      <c r="AF100" s="241"/>
      <c r="AG100" s="242"/>
      <c r="AH100" s="222"/>
      <c r="AI100" s="222"/>
      <c r="AJ100" s="221"/>
      <c r="AK100" s="221"/>
      <c r="AL100" s="221"/>
      <c r="AM100" s="221"/>
      <c r="AN100" s="221"/>
    </row>
    <row r="101" spans="3:40" ht="15" customHeight="1" hidden="1">
      <c r="C101" s="2">
        <v>8</v>
      </c>
      <c r="S101" s="3"/>
      <c r="T101" s="3"/>
      <c r="U101" s="3"/>
      <c r="V101" s="3"/>
      <c r="W101" s="3"/>
      <c r="X101" s="222"/>
      <c r="Y101" s="223"/>
      <c r="Z101" s="241"/>
      <c r="AA101" s="241"/>
      <c r="AB101" s="222"/>
      <c r="AC101" s="222"/>
      <c r="AD101" s="222"/>
      <c r="AE101" s="240"/>
      <c r="AF101" s="241"/>
      <c r="AG101" s="242"/>
      <c r="AH101" s="222"/>
      <c r="AI101" s="222"/>
      <c r="AJ101" s="221"/>
      <c r="AK101" s="221"/>
      <c r="AL101" s="221"/>
      <c r="AM101" s="221"/>
      <c r="AN101" s="221"/>
    </row>
    <row r="102" spans="19:40" ht="15" customHeight="1" hidden="1">
      <c r="S102" s="3"/>
      <c r="T102" s="3"/>
      <c r="U102" s="3"/>
      <c r="V102" s="3"/>
      <c r="W102" s="3"/>
      <c r="X102" s="222"/>
      <c r="Y102" s="223"/>
      <c r="Z102" s="241"/>
      <c r="AA102" s="224"/>
      <c r="AB102" s="222"/>
      <c r="AC102" s="222"/>
      <c r="AD102" s="222"/>
      <c r="AE102" s="240"/>
      <c r="AF102" s="241"/>
      <c r="AG102" s="241"/>
      <c r="AH102" s="222"/>
      <c r="AI102" s="222"/>
      <c r="AJ102" s="221"/>
      <c r="AK102" s="221"/>
      <c r="AL102" s="221"/>
      <c r="AM102" s="221"/>
      <c r="AN102" s="221"/>
    </row>
    <row r="103" spans="19:40" ht="15" customHeight="1" hidden="1">
      <c r="S103" s="3"/>
      <c r="T103" s="3"/>
      <c r="U103" s="3"/>
      <c r="V103" s="3"/>
      <c r="W103" s="3"/>
      <c r="X103" s="222"/>
      <c r="Y103" s="223"/>
      <c r="Z103" s="241"/>
      <c r="AA103" s="224"/>
      <c r="AB103" s="222"/>
      <c r="AC103" s="222"/>
      <c r="AD103" s="222"/>
      <c r="AE103" s="240"/>
      <c r="AF103" s="241"/>
      <c r="AG103" s="241"/>
      <c r="AH103" s="222"/>
      <c r="AI103" s="222"/>
      <c r="AJ103" s="221"/>
      <c r="AK103" s="221"/>
      <c r="AL103" s="221"/>
      <c r="AM103" s="221"/>
      <c r="AN103" s="221"/>
    </row>
    <row r="104" spans="19:40" ht="15" customHeight="1" hidden="1">
      <c r="S104" s="3"/>
      <c r="T104" s="3"/>
      <c r="U104" s="3"/>
      <c r="V104" s="3"/>
      <c r="W104" s="3"/>
      <c r="X104" s="222"/>
      <c r="Y104" s="223"/>
      <c r="Z104" s="241"/>
      <c r="AA104" s="241"/>
      <c r="AB104" s="222"/>
      <c r="AC104" s="222"/>
      <c r="AD104" s="222"/>
      <c r="AE104" s="240"/>
      <c r="AF104" s="241"/>
      <c r="AG104" s="242"/>
      <c r="AH104" s="222"/>
      <c r="AI104" s="222"/>
      <c r="AJ104" s="221"/>
      <c r="AK104" s="221"/>
      <c r="AL104" s="221"/>
      <c r="AM104" s="221"/>
      <c r="AN104" s="221"/>
    </row>
    <row r="105" spans="19:40" ht="15" customHeight="1" hidden="1">
      <c r="S105" s="3"/>
      <c r="T105" s="3"/>
      <c r="U105" s="3"/>
      <c r="V105" s="3"/>
      <c r="W105" s="3"/>
      <c r="X105" s="222"/>
      <c r="Y105" s="223"/>
      <c r="Z105" s="241"/>
      <c r="AA105" s="241"/>
      <c r="AB105" s="222"/>
      <c r="AC105" s="222"/>
      <c r="AD105" s="222"/>
      <c r="AE105" s="240"/>
      <c r="AF105" s="241"/>
      <c r="AG105" s="242"/>
      <c r="AH105" s="222"/>
      <c r="AI105" s="222"/>
      <c r="AJ105" s="221"/>
      <c r="AK105" s="221"/>
      <c r="AL105" s="221"/>
      <c r="AM105" s="221"/>
      <c r="AN105" s="221"/>
    </row>
    <row r="106" spans="19:40" ht="15" customHeight="1" hidden="1"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222"/>
      <c r="AE106" s="240"/>
      <c r="AF106" s="241"/>
      <c r="AG106" s="241"/>
      <c r="AH106" s="222"/>
      <c r="AI106" s="222"/>
      <c r="AJ106" s="221"/>
      <c r="AK106" s="221"/>
      <c r="AL106" s="221"/>
      <c r="AM106" s="221"/>
      <c r="AN106" s="221"/>
    </row>
    <row r="107" spans="19:40" ht="15" customHeight="1" hidden="1"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222"/>
      <c r="AE107" s="240"/>
      <c r="AF107" s="241"/>
      <c r="AG107" s="241"/>
      <c r="AH107" s="222"/>
      <c r="AI107" s="222"/>
      <c r="AJ107" s="221"/>
      <c r="AK107" s="221"/>
      <c r="AL107" s="221"/>
      <c r="AM107" s="221"/>
      <c r="AN107" s="221"/>
    </row>
    <row r="108" spans="19:40" ht="15" customHeight="1" hidden="1">
      <c r="S108" s="3"/>
      <c r="T108" s="3"/>
      <c r="U108" s="3"/>
      <c r="V108" s="3"/>
      <c r="W108" s="3"/>
      <c r="X108" s="3"/>
      <c r="Y108" s="3"/>
      <c r="Z108" s="61"/>
      <c r="AA108" s="61"/>
      <c r="AB108" s="3"/>
      <c r="AC108" s="3"/>
      <c r="AD108" s="222"/>
      <c r="AE108" s="240"/>
      <c r="AF108" s="241"/>
      <c r="AG108" s="242"/>
      <c r="AH108" s="222"/>
      <c r="AI108" s="222"/>
      <c r="AJ108" s="221"/>
      <c r="AK108" s="221"/>
      <c r="AL108" s="221"/>
      <c r="AM108" s="221"/>
      <c r="AN108" s="221"/>
    </row>
    <row r="109" spans="19:40" ht="15" customHeight="1" hidden="1"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222"/>
      <c r="AE109" s="240"/>
      <c r="AF109" s="241"/>
      <c r="AG109" s="242"/>
      <c r="AH109" s="222"/>
      <c r="AI109" s="222"/>
      <c r="AJ109" s="221"/>
      <c r="AK109" s="221"/>
      <c r="AL109" s="221"/>
      <c r="AM109" s="221"/>
      <c r="AN109" s="221"/>
    </row>
    <row r="110" spans="19:40" ht="15" customHeight="1" hidden="1"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222"/>
      <c r="AE110" s="240"/>
      <c r="AF110" s="241"/>
      <c r="AG110" s="241"/>
      <c r="AH110" s="222"/>
      <c r="AI110" s="222"/>
      <c r="AJ110" s="221"/>
      <c r="AK110" s="221"/>
      <c r="AL110" s="221"/>
      <c r="AM110" s="221"/>
      <c r="AN110" s="221"/>
    </row>
    <row r="111" spans="19:40" ht="15" customHeight="1" hidden="1"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222"/>
      <c r="AE111" s="240"/>
      <c r="AF111" s="241"/>
      <c r="AG111" s="241"/>
      <c r="AH111" s="222"/>
      <c r="AI111" s="222"/>
      <c r="AJ111" s="221"/>
      <c r="AK111" s="221"/>
      <c r="AL111" s="221"/>
      <c r="AM111" s="221"/>
      <c r="AN111" s="221"/>
    </row>
    <row r="112" spans="19:40" ht="15" customHeight="1" hidden="1"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222"/>
      <c r="AE112" s="240"/>
      <c r="AF112" s="241"/>
      <c r="AG112" s="242"/>
      <c r="AH112" s="222"/>
      <c r="AI112" s="222"/>
      <c r="AJ112" s="221"/>
      <c r="AK112" s="221"/>
      <c r="AL112" s="221"/>
      <c r="AM112" s="221"/>
      <c r="AN112" s="221"/>
    </row>
    <row r="113" spans="19:40" ht="15" customHeight="1" hidden="1"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222"/>
      <c r="AE113" s="240"/>
      <c r="AF113" s="241"/>
      <c r="AG113" s="242"/>
      <c r="AH113" s="222"/>
      <c r="AI113" s="222"/>
      <c r="AJ113" s="221"/>
      <c r="AK113" s="221"/>
      <c r="AL113" s="221"/>
      <c r="AM113" s="221"/>
      <c r="AN113" s="221"/>
    </row>
    <row r="114" spans="19:40" ht="15" customHeight="1" hidden="1"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222"/>
      <c r="AE114" s="240"/>
      <c r="AF114" s="241"/>
      <c r="AG114" s="241"/>
      <c r="AH114" s="222"/>
      <c r="AI114" s="222"/>
      <c r="AJ114" s="221"/>
      <c r="AK114" s="221"/>
      <c r="AL114" s="221"/>
      <c r="AM114" s="221"/>
      <c r="AN114" s="221"/>
    </row>
    <row r="115" spans="19:40" ht="15" customHeight="1" hidden="1"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222"/>
      <c r="AE115" s="240"/>
      <c r="AF115" s="241"/>
      <c r="AG115" s="241"/>
      <c r="AH115" s="222"/>
      <c r="AI115" s="222"/>
      <c r="AJ115" s="221"/>
      <c r="AK115" s="221"/>
      <c r="AL115" s="221"/>
      <c r="AM115" s="221"/>
      <c r="AN115" s="221"/>
    </row>
    <row r="116" spans="19:40" ht="15" customHeight="1" hidden="1">
      <c r="S116" s="3"/>
      <c r="T116" s="3"/>
      <c r="U116" s="3"/>
      <c r="V116" s="3"/>
      <c r="W116" s="3"/>
      <c r="X116" s="161"/>
      <c r="Y116" s="161"/>
      <c r="Z116" s="161"/>
      <c r="AA116" s="161"/>
      <c r="AB116" s="161"/>
      <c r="AC116" s="161"/>
      <c r="AD116" s="222"/>
      <c r="AE116" s="240"/>
      <c r="AF116" s="241"/>
      <c r="AG116" s="242"/>
      <c r="AH116" s="222"/>
      <c r="AI116" s="222"/>
      <c r="AJ116" s="221"/>
      <c r="AK116" s="221"/>
      <c r="AL116" s="221"/>
      <c r="AM116" s="221"/>
      <c r="AN116" s="221"/>
    </row>
    <row r="117" spans="19:40" ht="2.25" customHeight="1" hidden="1">
      <c r="S117" s="3"/>
      <c r="T117" s="3"/>
      <c r="U117" s="3"/>
      <c r="V117" s="3"/>
      <c r="W117" s="3"/>
      <c r="X117" s="83"/>
      <c r="Y117" s="6"/>
      <c r="Z117" s="83"/>
      <c r="AA117" s="83"/>
      <c r="AB117" s="226"/>
      <c r="AC117" s="226"/>
      <c r="AD117" s="222"/>
      <c r="AE117" s="240"/>
      <c r="AF117" s="241"/>
      <c r="AG117" s="242"/>
      <c r="AH117" s="222"/>
      <c r="AI117" s="222"/>
      <c r="AJ117" s="221"/>
      <c r="AK117" s="221"/>
      <c r="AL117" s="221"/>
      <c r="AM117" s="221"/>
      <c r="AN117" s="221"/>
    </row>
    <row r="118" spans="19:40" ht="15" customHeight="1" hidden="1">
      <c r="S118" s="3"/>
      <c r="T118" s="3"/>
      <c r="U118" s="3"/>
      <c r="V118" s="3"/>
      <c r="W118" s="3"/>
      <c r="X118" s="83"/>
      <c r="Y118" s="84"/>
      <c r="Z118" s="85"/>
      <c r="AA118" s="85"/>
      <c r="AB118" s="86"/>
      <c r="AC118" s="85"/>
      <c r="AD118" s="222"/>
      <c r="AE118" s="240"/>
      <c r="AF118" s="241"/>
      <c r="AG118" s="241"/>
      <c r="AH118" s="222"/>
      <c r="AI118" s="222"/>
      <c r="AJ118" s="221"/>
      <c r="AK118" s="221"/>
      <c r="AL118" s="221"/>
      <c r="AM118" s="221"/>
      <c r="AN118" s="221"/>
    </row>
    <row r="119" spans="19:40" ht="24.75" customHeight="1" hidden="1">
      <c r="S119" s="3"/>
      <c r="T119" s="3"/>
      <c r="U119" s="3"/>
      <c r="V119" s="3"/>
      <c r="W119" s="3"/>
      <c r="X119" s="156"/>
      <c r="Y119" s="83"/>
      <c r="Z119" s="157"/>
      <c r="AA119" s="156"/>
      <c r="AB119" s="227"/>
      <c r="AC119" s="227"/>
      <c r="AD119" s="222"/>
      <c r="AE119" s="240"/>
      <c r="AF119" s="241"/>
      <c r="AG119" s="241"/>
      <c r="AH119" s="222"/>
      <c r="AI119" s="222"/>
      <c r="AJ119" s="221"/>
      <c r="AK119" s="221"/>
      <c r="AL119" s="221"/>
      <c r="AM119" s="221"/>
      <c r="AN119" s="221"/>
    </row>
    <row r="120" spans="19:40" ht="15" customHeight="1" hidden="1">
      <c r="S120" s="3"/>
      <c r="T120" s="3"/>
      <c r="U120" s="3"/>
      <c r="V120" s="3"/>
      <c r="W120" s="3"/>
      <c r="X120" s="7"/>
      <c r="Y120" s="7"/>
      <c r="Z120" s="7"/>
      <c r="AA120" s="7"/>
      <c r="AB120" s="228"/>
      <c r="AC120" s="228"/>
      <c r="AD120" s="222"/>
      <c r="AE120" s="240"/>
      <c r="AF120" s="241"/>
      <c r="AG120" s="242"/>
      <c r="AH120" s="222"/>
      <c r="AI120" s="222"/>
      <c r="AJ120" s="221"/>
      <c r="AK120" s="221"/>
      <c r="AL120" s="221"/>
      <c r="AM120" s="221"/>
      <c r="AN120" s="221"/>
    </row>
    <row r="121" spans="19:40" ht="15" customHeight="1" hidden="1">
      <c r="S121" s="3"/>
      <c r="T121" s="3"/>
      <c r="U121" s="3"/>
      <c r="V121" s="3"/>
      <c r="W121" s="3"/>
      <c r="X121" s="222"/>
      <c r="Y121" s="223"/>
      <c r="Z121" s="224"/>
      <c r="AA121" s="224"/>
      <c r="AB121" s="222"/>
      <c r="AC121" s="222"/>
      <c r="AD121" s="222"/>
      <c r="AE121" s="240"/>
      <c r="AF121" s="241"/>
      <c r="AG121" s="242"/>
      <c r="AH121" s="222"/>
      <c r="AI121" s="222"/>
      <c r="AJ121" s="221"/>
      <c r="AK121" s="221"/>
      <c r="AL121" s="221"/>
      <c r="AM121" s="221"/>
      <c r="AN121" s="221"/>
    </row>
    <row r="122" spans="19:40" ht="15" customHeight="1" hidden="1">
      <c r="S122" s="3"/>
      <c r="T122" s="3"/>
      <c r="U122" s="3"/>
      <c r="V122" s="3"/>
      <c r="W122" s="3"/>
      <c r="X122" s="222"/>
      <c r="Y122" s="223"/>
      <c r="Z122" s="224"/>
      <c r="AA122" s="224"/>
      <c r="AB122" s="222"/>
      <c r="AC122" s="222"/>
      <c r="AD122" s="222"/>
      <c r="AE122" s="240"/>
      <c r="AF122" s="241"/>
      <c r="AG122" s="241"/>
      <c r="AH122" s="222"/>
      <c r="AI122" s="222"/>
      <c r="AJ122" s="221"/>
      <c r="AK122" s="221"/>
      <c r="AL122" s="221"/>
      <c r="AM122" s="221"/>
      <c r="AN122" s="221"/>
    </row>
    <row r="123" spans="19:40" ht="15" customHeight="1" hidden="1">
      <c r="S123" s="3"/>
      <c r="T123" s="3"/>
      <c r="U123" s="3"/>
      <c r="V123" s="3"/>
      <c r="W123" s="3"/>
      <c r="X123" s="222"/>
      <c r="Y123" s="243"/>
      <c r="Z123" s="241"/>
      <c r="AA123" s="241"/>
      <c r="AB123" s="222"/>
      <c r="AC123" s="222"/>
      <c r="AD123" s="222"/>
      <c r="AE123" s="240"/>
      <c r="AF123" s="241"/>
      <c r="AG123" s="241"/>
      <c r="AH123" s="222"/>
      <c r="AI123" s="222"/>
      <c r="AJ123" s="221"/>
      <c r="AK123" s="221"/>
      <c r="AL123" s="221"/>
      <c r="AM123" s="221"/>
      <c r="AN123" s="221"/>
    </row>
    <row r="124" spans="19:40" ht="15" customHeight="1" hidden="1">
      <c r="S124" s="3"/>
      <c r="T124" s="3"/>
      <c r="U124" s="3"/>
      <c r="V124" s="3"/>
      <c r="W124" s="3"/>
      <c r="X124" s="222"/>
      <c r="Y124" s="243"/>
      <c r="Z124" s="241"/>
      <c r="AA124" s="241"/>
      <c r="AB124" s="222"/>
      <c r="AC124" s="222"/>
      <c r="AD124" s="222"/>
      <c r="AE124" s="240"/>
      <c r="AF124" s="241"/>
      <c r="AG124" s="242"/>
      <c r="AH124" s="222"/>
      <c r="AI124" s="222"/>
      <c r="AJ124" s="221"/>
      <c r="AK124" s="221"/>
      <c r="AL124" s="221"/>
      <c r="AM124" s="221"/>
      <c r="AN124" s="221"/>
    </row>
    <row r="125" spans="19:40" ht="15" customHeight="1" hidden="1"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222"/>
      <c r="AE125" s="240"/>
      <c r="AF125" s="241"/>
      <c r="AG125" s="242"/>
      <c r="AH125" s="222"/>
      <c r="AI125" s="222"/>
      <c r="AJ125" s="221"/>
      <c r="AK125" s="221"/>
      <c r="AL125" s="221"/>
      <c r="AM125" s="221"/>
      <c r="AN125" s="221"/>
    </row>
    <row r="126" spans="19:40" ht="15" customHeight="1" hidden="1"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222"/>
      <c r="AE126" s="240"/>
      <c r="AF126" s="241"/>
      <c r="AG126" s="241"/>
      <c r="AH126" s="222"/>
      <c r="AI126" s="222"/>
      <c r="AJ126" s="221"/>
      <c r="AK126" s="221"/>
      <c r="AL126" s="221"/>
      <c r="AM126" s="221"/>
      <c r="AN126" s="221"/>
    </row>
    <row r="127" spans="19:40" ht="15" customHeight="1" hidden="1"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222"/>
      <c r="AE127" s="240"/>
      <c r="AF127" s="241"/>
      <c r="AG127" s="241"/>
      <c r="AH127" s="222"/>
      <c r="AI127" s="222"/>
      <c r="AJ127" s="221"/>
      <c r="AK127" s="221"/>
      <c r="AL127" s="221"/>
      <c r="AM127" s="221"/>
      <c r="AN127" s="221"/>
    </row>
    <row r="128" spans="19:40" ht="15" customHeight="1" hidden="1"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222"/>
      <c r="AE128" s="240"/>
      <c r="AF128" s="241"/>
      <c r="AG128" s="242"/>
      <c r="AH128" s="222"/>
      <c r="AI128" s="222"/>
      <c r="AJ128" s="221"/>
      <c r="AK128" s="221"/>
      <c r="AL128" s="221"/>
      <c r="AM128" s="221"/>
      <c r="AN128" s="221"/>
    </row>
    <row r="129" spans="19:40" ht="15" customHeight="1" hidden="1"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222"/>
      <c r="AE129" s="240"/>
      <c r="AF129" s="241"/>
      <c r="AG129" s="242"/>
      <c r="AH129" s="222"/>
      <c r="AI129" s="222"/>
      <c r="AJ129" s="221"/>
      <c r="AK129" s="221"/>
      <c r="AL129" s="221"/>
      <c r="AM129" s="221"/>
      <c r="AN129" s="221"/>
    </row>
    <row r="130" spans="19:40" ht="15" customHeight="1" hidden="1">
      <c r="S130" s="3"/>
      <c r="T130" s="3"/>
      <c r="U130" s="3"/>
      <c r="V130" s="3"/>
      <c r="W130" s="3"/>
      <c r="X130" s="3"/>
      <c r="Y130" s="3"/>
      <c r="Z130" s="61"/>
      <c r="AA130" s="61"/>
      <c r="AB130" s="3"/>
      <c r="AC130" s="3"/>
      <c r="AD130" s="222"/>
      <c r="AE130" s="240"/>
      <c r="AF130" s="241"/>
      <c r="AG130" s="241"/>
      <c r="AH130" s="222"/>
      <c r="AI130" s="222"/>
      <c r="AJ130" s="221"/>
      <c r="AK130" s="221"/>
      <c r="AL130" s="221"/>
      <c r="AM130" s="221"/>
      <c r="AN130" s="221"/>
    </row>
    <row r="131" spans="19:40" ht="15" customHeight="1" hidden="1"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222"/>
      <c r="AE131" s="240"/>
      <c r="AF131" s="241"/>
      <c r="AG131" s="241"/>
      <c r="AH131" s="222"/>
      <c r="AI131" s="222"/>
      <c r="AJ131" s="221"/>
      <c r="AK131" s="221"/>
      <c r="AL131" s="221"/>
      <c r="AM131" s="221"/>
      <c r="AN131" s="221"/>
    </row>
    <row r="132" spans="19:40" ht="15" customHeight="1" hidden="1"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222"/>
      <c r="AE132" s="240"/>
      <c r="AF132" s="241"/>
      <c r="AG132" s="242"/>
      <c r="AH132" s="222"/>
      <c r="AI132" s="222"/>
      <c r="AJ132" s="221"/>
      <c r="AK132" s="221"/>
      <c r="AL132" s="221"/>
      <c r="AM132" s="221"/>
      <c r="AN132" s="221"/>
    </row>
    <row r="133" spans="19:40" ht="15" customHeight="1" hidden="1"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222"/>
      <c r="AE133" s="240"/>
      <c r="AF133" s="241"/>
      <c r="AG133" s="242"/>
      <c r="AH133" s="222"/>
      <c r="AI133" s="222"/>
      <c r="AJ133" s="221"/>
      <c r="AK133" s="221"/>
      <c r="AL133" s="221"/>
      <c r="AM133" s="221"/>
      <c r="AN133" s="221"/>
    </row>
    <row r="134" spans="19:40" ht="15" customHeight="1" hidden="1"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222"/>
      <c r="AE134" s="240"/>
      <c r="AF134" s="241"/>
      <c r="AG134" s="241"/>
      <c r="AH134" s="222"/>
      <c r="AI134" s="222"/>
      <c r="AJ134" s="221"/>
      <c r="AK134" s="221"/>
      <c r="AL134" s="221"/>
      <c r="AM134" s="221"/>
      <c r="AN134" s="221"/>
    </row>
    <row r="135" spans="19:40" ht="1.5" customHeight="1" hidden="1"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222"/>
      <c r="AE135" s="240"/>
      <c r="AF135" s="241"/>
      <c r="AG135" s="241"/>
      <c r="AH135" s="222"/>
      <c r="AI135" s="222"/>
      <c r="AJ135" s="221"/>
      <c r="AK135" s="221"/>
      <c r="AL135" s="221"/>
      <c r="AM135" s="221"/>
      <c r="AN135" s="221"/>
    </row>
    <row r="136" spans="19:40" ht="15" customHeight="1" hidden="1"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222"/>
      <c r="AE136" s="240"/>
      <c r="AF136" s="241"/>
      <c r="AG136" s="242"/>
      <c r="AH136" s="222"/>
      <c r="AI136" s="222"/>
      <c r="AJ136" s="221"/>
      <c r="AK136" s="221"/>
      <c r="AL136" s="221"/>
      <c r="AM136" s="221"/>
      <c r="AN136" s="221"/>
    </row>
    <row r="137" spans="19:40" ht="15" customHeight="1" hidden="1"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222"/>
      <c r="AE137" s="240"/>
      <c r="AF137" s="241"/>
      <c r="AG137" s="242"/>
      <c r="AH137" s="222"/>
      <c r="AI137" s="222"/>
      <c r="AJ137" s="221"/>
      <c r="AK137" s="221"/>
      <c r="AL137" s="221"/>
      <c r="AM137" s="221"/>
      <c r="AN137" s="221"/>
    </row>
    <row r="138" spans="19:40" ht="15" customHeight="1" hidden="1"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222"/>
      <c r="AE138" s="240"/>
      <c r="AF138" s="241"/>
      <c r="AG138" s="241"/>
      <c r="AH138" s="222"/>
      <c r="AI138" s="222"/>
      <c r="AJ138" s="221"/>
      <c r="AK138" s="221"/>
      <c r="AL138" s="221"/>
      <c r="AM138" s="221"/>
      <c r="AN138" s="221"/>
    </row>
    <row r="139" spans="19:40" ht="15" customHeight="1" hidden="1"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222"/>
      <c r="AE139" s="240"/>
      <c r="AF139" s="241"/>
      <c r="AG139" s="241"/>
      <c r="AH139" s="222"/>
      <c r="AI139" s="222"/>
      <c r="AJ139" s="221"/>
      <c r="AK139" s="221"/>
      <c r="AL139" s="221"/>
      <c r="AM139" s="221"/>
      <c r="AN139" s="221"/>
    </row>
    <row r="140" spans="19:40" ht="22.5" customHeight="1" hidden="1"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9:40" ht="15" customHeight="1" hidden="1"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9:40" ht="15" customHeight="1" hidden="1"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9:40" ht="15" customHeight="1" hidden="1"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9:40" ht="15" customHeight="1" hidden="1"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9:40" ht="15" customHeight="1" hidden="1"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9:40" ht="15" customHeight="1" hidden="1"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9:40" ht="15" customHeight="1" hidden="1"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9:40" ht="15" customHeight="1" hidden="1"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9:40" ht="15" customHeight="1" hidden="1"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9:40" ht="15" customHeight="1" hidden="1"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9:40" ht="15" customHeight="1" hidden="1"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9:40" ht="5.25" customHeight="1" hidden="1"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160"/>
      <c r="AG152" s="160"/>
      <c r="AH152" s="3"/>
      <c r="AI152" s="3"/>
      <c r="AJ152" s="3"/>
      <c r="AK152" s="3"/>
      <c r="AL152" s="3"/>
      <c r="AM152" s="3"/>
      <c r="AN152" s="3"/>
    </row>
    <row r="153" spans="19:40" ht="15" customHeight="1" hidden="1"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9:40" ht="15" customHeight="1" hidden="1"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9:40" ht="15" customHeight="1" hidden="1"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9:40" ht="15" customHeight="1" hidden="1"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9:40" ht="15" customHeight="1" hidden="1"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9:40" ht="15" customHeight="1" hidden="1"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9:40" ht="15" customHeight="1" hidden="1"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9:40" ht="15" customHeight="1" hidden="1"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9:40" ht="15" customHeight="1" hidden="1"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9:40" ht="15" customHeight="1" hidden="1"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</row>
    <row r="163" spans="19:40" ht="15" customHeight="1" hidden="1"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83"/>
      <c r="AE163" s="6"/>
      <c r="AF163" s="83"/>
      <c r="AG163" s="83"/>
      <c r="AH163" s="226"/>
      <c r="AI163" s="226"/>
      <c r="AJ163" s="83"/>
      <c r="AK163" s="213"/>
      <c r="AL163" s="213"/>
      <c r="AM163" s="85"/>
      <c r="AN163" s="85"/>
    </row>
    <row r="164" spans="19:40" ht="15" customHeight="1" hidden="1"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83"/>
      <c r="AE164" s="84"/>
      <c r="AF164" s="85"/>
      <c r="AG164" s="85"/>
      <c r="AH164" s="86"/>
      <c r="AI164" s="85"/>
      <c r="AJ164" s="85"/>
      <c r="AK164" s="85"/>
      <c r="AL164" s="85"/>
      <c r="AM164" s="85"/>
      <c r="AN164" s="85"/>
    </row>
    <row r="165" spans="19:40" ht="15" customHeight="1" hidden="1"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156"/>
      <c r="AE165" s="83"/>
      <c r="AF165" s="156"/>
      <c r="AG165" s="163"/>
      <c r="AH165" s="227"/>
      <c r="AI165" s="227"/>
      <c r="AJ165" s="227"/>
      <c r="AK165" s="227"/>
      <c r="AL165" s="158"/>
      <c r="AM165" s="158"/>
      <c r="AN165" s="159"/>
    </row>
    <row r="166" spans="19:40" ht="15" customHeight="1" hidden="1"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7"/>
      <c r="AE166" s="7"/>
      <c r="AF166" s="7"/>
      <c r="AG166" s="7"/>
      <c r="AH166" s="228"/>
      <c r="AI166" s="228"/>
      <c r="AJ166" s="228"/>
      <c r="AK166" s="228"/>
      <c r="AL166" s="7"/>
      <c r="AM166" s="7"/>
      <c r="AN166" s="7"/>
    </row>
    <row r="167" spans="19:40" ht="15" customHeight="1" hidden="1"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222"/>
      <c r="AE167" s="223"/>
      <c r="AF167" s="223"/>
      <c r="AG167" s="224"/>
      <c r="AH167" s="222"/>
      <c r="AI167" s="222"/>
      <c r="AJ167" s="221"/>
      <c r="AK167" s="221"/>
      <c r="AL167" s="221"/>
      <c r="AM167" s="221"/>
      <c r="AN167" s="221"/>
    </row>
    <row r="168" spans="19:40" ht="15" customHeight="1" hidden="1"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222"/>
      <c r="AE168" s="223"/>
      <c r="AF168" s="223"/>
      <c r="AG168" s="224"/>
      <c r="AH168" s="222"/>
      <c r="AI168" s="222"/>
      <c r="AJ168" s="221"/>
      <c r="AK168" s="221"/>
      <c r="AL168" s="221"/>
      <c r="AM168" s="221"/>
      <c r="AN168" s="221"/>
    </row>
    <row r="169" spans="19:40" ht="15" customHeight="1" hidden="1"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222"/>
      <c r="AE169" s="223"/>
      <c r="AF169" s="223"/>
      <c r="AG169" s="224"/>
      <c r="AH169" s="222"/>
      <c r="AI169" s="222"/>
      <c r="AJ169" s="221"/>
      <c r="AK169" s="221"/>
      <c r="AL169" s="221"/>
      <c r="AM169" s="221"/>
      <c r="AN169" s="221"/>
    </row>
    <row r="170" spans="19:40" ht="15" customHeight="1" hidden="1"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222"/>
      <c r="AE170" s="223"/>
      <c r="AF170" s="223"/>
      <c r="AG170" s="224"/>
      <c r="AH170" s="222"/>
      <c r="AI170" s="222"/>
      <c r="AJ170" s="221"/>
      <c r="AK170" s="221"/>
      <c r="AL170" s="221"/>
      <c r="AM170" s="221"/>
      <c r="AN170" s="221"/>
    </row>
    <row r="171" spans="19:40" ht="15" customHeight="1" hidden="1"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222"/>
      <c r="AE171" s="223"/>
      <c r="AF171" s="223"/>
      <c r="AG171" s="224"/>
      <c r="AH171" s="222"/>
      <c r="AI171" s="222"/>
      <c r="AJ171" s="221"/>
      <c r="AK171" s="221"/>
      <c r="AL171" s="221"/>
      <c r="AM171" s="221"/>
      <c r="AN171" s="221"/>
    </row>
    <row r="172" spans="19:40" ht="15" customHeight="1" hidden="1"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222"/>
      <c r="AE172" s="223"/>
      <c r="AF172" s="223"/>
      <c r="AG172" s="224"/>
      <c r="AH172" s="222"/>
      <c r="AI172" s="222"/>
      <c r="AJ172" s="221"/>
      <c r="AK172" s="221"/>
      <c r="AL172" s="221"/>
      <c r="AM172" s="221"/>
      <c r="AN172" s="221"/>
    </row>
    <row r="173" spans="19:40" ht="15" customHeight="1" hidden="1"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222"/>
      <c r="AE173" s="223"/>
      <c r="AF173" s="223"/>
      <c r="AG173" s="224"/>
      <c r="AH173" s="222"/>
      <c r="AI173" s="222"/>
      <c r="AJ173" s="221"/>
      <c r="AK173" s="221"/>
      <c r="AL173" s="221"/>
      <c r="AM173" s="221"/>
      <c r="AN173" s="221"/>
    </row>
    <row r="174" spans="19:40" ht="15" customHeight="1" hidden="1"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222"/>
      <c r="AE174" s="223"/>
      <c r="AF174" s="223"/>
      <c r="AG174" s="224"/>
      <c r="AH174" s="222"/>
      <c r="AI174" s="222"/>
      <c r="AJ174" s="221"/>
      <c r="AK174" s="221"/>
      <c r="AL174" s="221"/>
      <c r="AM174" s="221"/>
      <c r="AN174" s="221"/>
    </row>
    <row r="175" spans="19:40" ht="15" customHeight="1" hidden="1"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222"/>
      <c r="AE175" s="223"/>
      <c r="AF175" s="223"/>
      <c r="AG175" s="224"/>
      <c r="AH175" s="222"/>
      <c r="AI175" s="222"/>
      <c r="AJ175" s="221"/>
      <c r="AK175" s="221"/>
      <c r="AL175" s="221"/>
      <c r="AM175" s="221"/>
      <c r="AN175" s="221"/>
    </row>
    <row r="176" spans="19:40" ht="15" customHeight="1" hidden="1"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222"/>
      <c r="AE176" s="223"/>
      <c r="AF176" s="223"/>
      <c r="AG176" s="224"/>
      <c r="AH176" s="222"/>
      <c r="AI176" s="222"/>
      <c r="AJ176" s="221"/>
      <c r="AK176" s="221"/>
      <c r="AL176" s="221"/>
      <c r="AM176" s="221"/>
      <c r="AN176" s="221"/>
    </row>
    <row r="177" spans="19:40" ht="3.75" customHeight="1" hidden="1"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222"/>
      <c r="AE177" s="223"/>
      <c r="AF177" s="223"/>
      <c r="AG177" s="224"/>
      <c r="AH177" s="222"/>
      <c r="AI177" s="222"/>
      <c r="AJ177" s="221"/>
      <c r="AK177" s="221"/>
      <c r="AL177" s="221"/>
      <c r="AM177" s="221"/>
      <c r="AN177" s="221"/>
    </row>
    <row r="178" spans="19:40" ht="15" customHeight="1" hidden="1"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222"/>
      <c r="AE178" s="223"/>
      <c r="AF178" s="223"/>
      <c r="AG178" s="224"/>
      <c r="AH178" s="222"/>
      <c r="AI178" s="222"/>
      <c r="AJ178" s="221"/>
      <c r="AK178" s="221"/>
      <c r="AL178" s="221"/>
      <c r="AM178" s="221"/>
      <c r="AN178" s="221"/>
    </row>
    <row r="179" spans="19:40" ht="15" customHeight="1" hidden="1"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222"/>
      <c r="AE179" s="223"/>
      <c r="AF179" s="223"/>
      <c r="AG179" s="224"/>
      <c r="AH179" s="222"/>
      <c r="AI179" s="222"/>
      <c r="AJ179" s="221"/>
      <c r="AK179" s="221"/>
      <c r="AL179" s="221"/>
      <c r="AM179" s="221"/>
      <c r="AN179" s="221"/>
    </row>
    <row r="180" spans="19:40" ht="15" customHeight="1" hidden="1"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222"/>
      <c r="AE180" s="223"/>
      <c r="AF180" s="223"/>
      <c r="AG180" s="224"/>
      <c r="AH180" s="222"/>
      <c r="AI180" s="222"/>
      <c r="AJ180" s="221"/>
      <c r="AK180" s="221"/>
      <c r="AL180" s="221"/>
      <c r="AM180" s="221"/>
      <c r="AN180" s="221"/>
    </row>
    <row r="181" spans="19:40" ht="15" customHeight="1" hidden="1"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222"/>
      <c r="AE181" s="223"/>
      <c r="AF181" s="223"/>
      <c r="AG181" s="224"/>
      <c r="AH181" s="222"/>
      <c r="AI181" s="222"/>
      <c r="AJ181" s="221"/>
      <c r="AK181" s="221"/>
      <c r="AL181" s="221"/>
      <c r="AM181" s="221"/>
      <c r="AN181" s="221"/>
    </row>
    <row r="182" spans="19:40" ht="15" customHeight="1" hidden="1"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222"/>
      <c r="AE182" s="223"/>
      <c r="AF182" s="223"/>
      <c r="AG182" s="224"/>
      <c r="AH182" s="222"/>
      <c r="AI182" s="222"/>
      <c r="AJ182" s="221"/>
      <c r="AK182" s="221"/>
      <c r="AL182" s="221"/>
      <c r="AM182" s="221"/>
      <c r="AN182" s="221"/>
    </row>
    <row r="183" spans="19:40" ht="15" customHeight="1" hidden="1"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222"/>
      <c r="AE183" s="223"/>
      <c r="AF183" s="223"/>
      <c r="AG183" s="224"/>
      <c r="AH183" s="222"/>
      <c r="AI183" s="222"/>
      <c r="AJ183" s="221"/>
      <c r="AK183" s="221"/>
      <c r="AL183" s="221"/>
      <c r="AM183" s="221"/>
      <c r="AN183" s="221"/>
    </row>
    <row r="184" spans="19:40" ht="19.5" customHeight="1" hidden="1"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222"/>
      <c r="AE184" s="223"/>
      <c r="AF184" s="223"/>
      <c r="AG184" s="224"/>
      <c r="AH184" s="222"/>
      <c r="AI184" s="222"/>
      <c r="AJ184" s="221"/>
      <c r="AK184" s="221"/>
      <c r="AL184" s="221"/>
      <c r="AM184" s="221"/>
      <c r="AN184" s="221"/>
    </row>
    <row r="185" spans="19:40" ht="19.5" customHeight="1" hidden="1"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222"/>
      <c r="AE185" s="223"/>
      <c r="AF185" s="223"/>
      <c r="AG185" s="224"/>
      <c r="AH185" s="222"/>
      <c r="AI185" s="222"/>
      <c r="AJ185" s="221"/>
      <c r="AK185" s="221"/>
      <c r="AL185" s="221"/>
      <c r="AM185" s="221"/>
      <c r="AN185" s="221"/>
    </row>
    <row r="186" spans="19:40" ht="19.5" customHeight="1" hidden="1"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222"/>
      <c r="AE186" s="223"/>
      <c r="AF186" s="223"/>
      <c r="AG186" s="224"/>
      <c r="AH186" s="222"/>
      <c r="AI186" s="222"/>
      <c r="AJ186" s="221"/>
      <c r="AK186" s="221"/>
      <c r="AL186" s="221"/>
      <c r="AM186" s="221"/>
      <c r="AN186" s="221"/>
    </row>
    <row r="187" spans="19:40" ht="19.5" customHeight="1" hidden="1"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222"/>
      <c r="AE187" s="223"/>
      <c r="AF187" s="223"/>
      <c r="AG187" s="224"/>
      <c r="AH187" s="222"/>
      <c r="AI187" s="222"/>
      <c r="AJ187" s="221"/>
      <c r="AK187" s="221"/>
      <c r="AL187" s="221"/>
      <c r="AM187" s="221"/>
      <c r="AN187" s="221"/>
    </row>
    <row r="188" spans="19:40" ht="19.5" customHeight="1" hidden="1"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222"/>
      <c r="AE188" s="223"/>
      <c r="AF188" s="223"/>
      <c r="AG188" s="224"/>
      <c r="AH188" s="222"/>
      <c r="AI188" s="222"/>
      <c r="AJ188" s="221"/>
      <c r="AK188" s="221"/>
      <c r="AL188" s="221"/>
      <c r="AM188" s="221"/>
      <c r="AN188" s="221"/>
    </row>
    <row r="189" spans="19:40" ht="19.5" customHeight="1" hidden="1"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222"/>
      <c r="AE189" s="223"/>
      <c r="AF189" s="223"/>
      <c r="AG189" s="224"/>
      <c r="AH189" s="222"/>
      <c r="AI189" s="222"/>
      <c r="AJ189" s="221"/>
      <c r="AK189" s="221"/>
      <c r="AL189" s="221"/>
      <c r="AM189" s="221"/>
      <c r="AN189" s="221"/>
    </row>
    <row r="190" spans="19:40" ht="19.5" customHeight="1" hidden="1"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222"/>
      <c r="AE190" s="223"/>
      <c r="AF190" s="223"/>
      <c r="AG190" s="224"/>
      <c r="AH190" s="222"/>
      <c r="AI190" s="222"/>
      <c r="AJ190" s="221"/>
      <c r="AK190" s="221"/>
      <c r="AL190" s="221"/>
      <c r="AM190" s="221"/>
      <c r="AN190" s="221"/>
    </row>
    <row r="191" spans="19:40" ht="13.5" customHeight="1" hidden="1"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222"/>
      <c r="AE191" s="223"/>
      <c r="AF191" s="223"/>
      <c r="AG191" s="224"/>
      <c r="AH191" s="222"/>
      <c r="AI191" s="222"/>
      <c r="AJ191" s="221"/>
      <c r="AK191" s="221"/>
      <c r="AL191" s="221"/>
      <c r="AM191" s="221"/>
      <c r="AN191" s="221"/>
    </row>
    <row r="192" spans="19:40" ht="13.5" customHeight="1" hidden="1"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222"/>
      <c r="AE192" s="223"/>
      <c r="AF192" s="223"/>
      <c r="AG192" s="224"/>
      <c r="AH192" s="222"/>
      <c r="AI192" s="222"/>
      <c r="AJ192" s="221"/>
      <c r="AK192" s="221"/>
      <c r="AL192" s="221"/>
      <c r="AM192" s="221"/>
      <c r="AN192" s="221"/>
    </row>
    <row r="193" spans="19:40" ht="12.75" customHeight="1" hidden="1"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222"/>
      <c r="AE193" s="223"/>
      <c r="AF193" s="223"/>
      <c r="AG193" s="224"/>
      <c r="AH193" s="222"/>
      <c r="AI193" s="222"/>
      <c r="AJ193" s="221"/>
      <c r="AK193" s="221"/>
      <c r="AL193" s="221"/>
      <c r="AM193" s="221"/>
      <c r="AN193" s="221"/>
    </row>
    <row r="194" spans="19:40" ht="4.5" customHeight="1" hidden="1"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222"/>
      <c r="AE194" s="223"/>
      <c r="AF194" s="223"/>
      <c r="AG194" s="224"/>
      <c r="AH194" s="222"/>
      <c r="AI194" s="222"/>
      <c r="AJ194" s="221"/>
      <c r="AK194" s="221"/>
      <c r="AL194" s="221"/>
      <c r="AM194" s="221"/>
      <c r="AN194" s="221"/>
    </row>
    <row r="195" spans="19:40" ht="13.5" customHeight="1" hidden="1"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222"/>
      <c r="AE195" s="223"/>
      <c r="AF195" s="223"/>
      <c r="AG195" s="224"/>
      <c r="AH195" s="222"/>
      <c r="AI195" s="222"/>
      <c r="AJ195" s="221"/>
      <c r="AK195" s="221"/>
      <c r="AL195" s="221"/>
      <c r="AM195" s="221"/>
      <c r="AN195" s="221"/>
    </row>
    <row r="196" spans="19:40" ht="13.5" customHeight="1" hidden="1"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222"/>
      <c r="AE196" s="223"/>
      <c r="AF196" s="223"/>
      <c r="AG196" s="224"/>
      <c r="AH196" s="222"/>
      <c r="AI196" s="222"/>
      <c r="AJ196" s="221"/>
      <c r="AK196" s="221"/>
      <c r="AL196" s="221"/>
      <c r="AM196" s="221"/>
      <c r="AN196" s="221"/>
    </row>
    <row r="197" spans="19:40" ht="12" customHeight="1" hidden="1"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222"/>
      <c r="AE197" s="223"/>
      <c r="AF197" s="223"/>
      <c r="AG197" s="224"/>
      <c r="AH197" s="222"/>
      <c r="AI197" s="222"/>
      <c r="AJ197" s="221"/>
      <c r="AK197" s="221"/>
      <c r="AL197" s="221"/>
      <c r="AM197" s="221"/>
      <c r="AN197" s="221"/>
    </row>
    <row r="198" spans="19:40" ht="13.5" customHeight="1" hidden="1"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222"/>
      <c r="AE198" s="223"/>
      <c r="AF198" s="223"/>
      <c r="AG198" s="224"/>
      <c r="AH198" s="222"/>
      <c r="AI198" s="222"/>
      <c r="AJ198" s="221"/>
      <c r="AK198" s="221"/>
      <c r="AL198" s="221"/>
      <c r="AM198" s="221"/>
      <c r="AN198" s="221"/>
    </row>
    <row r="199" spans="19:40" ht="12.75" hidden="1"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9:40" ht="12.75" hidden="1"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9:40" ht="20.25" hidden="1"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160"/>
      <c r="AG201" s="160"/>
      <c r="AH201" s="3"/>
      <c r="AI201" s="3"/>
      <c r="AJ201" s="3"/>
      <c r="AK201" s="3"/>
      <c r="AL201" s="3"/>
      <c r="AM201" s="3"/>
      <c r="AN201" s="3"/>
    </row>
    <row r="202" spans="30:40" ht="22.5">
      <c r="AD202" s="209" t="s">
        <v>18</v>
      </c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</row>
    <row r="203" spans="30:40" ht="20.25">
      <c r="AD203" s="79" t="s">
        <v>13</v>
      </c>
      <c r="AE203" s="80" t="s">
        <v>27</v>
      </c>
      <c r="AF203" s="79"/>
      <c r="AG203" s="79"/>
      <c r="AH203" s="210" t="s">
        <v>28</v>
      </c>
      <c r="AI203" s="211"/>
      <c r="AJ203" s="79"/>
      <c r="AK203" s="212" t="s">
        <v>20</v>
      </c>
      <c r="AL203" s="213"/>
      <c r="AM203" s="81">
        <v>1</v>
      </c>
      <c r="AN203" s="82"/>
    </row>
    <row r="204" spans="30:40" ht="16.5" thickBot="1">
      <c r="AD204" s="83"/>
      <c r="AE204" s="84"/>
      <c r="AF204" s="85"/>
      <c r="AG204" s="85"/>
      <c r="AH204" s="86"/>
      <c r="AI204" s="85"/>
      <c r="AJ204" s="85"/>
      <c r="AK204" s="85"/>
      <c r="AL204" s="85"/>
      <c r="AM204" s="85"/>
      <c r="AN204" s="85"/>
    </row>
    <row r="205" spans="30:40" ht="26.25" thickBot="1">
      <c r="AD205" s="87" t="s">
        <v>3</v>
      </c>
      <c r="AE205" s="88" t="s">
        <v>4</v>
      </c>
      <c r="AF205" s="87" t="s">
        <v>5</v>
      </c>
      <c r="AG205" s="103" t="s">
        <v>6</v>
      </c>
      <c r="AH205" s="214" t="s">
        <v>21</v>
      </c>
      <c r="AI205" s="215"/>
      <c r="AJ205" s="214" t="s">
        <v>22</v>
      </c>
      <c r="AK205" s="215"/>
      <c r="AL205" s="104" t="s">
        <v>23</v>
      </c>
      <c r="AM205" s="104" t="s">
        <v>24</v>
      </c>
      <c r="AN205" s="105" t="s">
        <v>25</v>
      </c>
    </row>
    <row r="206" spans="30:40" ht="13.5" thickBot="1">
      <c r="AD206" s="93"/>
      <c r="AE206" s="93"/>
      <c r="AF206" s="93"/>
      <c r="AG206" s="93"/>
      <c r="AH206" s="216"/>
      <c r="AI206" s="216"/>
      <c r="AJ206" s="216"/>
      <c r="AK206" s="216"/>
      <c r="AL206" s="93"/>
      <c r="AM206" s="93"/>
      <c r="AN206" s="93"/>
    </row>
    <row r="207" spans="30:40" ht="13.5" customHeight="1" thickTop="1">
      <c r="AD207" s="238">
        <v>1</v>
      </c>
      <c r="AE207" s="197" t="str">
        <f>VLOOKUP($AD207,$B$7:$E$123,2)</f>
        <v> Богомолов Илья</v>
      </c>
      <c r="AF207" s="199" t="str">
        <f>VLOOKUP($AD207,$B$7:$E$123,3)</f>
        <v>Солигорск</v>
      </c>
      <c r="AG207" s="199">
        <f>VLOOKUP($AD207,$B$7:$E$123,4)</f>
        <v>2013</v>
      </c>
      <c r="AH207" s="201"/>
      <c r="AI207" s="202"/>
      <c r="AJ207" s="205"/>
      <c r="AK207" s="206"/>
      <c r="AL207" s="173"/>
      <c r="AM207" s="173"/>
      <c r="AN207" s="176"/>
    </row>
    <row r="208" spans="30:40" ht="13.5" customHeight="1" thickBot="1">
      <c r="AD208" s="196"/>
      <c r="AE208" s="198"/>
      <c r="AF208" s="200"/>
      <c r="AG208" s="200"/>
      <c r="AH208" s="203"/>
      <c r="AI208" s="204"/>
      <c r="AJ208" s="207"/>
      <c r="AK208" s="208"/>
      <c r="AL208" s="174"/>
      <c r="AM208" s="175"/>
      <c r="AN208" s="177"/>
    </row>
    <row r="209" spans="30:40" ht="12.75" customHeight="1">
      <c r="AD209" s="231">
        <v>2</v>
      </c>
      <c r="AE209" s="180" t="str">
        <f>VLOOKUP($AD209,$B$7:$E$123,2)</f>
        <v>Римашевский Родион</v>
      </c>
      <c r="AF209" s="182" t="str">
        <f>VLOOKUP($AD209,$B$7:$E$123,3)</f>
        <v>Солигорск</v>
      </c>
      <c r="AG209" s="182">
        <f>VLOOKUP($AD209,$B$7:$E$123,4)</f>
        <v>2013</v>
      </c>
      <c r="AH209" s="186"/>
      <c r="AI209" s="187"/>
      <c r="AJ209" s="190"/>
      <c r="AK209" s="191"/>
      <c r="AL209" s="194"/>
      <c r="AM209" s="169"/>
      <c r="AN209" s="171"/>
    </row>
    <row r="210" spans="30:40" ht="13.5" customHeight="1" thickBot="1">
      <c r="AD210" s="179"/>
      <c r="AE210" s="181"/>
      <c r="AF210" s="183"/>
      <c r="AG210" s="183"/>
      <c r="AH210" s="188"/>
      <c r="AI210" s="189"/>
      <c r="AJ210" s="192"/>
      <c r="AK210" s="193"/>
      <c r="AL210" s="170"/>
      <c r="AM210" s="170"/>
      <c r="AN210" s="172"/>
    </row>
    <row r="211" spans="30:40" ht="13.5" customHeight="1" thickTop="1">
      <c r="AD211" s="238">
        <v>3</v>
      </c>
      <c r="AE211" s="234" t="str">
        <f>VLOOKUP($AD211,$B$7:$E$123,2)</f>
        <v>Крылов Даниил</v>
      </c>
      <c r="AF211" s="236" t="str">
        <f>VLOOKUP($AD211,$B$7:$E$123,3)</f>
        <v>Солигорск</v>
      </c>
      <c r="AG211" s="199">
        <f>VLOOKUP($AD211,$B$7:$E$123,4)</f>
        <v>2013</v>
      </c>
      <c r="AH211" s="201"/>
      <c r="AI211" s="202"/>
      <c r="AJ211" s="205"/>
      <c r="AK211" s="206"/>
      <c r="AL211" s="173"/>
      <c r="AM211" s="173"/>
      <c r="AN211" s="176"/>
    </row>
    <row r="212" spans="30:40" ht="13.5" customHeight="1" thickBot="1">
      <c r="AD212" s="231"/>
      <c r="AE212" s="235"/>
      <c r="AF212" s="237"/>
      <c r="AG212" s="200"/>
      <c r="AH212" s="203"/>
      <c r="AI212" s="204"/>
      <c r="AJ212" s="207"/>
      <c r="AK212" s="208"/>
      <c r="AL212" s="174"/>
      <c r="AM212" s="175"/>
      <c r="AN212" s="177"/>
    </row>
    <row r="213" spans="30:40" ht="12.75">
      <c r="AD213" s="239">
        <v>4</v>
      </c>
      <c r="AE213" s="232" t="str">
        <f>VLOOKUP($AD213,$B$7:$E$123,2)</f>
        <v>Богачёв Тимур</v>
      </c>
      <c r="AF213" s="182" t="str">
        <f>VLOOKUP($AD213,$B$7:$E$123,3)</f>
        <v>Солигорск</v>
      </c>
      <c r="AG213" s="182">
        <f>VLOOKUP($AD213,$B$7:$E$123,4)</f>
        <v>2013</v>
      </c>
      <c r="AH213" s="186"/>
      <c r="AI213" s="187"/>
      <c r="AJ213" s="190"/>
      <c r="AK213" s="191"/>
      <c r="AL213" s="194"/>
      <c r="AM213" s="169"/>
      <c r="AN213" s="171"/>
    </row>
    <row r="214" spans="30:40" ht="13.5" thickBot="1">
      <c r="AD214" s="179"/>
      <c r="AE214" s="233"/>
      <c r="AF214" s="183"/>
      <c r="AG214" s="183"/>
      <c r="AH214" s="188"/>
      <c r="AI214" s="189"/>
      <c r="AJ214" s="192"/>
      <c r="AK214" s="193"/>
      <c r="AL214" s="170"/>
      <c r="AM214" s="170"/>
      <c r="AN214" s="172"/>
    </row>
    <row r="215" spans="30:40" ht="13.5" customHeight="1" thickTop="1">
      <c r="AD215" s="238">
        <v>5</v>
      </c>
      <c r="AE215" s="234" t="str">
        <f>VLOOKUP($AD215,$B$7:$E$123,2)</f>
        <v>Гвоздицкий Иван</v>
      </c>
      <c r="AF215" s="236" t="str">
        <f>VLOOKUP($AD215,$B$7:$E$123,3)</f>
        <v>Солигорск</v>
      </c>
      <c r="AG215" s="199">
        <f>VLOOKUP($AD215,$B$7:$E$123,4)</f>
        <v>2013</v>
      </c>
      <c r="AH215" s="201"/>
      <c r="AI215" s="202"/>
      <c r="AJ215" s="205"/>
      <c r="AK215" s="206"/>
      <c r="AL215" s="173"/>
      <c r="AM215" s="173"/>
      <c r="AN215" s="176"/>
    </row>
    <row r="216" spans="30:40" ht="13.5" customHeight="1" thickBot="1">
      <c r="AD216" s="231"/>
      <c r="AE216" s="235"/>
      <c r="AF216" s="237"/>
      <c r="AG216" s="200"/>
      <c r="AH216" s="203"/>
      <c r="AI216" s="204"/>
      <c r="AJ216" s="207"/>
      <c r="AK216" s="208"/>
      <c r="AL216" s="174"/>
      <c r="AM216" s="175"/>
      <c r="AN216" s="177"/>
    </row>
    <row r="217" spans="30:40" ht="12.75">
      <c r="AD217" s="239">
        <v>6</v>
      </c>
      <c r="AE217" s="232" t="str">
        <f>VLOOKUP($AD217,$B$7:$E$123,2)</f>
        <v>Мемус Иван</v>
      </c>
      <c r="AF217" s="182" t="str">
        <f>VLOOKUP($AD217,$B$7:$E$123,3)</f>
        <v>Солигорск</v>
      </c>
      <c r="AG217" s="182">
        <f>VLOOKUP($AD217,$B$7:$E$123,4)</f>
        <v>2013</v>
      </c>
      <c r="AH217" s="186"/>
      <c r="AI217" s="187"/>
      <c r="AJ217" s="190"/>
      <c r="AK217" s="191"/>
      <c r="AL217" s="194"/>
      <c r="AM217" s="169"/>
      <c r="AN217" s="171"/>
    </row>
    <row r="218" spans="30:40" ht="13.5" thickBot="1">
      <c r="AD218" s="179"/>
      <c r="AE218" s="233"/>
      <c r="AF218" s="183"/>
      <c r="AG218" s="183"/>
      <c r="AH218" s="188"/>
      <c r="AI218" s="189"/>
      <c r="AJ218" s="192"/>
      <c r="AK218" s="193"/>
      <c r="AL218" s="170"/>
      <c r="AM218" s="170"/>
      <c r="AN218" s="172"/>
    </row>
    <row r="219" spans="30:40" ht="13.5" customHeight="1" thickTop="1">
      <c r="AD219" s="238">
        <v>7</v>
      </c>
      <c r="AE219" s="234" t="str">
        <f>VLOOKUP($AD219,$B$7:$E$123,2)</f>
        <v>Ларин Назар</v>
      </c>
      <c r="AF219" s="236" t="str">
        <f>VLOOKUP($AD219,$B$7:$E$123,3)</f>
        <v>Солигорск</v>
      </c>
      <c r="AG219" s="199">
        <f>VLOOKUP($AD219,$B$7:$E$123,4)</f>
        <v>2013</v>
      </c>
      <c r="AH219" s="201"/>
      <c r="AI219" s="202"/>
      <c r="AJ219" s="205"/>
      <c r="AK219" s="206"/>
      <c r="AL219" s="173"/>
      <c r="AM219" s="173"/>
      <c r="AN219" s="176"/>
    </row>
    <row r="220" spans="30:40" ht="13.5" customHeight="1" thickBot="1">
      <c r="AD220" s="231"/>
      <c r="AE220" s="235"/>
      <c r="AF220" s="237"/>
      <c r="AG220" s="200"/>
      <c r="AH220" s="203"/>
      <c r="AI220" s="204"/>
      <c r="AJ220" s="207"/>
      <c r="AK220" s="208"/>
      <c r="AL220" s="174"/>
      <c r="AM220" s="175"/>
      <c r="AN220" s="177"/>
    </row>
    <row r="221" spans="30:40" ht="12.75">
      <c r="AD221" s="239">
        <v>8</v>
      </c>
      <c r="AE221" s="232" t="str">
        <f>VLOOKUP($AD221,$B$7:$E$123,2)</f>
        <v>Мальцев Михаил</v>
      </c>
      <c r="AF221" s="182" t="str">
        <f>VLOOKUP($AD221,$B$7:$E$123,3)</f>
        <v>Солигорск</v>
      </c>
      <c r="AG221" s="182">
        <f>VLOOKUP($AD221,$B$7:$E$123,4)</f>
        <v>2013</v>
      </c>
      <c r="AH221" s="186"/>
      <c r="AI221" s="187"/>
      <c r="AJ221" s="190"/>
      <c r="AK221" s="191"/>
      <c r="AL221" s="194"/>
      <c r="AM221" s="169"/>
      <c r="AN221" s="171"/>
    </row>
    <row r="222" spans="30:40" ht="13.5" thickBot="1">
      <c r="AD222" s="231"/>
      <c r="AE222" s="233"/>
      <c r="AF222" s="183"/>
      <c r="AG222" s="183"/>
      <c r="AH222" s="188"/>
      <c r="AI222" s="189"/>
      <c r="AJ222" s="192"/>
      <c r="AK222" s="193"/>
      <c r="AL222" s="170"/>
      <c r="AM222" s="170"/>
      <c r="AN222" s="172"/>
    </row>
    <row r="223" spans="30:40" ht="13.5" thickTop="1">
      <c r="AD223" s="106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30:40" ht="12.75"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6" spans="32:36" ht="20.25">
      <c r="AF226" s="96" t="s">
        <v>26</v>
      </c>
      <c r="AG226" s="96"/>
      <c r="AH226" s="3"/>
      <c r="AI226" s="19"/>
      <c r="AJ226" s="19"/>
    </row>
    <row r="229" spans="30:40" ht="22.5">
      <c r="AD229" s="209" t="s">
        <v>18</v>
      </c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</row>
    <row r="230" spans="30:40" ht="20.25">
      <c r="AD230" s="79" t="s">
        <v>13</v>
      </c>
      <c r="AE230" s="80" t="s">
        <v>27</v>
      </c>
      <c r="AF230" s="79"/>
      <c r="AG230" s="79"/>
      <c r="AH230" s="210" t="s">
        <v>29</v>
      </c>
      <c r="AI230" s="211"/>
      <c r="AJ230" s="79"/>
      <c r="AK230" s="212" t="s">
        <v>20</v>
      </c>
      <c r="AL230" s="213"/>
      <c r="AM230" s="81">
        <v>1</v>
      </c>
      <c r="AN230" s="82"/>
    </row>
    <row r="231" spans="30:40" ht="16.5" thickBot="1">
      <c r="AD231" s="83"/>
      <c r="AE231" s="84"/>
      <c r="AF231" s="85"/>
      <c r="AG231" s="85"/>
      <c r="AH231" s="86"/>
      <c r="AI231" s="85"/>
      <c r="AJ231" s="85"/>
      <c r="AK231" s="85"/>
      <c r="AL231" s="85"/>
      <c r="AM231" s="85"/>
      <c r="AN231" s="85"/>
    </row>
    <row r="232" spans="30:40" ht="26.25" thickBot="1">
      <c r="AD232" s="87" t="s">
        <v>3</v>
      </c>
      <c r="AE232" s="88" t="s">
        <v>4</v>
      </c>
      <c r="AF232" s="87" t="s">
        <v>5</v>
      </c>
      <c r="AG232" s="103" t="s">
        <v>6</v>
      </c>
      <c r="AH232" s="214" t="s">
        <v>21</v>
      </c>
      <c r="AI232" s="215"/>
      <c r="AJ232" s="214" t="s">
        <v>22</v>
      </c>
      <c r="AK232" s="215"/>
      <c r="AL232" s="104" t="s">
        <v>23</v>
      </c>
      <c r="AM232" s="104" t="s">
        <v>24</v>
      </c>
      <c r="AN232" s="105" t="s">
        <v>25</v>
      </c>
    </row>
    <row r="233" spans="30:40" ht="13.5" thickBot="1">
      <c r="AD233" s="93"/>
      <c r="AE233" s="93"/>
      <c r="AF233" s="93"/>
      <c r="AG233" s="93"/>
      <c r="AH233" s="216"/>
      <c r="AI233" s="216"/>
      <c r="AJ233" s="216"/>
      <c r="AK233" s="216"/>
      <c r="AL233" s="93"/>
      <c r="AM233" s="93"/>
      <c r="AN233" s="93"/>
    </row>
    <row r="234" spans="30:40" ht="13.5" customHeight="1" thickTop="1">
      <c r="AD234" s="238">
        <f>VALUE(K7)</f>
        <v>2</v>
      </c>
      <c r="AE234" s="197" t="str">
        <f>VLOOKUP($AD234,$B$7:$E$123,2)</f>
        <v>Римашевский Родион</v>
      </c>
      <c r="AF234" s="199" t="str">
        <f>VLOOKUP($AD234,$B$7:$E$123,3)</f>
        <v>Солигорск</v>
      </c>
      <c r="AG234" s="199">
        <f>VLOOKUP($AD234,$B$7:$E$123,4)</f>
        <v>2013</v>
      </c>
      <c r="AH234" s="201"/>
      <c r="AI234" s="202"/>
      <c r="AJ234" s="205"/>
      <c r="AK234" s="206"/>
      <c r="AL234" s="173"/>
      <c r="AM234" s="173"/>
      <c r="AN234" s="176"/>
    </row>
    <row r="235" spans="30:40" ht="13.5" customHeight="1" thickBot="1">
      <c r="AD235" s="196"/>
      <c r="AE235" s="198"/>
      <c r="AF235" s="200"/>
      <c r="AG235" s="200"/>
      <c r="AH235" s="203"/>
      <c r="AI235" s="204"/>
      <c r="AJ235" s="207"/>
      <c r="AK235" s="208"/>
      <c r="AL235" s="174"/>
      <c r="AM235" s="175"/>
      <c r="AN235" s="177"/>
    </row>
    <row r="236" spans="30:40" ht="12.75" customHeight="1">
      <c r="AD236" s="230">
        <f>K12</f>
        <v>4</v>
      </c>
      <c r="AE236" s="180" t="str">
        <f>VLOOKUP($AD236,$B$7:$E$123,2)</f>
        <v>Богачёв Тимур</v>
      </c>
      <c r="AF236" s="182" t="str">
        <f>VLOOKUP($AD236,$B$7:$E$123,3)</f>
        <v>Солигорск</v>
      </c>
      <c r="AG236" s="182">
        <f>VLOOKUP($AD236,$B$7:$E$123,4)</f>
        <v>2013</v>
      </c>
      <c r="AH236" s="186"/>
      <c r="AI236" s="187"/>
      <c r="AJ236" s="190"/>
      <c r="AK236" s="191"/>
      <c r="AL236" s="194"/>
      <c r="AM236" s="169"/>
      <c r="AN236" s="171"/>
    </row>
    <row r="237" spans="30:40" ht="13.5" customHeight="1" thickBot="1">
      <c r="AD237" s="179"/>
      <c r="AE237" s="181"/>
      <c r="AF237" s="183"/>
      <c r="AG237" s="183"/>
      <c r="AH237" s="188"/>
      <c r="AI237" s="189"/>
      <c r="AJ237" s="192"/>
      <c r="AK237" s="193"/>
      <c r="AL237" s="170"/>
      <c r="AM237" s="170"/>
      <c r="AN237" s="172"/>
    </row>
    <row r="238" spans="30:40" ht="13.5" customHeight="1" thickTop="1">
      <c r="AD238" s="195">
        <f>K17</f>
        <v>6</v>
      </c>
      <c r="AE238" s="234" t="str">
        <f>VLOOKUP($AD238,$B$7:$E$123,2)</f>
        <v>Мемус Иван</v>
      </c>
      <c r="AF238" s="236" t="str">
        <f>VLOOKUP($AD238,$B$7:$E$123,3)</f>
        <v>Солигорск</v>
      </c>
      <c r="AG238" s="199">
        <f>VLOOKUP($AD238,$B$7:$E$123,4)</f>
        <v>2013</v>
      </c>
      <c r="AH238" s="201"/>
      <c r="AI238" s="202"/>
      <c r="AJ238" s="205"/>
      <c r="AK238" s="206"/>
      <c r="AL238" s="173"/>
      <c r="AM238" s="173"/>
      <c r="AN238" s="176"/>
    </row>
    <row r="239" spans="30:40" ht="13.5" customHeight="1" thickBot="1">
      <c r="AD239" s="196"/>
      <c r="AE239" s="235"/>
      <c r="AF239" s="237"/>
      <c r="AG239" s="200"/>
      <c r="AH239" s="203"/>
      <c r="AI239" s="204"/>
      <c r="AJ239" s="207"/>
      <c r="AK239" s="208"/>
      <c r="AL239" s="174"/>
      <c r="AM239" s="175"/>
      <c r="AN239" s="177"/>
    </row>
    <row r="240" spans="30:40" ht="12.75">
      <c r="AD240" s="230">
        <f>K22</f>
        <v>8</v>
      </c>
      <c r="AE240" s="232" t="str">
        <f>VLOOKUP($AD240,$B$7:$E$123,2)</f>
        <v>Мальцев Михаил</v>
      </c>
      <c r="AF240" s="182" t="str">
        <f>VLOOKUP($AD240,$B$7:$E$123,3)</f>
        <v>Солигорск</v>
      </c>
      <c r="AG240" s="182">
        <f>VLOOKUP($AD240,$B$7:$E$123,4)</f>
        <v>2013</v>
      </c>
      <c r="AH240" s="186"/>
      <c r="AI240" s="187"/>
      <c r="AJ240" s="190"/>
      <c r="AK240" s="191"/>
      <c r="AL240" s="194"/>
      <c r="AM240" s="169"/>
      <c r="AN240" s="171"/>
    </row>
    <row r="241" spans="30:40" ht="13.5" thickBot="1">
      <c r="AD241" s="231"/>
      <c r="AE241" s="233"/>
      <c r="AF241" s="183"/>
      <c r="AG241" s="183"/>
      <c r="AH241" s="188"/>
      <c r="AI241" s="189"/>
      <c r="AJ241" s="192"/>
      <c r="AK241" s="193"/>
      <c r="AL241" s="170"/>
      <c r="AM241" s="170"/>
      <c r="AN241" s="172"/>
    </row>
    <row r="242" ht="13.5" thickTop="1">
      <c r="AD242" s="107"/>
    </row>
    <row r="244" spans="32:36" ht="12.75">
      <c r="AF244" s="52" t="s">
        <v>26</v>
      </c>
      <c r="AG244" s="52"/>
      <c r="AH244" s="3"/>
      <c r="AI244" s="19"/>
      <c r="AJ244" s="19"/>
    </row>
    <row r="252" ht="12" customHeight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spans="30:40" ht="22.5" hidden="1">
      <c r="AD263" s="225"/>
      <c r="AE263" s="225"/>
      <c r="AF263" s="225"/>
      <c r="AG263" s="225"/>
      <c r="AH263" s="225"/>
      <c r="AI263" s="225"/>
      <c r="AJ263" s="225"/>
      <c r="AK263" s="225"/>
      <c r="AL263" s="225"/>
      <c r="AM263" s="225"/>
      <c r="AN263" s="225"/>
    </row>
    <row r="264" spans="30:40" ht="20.25" hidden="1">
      <c r="AD264" s="83"/>
      <c r="AE264" s="6"/>
      <c r="AF264" s="83"/>
      <c r="AG264" s="83"/>
      <c r="AH264" s="226"/>
      <c r="AI264" s="226"/>
      <c r="AJ264" s="83"/>
      <c r="AK264" s="213"/>
      <c r="AL264" s="213"/>
      <c r="AM264" s="85"/>
      <c r="AN264" s="85"/>
    </row>
    <row r="265" spans="30:40" ht="15.75" hidden="1">
      <c r="AD265" s="83"/>
      <c r="AE265" s="84"/>
      <c r="AF265" s="85"/>
      <c r="AG265" s="85"/>
      <c r="AH265" s="86"/>
      <c r="AI265" s="85"/>
      <c r="AJ265" s="85"/>
      <c r="AK265" s="85"/>
      <c r="AL265" s="85"/>
      <c r="AM265" s="85"/>
      <c r="AN265" s="85"/>
    </row>
    <row r="266" spans="30:40" ht="12.75" hidden="1">
      <c r="AD266" s="156"/>
      <c r="AE266" s="83"/>
      <c r="AF266" s="156"/>
      <c r="AG266" s="163"/>
      <c r="AH266" s="227"/>
      <c r="AI266" s="227"/>
      <c r="AJ266" s="227"/>
      <c r="AK266" s="227"/>
      <c r="AL266" s="158"/>
      <c r="AM266" s="158"/>
      <c r="AN266" s="159"/>
    </row>
    <row r="267" spans="30:40" ht="12.75" hidden="1">
      <c r="AD267" s="7"/>
      <c r="AE267" s="7"/>
      <c r="AF267" s="7"/>
      <c r="AG267" s="7"/>
      <c r="AH267" s="228"/>
      <c r="AI267" s="228"/>
      <c r="AJ267" s="228"/>
      <c r="AK267" s="228"/>
      <c r="AL267" s="7"/>
      <c r="AM267" s="7"/>
      <c r="AN267" s="7"/>
    </row>
    <row r="268" spans="30:40" ht="13.5" customHeight="1" hidden="1">
      <c r="AD268" s="229"/>
      <c r="AE268" s="223"/>
      <c r="AF268" s="224"/>
      <c r="AG268" s="224"/>
      <c r="AH268" s="222"/>
      <c r="AI268" s="222"/>
      <c r="AJ268" s="221"/>
      <c r="AK268" s="221"/>
      <c r="AL268" s="221"/>
      <c r="AM268" s="221"/>
      <c r="AN268" s="221"/>
    </row>
    <row r="269" spans="30:40" ht="13.5" customHeight="1" hidden="1">
      <c r="AD269" s="222"/>
      <c r="AE269" s="223"/>
      <c r="AF269" s="224"/>
      <c r="AG269" s="224"/>
      <c r="AH269" s="222"/>
      <c r="AI269" s="222"/>
      <c r="AJ269" s="221"/>
      <c r="AK269" s="221"/>
      <c r="AL269" s="221"/>
      <c r="AM269" s="221"/>
      <c r="AN269" s="221"/>
    </row>
    <row r="270" spans="30:40" ht="12.75" customHeight="1" hidden="1">
      <c r="AD270" s="229"/>
      <c r="AE270" s="223"/>
      <c r="AF270" s="224"/>
      <c r="AG270" s="224"/>
      <c r="AH270" s="222"/>
      <c r="AI270" s="222"/>
      <c r="AJ270" s="221"/>
      <c r="AK270" s="221"/>
      <c r="AL270" s="221"/>
      <c r="AM270" s="221"/>
      <c r="AN270" s="221"/>
    </row>
    <row r="271" spans="30:40" ht="13.5" customHeight="1" hidden="1">
      <c r="AD271" s="222"/>
      <c r="AE271" s="223"/>
      <c r="AF271" s="224"/>
      <c r="AG271" s="224"/>
      <c r="AH271" s="222"/>
      <c r="AI271" s="222"/>
      <c r="AJ271" s="221"/>
      <c r="AK271" s="221"/>
      <c r="AL271" s="221"/>
      <c r="AM271" s="221"/>
      <c r="AN271" s="221"/>
    </row>
    <row r="272" spans="30:40" ht="13.5" customHeight="1" hidden="1">
      <c r="AD272" s="229"/>
      <c r="AE272" s="223"/>
      <c r="AF272" s="224"/>
      <c r="AG272" s="224"/>
      <c r="AH272" s="222"/>
      <c r="AI272" s="222"/>
      <c r="AJ272" s="221"/>
      <c r="AK272" s="221"/>
      <c r="AL272" s="221"/>
      <c r="AM272" s="221"/>
      <c r="AN272" s="221"/>
    </row>
    <row r="273" spans="30:40" ht="13.5" customHeight="1" hidden="1">
      <c r="AD273" s="222"/>
      <c r="AE273" s="223"/>
      <c r="AF273" s="224"/>
      <c r="AG273" s="224"/>
      <c r="AH273" s="222"/>
      <c r="AI273" s="222"/>
      <c r="AJ273" s="221"/>
      <c r="AK273" s="221"/>
      <c r="AL273" s="221"/>
      <c r="AM273" s="221"/>
      <c r="AN273" s="221"/>
    </row>
    <row r="274" spans="30:40" ht="12.75" customHeight="1" hidden="1">
      <c r="AD274" s="222"/>
      <c r="AE274" s="223"/>
      <c r="AF274" s="224"/>
      <c r="AG274" s="224"/>
      <c r="AH274" s="222"/>
      <c r="AI274" s="222"/>
      <c r="AJ274" s="221"/>
      <c r="AK274" s="221"/>
      <c r="AL274" s="221"/>
      <c r="AM274" s="221"/>
      <c r="AN274" s="221"/>
    </row>
    <row r="275" spans="30:40" ht="13.5" customHeight="1" hidden="1">
      <c r="AD275" s="222"/>
      <c r="AE275" s="223"/>
      <c r="AF275" s="224"/>
      <c r="AG275" s="224"/>
      <c r="AH275" s="222"/>
      <c r="AI275" s="222"/>
      <c r="AJ275" s="221"/>
      <c r="AK275" s="221"/>
      <c r="AL275" s="221"/>
      <c r="AM275" s="221"/>
      <c r="AN275" s="221"/>
    </row>
    <row r="276" spans="30:40" ht="12.75" hidden="1"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30:40" ht="12.75" hidden="1"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30:40" ht="12.75" hidden="1">
      <c r="AD278" s="3"/>
      <c r="AE278" s="3"/>
      <c r="AF278" s="61"/>
      <c r="AG278" s="61"/>
      <c r="AH278" s="3"/>
      <c r="AI278" s="3"/>
      <c r="AJ278" s="3"/>
      <c r="AK278" s="3"/>
      <c r="AL278" s="3"/>
      <c r="AM278" s="3"/>
      <c r="AN278" s="3"/>
    </row>
    <row r="279" spans="30:40" ht="12.75" hidden="1"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30:40" ht="12.75" hidden="1"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30:40" ht="12.75" hidden="1"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30:40" ht="12.75" hidden="1"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30:40" ht="12.75" hidden="1"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30:40" ht="12.75" hidden="1"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30:40" ht="12.75" hidden="1"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30:40" ht="12.75" hidden="1"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30:40" ht="12.75" hidden="1"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30:40" ht="12.75" hidden="1"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30:40" ht="12.75" hidden="1"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30:40" ht="12.75" hidden="1"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30:40" ht="12.75" hidden="1"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30:40" ht="12.75" hidden="1"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30:40" ht="22.5" hidden="1">
      <c r="AD293" s="225"/>
      <c r="AE293" s="225"/>
      <c r="AF293" s="225"/>
      <c r="AG293" s="225"/>
      <c r="AH293" s="225"/>
      <c r="AI293" s="225"/>
      <c r="AJ293" s="225"/>
      <c r="AK293" s="225"/>
      <c r="AL293" s="225"/>
      <c r="AM293" s="225"/>
      <c r="AN293" s="225"/>
    </row>
    <row r="294" spans="30:40" ht="20.25" hidden="1">
      <c r="AD294" s="83"/>
      <c r="AE294" s="6"/>
      <c r="AF294" s="83"/>
      <c r="AG294" s="83"/>
      <c r="AH294" s="226"/>
      <c r="AI294" s="226"/>
      <c r="AJ294" s="83"/>
      <c r="AK294" s="213"/>
      <c r="AL294" s="213"/>
      <c r="AM294" s="85"/>
      <c r="AN294" s="85"/>
    </row>
    <row r="295" spans="30:40" ht="15.75" hidden="1">
      <c r="AD295" s="83"/>
      <c r="AE295" s="84"/>
      <c r="AF295" s="85"/>
      <c r="AG295" s="85"/>
      <c r="AH295" s="86"/>
      <c r="AI295" s="85"/>
      <c r="AJ295" s="85"/>
      <c r="AK295" s="85"/>
      <c r="AL295" s="85"/>
      <c r="AM295" s="85"/>
      <c r="AN295" s="85"/>
    </row>
    <row r="296" spans="30:40" ht="12.75" hidden="1">
      <c r="AD296" s="156"/>
      <c r="AE296" s="83"/>
      <c r="AF296" s="156"/>
      <c r="AG296" s="163"/>
      <c r="AH296" s="227"/>
      <c r="AI296" s="227"/>
      <c r="AJ296" s="227"/>
      <c r="AK296" s="227"/>
      <c r="AL296" s="158"/>
      <c r="AM296" s="158"/>
      <c r="AN296" s="159"/>
    </row>
    <row r="297" spans="30:40" ht="12.75" hidden="1">
      <c r="AD297" s="7"/>
      <c r="AE297" s="7"/>
      <c r="AF297" s="7"/>
      <c r="AG297" s="7"/>
      <c r="AH297" s="228"/>
      <c r="AI297" s="228"/>
      <c r="AJ297" s="228"/>
      <c r="AK297" s="228"/>
      <c r="AL297" s="7"/>
      <c r="AM297" s="7"/>
      <c r="AN297" s="7"/>
    </row>
    <row r="298" spans="30:40" ht="13.5" customHeight="1" hidden="1">
      <c r="AD298" s="222"/>
      <c r="AE298" s="223"/>
      <c r="AF298" s="224"/>
      <c r="AG298" s="224"/>
      <c r="AH298" s="222"/>
      <c r="AI298" s="222"/>
      <c r="AJ298" s="221"/>
      <c r="AK298" s="221"/>
      <c r="AL298" s="221"/>
      <c r="AM298" s="221"/>
      <c r="AN298" s="221"/>
    </row>
    <row r="299" spans="30:40" ht="13.5" customHeight="1" hidden="1">
      <c r="AD299" s="222"/>
      <c r="AE299" s="223"/>
      <c r="AF299" s="224"/>
      <c r="AG299" s="224"/>
      <c r="AH299" s="222"/>
      <c r="AI299" s="222"/>
      <c r="AJ299" s="221"/>
      <c r="AK299" s="221"/>
      <c r="AL299" s="221"/>
      <c r="AM299" s="221"/>
      <c r="AN299" s="221"/>
    </row>
    <row r="300" spans="30:40" ht="7.5" customHeight="1">
      <c r="AD300" s="222"/>
      <c r="AE300" s="223"/>
      <c r="AF300" s="224"/>
      <c r="AG300" s="224"/>
      <c r="AH300" s="222"/>
      <c r="AI300" s="222"/>
      <c r="AJ300" s="221"/>
      <c r="AK300" s="221"/>
      <c r="AL300" s="221"/>
      <c r="AM300" s="221"/>
      <c r="AN300" s="221"/>
    </row>
    <row r="301" spans="30:40" ht="13.5" customHeight="1" hidden="1">
      <c r="AD301" s="222"/>
      <c r="AE301" s="223"/>
      <c r="AF301" s="224"/>
      <c r="AG301" s="224"/>
      <c r="AH301" s="222"/>
      <c r="AI301" s="222"/>
      <c r="AJ301" s="221"/>
      <c r="AK301" s="221"/>
      <c r="AL301" s="221"/>
      <c r="AM301" s="221"/>
      <c r="AN301" s="221"/>
    </row>
    <row r="302" spans="30:40" ht="13.5" customHeight="1" hidden="1">
      <c r="AD302" s="222"/>
      <c r="AE302" s="223"/>
      <c r="AF302" s="224"/>
      <c r="AG302" s="224"/>
      <c r="AH302" s="222"/>
      <c r="AI302" s="222"/>
      <c r="AJ302" s="221"/>
      <c r="AK302" s="221"/>
      <c r="AL302" s="221"/>
      <c r="AM302" s="221"/>
      <c r="AN302" s="221"/>
    </row>
    <row r="303" spans="30:40" ht="13.5" customHeight="1" hidden="1">
      <c r="AD303" s="222"/>
      <c r="AE303" s="223"/>
      <c r="AF303" s="224"/>
      <c r="AG303" s="224"/>
      <c r="AH303" s="222"/>
      <c r="AI303" s="222"/>
      <c r="AJ303" s="221"/>
      <c r="AK303" s="221"/>
      <c r="AL303" s="221"/>
      <c r="AM303" s="221"/>
      <c r="AN303" s="221"/>
    </row>
    <row r="304" spans="30:40" ht="12.75" customHeight="1" hidden="1">
      <c r="AD304" s="222"/>
      <c r="AE304" s="223"/>
      <c r="AF304" s="224"/>
      <c r="AG304" s="224"/>
      <c r="AH304" s="222"/>
      <c r="AI304" s="222"/>
      <c r="AJ304" s="221"/>
      <c r="AK304" s="221"/>
      <c r="AL304" s="221"/>
      <c r="AM304" s="221"/>
      <c r="AN304" s="221"/>
    </row>
    <row r="305" spans="30:40" ht="13.5" customHeight="1" hidden="1">
      <c r="AD305" s="222"/>
      <c r="AE305" s="223"/>
      <c r="AF305" s="224"/>
      <c r="AG305" s="224"/>
      <c r="AH305" s="222"/>
      <c r="AI305" s="222"/>
      <c r="AJ305" s="221"/>
      <c r="AK305" s="221"/>
      <c r="AL305" s="221"/>
      <c r="AM305" s="221"/>
      <c r="AN305" s="221"/>
    </row>
    <row r="306" spans="30:40" ht="12.75" hidden="1"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30:40" ht="12.75" hidden="1"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30:40" ht="12.75" hidden="1">
      <c r="AD308" s="3"/>
      <c r="AE308" s="3"/>
      <c r="AF308" s="61"/>
      <c r="AG308" s="61"/>
      <c r="AH308" s="3"/>
      <c r="AI308" s="3"/>
      <c r="AJ308" s="3"/>
      <c r="AK308" s="3"/>
      <c r="AL308" s="3"/>
      <c r="AM308" s="3"/>
      <c r="AN308" s="3"/>
    </row>
    <row r="309" spans="30:40" ht="12.75" hidden="1"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21" spans="30:40" ht="22.5">
      <c r="AD321" s="209" t="s">
        <v>18</v>
      </c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</row>
    <row r="322" spans="30:40" ht="20.25">
      <c r="AD322" s="79" t="s">
        <v>13</v>
      </c>
      <c r="AE322" s="80" t="s">
        <v>27</v>
      </c>
      <c r="AF322" s="79"/>
      <c r="AG322" s="79"/>
      <c r="AH322" s="210" t="s">
        <v>32</v>
      </c>
      <c r="AI322" s="211"/>
      <c r="AJ322" s="79"/>
      <c r="AK322" s="212" t="s">
        <v>20</v>
      </c>
      <c r="AL322" s="213"/>
      <c r="AM322" s="81">
        <v>1</v>
      </c>
      <c r="AN322" s="82"/>
    </row>
    <row r="323" spans="30:40" ht="16.5" thickBot="1">
      <c r="AD323" s="83"/>
      <c r="AE323" s="84"/>
      <c r="AF323" s="85"/>
      <c r="AG323" s="85"/>
      <c r="AH323" s="86"/>
      <c r="AI323" s="85"/>
      <c r="AJ323" s="85"/>
      <c r="AK323" s="85"/>
      <c r="AL323" s="85"/>
      <c r="AM323" s="85"/>
      <c r="AN323" s="85"/>
    </row>
    <row r="324" spans="30:40" ht="26.25" thickBot="1">
      <c r="AD324" s="87" t="s">
        <v>3</v>
      </c>
      <c r="AE324" s="88" t="s">
        <v>4</v>
      </c>
      <c r="AF324" s="87" t="s">
        <v>5</v>
      </c>
      <c r="AG324" s="103" t="s">
        <v>6</v>
      </c>
      <c r="AH324" s="214" t="s">
        <v>21</v>
      </c>
      <c r="AI324" s="215"/>
      <c r="AJ324" s="214" t="s">
        <v>22</v>
      </c>
      <c r="AK324" s="215"/>
      <c r="AL324" s="104" t="s">
        <v>23</v>
      </c>
      <c r="AM324" s="104" t="s">
        <v>24</v>
      </c>
      <c r="AN324" s="105" t="s">
        <v>25</v>
      </c>
    </row>
    <row r="325" spans="30:40" ht="13.5" thickBot="1">
      <c r="AD325" s="93"/>
      <c r="AE325" s="93"/>
      <c r="AF325" s="93"/>
      <c r="AG325" s="93"/>
      <c r="AH325" s="216"/>
      <c r="AI325" s="216"/>
      <c r="AJ325" s="216"/>
      <c r="AK325" s="216"/>
      <c r="AL325" s="93"/>
      <c r="AM325" s="93"/>
      <c r="AN325" s="93"/>
    </row>
    <row r="326" spans="30:40" ht="13.5" customHeight="1" thickTop="1">
      <c r="AD326" s="195">
        <f>H29</f>
        <v>3</v>
      </c>
      <c r="AE326" s="197" t="str">
        <f aca="true" t="shared" si="0" ref="AE326:AE332">VLOOKUP($AD326,$B$7:$E$123,2)</f>
        <v>Крылов Даниил</v>
      </c>
      <c r="AF326" s="199" t="str">
        <f aca="true" t="shared" si="1" ref="AF326:AF332">VLOOKUP($AD326,$B$7:$E$123,3)</f>
        <v>Солигорск</v>
      </c>
      <c r="AG326" s="199">
        <f aca="true" t="shared" si="2" ref="AG326:AG332">VLOOKUP($AD326,$B$7:$E$123,4)</f>
        <v>2013</v>
      </c>
      <c r="AH326" s="201"/>
      <c r="AI326" s="202"/>
      <c r="AJ326" s="205"/>
      <c r="AK326" s="206"/>
      <c r="AL326" s="173"/>
      <c r="AM326" s="173"/>
      <c r="AN326" s="205"/>
    </row>
    <row r="327" spans="30:40" ht="13.5" customHeight="1" thickBot="1">
      <c r="AD327" s="196"/>
      <c r="AE327" s="219"/>
      <c r="AF327" s="200"/>
      <c r="AG327" s="200"/>
      <c r="AH327" s="203"/>
      <c r="AI327" s="204"/>
      <c r="AJ327" s="207"/>
      <c r="AK327" s="208"/>
      <c r="AL327" s="174"/>
      <c r="AM327" s="175"/>
      <c r="AN327" s="207"/>
    </row>
    <row r="328" spans="30:40" ht="12.75" customHeight="1">
      <c r="AD328" s="178">
        <f>H33</f>
        <v>4</v>
      </c>
      <c r="AE328" s="217" t="str">
        <f t="shared" si="0"/>
        <v>Богачёв Тимур</v>
      </c>
      <c r="AF328" s="182" t="str">
        <f t="shared" si="1"/>
        <v>Солигорск</v>
      </c>
      <c r="AG328" s="184">
        <f t="shared" si="2"/>
        <v>2013</v>
      </c>
      <c r="AH328" s="186"/>
      <c r="AI328" s="187"/>
      <c r="AJ328" s="190"/>
      <c r="AK328" s="191"/>
      <c r="AL328" s="194"/>
      <c r="AM328" s="169"/>
      <c r="AN328" s="190"/>
    </row>
    <row r="329" spans="30:40" ht="13.5" customHeight="1" thickBot="1">
      <c r="AD329" s="179"/>
      <c r="AE329" s="218"/>
      <c r="AF329" s="183"/>
      <c r="AG329" s="185"/>
      <c r="AH329" s="188"/>
      <c r="AI329" s="189"/>
      <c r="AJ329" s="192"/>
      <c r="AK329" s="193"/>
      <c r="AL329" s="170"/>
      <c r="AM329" s="170"/>
      <c r="AN329" s="192"/>
    </row>
    <row r="330" spans="30:40" ht="13.5" customHeight="1" thickTop="1">
      <c r="AD330" s="195">
        <f>H38</f>
        <v>7</v>
      </c>
      <c r="AE330" s="197" t="str">
        <f t="shared" si="0"/>
        <v>Ларин Назар</v>
      </c>
      <c r="AF330" s="220" t="str">
        <f t="shared" si="1"/>
        <v>Солигорск</v>
      </c>
      <c r="AG330" s="199">
        <f t="shared" si="2"/>
        <v>2013</v>
      </c>
      <c r="AH330" s="201"/>
      <c r="AI330" s="202"/>
      <c r="AJ330" s="205"/>
      <c r="AK330" s="206"/>
      <c r="AL330" s="173"/>
      <c r="AM330" s="173"/>
      <c r="AN330" s="205"/>
    </row>
    <row r="331" spans="30:40" ht="13.5" customHeight="1" thickBot="1">
      <c r="AD331" s="196"/>
      <c r="AE331" s="219"/>
      <c r="AF331" s="220"/>
      <c r="AG331" s="200"/>
      <c r="AH331" s="203"/>
      <c r="AI331" s="204"/>
      <c r="AJ331" s="207"/>
      <c r="AK331" s="208"/>
      <c r="AL331" s="174"/>
      <c r="AM331" s="175"/>
      <c r="AN331" s="207"/>
    </row>
    <row r="332" spans="30:40" ht="12.75" customHeight="1">
      <c r="AD332" s="178">
        <f>H42</f>
        <v>8</v>
      </c>
      <c r="AE332" s="217" t="str">
        <f t="shared" si="0"/>
        <v>Мальцев Михаил</v>
      </c>
      <c r="AF332" s="182" t="str">
        <f t="shared" si="1"/>
        <v>Солигорск</v>
      </c>
      <c r="AG332" s="184">
        <f t="shared" si="2"/>
        <v>2013</v>
      </c>
      <c r="AH332" s="186"/>
      <c r="AI332" s="187"/>
      <c r="AJ332" s="190"/>
      <c r="AK332" s="191"/>
      <c r="AL332" s="194"/>
      <c r="AM332" s="169"/>
      <c r="AN332" s="190"/>
    </row>
    <row r="333" spans="30:40" ht="13.5" customHeight="1" thickBot="1">
      <c r="AD333" s="179"/>
      <c r="AE333" s="218"/>
      <c r="AF333" s="183"/>
      <c r="AG333" s="185"/>
      <c r="AH333" s="188"/>
      <c r="AI333" s="189"/>
      <c r="AJ333" s="192"/>
      <c r="AK333" s="193"/>
      <c r="AL333" s="170"/>
      <c r="AM333" s="170"/>
      <c r="AN333" s="172"/>
    </row>
    <row r="334" ht="13.5" thickTop="1"/>
    <row r="336" spans="32:36" ht="12.75">
      <c r="AF336" s="52" t="s">
        <v>26</v>
      </c>
      <c r="AG336" s="52"/>
      <c r="AH336" s="3"/>
      <c r="AI336" s="19"/>
      <c r="AJ336" s="19"/>
    </row>
    <row r="344" spans="30:40" ht="22.5">
      <c r="AD344" s="209" t="s">
        <v>18</v>
      </c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</row>
    <row r="345" spans="30:40" ht="20.25">
      <c r="AD345" s="79" t="s">
        <v>13</v>
      </c>
      <c r="AE345" s="80" t="s">
        <v>27</v>
      </c>
      <c r="AF345" s="79"/>
      <c r="AG345" s="79"/>
      <c r="AH345" s="210" t="s">
        <v>33</v>
      </c>
      <c r="AI345" s="211"/>
      <c r="AJ345" s="79"/>
      <c r="AK345" s="212" t="s">
        <v>20</v>
      </c>
      <c r="AL345" s="213"/>
      <c r="AM345" s="81">
        <v>1</v>
      </c>
      <c r="AN345" s="82"/>
    </row>
    <row r="346" spans="30:40" ht="16.5" thickBot="1">
      <c r="AD346" s="83"/>
      <c r="AE346" s="84"/>
      <c r="AF346" s="85"/>
      <c r="AG346" s="85"/>
      <c r="AH346" s="86"/>
      <c r="AI346" s="85"/>
      <c r="AJ346" s="85"/>
      <c r="AK346" s="85"/>
      <c r="AL346" s="85"/>
      <c r="AM346" s="85"/>
      <c r="AN346" s="85"/>
    </row>
    <row r="347" spans="30:40" ht="26.25" thickBot="1">
      <c r="AD347" s="87" t="s">
        <v>3</v>
      </c>
      <c r="AE347" s="88" t="s">
        <v>4</v>
      </c>
      <c r="AF347" s="87" t="s">
        <v>5</v>
      </c>
      <c r="AG347" s="103" t="s">
        <v>6</v>
      </c>
      <c r="AH347" s="214" t="s">
        <v>21</v>
      </c>
      <c r="AI347" s="215"/>
      <c r="AJ347" s="214" t="s">
        <v>22</v>
      </c>
      <c r="AK347" s="215"/>
      <c r="AL347" s="104" t="s">
        <v>23</v>
      </c>
      <c r="AM347" s="104" t="s">
        <v>24</v>
      </c>
      <c r="AN347" s="105" t="s">
        <v>25</v>
      </c>
    </row>
    <row r="348" spans="30:40" ht="13.5" thickBot="1">
      <c r="AD348" s="93"/>
      <c r="AE348" s="93"/>
      <c r="AF348" s="93"/>
      <c r="AG348" s="93"/>
      <c r="AH348" s="216"/>
      <c r="AI348" s="216"/>
      <c r="AJ348" s="216"/>
      <c r="AK348" s="216"/>
      <c r="AL348" s="93"/>
      <c r="AM348" s="93"/>
      <c r="AN348" s="93"/>
    </row>
    <row r="349" spans="30:40" ht="13.5" customHeight="1" thickTop="1">
      <c r="AD349" s="195">
        <f>N10</f>
        <v>4</v>
      </c>
      <c r="AE349" s="197" t="str">
        <f>VLOOKUP($AD349,$B$7:$E$123,2)</f>
        <v>Богачёв Тимур</v>
      </c>
      <c r="AF349" s="199" t="str">
        <f>VLOOKUP($AD349,$B$7:$E$123,3)</f>
        <v>Солигорск</v>
      </c>
      <c r="AG349" s="199">
        <f>VLOOKUP($AD349,$B$7:$E$123,4)</f>
        <v>2013</v>
      </c>
      <c r="AH349" s="201"/>
      <c r="AI349" s="202"/>
      <c r="AJ349" s="205"/>
      <c r="AK349" s="206"/>
      <c r="AL349" s="173"/>
      <c r="AM349" s="173"/>
      <c r="AN349" s="176"/>
    </row>
    <row r="350" spans="30:40" ht="13.5" customHeight="1" thickBot="1">
      <c r="AD350" s="196"/>
      <c r="AE350" s="198"/>
      <c r="AF350" s="200"/>
      <c r="AG350" s="200"/>
      <c r="AH350" s="203"/>
      <c r="AI350" s="204"/>
      <c r="AJ350" s="207"/>
      <c r="AK350" s="208"/>
      <c r="AL350" s="174"/>
      <c r="AM350" s="175"/>
      <c r="AN350" s="177"/>
    </row>
    <row r="351" spans="30:40" ht="12.75" customHeight="1">
      <c r="AD351" s="178">
        <f>N19</f>
        <v>8</v>
      </c>
      <c r="AE351" s="180" t="str">
        <f>VLOOKUP($AD351,$B$7:$E$123,2)</f>
        <v>Мальцев Михаил</v>
      </c>
      <c r="AF351" s="182" t="str">
        <f>VLOOKUP($AD351,$B$7:$E$123,3)</f>
        <v>Солигорск</v>
      </c>
      <c r="AG351" s="184">
        <f>VLOOKUP($AD351,$B$7:$E$123,4)</f>
        <v>2013</v>
      </c>
      <c r="AH351" s="186"/>
      <c r="AI351" s="187"/>
      <c r="AJ351" s="190"/>
      <c r="AK351" s="191"/>
      <c r="AL351" s="194"/>
      <c r="AM351" s="169"/>
      <c r="AN351" s="171"/>
    </row>
    <row r="352" spans="30:40" ht="13.5" customHeight="1" thickBot="1">
      <c r="AD352" s="179"/>
      <c r="AE352" s="181"/>
      <c r="AF352" s="183"/>
      <c r="AG352" s="185"/>
      <c r="AH352" s="188"/>
      <c r="AI352" s="189"/>
      <c r="AJ352" s="192"/>
      <c r="AK352" s="193"/>
      <c r="AL352" s="170"/>
      <c r="AM352" s="170"/>
      <c r="AN352" s="172"/>
    </row>
    <row r="353" ht="13.5" thickTop="1"/>
    <row r="358" spans="32:36" ht="12.75">
      <c r="AF358" s="52" t="s">
        <v>26</v>
      </c>
      <c r="AG358" s="52"/>
      <c r="AH358" s="3"/>
      <c r="AI358" s="19"/>
      <c r="AJ358" s="19"/>
    </row>
  </sheetData>
  <sheetProtection/>
  <mergeCells count="937">
    <mergeCell ref="A1:S1"/>
    <mergeCell ref="A2:S2"/>
    <mergeCell ref="H5:I5"/>
    <mergeCell ref="K5:L5"/>
    <mergeCell ref="N5:S5"/>
    <mergeCell ref="A7:A8"/>
    <mergeCell ref="B7:B8"/>
    <mergeCell ref="C7:C8"/>
    <mergeCell ref="D7:D8"/>
    <mergeCell ref="E7:E8"/>
    <mergeCell ref="F7:F8"/>
    <mergeCell ref="H7:H8"/>
    <mergeCell ref="K7:K8"/>
    <mergeCell ref="A9:A10"/>
    <mergeCell ref="B9:B10"/>
    <mergeCell ref="C9:C10"/>
    <mergeCell ref="D9:D10"/>
    <mergeCell ref="E9:E10"/>
    <mergeCell ref="F9:F10"/>
    <mergeCell ref="H9:H10"/>
    <mergeCell ref="T11:U12"/>
    <mergeCell ref="K12:K13"/>
    <mergeCell ref="A13:A14"/>
    <mergeCell ref="B13:B14"/>
    <mergeCell ref="C13:C14"/>
    <mergeCell ref="D13:D14"/>
    <mergeCell ref="E13:E14"/>
    <mergeCell ref="F13:F14"/>
    <mergeCell ref="H13:H14"/>
    <mergeCell ref="N10:N11"/>
    <mergeCell ref="A11:A12"/>
    <mergeCell ref="B11:B12"/>
    <mergeCell ref="C11:C12"/>
    <mergeCell ref="D11:D12"/>
    <mergeCell ref="E11:E12"/>
    <mergeCell ref="F11:F12"/>
    <mergeCell ref="H11:H12"/>
    <mergeCell ref="H15:H16"/>
    <mergeCell ref="S15:S16"/>
    <mergeCell ref="A17:A18"/>
    <mergeCell ref="B17:B18"/>
    <mergeCell ref="C17:C18"/>
    <mergeCell ref="D17:D18"/>
    <mergeCell ref="E17:E18"/>
    <mergeCell ref="F17:F18"/>
    <mergeCell ref="H17:H18"/>
    <mergeCell ref="K17:K18"/>
    <mergeCell ref="A15:A16"/>
    <mergeCell ref="B15:B16"/>
    <mergeCell ref="C15:C16"/>
    <mergeCell ref="D15:D16"/>
    <mergeCell ref="E15:E16"/>
    <mergeCell ref="F15:F16"/>
    <mergeCell ref="A21:A22"/>
    <mergeCell ref="B21:B22"/>
    <mergeCell ref="C21:C22"/>
    <mergeCell ref="D21:D22"/>
    <mergeCell ref="E21:E22"/>
    <mergeCell ref="F21:F22"/>
    <mergeCell ref="H21:H22"/>
    <mergeCell ref="K22:K23"/>
    <mergeCell ref="A19:A20"/>
    <mergeCell ref="B19:B20"/>
    <mergeCell ref="C19:C20"/>
    <mergeCell ref="D19:D20"/>
    <mergeCell ref="E19:E20"/>
    <mergeCell ref="F19:F20"/>
    <mergeCell ref="H29:H30"/>
    <mergeCell ref="K31:K32"/>
    <mergeCell ref="N31:S32"/>
    <mergeCell ref="H33:H34"/>
    <mergeCell ref="H38:H39"/>
    <mergeCell ref="K40:K41"/>
    <mergeCell ref="O40:S41"/>
    <mergeCell ref="H19:H20"/>
    <mergeCell ref="N19:N20"/>
    <mergeCell ref="AB50:AC50"/>
    <mergeCell ref="AD50:AE50"/>
    <mergeCell ref="X51:X52"/>
    <mergeCell ref="Y51:Y52"/>
    <mergeCell ref="Z51:Z52"/>
    <mergeCell ref="AA51:AA52"/>
    <mergeCell ref="AB51:AC52"/>
    <mergeCell ref="AD51:AE52"/>
    <mergeCell ref="H42:H43"/>
    <mergeCell ref="X46:AH46"/>
    <mergeCell ref="AB47:AC47"/>
    <mergeCell ref="AE47:AF47"/>
    <mergeCell ref="AB49:AC49"/>
    <mergeCell ref="AD49:AE49"/>
    <mergeCell ref="AF51:AF52"/>
    <mergeCell ref="AG51:AG52"/>
    <mergeCell ref="AH51:AH52"/>
    <mergeCell ref="X53:X54"/>
    <mergeCell ref="Y53:Y54"/>
    <mergeCell ref="Z53:Z54"/>
    <mergeCell ref="AA53:AA54"/>
    <mergeCell ref="AB53:AC54"/>
    <mergeCell ref="AD53:AE54"/>
    <mergeCell ref="AF53:AF54"/>
    <mergeCell ref="AG53:AG54"/>
    <mergeCell ref="AH53:AH54"/>
    <mergeCell ref="X55:X56"/>
    <mergeCell ref="Y55:Y56"/>
    <mergeCell ref="Z55:Z56"/>
    <mergeCell ref="AA55:AA56"/>
    <mergeCell ref="AB55:AC56"/>
    <mergeCell ref="AD55:AE56"/>
    <mergeCell ref="AF55:AF56"/>
    <mergeCell ref="AG55:AG56"/>
    <mergeCell ref="AH55:AH56"/>
    <mergeCell ref="X57:X58"/>
    <mergeCell ref="Y57:Y58"/>
    <mergeCell ref="Z57:Z58"/>
    <mergeCell ref="AA57:AA58"/>
    <mergeCell ref="AB57:AC58"/>
    <mergeCell ref="AD57:AE58"/>
    <mergeCell ref="AF57:AF58"/>
    <mergeCell ref="AG57:AG58"/>
    <mergeCell ref="AH57:AH58"/>
    <mergeCell ref="AF59:AF60"/>
    <mergeCell ref="AG59:AG60"/>
    <mergeCell ref="AH59:AH60"/>
    <mergeCell ref="X61:X62"/>
    <mergeCell ref="Y61:Y62"/>
    <mergeCell ref="Z61:Z62"/>
    <mergeCell ref="AA61:AA62"/>
    <mergeCell ref="AB61:AC62"/>
    <mergeCell ref="AD61:AE62"/>
    <mergeCell ref="AF61:AF62"/>
    <mergeCell ref="X59:X60"/>
    <mergeCell ref="Y59:Y60"/>
    <mergeCell ref="Z59:Z60"/>
    <mergeCell ref="AA59:AA60"/>
    <mergeCell ref="AB59:AC60"/>
    <mergeCell ref="AD59:AE60"/>
    <mergeCell ref="AG61:AG62"/>
    <mergeCell ref="AH61:AH62"/>
    <mergeCell ref="X63:X64"/>
    <mergeCell ref="Y63:Y64"/>
    <mergeCell ref="Z63:Z64"/>
    <mergeCell ref="AA63:AA64"/>
    <mergeCell ref="AB63:AC64"/>
    <mergeCell ref="AD63:AE64"/>
    <mergeCell ref="AF63:AF64"/>
    <mergeCell ref="AG63:AG64"/>
    <mergeCell ref="AD71:AN71"/>
    <mergeCell ref="AH72:AI72"/>
    <mergeCell ref="AK72:AL72"/>
    <mergeCell ref="AB74:AC74"/>
    <mergeCell ref="AH74:AI74"/>
    <mergeCell ref="AJ74:AK74"/>
    <mergeCell ref="AH63:AH64"/>
    <mergeCell ref="X65:X66"/>
    <mergeCell ref="Y65:Y66"/>
    <mergeCell ref="Z65:Z66"/>
    <mergeCell ref="AA65:AA66"/>
    <mergeCell ref="AB65:AC66"/>
    <mergeCell ref="AD65:AE66"/>
    <mergeCell ref="AF65:AF66"/>
    <mergeCell ref="AG65:AG66"/>
    <mergeCell ref="AH65:AH66"/>
    <mergeCell ref="AH75:AI75"/>
    <mergeCell ref="AJ75:AK75"/>
    <mergeCell ref="AB76:AC76"/>
    <mergeCell ref="AD76:AD77"/>
    <mergeCell ref="AE76:AE77"/>
    <mergeCell ref="AF76:AF77"/>
    <mergeCell ref="AG76:AG77"/>
    <mergeCell ref="AH76:AI77"/>
    <mergeCell ref="AJ76:AK77"/>
    <mergeCell ref="AL76:AL77"/>
    <mergeCell ref="AM76:AM77"/>
    <mergeCell ref="AN76:AN77"/>
    <mergeCell ref="AB77:AC77"/>
    <mergeCell ref="X78:X79"/>
    <mergeCell ref="Y78:Y79"/>
    <mergeCell ref="Z78:Z79"/>
    <mergeCell ref="AA78:AA79"/>
    <mergeCell ref="AB78:AC79"/>
    <mergeCell ref="AD78:AD79"/>
    <mergeCell ref="AN80:AN81"/>
    <mergeCell ref="AM78:AM79"/>
    <mergeCell ref="AN78:AN79"/>
    <mergeCell ref="X80:X81"/>
    <mergeCell ref="Y80:Y81"/>
    <mergeCell ref="Z80:Z81"/>
    <mergeCell ref="AA80:AA81"/>
    <mergeCell ref="AB80:AC81"/>
    <mergeCell ref="AD80:AD81"/>
    <mergeCell ref="AE80:AE81"/>
    <mergeCell ref="AF80:AF81"/>
    <mergeCell ref="AE78:AE79"/>
    <mergeCell ref="AF78:AF79"/>
    <mergeCell ref="AG78:AG79"/>
    <mergeCell ref="AH78:AI79"/>
    <mergeCell ref="AJ78:AK79"/>
    <mergeCell ref="AL78:AL79"/>
    <mergeCell ref="Z82:Z83"/>
    <mergeCell ref="AA82:AA83"/>
    <mergeCell ref="AB82:AC83"/>
    <mergeCell ref="AD82:AD83"/>
    <mergeCell ref="AG80:AG81"/>
    <mergeCell ref="AH80:AI81"/>
    <mergeCell ref="AJ80:AK81"/>
    <mergeCell ref="AL80:AL81"/>
    <mergeCell ref="AM80:AM81"/>
    <mergeCell ref="AG84:AG85"/>
    <mergeCell ref="AH84:AI85"/>
    <mergeCell ref="AJ84:AK85"/>
    <mergeCell ref="AL84:AL85"/>
    <mergeCell ref="AM84:AM85"/>
    <mergeCell ref="AN84:AN85"/>
    <mergeCell ref="AM82:AM83"/>
    <mergeCell ref="AN82:AN83"/>
    <mergeCell ref="X84:X85"/>
    <mergeCell ref="Y84:Y85"/>
    <mergeCell ref="Z84:Z85"/>
    <mergeCell ref="AA84:AA85"/>
    <mergeCell ref="AB84:AC85"/>
    <mergeCell ref="AD84:AD85"/>
    <mergeCell ref="AE84:AE85"/>
    <mergeCell ref="AF84:AF85"/>
    <mergeCell ref="AE82:AE83"/>
    <mergeCell ref="AF82:AF83"/>
    <mergeCell ref="AG82:AG83"/>
    <mergeCell ref="AH82:AI83"/>
    <mergeCell ref="AJ82:AK83"/>
    <mergeCell ref="AL82:AL83"/>
    <mergeCell ref="X82:X83"/>
    <mergeCell ref="Y82:Y83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D86:AD87"/>
    <mergeCell ref="AE86:AE87"/>
    <mergeCell ref="AF86:AF87"/>
    <mergeCell ref="AG86:AG87"/>
    <mergeCell ref="AH86:AI87"/>
    <mergeCell ref="AJ86:AK87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D92:AD93"/>
    <mergeCell ref="AE92:AE93"/>
    <mergeCell ref="AF92:AF93"/>
    <mergeCell ref="AG92:AG93"/>
    <mergeCell ref="AH92:AI93"/>
    <mergeCell ref="AJ92:AK93"/>
    <mergeCell ref="AL92:AL93"/>
    <mergeCell ref="AM92:AM93"/>
    <mergeCell ref="AN92:AN93"/>
    <mergeCell ref="AJ94:AK95"/>
    <mergeCell ref="AL94:AL95"/>
    <mergeCell ref="AM94:AM95"/>
    <mergeCell ref="AN94:AN95"/>
    <mergeCell ref="AB96:AC96"/>
    <mergeCell ref="AD96:AD97"/>
    <mergeCell ref="AE96:AE97"/>
    <mergeCell ref="AF96:AF97"/>
    <mergeCell ref="AG96:AG97"/>
    <mergeCell ref="AH96:AI97"/>
    <mergeCell ref="AB94:AC94"/>
    <mergeCell ref="AD94:AD95"/>
    <mergeCell ref="AE94:AE95"/>
    <mergeCell ref="AF94:AF95"/>
    <mergeCell ref="AG94:AG95"/>
    <mergeCell ref="AH94:AI95"/>
    <mergeCell ref="AJ96:AK97"/>
    <mergeCell ref="AL96:AL97"/>
    <mergeCell ref="AM96:AM97"/>
    <mergeCell ref="AN96:AN97"/>
    <mergeCell ref="AB97:AC97"/>
    <mergeCell ref="X98:X99"/>
    <mergeCell ref="Y98:Y99"/>
    <mergeCell ref="Z98:Z99"/>
    <mergeCell ref="AA98:AA99"/>
    <mergeCell ref="AB98:AC99"/>
    <mergeCell ref="AL98:AL99"/>
    <mergeCell ref="AM98:AM99"/>
    <mergeCell ref="AN98:AN99"/>
    <mergeCell ref="X100:X101"/>
    <mergeCell ref="Y100:Y101"/>
    <mergeCell ref="Z100:Z101"/>
    <mergeCell ref="AA100:AA101"/>
    <mergeCell ref="AB100:AC101"/>
    <mergeCell ref="AD100:AD101"/>
    <mergeCell ref="AE100:AE101"/>
    <mergeCell ref="AD98:AD99"/>
    <mergeCell ref="AE98:AE99"/>
    <mergeCell ref="AF98:AF99"/>
    <mergeCell ref="AG98:AG99"/>
    <mergeCell ref="AH98:AI99"/>
    <mergeCell ref="AJ98:AK99"/>
    <mergeCell ref="AN100:AN101"/>
    <mergeCell ref="X102:X103"/>
    <mergeCell ref="Y102:Y103"/>
    <mergeCell ref="Z102:Z103"/>
    <mergeCell ref="AA102:AA103"/>
    <mergeCell ref="AB102:AC103"/>
    <mergeCell ref="AD102:AD103"/>
    <mergeCell ref="AE102:AE103"/>
    <mergeCell ref="AF102:AF103"/>
    <mergeCell ref="AG102:AG103"/>
    <mergeCell ref="AF100:AF101"/>
    <mergeCell ref="AG100:AG101"/>
    <mergeCell ref="AH100:AI101"/>
    <mergeCell ref="AJ100:AK101"/>
    <mergeCell ref="AL100:AL101"/>
    <mergeCell ref="AM100:AM101"/>
    <mergeCell ref="AH102:AI103"/>
    <mergeCell ref="AJ102:AK103"/>
    <mergeCell ref="AL102:AL103"/>
    <mergeCell ref="AM102:AM103"/>
    <mergeCell ref="AN102:AN103"/>
    <mergeCell ref="X104:X105"/>
    <mergeCell ref="Y104:Y105"/>
    <mergeCell ref="Z104:Z105"/>
    <mergeCell ref="AA104:AA105"/>
    <mergeCell ref="AB104:AC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D104:AD105"/>
    <mergeCell ref="AE104:AE105"/>
    <mergeCell ref="AF104:AF105"/>
    <mergeCell ref="AG104:AG105"/>
    <mergeCell ref="AH104:AI105"/>
    <mergeCell ref="AJ104:AK105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D112:AD113"/>
    <mergeCell ref="AE112:AE113"/>
    <mergeCell ref="AF112:AF113"/>
    <mergeCell ref="AG112:AG113"/>
    <mergeCell ref="AH112:AI113"/>
    <mergeCell ref="AJ112:AK113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B117:AC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N118:AN119"/>
    <mergeCell ref="AB119:AC119"/>
    <mergeCell ref="AB120:AC120"/>
    <mergeCell ref="AD120:AD121"/>
    <mergeCell ref="AE120:AE121"/>
    <mergeCell ref="AF120:AF121"/>
    <mergeCell ref="AG120:AG121"/>
    <mergeCell ref="AH120:AI121"/>
    <mergeCell ref="AJ120:AK121"/>
    <mergeCell ref="AL120:AL121"/>
    <mergeCell ref="AL122:AL123"/>
    <mergeCell ref="AM122:AM123"/>
    <mergeCell ref="AN122:AN123"/>
    <mergeCell ref="AM120:AM121"/>
    <mergeCell ref="AN120:AN121"/>
    <mergeCell ref="X121:X122"/>
    <mergeCell ref="Y121:Y122"/>
    <mergeCell ref="Z121:Z122"/>
    <mergeCell ref="AA121:AA122"/>
    <mergeCell ref="AB121:AC122"/>
    <mergeCell ref="AD122:AD123"/>
    <mergeCell ref="AE122:AE123"/>
    <mergeCell ref="AF122:AF123"/>
    <mergeCell ref="X123:X124"/>
    <mergeCell ref="Y123:Y124"/>
    <mergeCell ref="Z123:Z124"/>
    <mergeCell ref="AA123:AA124"/>
    <mergeCell ref="AB123:AC124"/>
    <mergeCell ref="AD124:AD125"/>
    <mergeCell ref="AG122:AG123"/>
    <mergeCell ref="AH122:AI123"/>
    <mergeCell ref="AJ122:AK123"/>
    <mergeCell ref="AM124:AM125"/>
    <mergeCell ref="AN124:AN125"/>
    <mergeCell ref="AD126:AD127"/>
    <mergeCell ref="AE126:AE127"/>
    <mergeCell ref="AF126:AF127"/>
    <mergeCell ref="AG126:AG127"/>
    <mergeCell ref="AH126:AI127"/>
    <mergeCell ref="AJ126:AK127"/>
    <mergeCell ref="AL126:AL127"/>
    <mergeCell ref="AM126:AM127"/>
    <mergeCell ref="AE124:AE125"/>
    <mergeCell ref="AF124:AF125"/>
    <mergeCell ref="AG124:AG125"/>
    <mergeCell ref="AH124:AI125"/>
    <mergeCell ref="AJ124:AK125"/>
    <mergeCell ref="AL124:AL125"/>
    <mergeCell ref="AN126:AN127"/>
    <mergeCell ref="AD128:AD129"/>
    <mergeCell ref="AE128:AE129"/>
    <mergeCell ref="AF128:AF129"/>
    <mergeCell ref="AG128:AG129"/>
    <mergeCell ref="AH128:AI129"/>
    <mergeCell ref="AJ128:AK129"/>
    <mergeCell ref="AL128:AL129"/>
    <mergeCell ref="AM128:AM129"/>
    <mergeCell ref="AN128:AN129"/>
    <mergeCell ref="AL130:AL131"/>
    <mergeCell ref="AM130:AM131"/>
    <mergeCell ref="AN130:AN131"/>
    <mergeCell ref="AD132:AD133"/>
    <mergeCell ref="AE132:AE133"/>
    <mergeCell ref="AF132:AF133"/>
    <mergeCell ref="AG132:AG133"/>
    <mergeCell ref="AH132:AI133"/>
    <mergeCell ref="AJ132:AK133"/>
    <mergeCell ref="AL132:AL133"/>
    <mergeCell ref="AD130:AD131"/>
    <mergeCell ref="AE130:AE131"/>
    <mergeCell ref="AF130:AF131"/>
    <mergeCell ref="AG130:AG131"/>
    <mergeCell ref="AH130:AI131"/>
    <mergeCell ref="AJ130:AK131"/>
    <mergeCell ref="AM132:AM133"/>
    <mergeCell ref="AN132:AN133"/>
    <mergeCell ref="AD134:AD135"/>
    <mergeCell ref="AE134:AE135"/>
    <mergeCell ref="AF134:AF135"/>
    <mergeCell ref="AG134:AG135"/>
    <mergeCell ref="AH134:AI135"/>
    <mergeCell ref="AJ134:AK135"/>
    <mergeCell ref="AL134:AL135"/>
    <mergeCell ref="AM134:AM135"/>
    <mergeCell ref="AN134:AN135"/>
    <mergeCell ref="AD136:AD137"/>
    <mergeCell ref="AE136:AE137"/>
    <mergeCell ref="AF136:AF137"/>
    <mergeCell ref="AG136:AG137"/>
    <mergeCell ref="AH136:AI137"/>
    <mergeCell ref="AJ136:AK137"/>
    <mergeCell ref="AL136:AL137"/>
    <mergeCell ref="AM136:AM137"/>
    <mergeCell ref="AN136:AN137"/>
    <mergeCell ref="AL138:AL139"/>
    <mergeCell ref="AM138:AM139"/>
    <mergeCell ref="AN138:AN139"/>
    <mergeCell ref="AD162:AN162"/>
    <mergeCell ref="AH163:AI163"/>
    <mergeCell ref="AK163:AL163"/>
    <mergeCell ref="AD138:AD139"/>
    <mergeCell ref="AE138:AE139"/>
    <mergeCell ref="AF138:AF139"/>
    <mergeCell ref="AG138:AG139"/>
    <mergeCell ref="AH138:AI139"/>
    <mergeCell ref="AJ138:AK139"/>
    <mergeCell ref="AH165:AI165"/>
    <mergeCell ref="AJ165:AK165"/>
    <mergeCell ref="AH166:AI166"/>
    <mergeCell ref="AJ166:AK166"/>
    <mergeCell ref="AD167:AD168"/>
    <mergeCell ref="AE167:AE168"/>
    <mergeCell ref="AF167:AF168"/>
    <mergeCell ref="AG167:AG168"/>
    <mergeCell ref="AH167:AI168"/>
    <mergeCell ref="AJ167:AK168"/>
    <mergeCell ref="AL167:AL168"/>
    <mergeCell ref="AM167:AM168"/>
    <mergeCell ref="AN167:AN168"/>
    <mergeCell ref="AD169:AD170"/>
    <mergeCell ref="AE169:AE170"/>
    <mergeCell ref="AF169:AF170"/>
    <mergeCell ref="AG169:AG170"/>
    <mergeCell ref="AH169:AI170"/>
    <mergeCell ref="AJ169:AK170"/>
    <mergeCell ref="AL169:AL170"/>
    <mergeCell ref="AM169:AM170"/>
    <mergeCell ref="AN169:AN170"/>
    <mergeCell ref="AD171:AD172"/>
    <mergeCell ref="AE171:AE172"/>
    <mergeCell ref="AF171:AF172"/>
    <mergeCell ref="AG171:AG172"/>
    <mergeCell ref="AH171:AI172"/>
    <mergeCell ref="AJ171:AK172"/>
    <mergeCell ref="AL171:AL172"/>
    <mergeCell ref="AM171:AM172"/>
    <mergeCell ref="AN171:AN172"/>
    <mergeCell ref="AD173:AD174"/>
    <mergeCell ref="AE173:AE174"/>
    <mergeCell ref="AF173:AF174"/>
    <mergeCell ref="AG173:AG174"/>
    <mergeCell ref="AH173:AI174"/>
    <mergeCell ref="AJ173:AK174"/>
    <mergeCell ref="AL173:AL174"/>
    <mergeCell ref="AM173:AM174"/>
    <mergeCell ref="AN173:AN174"/>
    <mergeCell ref="AL175:AL176"/>
    <mergeCell ref="AM175:AM176"/>
    <mergeCell ref="AN175:AN176"/>
    <mergeCell ref="AD177:AD178"/>
    <mergeCell ref="AE177:AE178"/>
    <mergeCell ref="AF177:AF178"/>
    <mergeCell ref="AG177:AG178"/>
    <mergeCell ref="AH177:AI178"/>
    <mergeCell ref="AJ177:AK178"/>
    <mergeCell ref="AL177:AL178"/>
    <mergeCell ref="AD175:AD176"/>
    <mergeCell ref="AE175:AE176"/>
    <mergeCell ref="AF175:AF176"/>
    <mergeCell ref="AG175:AG176"/>
    <mergeCell ref="AH175:AI176"/>
    <mergeCell ref="AJ175:AK176"/>
    <mergeCell ref="AM177:AM178"/>
    <mergeCell ref="AN177:AN178"/>
    <mergeCell ref="AD179:AD180"/>
    <mergeCell ref="AE179:AE180"/>
    <mergeCell ref="AF179:AF180"/>
    <mergeCell ref="AG179:AG180"/>
    <mergeCell ref="AH179:AI180"/>
    <mergeCell ref="AJ179:AK180"/>
    <mergeCell ref="AL179:AL180"/>
    <mergeCell ref="AM179:AM180"/>
    <mergeCell ref="AN179:AN180"/>
    <mergeCell ref="AD181:AD182"/>
    <mergeCell ref="AE181:AE182"/>
    <mergeCell ref="AF181:AF182"/>
    <mergeCell ref="AG181:AG182"/>
    <mergeCell ref="AH181:AI182"/>
    <mergeCell ref="AJ181:AK182"/>
    <mergeCell ref="AL181:AL182"/>
    <mergeCell ref="AM181:AM182"/>
    <mergeCell ref="AN181:AN182"/>
    <mergeCell ref="AL183:AL184"/>
    <mergeCell ref="AM183:AM184"/>
    <mergeCell ref="AN183:AN184"/>
    <mergeCell ref="AD185:AD186"/>
    <mergeCell ref="AE185:AE186"/>
    <mergeCell ref="AF185:AF186"/>
    <mergeCell ref="AG185:AG186"/>
    <mergeCell ref="AH185:AI186"/>
    <mergeCell ref="AJ185:AK186"/>
    <mergeCell ref="AL185:AL186"/>
    <mergeCell ref="AD183:AD184"/>
    <mergeCell ref="AE183:AE184"/>
    <mergeCell ref="AF183:AF184"/>
    <mergeCell ref="AG183:AG184"/>
    <mergeCell ref="AH183:AI184"/>
    <mergeCell ref="AJ183:AK184"/>
    <mergeCell ref="AM185:AM186"/>
    <mergeCell ref="AN185:AN186"/>
    <mergeCell ref="AD187:AD188"/>
    <mergeCell ref="AE187:AE188"/>
    <mergeCell ref="AF187:AF188"/>
    <mergeCell ref="AG187:AG188"/>
    <mergeCell ref="AH187:AI188"/>
    <mergeCell ref="AJ187:AK188"/>
    <mergeCell ref="AL187:AL188"/>
    <mergeCell ref="AM187:AM188"/>
    <mergeCell ref="AN187:AN188"/>
    <mergeCell ref="AD189:AD190"/>
    <mergeCell ref="AE189:AE190"/>
    <mergeCell ref="AF189:AF190"/>
    <mergeCell ref="AG189:AG190"/>
    <mergeCell ref="AH189:AI190"/>
    <mergeCell ref="AJ189:AK190"/>
    <mergeCell ref="AL189:AL190"/>
    <mergeCell ref="AM189:AM190"/>
    <mergeCell ref="AN189:AN190"/>
    <mergeCell ref="AL191:AL192"/>
    <mergeCell ref="AM191:AM192"/>
    <mergeCell ref="AN191:AN192"/>
    <mergeCell ref="AD193:AD194"/>
    <mergeCell ref="AE193:AE194"/>
    <mergeCell ref="AF193:AF194"/>
    <mergeCell ref="AG193:AG194"/>
    <mergeCell ref="AH193:AI194"/>
    <mergeCell ref="AJ193:AK194"/>
    <mergeCell ref="AL193:AL194"/>
    <mergeCell ref="AD191:AD192"/>
    <mergeCell ref="AE191:AE192"/>
    <mergeCell ref="AF191:AF192"/>
    <mergeCell ref="AG191:AG192"/>
    <mergeCell ref="AH191:AI192"/>
    <mergeCell ref="AJ191:AK192"/>
    <mergeCell ref="AM193:AM194"/>
    <mergeCell ref="AN193:AN194"/>
    <mergeCell ref="AD195:AD196"/>
    <mergeCell ref="AE195:AE196"/>
    <mergeCell ref="AF195:AF196"/>
    <mergeCell ref="AG195:AG196"/>
    <mergeCell ref="AH195:AI196"/>
    <mergeCell ref="AJ195:AK196"/>
    <mergeCell ref="AL195:AL196"/>
    <mergeCell ref="AM195:AM196"/>
    <mergeCell ref="AD202:AN202"/>
    <mergeCell ref="AH203:AI203"/>
    <mergeCell ref="AK203:AL203"/>
    <mergeCell ref="AH205:AI205"/>
    <mergeCell ref="AJ205:AK205"/>
    <mergeCell ref="AH206:AI206"/>
    <mergeCell ref="AJ206:AK206"/>
    <mergeCell ref="AN195:AN196"/>
    <mergeCell ref="AD197:AD198"/>
    <mergeCell ref="AE197:AE198"/>
    <mergeCell ref="AF197:AF198"/>
    <mergeCell ref="AG197:AG198"/>
    <mergeCell ref="AH197:AI198"/>
    <mergeCell ref="AJ197:AK198"/>
    <mergeCell ref="AL197:AL198"/>
    <mergeCell ref="AM197:AM198"/>
    <mergeCell ref="AN197:AN198"/>
    <mergeCell ref="AL207:AL208"/>
    <mergeCell ref="AM207:AM208"/>
    <mergeCell ref="AN207:AN208"/>
    <mergeCell ref="AD209:AD210"/>
    <mergeCell ref="AE209:AE210"/>
    <mergeCell ref="AF209:AF210"/>
    <mergeCell ref="AG209:AG210"/>
    <mergeCell ref="AH209:AI210"/>
    <mergeCell ref="AJ209:AK210"/>
    <mergeCell ref="AL209:AL210"/>
    <mergeCell ref="AD207:AD208"/>
    <mergeCell ref="AE207:AE208"/>
    <mergeCell ref="AF207:AF208"/>
    <mergeCell ref="AG207:AG208"/>
    <mergeCell ref="AH207:AI208"/>
    <mergeCell ref="AJ207:AK208"/>
    <mergeCell ref="AM209:AM210"/>
    <mergeCell ref="AN209:AN210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H230:AI230"/>
    <mergeCell ref="AK230:AL230"/>
    <mergeCell ref="AH232:AI232"/>
    <mergeCell ref="AJ232:AK232"/>
    <mergeCell ref="AH233:AI233"/>
    <mergeCell ref="AJ233:AK233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L234:AL235"/>
    <mergeCell ref="AM234:AM235"/>
    <mergeCell ref="AN234:AN235"/>
    <mergeCell ref="AD236:AD237"/>
    <mergeCell ref="AE236:AE237"/>
    <mergeCell ref="AF236:AF237"/>
    <mergeCell ref="AG236:AG237"/>
    <mergeCell ref="AH236:AI237"/>
    <mergeCell ref="AJ236:AK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H264:AI264"/>
    <mergeCell ref="AK264:AL264"/>
    <mergeCell ref="AH266:AI266"/>
    <mergeCell ref="AJ266:AK266"/>
    <mergeCell ref="AH267:AI267"/>
    <mergeCell ref="AJ267:AK267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L268:AL269"/>
    <mergeCell ref="AM268:AM269"/>
    <mergeCell ref="AN268:AN269"/>
    <mergeCell ref="AD270:AD271"/>
    <mergeCell ref="AE270:AE271"/>
    <mergeCell ref="AF270:AF271"/>
    <mergeCell ref="AG270:AG271"/>
    <mergeCell ref="AH270:AI271"/>
    <mergeCell ref="AJ270:AK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H294:AI294"/>
    <mergeCell ref="AK294:AL294"/>
    <mergeCell ref="AH296:AI296"/>
    <mergeCell ref="AJ296:AK296"/>
    <mergeCell ref="AH297:AI297"/>
    <mergeCell ref="AJ297:AK297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L298:AL299"/>
    <mergeCell ref="AM298:AM299"/>
    <mergeCell ref="AN298:AN299"/>
    <mergeCell ref="AD300:AD301"/>
    <mergeCell ref="AE300:AE301"/>
    <mergeCell ref="AF300:AF301"/>
    <mergeCell ref="AG300:AG301"/>
    <mergeCell ref="AH300:AI301"/>
    <mergeCell ref="AJ300:AK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H322:AI322"/>
    <mergeCell ref="AK322:AL322"/>
    <mergeCell ref="AH324:AI324"/>
    <mergeCell ref="AJ324:AK324"/>
    <mergeCell ref="AH325:AI325"/>
    <mergeCell ref="AJ325:AK325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L326:AL327"/>
    <mergeCell ref="AM326:AM327"/>
    <mergeCell ref="AN326:AN327"/>
    <mergeCell ref="AD328:AD329"/>
    <mergeCell ref="AE328:AE329"/>
    <mergeCell ref="AF328:AF329"/>
    <mergeCell ref="AG328:AG329"/>
    <mergeCell ref="AH328:AI329"/>
    <mergeCell ref="AJ328:AK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N358"/>
  <sheetViews>
    <sheetView zoomScale="85" zoomScaleNormal="85" zoomScalePageLayoutView="77" workbookViewId="0" topLeftCell="A1">
      <selection activeCell="A2" sqref="A2:S2"/>
    </sheetView>
  </sheetViews>
  <sheetFormatPr defaultColWidth="9.140625" defaultRowHeight="15"/>
  <cols>
    <col min="1" max="1" width="6.28125" style="2" customWidth="1"/>
    <col min="2" max="2" width="3.7109375" style="2" customWidth="1"/>
    <col min="3" max="3" width="27.28125" style="2" customWidth="1"/>
    <col min="4" max="4" width="17.140625" style="2" customWidth="1"/>
    <col min="5" max="5" width="7.7109375" style="2" customWidth="1"/>
    <col min="6" max="6" width="5.8515625" style="2" customWidth="1"/>
    <col min="7" max="7" width="1.28515625" style="2" customWidth="1"/>
    <col min="8" max="8" width="4.28125" style="2" customWidth="1"/>
    <col min="9" max="9" width="4.140625" style="2" customWidth="1"/>
    <col min="10" max="10" width="1.28515625" style="2" customWidth="1"/>
    <col min="11" max="11" width="4.421875" style="2" customWidth="1"/>
    <col min="12" max="12" width="3.7109375" style="2" customWidth="1"/>
    <col min="13" max="13" width="1.28515625" style="2" customWidth="1"/>
    <col min="14" max="14" width="3.8515625" style="2" customWidth="1"/>
    <col min="15" max="15" width="3.7109375" style="2" customWidth="1"/>
    <col min="16" max="16" width="12.421875" style="2" hidden="1" customWidth="1"/>
    <col min="17" max="17" width="8.28125" style="2" hidden="1" customWidth="1"/>
    <col min="18" max="18" width="9.140625" style="2" hidden="1" customWidth="1"/>
    <col min="19" max="19" width="4.140625" style="2" customWidth="1"/>
    <col min="20" max="20" width="9.00390625" style="2" hidden="1" customWidth="1"/>
    <col min="21" max="21" width="9.140625" style="2" hidden="1" customWidth="1"/>
    <col min="22" max="23" width="9.140625" style="2" customWidth="1"/>
    <col min="24" max="24" width="4.28125" style="2" customWidth="1"/>
    <col min="25" max="25" width="19.421875" style="2" customWidth="1"/>
    <col min="26" max="27" width="12.7109375" style="2" customWidth="1"/>
    <col min="28" max="29" width="9.140625" style="2" customWidth="1"/>
    <col min="30" max="30" width="3.7109375" style="2" customWidth="1"/>
    <col min="31" max="31" width="29.140625" style="2" customWidth="1"/>
    <col min="32" max="32" width="21.8515625" style="2" customWidth="1"/>
    <col min="33" max="33" width="11.57421875" style="2" customWidth="1"/>
    <col min="34" max="36" width="9.140625" style="2" customWidth="1"/>
    <col min="37" max="37" width="5.7109375" style="2" customWidth="1"/>
    <col min="38" max="38" width="5.28125" style="2" customWidth="1"/>
    <col min="39" max="39" width="5.00390625" style="2" customWidth="1"/>
    <col min="40" max="40" width="4.57421875" style="2" customWidth="1"/>
    <col min="41" max="16384" width="9.140625" style="2" customWidth="1"/>
  </cols>
  <sheetData>
    <row r="1" spans="1:34" ht="20.25" customHeight="1">
      <c r="A1" s="168" t="s">
        <v>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23" ht="45.75" customHeight="1">
      <c r="A2" s="279" t="s">
        <v>44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4"/>
      <c r="U2" s="4"/>
      <c r="V2" s="4"/>
      <c r="W2" s="4"/>
    </row>
    <row r="3" spans="1:23" ht="20.25">
      <c r="A3" s="1"/>
      <c r="B3" s="113"/>
      <c r="C3" s="114" t="s">
        <v>34</v>
      </c>
      <c r="D3" s="115"/>
      <c r="E3" s="5"/>
      <c r="F3" s="5"/>
      <c r="G3" s="5"/>
      <c r="H3" s="1"/>
      <c r="I3" s="1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/>
      <c r="B4" s="116"/>
      <c r="C4" s="117"/>
      <c r="D4" s="118"/>
      <c r="E4" s="119"/>
      <c r="F4" s="118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25.5">
      <c r="A5" s="120" t="s">
        <v>2</v>
      </c>
      <c r="B5" s="121" t="s">
        <v>3</v>
      </c>
      <c r="C5" s="122" t="s">
        <v>4</v>
      </c>
      <c r="D5" s="121" t="s">
        <v>5</v>
      </c>
      <c r="E5" s="121" t="s">
        <v>6</v>
      </c>
      <c r="F5" s="120" t="s">
        <v>7</v>
      </c>
      <c r="G5" s="41"/>
      <c r="H5" s="281" t="s">
        <v>45</v>
      </c>
      <c r="I5" s="282"/>
      <c r="J5" s="1"/>
      <c r="K5" s="283" t="s">
        <v>46</v>
      </c>
      <c r="L5" s="284"/>
      <c r="M5" s="1"/>
      <c r="N5" s="285" t="s">
        <v>47</v>
      </c>
      <c r="O5" s="286"/>
      <c r="P5" s="286"/>
      <c r="Q5" s="286"/>
      <c r="R5" s="286"/>
      <c r="S5" s="287"/>
      <c r="T5" s="1"/>
      <c r="U5" s="1"/>
      <c r="V5" s="1"/>
      <c r="W5" s="1"/>
      <c r="Y5" s="123"/>
    </row>
    <row r="6" spans="1:25" ht="13.5" thickBot="1">
      <c r="A6" s="1"/>
      <c r="B6" s="124"/>
      <c r="C6" s="125"/>
      <c r="D6" s="126"/>
      <c r="E6" s="126"/>
      <c r="F6" s="127"/>
      <c r="G6" s="41"/>
      <c r="H6" s="128"/>
      <c r="I6" s="12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Y6" s="123"/>
    </row>
    <row r="7" spans="1:25" ht="13.5" thickTop="1">
      <c r="A7" s="277"/>
      <c r="B7" s="196">
        <v>1</v>
      </c>
      <c r="C7" s="198" t="s">
        <v>35</v>
      </c>
      <c r="D7" s="200" t="s">
        <v>36</v>
      </c>
      <c r="E7" s="263">
        <v>2013</v>
      </c>
      <c r="F7" s="276"/>
      <c r="G7" s="130"/>
      <c r="H7" s="257">
        <v>1</v>
      </c>
      <c r="I7" s="38">
        <f>$AM207</f>
        <v>0</v>
      </c>
      <c r="J7" s="131"/>
      <c r="K7" s="244">
        <f>IF(I7&gt;I9,H7,H9)</f>
        <v>2</v>
      </c>
      <c r="L7" s="53">
        <f>$AM234</f>
        <v>0</v>
      </c>
      <c r="M7" s="1"/>
      <c r="N7" s="7"/>
      <c r="O7" s="72"/>
      <c r="P7" s="123"/>
      <c r="Q7" s="72"/>
      <c r="R7" s="1"/>
      <c r="S7" s="1"/>
      <c r="T7" s="1"/>
      <c r="U7" s="7"/>
      <c r="V7" s="1"/>
      <c r="W7" s="1"/>
      <c r="Y7" s="123"/>
    </row>
    <row r="8" spans="1:25" ht="12.75">
      <c r="A8" s="277"/>
      <c r="B8" s="278"/>
      <c r="C8" s="261"/>
      <c r="D8" s="262"/>
      <c r="E8" s="264"/>
      <c r="F8" s="276"/>
      <c r="G8" s="132"/>
      <c r="H8" s="258"/>
      <c r="I8" s="53">
        <f>$AL207</f>
        <v>0</v>
      </c>
      <c r="J8" s="131"/>
      <c r="K8" s="245"/>
      <c r="L8" s="53">
        <f>$AL234</f>
        <v>0</v>
      </c>
      <c r="M8" s="1"/>
      <c r="N8" s="7"/>
      <c r="O8" s="133"/>
      <c r="P8" s="83"/>
      <c r="Q8" s="1"/>
      <c r="R8" s="1"/>
      <c r="S8" s="1"/>
      <c r="T8" s="1"/>
      <c r="U8" s="7"/>
      <c r="V8" s="1"/>
      <c r="W8" s="1"/>
      <c r="Y8" s="123"/>
    </row>
    <row r="9" spans="1:23" ht="12.75">
      <c r="A9" s="277"/>
      <c r="B9" s="196">
        <v>2</v>
      </c>
      <c r="C9" s="198" t="s">
        <v>37</v>
      </c>
      <c r="D9" s="200" t="s">
        <v>36</v>
      </c>
      <c r="E9" s="263">
        <v>2013</v>
      </c>
      <c r="F9" s="266"/>
      <c r="G9" s="132"/>
      <c r="H9" s="267">
        <v>2</v>
      </c>
      <c r="I9" s="53">
        <f>$AM209</f>
        <v>0</v>
      </c>
      <c r="J9" s="134"/>
      <c r="K9" s="1"/>
      <c r="L9" s="135"/>
      <c r="M9" s="1"/>
      <c r="N9" s="1"/>
      <c r="O9" s="1"/>
      <c r="P9" s="133"/>
      <c r="Q9" s="83"/>
      <c r="R9" s="1"/>
      <c r="S9" s="1"/>
      <c r="T9" s="1"/>
      <c r="U9" s="1"/>
      <c r="V9" s="1"/>
      <c r="W9" s="1"/>
    </row>
    <row r="10" spans="1:23" ht="13.5" thickBot="1">
      <c r="A10" s="277"/>
      <c r="B10" s="278"/>
      <c r="C10" s="261"/>
      <c r="D10" s="262"/>
      <c r="E10" s="264"/>
      <c r="F10" s="276"/>
      <c r="G10" s="132"/>
      <c r="H10" s="268"/>
      <c r="I10" s="136">
        <f>$AL209</f>
        <v>0</v>
      </c>
      <c r="J10" s="7"/>
      <c r="K10" s="1"/>
      <c r="L10" s="113"/>
      <c r="M10" s="137"/>
      <c r="N10" s="244">
        <f>IF(L7&gt;L12,K7,K12)</f>
        <v>4</v>
      </c>
      <c r="O10" s="53">
        <f>$AM349</f>
        <v>0</v>
      </c>
      <c r="P10" s="1"/>
      <c r="Q10" s="1"/>
      <c r="R10" s="1"/>
      <c r="S10" s="1"/>
      <c r="T10" s="1"/>
      <c r="U10" s="1"/>
      <c r="V10" s="1"/>
      <c r="W10" s="7"/>
    </row>
    <row r="11" spans="1:23" ht="13.5" customHeight="1" thickTop="1">
      <c r="A11" s="259"/>
      <c r="B11" s="239">
        <v>3</v>
      </c>
      <c r="C11" s="198" t="s">
        <v>38</v>
      </c>
      <c r="D11" s="200" t="s">
        <v>36</v>
      </c>
      <c r="E11" s="263">
        <v>2013</v>
      </c>
      <c r="F11" s="265"/>
      <c r="G11" s="130"/>
      <c r="H11" s="275">
        <v>3</v>
      </c>
      <c r="I11" s="38">
        <f>$AM211</f>
        <v>0</v>
      </c>
      <c r="J11" s="7"/>
      <c r="K11" s="123"/>
      <c r="L11" s="138"/>
      <c r="M11" s="1"/>
      <c r="N11" s="245"/>
      <c r="O11" s="53">
        <f>$AL349</f>
        <v>0</v>
      </c>
      <c r="P11" s="1"/>
      <c r="Q11" s="1"/>
      <c r="R11" s="1"/>
      <c r="S11" s="1"/>
      <c r="T11" s="271"/>
      <c r="U11" s="272"/>
      <c r="V11" s="139"/>
      <c r="W11" s="7"/>
    </row>
    <row r="12" spans="1:23" ht="12.75" customHeight="1">
      <c r="A12" s="260"/>
      <c r="B12" s="196"/>
      <c r="C12" s="261"/>
      <c r="D12" s="262"/>
      <c r="E12" s="264"/>
      <c r="F12" s="266"/>
      <c r="G12" s="130"/>
      <c r="H12" s="258"/>
      <c r="I12" s="39">
        <f>$AL211</f>
        <v>0</v>
      </c>
      <c r="J12" s="7"/>
      <c r="K12" s="244">
        <f>IF(I11&gt;I13,H11,H13)</f>
        <v>4</v>
      </c>
      <c r="L12" s="53">
        <f>$AM236</f>
        <v>0</v>
      </c>
      <c r="M12" s="1"/>
      <c r="N12" s="1"/>
      <c r="O12" s="135"/>
      <c r="P12" s="1"/>
      <c r="Q12" s="1"/>
      <c r="R12" s="1"/>
      <c r="S12" s="1"/>
      <c r="T12" s="273"/>
      <c r="U12" s="274"/>
      <c r="V12" s="139"/>
      <c r="W12" s="7"/>
    </row>
    <row r="13" spans="1:25" ht="12.75" customHeight="1">
      <c r="A13" s="259"/>
      <c r="B13" s="239">
        <v>4</v>
      </c>
      <c r="C13" s="198" t="s">
        <v>39</v>
      </c>
      <c r="D13" s="200" t="s">
        <v>36</v>
      </c>
      <c r="E13" s="263">
        <v>2013</v>
      </c>
      <c r="F13" s="265"/>
      <c r="G13" s="130"/>
      <c r="H13" s="267">
        <v>4</v>
      </c>
      <c r="I13" s="39">
        <f>$AM213</f>
        <v>0</v>
      </c>
      <c r="J13" s="83"/>
      <c r="K13" s="245"/>
      <c r="L13" s="53">
        <f>$AL236</f>
        <v>0</v>
      </c>
      <c r="M13" s="1"/>
      <c r="N13" s="1"/>
      <c r="O13" s="113"/>
      <c r="P13" s="1"/>
      <c r="Q13" s="1"/>
      <c r="R13" s="1"/>
      <c r="S13" s="1"/>
      <c r="T13" s="1"/>
      <c r="U13" s="1"/>
      <c r="V13" s="7"/>
      <c r="W13" s="1"/>
      <c r="Y13" s="3"/>
    </row>
    <row r="14" spans="1:23" ht="13.5" customHeight="1" thickBot="1">
      <c r="A14" s="260"/>
      <c r="B14" s="196"/>
      <c r="C14" s="261"/>
      <c r="D14" s="262"/>
      <c r="E14" s="264"/>
      <c r="F14" s="266"/>
      <c r="G14" s="130"/>
      <c r="H14" s="268"/>
      <c r="I14" s="136">
        <f>$AL213</f>
        <v>0</v>
      </c>
      <c r="J14" s="83"/>
      <c r="K14" s="1"/>
      <c r="L14" s="1"/>
      <c r="M14" s="72"/>
      <c r="N14" s="140"/>
      <c r="O14" s="113"/>
      <c r="P14" s="1"/>
      <c r="Q14" s="1"/>
      <c r="R14" s="1"/>
      <c r="S14" s="1"/>
      <c r="T14" s="1"/>
      <c r="U14" s="1"/>
      <c r="V14" s="1"/>
      <c r="W14" s="1"/>
    </row>
    <row r="15" spans="1:23" ht="13.5" customHeight="1" thickTop="1">
      <c r="A15" s="259"/>
      <c r="B15" s="239">
        <v>5</v>
      </c>
      <c r="C15" s="198" t="s">
        <v>40</v>
      </c>
      <c r="D15" s="200" t="s">
        <v>36</v>
      </c>
      <c r="E15" s="263">
        <v>2013</v>
      </c>
      <c r="F15" s="265"/>
      <c r="G15" s="130"/>
      <c r="H15" s="257">
        <v>5</v>
      </c>
      <c r="I15" s="38">
        <f>$AM215</f>
        <v>0</v>
      </c>
      <c r="J15" s="83"/>
      <c r="K15" s="1"/>
      <c r="L15" s="1"/>
      <c r="M15" s="72"/>
      <c r="N15" s="130"/>
      <c r="O15" s="113"/>
      <c r="P15" s="113"/>
      <c r="Q15" s="141">
        <v>1</v>
      </c>
      <c r="R15" s="7"/>
      <c r="S15" s="269">
        <f>IF(O10&gt;O19,N10,N19)</f>
        <v>8</v>
      </c>
      <c r="T15" s="1"/>
      <c r="U15" s="1"/>
      <c r="V15" s="1"/>
      <c r="W15" s="1"/>
    </row>
    <row r="16" spans="1:23" ht="12.75" customHeight="1" thickBot="1">
      <c r="A16" s="260"/>
      <c r="B16" s="196"/>
      <c r="C16" s="261"/>
      <c r="D16" s="262"/>
      <c r="E16" s="264"/>
      <c r="F16" s="266"/>
      <c r="G16" s="130"/>
      <c r="H16" s="258"/>
      <c r="I16" s="39">
        <f>$AL215</f>
        <v>0</v>
      </c>
      <c r="J16" s="83"/>
      <c r="K16" s="1"/>
      <c r="L16" s="1"/>
      <c r="M16" s="133"/>
      <c r="N16" s="83"/>
      <c r="O16" s="113"/>
      <c r="P16" s="135"/>
      <c r="Q16" s="142"/>
      <c r="R16" s="143"/>
      <c r="S16" s="270"/>
      <c r="T16" s="1"/>
      <c r="U16" s="1"/>
      <c r="V16" s="1"/>
      <c r="W16" s="1"/>
    </row>
    <row r="17" spans="1:23" ht="12.75" customHeight="1">
      <c r="A17" s="259"/>
      <c r="B17" s="239">
        <v>6</v>
      </c>
      <c r="C17" s="198" t="s">
        <v>41</v>
      </c>
      <c r="D17" s="200" t="s">
        <v>36</v>
      </c>
      <c r="E17" s="263">
        <v>2013</v>
      </c>
      <c r="F17" s="265"/>
      <c r="G17" s="130"/>
      <c r="H17" s="267">
        <v>6</v>
      </c>
      <c r="I17" s="39">
        <f>$AM217</f>
        <v>0</v>
      </c>
      <c r="J17" s="83"/>
      <c r="K17" s="244">
        <f>IF(I15&gt;I17,H15,H17)</f>
        <v>6</v>
      </c>
      <c r="L17" s="53">
        <f>$AM238</f>
        <v>0</v>
      </c>
      <c r="M17" s="133"/>
      <c r="N17" s="83"/>
      <c r="O17" s="113"/>
      <c r="P17" s="1"/>
      <c r="Q17" s="1"/>
      <c r="R17" s="1"/>
      <c r="S17" s="1"/>
      <c r="T17" s="1"/>
      <c r="U17" s="1"/>
      <c r="V17" s="1"/>
      <c r="W17" s="1"/>
    </row>
    <row r="18" spans="1:23" ht="13.5" customHeight="1" thickBot="1">
      <c r="A18" s="260"/>
      <c r="B18" s="196"/>
      <c r="C18" s="261"/>
      <c r="D18" s="262"/>
      <c r="E18" s="264"/>
      <c r="F18" s="266"/>
      <c r="G18" s="130"/>
      <c r="H18" s="268"/>
      <c r="I18" s="136">
        <f>$AL217</f>
        <v>0</v>
      </c>
      <c r="J18" s="83"/>
      <c r="K18" s="245"/>
      <c r="L18" s="53">
        <f>$AL238</f>
        <v>0</v>
      </c>
      <c r="M18" s="1"/>
      <c r="N18" s="1"/>
      <c r="O18" s="138"/>
      <c r="P18" s="1"/>
      <c r="Q18" s="1"/>
      <c r="R18" s="1"/>
      <c r="S18" s="1"/>
      <c r="T18" s="1"/>
      <c r="U18" s="1"/>
      <c r="V18" s="1"/>
      <c r="W18" s="1"/>
    </row>
    <row r="19" spans="1:23" ht="13.5" customHeight="1" thickTop="1">
      <c r="A19" s="259"/>
      <c r="B19" s="239">
        <v>7</v>
      </c>
      <c r="C19" s="198" t="s">
        <v>42</v>
      </c>
      <c r="D19" s="200" t="s">
        <v>36</v>
      </c>
      <c r="E19" s="263">
        <v>2013</v>
      </c>
      <c r="F19" s="265"/>
      <c r="G19" s="1"/>
      <c r="H19" s="257">
        <v>7</v>
      </c>
      <c r="I19" s="38">
        <f>$AM219</f>
        <v>0</v>
      </c>
      <c r="J19" s="1"/>
      <c r="K19" s="1"/>
      <c r="L19" s="113"/>
      <c r="M19" s="137"/>
      <c r="N19" s="244">
        <f>IF(L17&gt;L22,K17,K22)</f>
        <v>8</v>
      </c>
      <c r="O19" s="53">
        <f>$AM351</f>
        <v>0</v>
      </c>
      <c r="P19" s="1"/>
      <c r="Q19" s="1"/>
      <c r="R19" s="1"/>
      <c r="S19" s="1"/>
      <c r="T19" s="1"/>
      <c r="U19" s="1"/>
      <c r="V19" s="1"/>
      <c r="W19" s="1"/>
    </row>
    <row r="20" spans="1:23" ht="12.75" customHeight="1">
      <c r="A20" s="260"/>
      <c r="B20" s="196"/>
      <c r="C20" s="261"/>
      <c r="D20" s="262"/>
      <c r="E20" s="264"/>
      <c r="F20" s="266"/>
      <c r="G20" s="1"/>
      <c r="H20" s="258"/>
      <c r="I20" s="39">
        <f>$AL219</f>
        <v>0</v>
      </c>
      <c r="J20" s="1"/>
      <c r="K20" s="1"/>
      <c r="L20" s="113"/>
      <c r="M20" s="1"/>
      <c r="N20" s="245"/>
      <c r="O20" s="53">
        <f>$AL351</f>
        <v>0</v>
      </c>
      <c r="P20" s="1"/>
      <c r="Q20" s="1"/>
      <c r="R20" s="1"/>
      <c r="S20" s="1"/>
      <c r="T20" s="1"/>
      <c r="U20" s="1"/>
      <c r="V20" s="1"/>
      <c r="W20" s="1"/>
    </row>
    <row r="21" spans="1:23" ht="12.75">
      <c r="A21" s="259"/>
      <c r="B21" s="239">
        <v>8</v>
      </c>
      <c r="C21" s="198" t="s">
        <v>43</v>
      </c>
      <c r="D21" s="200" t="s">
        <v>36</v>
      </c>
      <c r="E21" s="263">
        <v>2013</v>
      </c>
      <c r="F21" s="265"/>
      <c r="G21" s="1"/>
      <c r="H21" s="267">
        <v>8</v>
      </c>
      <c r="I21" s="39">
        <f>$AM221</f>
        <v>0</v>
      </c>
      <c r="J21" s="1"/>
      <c r="K21" s="1"/>
      <c r="L21" s="1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260"/>
      <c r="B22" s="196"/>
      <c r="C22" s="261"/>
      <c r="D22" s="262"/>
      <c r="E22" s="264"/>
      <c r="F22" s="266"/>
      <c r="G22" s="1"/>
      <c r="H22" s="268"/>
      <c r="I22" s="136">
        <f>$AL221</f>
        <v>0</v>
      </c>
      <c r="J22" s="1"/>
      <c r="K22" s="244">
        <f>IF(I19&gt;I21,H19,H21)</f>
        <v>8</v>
      </c>
      <c r="L22" s="53">
        <f>$AM240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Top="1">
      <c r="A23" s="1"/>
      <c r="B23" s="1"/>
      <c r="C23" s="112"/>
      <c r="D23" s="112"/>
      <c r="E23" s="112"/>
      <c r="F23" s="112"/>
      <c r="G23" s="1"/>
      <c r="H23" s="1"/>
      <c r="I23" s="106"/>
      <c r="J23" s="1"/>
      <c r="K23" s="245"/>
      <c r="L23" s="53">
        <f>$AL240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12"/>
      <c r="D24" s="112"/>
      <c r="E24" s="112"/>
      <c r="F24" s="1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2" ht="12.75" customHeight="1">
      <c r="A25" s="1"/>
      <c r="C25" s="109"/>
      <c r="D25" s="109"/>
      <c r="E25" s="109"/>
      <c r="F25" s="109"/>
      <c r="G25" s="72"/>
      <c r="H25" s="123"/>
      <c r="I25" s="7"/>
      <c r="J25" s="144" t="s">
        <v>14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"/>
      <c r="U25" s="1"/>
      <c r="V25" s="1"/>
    </row>
    <row r="26" spans="1:22" ht="12.75" customHeight="1">
      <c r="A26" s="1"/>
      <c r="C26" s="109"/>
      <c r="D26" s="109"/>
      <c r="E26" s="109"/>
      <c r="F26" s="109"/>
      <c r="G26" s="1"/>
      <c r="H26" s="145"/>
      <c r="I26" s="145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  <c r="U26" s="1"/>
      <c r="V26" s="1"/>
    </row>
    <row r="27" spans="1:22" ht="12.75">
      <c r="A27" s="1"/>
      <c r="C27" s="109"/>
      <c r="D27" s="109"/>
      <c r="E27" s="109"/>
      <c r="F27" s="109"/>
      <c r="H27" s="146" t="s">
        <v>15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"/>
      <c r="V27" s="1"/>
    </row>
    <row r="28" spans="1:22" ht="12.75">
      <c r="A28" s="1"/>
      <c r="C28" s="109"/>
      <c r="D28" s="109"/>
      <c r="E28" s="109"/>
      <c r="F28" s="109"/>
      <c r="T28" s="148"/>
      <c r="U28" s="1"/>
      <c r="V28" s="1"/>
    </row>
    <row r="29" spans="1:22" ht="12.75">
      <c r="A29" s="1"/>
      <c r="C29" s="109"/>
      <c r="D29" s="109"/>
      <c r="E29" s="109"/>
      <c r="F29" s="109"/>
      <c r="H29" s="244">
        <f>CHOOSE(MATCH($N$10,{1,2,3,4,5,6,7,8},),2,1,4,3,6,5,8,7)</f>
        <v>3</v>
      </c>
      <c r="I29" s="53">
        <f>$AM326</f>
        <v>0</v>
      </c>
      <c r="J29" s="7"/>
      <c r="K29" s="1"/>
      <c r="T29" s="1"/>
      <c r="U29" s="1"/>
      <c r="V29" s="1"/>
    </row>
    <row r="30" spans="1:22" ht="13.5" thickBot="1">
      <c r="A30" s="1"/>
      <c r="C30" s="109"/>
      <c r="D30" s="109"/>
      <c r="E30" s="109"/>
      <c r="F30" s="109"/>
      <c r="H30" s="245"/>
      <c r="I30" s="53">
        <f>$AL326</f>
        <v>0</v>
      </c>
      <c r="J30" s="7"/>
      <c r="K30" s="1"/>
      <c r="T30" s="1"/>
      <c r="U30" s="1"/>
      <c r="V30" s="1"/>
    </row>
    <row r="31" spans="1:22" ht="12.75" customHeight="1">
      <c r="A31" s="1"/>
      <c r="C31" s="109"/>
      <c r="D31" s="109"/>
      <c r="E31" s="109"/>
      <c r="F31" s="109"/>
      <c r="H31" s="72"/>
      <c r="I31" s="149"/>
      <c r="J31" s="137"/>
      <c r="K31" s="169">
        <f>IF(I29&gt;I33,H29,H33)</f>
        <v>4</v>
      </c>
      <c r="N31" s="246" t="s">
        <v>48</v>
      </c>
      <c r="O31" s="247"/>
      <c r="P31" s="247"/>
      <c r="Q31" s="247"/>
      <c r="R31" s="247"/>
      <c r="S31" s="248"/>
      <c r="T31" s="1"/>
      <c r="U31" s="1"/>
      <c r="V31" s="1"/>
    </row>
    <row r="32" spans="1:22" ht="13.5" thickBot="1">
      <c r="A32" s="1"/>
      <c r="C32" s="109"/>
      <c r="D32" s="109"/>
      <c r="E32" s="109"/>
      <c r="F32" s="109"/>
      <c r="H32" s="72"/>
      <c r="I32" s="150"/>
      <c r="J32" s="7"/>
      <c r="K32" s="175"/>
      <c r="M32" s="139"/>
      <c r="N32" s="249"/>
      <c r="O32" s="250"/>
      <c r="P32" s="250"/>
      <c r="Q32" s="250"/>
      <c r="R32" s="250"/>
      <c r="S32" s="251"/>
      <c r="T32" s="1"/>
      <c r="U32" s="1"/>
      <c r="V32" s="1"/>
    </row>
    <row r="33" spans="1:22" ht="12.75">
      <c r="A33" s="1"/>
      <c r="C33" s="109"/>
      <c r="D33" s="109"/>
      <c r="E33" s="109"/>
      <c r="F33" s="109"/>
      <c r="H33" s="244">
        <f>IF($L$7&lt;$L$12,$K$7,$K$12)</f>
        <v>4</v>
      </c>
      <c r="I33" s="53">
        <f>$AM328</f>
        <v>0</v>
      </c>
      <c r="J33" s="7"/>
      <c r="K33" s="1"/>
      <c r="O33" s="1"/>
      <c r="P33" s="151"/>
      <c r="Q33" s="1"/>
      <c r="R33" s="1"/>
      <c r="S33" s="1"/>
      <c r="T33" s="1"/>
      <c r="U33" s="1"/>
      <c r="V33" s="1"/>
    </row>
    <row r="34" spans="1:22" ht="12.75">
      <c r="A34" s="1"/>
      <c r="C34" s="109"/>
      <c r="D34" s="109"/>
      <c r="E34" s="109"/>
      <c r="F34" s="109"/>
      <c r="H34" s="245"/>
      <c r="I34" s="53">
        <f>$AL328</f>
        <v>0</v>
      </c>
      <c r="J34" s="7"/>
      <c r="K34" s="152"/>
      <c r="O34" s="1"/>
      <c r="P34" s="7"/>
      <c r="Q34" s="1"/>
      <c r="R34" s="1"/>
      <c r="S34" s="1"/>
      <c r="T34" s="1"/>
      <c r="U34" s="1"/>
      <c r="V34" s="1"/>
    </row>
    <row r="35" spans="1:22" ht="12.75">
      <c r="A35" s="1"/>
      <c r="C35" s="109"/>
      <c r="D35" s="109"/>
      <c r="E35" s="109"/>
      <c r="F35" s="109"/>
      <c r="I35" s="1"/>
      <c r="J35" s="1"/>
      <c r="O35" s="153"/>
      <c r="P35" s="153"/>
      <c r="Q35" s="1"/>
      <c r="R35" s="1"/>
      <c r="S35" s="1"/>
      <c r="T35" s="1"/>
      <c r="U35" s="1"/>
      <c r="V35" s="1"/>
    </row>
    <row r="36" spans="1:15" ht="12.75">
      <c r="A36" s="1"/>
      <c r="C36" s="109"/>
      <c r="D36" s="164"/>
      <c r="E36" s="164"/>
      <c r="F36" s="164"/>
      <c r="G36" s="127" t="s">
        <v>17</v>
      </c>
      <c r="H36" s="127"/>
      <c r="I36" s="127"/>
      <c r="J36" s="127"/>
      <c r="K36" s="127"/>
      <c r="L36" s="127"/>
      <c r="M36" s="154"/>
      <c r="N36" s="1"/>
      <c r="O36" s="1"/>
    </row>
    <row r="37" spans="1:6" ht="12.75">
      <c r="A37" s="1"/>
      <c r="C37" s="109"/>
      <c r="D37" s="109"/>
      <c r="E37" s="109"/>
      <c r="F37" s="109"/>
    </row>
    <row r="38" spans="1:22" ht="13.5" thickBot="1">
      <c r="A38" s="1"/>
      <c r="C38" s="109"/>
      <c r="D38" s="109"/>
      <c r="E38" s="109"/>
      <c r="F38" s="109"/>
      <c r="H38" s="244">
        <f>CHOOSE(MATCH($N$19,{5,6,7,8},),6,5,8,7)</f>
        <v>7</v>
      </c>
      <c r="I38" s="53">
        <f>$AM330</f>
        <v>0</v>
      </c>
      <c r="J38" s="7"/>
      <c r="K38" s="1"/>
      <c r="O38" s="1"/>
      <c r="P38" s="1"/>
      <c r="Q38" s="1"/>
      <c r="R38" s="1"/>
      <c r="S38" s="1"/>
      <c r="T38" s="1"/>
      <c r="U38" s="1"/>
      <c r="V38" s="1"/>
    </row>
    <row r="39" spans="1:22" ht="13.5" thickBot="1">
      <c r="A39" s="1"/>
      <c r="C39" s="109"/>
      <c r="D39" s="109"/>
      <c r="E39" s="109"/>
      <c r="F39" s="109"/>
      <c r="H39" s="245"/>
      <c r="I39" s="53">
        <f>$AL330</f>
        <v>0</v>
      </c>
      <c r="J39" s="7"/>
      <c r="K39" s="1"/>
      <c r="O39" s="83"/>
      <c r="P39" s="155"/>
      <c r="Q39" s="1"/>
      <c r="R39" s="1"/>
      <c r="S39" s="1"/>
      <c r="T39" s="1"/>
      <c r="U39" s="1"/>
      <c r="V39" s="1"/>
    </row>
    <row r="40" spans="1:22" ht="12.75">
      <c r="A40" s="1"/>
      <c r="C40" s="109"/>
      <c r="D40" s="109"/>
      <c r="E40" s="109"/>
      <c r="F40" s="109"/>
      <c r="H40" s="72"/>
      <c r="I40" s="149"/>
      <c r="J40" s="137"/>
      <c r="K40" s="169">
        <f>IF(I38&gt;I42,H38,H42)</f>
        <v>8</v>
      </c>
      <c r="O40" s="246" t="s">
        <v>48</v>
      </c>
      <c r="P40" s="252"/>
      <c r="Q40" s="252"/>
      <c r="R40" s="252"/>
      <c r="S40" s="253"/>
      <c r="T40" s="1"/>
      <c r="U40" s="1"/>
      <c r="V40" s="1"/>
    </row>
    <row r="41" spans="1:22" ht="13.5" thickBot="1">
      <c r="A41" s="1"/>
      <c r="C41" s="109"/>
      <c r="D41" s="109"/>
      <c r="E41" s="109"/>
      <c r="F41" s="109"/>
      <c r="H41" s="72"/>
      <c r="I41" s="150"/>
      <c r="J41" s="7"/>
      <c r="K41" s="175"/>
      <c r="O41" s="254"/>
      <c r="P41" s="255"/>
      <c r="Q41" s="255"/>
      <c r="R41" s="255"/>
      <c r="S41" s="256"/>
      <c r="T41" s="1"/>
      <c r="U41" s="1"/>
      <c r="V41" s="1"/>
    </row>
    <row r="42" spans="1:22" ht="12.75">
      <c r="A42" s="1"/>
      <c r="C42" s="109"/>
      <c r="D42" s="109"/>
      <c r="E42" s="109"/>
      <c r="F42" s="109"/>
      <c r="H42" s="244">
        <f>IF(L17&lt;L22,K17,K22)</f>
        <v>8</v>
      </c>
      <c r="I42" s="53">
        <f>$AM332</f>
        <v>0</v>
      </c>
      <c r="J42" s="7"/>
      <c r="K42" s="1"/>
      <c r="O42" s="7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12"/>
      <c r="D43" s="112"/>
      <c r="E43" s="112"/>
      <c r="F43" s="109"/>
      <c r="H43" s="245"/>
      <c r="I43" s="53">
        <f>$AL332</f>
        <v>0</v>
      </c>
      <c r="J43" s="7"/>
      <c r="K43" s="152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12"/>
      <c r="D44" s="112"/>
      <c r="E44" s="112"/>
      <c r="F44" s="109"/>
      <c r="H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12"/>
      <c r="D45" s="112"/>
      <c r="E45" s="112"/>
      <c r="F45" s="112"/>
      <c r="G45" s="1"/>
      <c r="H45" s="1"/>
      <c r="I45" s="1"/>
      <c r="J45" s="1"/>
      <c r="O45" s="1"/>
      <c r="P45" s="1"/>
      <c r="Q45" s="1"/>
      <c r="R45" s="1"/>
      <c r="S45" s="1"/>
      <c r="T45" s="1"/>
      <c r="U45" s="1"/>
      <c r="V45" s="1"/>
    </row>
    <row r="46" spans="1:34" ht="15" customHeight="1">
      <c r="A46" s="1"/>
      <c r="B46" s="1"/>
      <c r="C46" s="112"/>
      <c r="D46" s="112"/>
      <c r="E46" s="112"/>
      <c r="F46" s="11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</row>
    <row r="47" spans="1:34" ht="15" customHeight="1">
      <c r="A47" s="1"/>
      <c r="B47" s="1"/>
      <c r="C47" s="112"/>
      <c r="D47" s="112"/>
      <c r="E47" s="112"/>
      <c r="F47" s="112"/>
      <c r="G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83"/>
      <c r="Y47" s="6"/>
      <c r="Z47" s="83"/>
      <c r="AA47" s="83"/>
      <c r="AB47" s="226"/>
      <c r="AC47" s="226"/>
      <c r="AD47" s="83"/>
      <c r="AE47" s="213"/>
      <c r="AF47" s="213"/>
      <c r="AG47" s="85"/>
      <c r="AH47" s="85"/>
    </row>
    <row r="48" spans="1:34" ht="15" customHeight="1">
      <c r="A48" s="1"/>
      <c r="B48" s="1"/>
      <c r="C48" s="112"/>
      <c r="D48" s="112"/>
      <c r="E48" s="112"/>
      <c r="F48" s="112"/>
      <c r="G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83"/>
      <c r="Y48" s="84"/>
      <c r="Z48" s="85"/>
      <c r="AA48" s="85"/>
      <c r="AB48" s="86"/>
      <c r="AC48" s="85"/>
      <c r="AD48" s="85"/>
      <c r="AE48" s="85"/>
      <c r="AF48" s="85"/>
      <c r="AG48" s="85"/>
      <c r="AH48" s="85"/>
    </row>
    <row r="49" spans="1:34" ht="24.75" customHeight="1">
      <c r="A49" s="1"/>
      <c r="B49" s="1"/>
      <c r="C49" s="112"/>
      <c r="D49" s="112"/>
      <c r="E49" s="112"/>
      <c r="F49" s="112"/>
      <c r="G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56"/>
      <c r="Y49" s="83"/>
      <c r="Z49" s="157"/>
      <c r="AA49" s="156"/>
      <c r="AB49" s="227"/>
      <c r="AC49" s="227"/>
      <c r="AD49" s="227"/>
      <c r="AE49" s="227"/>
      <c r="AF49" s="158"/>
      <c r="AG49" s="158"/>
      <c r="AH49" s="159"/>
    </row>
    <row r="50" spans="1:34" ht="3.75" customHeight="1">
      <c r="A50" s="1"/>
      <c r="B50" s="1"/>
      <c r="C50" s="112"/>
      <c r="D50" s="112"/>
      <c r="E50" s="112"/>
      <c r="F50" s="112"/>
      <c r="G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7"/>
      <c r="Y50" s="7"/>
      <c r="Z50" s="7"/>
      <c r="AA50" s="7"/>
      <c r="AB50" s="228"/>
      <c r="AC50" s="228"/>
      <c r="AD50" s="228"/>
      <c r="AE50" s="228"/>
      <c r="AF50" s="7"/>
      <c r="AG50" s="7"/>
      <c r="AH50" s="7"/>
    </row>
    <row r="51" spans="1:34" ht="15" customHeight="1" hidden="1">
      <c r="A51" s="1"/>
      <c r="B51" s="1"/>
      <c r="C51" s="112"/>
      <c r="D51" s="112"/>
      <c r="E51" s="112"/>
      <c r="F51" s="112"/>
      <c r="G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22"/>
      <c r="Y51" s="223"/>
      <c r="Z51" s="224"/>
      <c r="AA51" s="224"/>
      <c r="AB51" s="222"/>
      <c r="AC51" s="222"/>
      <c r="AD51" s="221"/>
      <c r="AE51" s="221"/>
      <c r="AF51" s="221"/>
      <c r="AG51" s="221"/>
      <c r="AH51" s="221"/>
    </row>
    <row r="52" spans="1:34" ht="15" customHeight="1" hidden="1">
      <c r="A52" s="1"/>
      <c r="B52" s="1"/>
      <c r="C52" s="112"/>
      <c r="D52" s="112"/>
      <c r="E52" s="112"/>
      <c r="F52" s="1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22"/>
      <c r="Y52" s="223"/>
      <c r="Z52" s="224"/>
      <c r="AA52" s="224"/>
      <c r="AB52" s="222"/>
      <c r="AC52" s="222"/>
      <c r="AD52" s="221"/>
      <c r="AE52" s="221"/>
      <c r="AF52" s="221"/>
      <c r="AG52" s="221"/>
      <c r="AH52" s="221"/>
    </row>
    <row r="53" spans="1:34" ht="15" customHeight="1" hidden="1">
      <c r="A53" s="1"/>
      <c r="B53" s="1"/>
      <c r="C53" s="112"/>
      <c r="D53" s="112"/>
      <c r="E53" s="112"/>
      <c r="F53" s="11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22"/>
      <c r="Y53" s="223"/>
      <c r="Z53" s="241"/>
      <c r="AA53" s="224"/>
      <c r="AB53" s="222"/>
      <c r="AC53" s="222"/>
      <c r="AD53" s="221"/>
      <c r="AE53" s="221"/>
      <c r="AF53" s="221"/>
      <c r="AG53" s="221"/>
      <c r="AH53" s="221"/>
    </row>
    <row r="54" spans="1:34" ht="15" customHeight="1" hidden="1">
      <c r="A54" s="1"/>
      <c r="B54" s="1"/>
      <c r="C54" s="112"/>
      <c r="D54" s="112"/>
      <c r="E54" s="112"/>
      <c r="F54" s="112"/>
      <c r="Q54" s="1"/>
      <c r="R54" s="1"/>
      <c r="S54" s="1"/>
      <c r="T54" s="1"/>
      <c r="U54" s="1"/>
      <c r="V54" s="1"/>
      <c r="W54" s="1"/>
      <c r="X54" s="222"/>
      <c r="Y54" s="223"/>
      <c r="Z54" s="241"/>
      <c r="AA54" s="224"/>
      <c r="AB54" s="222"/>
      <c r="AC54" s="222"/>
      <c r="AD54" s="221"/>
      <c r="AE54" s="221"/>
      <c r="AF54" s="221"/>
      <c r="AG54" s="221"/>
      <c r="AH54" s="221"/>
    </row>
    <row r="55" spans="1:34" ht="15" customHeight="1" hidden="1">
      <c r="A55" s="1"/>
      <c r="B55" s="1"/>
      <c r="C55" s="112"/>
      <c r="D55" s="112"/>
      <c r="E55" s="112"/>
      <c r="F55" s="112"/>
      <c r="Q55" s="1"/>
      <c r="R55" s="1"/>
      <c r="S55" s="1"/>
      <c r="T55" s="1"/>
      <c r="U55" s="1"/>
      <c r="V55" s="1"/>
      <c r="W55" s="1"/>
      <c r="X55" s="222"/>
      <c r="Y55" s="223"/>
      <c r="Z55" s="241"/>
      <c r="AA55" s="224"/>
      <c r="AB55" s="222"/>
      <c r="AC55" s="222"/>
      <c r="AD55" s="221"/>
      <c r="AE55" s="221"/>
      <c r="AF55" s="221"/>
      <c r="AG55" s="221"/>
      <c r="AH55" s="221"/>
    </row>
    <row r="56" spans="1:34" ht="15" customHeight="1" hidden="1">
      <c r="A56" s="1"/>
      <c r="B56" s="1"/>
      <c r="C56" s="112"/>
      <c r="D56" s="112"/>
      <c r="E56" s="112"/>
      <c r="F56" s="112"/>
      <c r="Q56" s="1"/>
      <c r="R56" s="1"/>
      <c r="S56" s="1"/>
      <c r="T56" s="1"/>
      <c r="U56" s="1"/>
      <c r="V56" s="1"/>
      <c r="W56" s="1"/>
      <c r="X56" s="222"/>
      <c r="Y56" s="223"/>
      <c r="Z56" s="241"/>
      <c r="AA56" s="224"/>
      <c r="AB56" s="222"/>
      <c r="AC56" s="222"/>
      <c r="AD56" s="221"/>
      <c r="AE56" s="221"/>
      <c r="AF56" s="221"/>
      <c r="AG56" s="221"/>
      <c r="AH56" s="221"/>
    </row>
    <row r="57" spans="1:34" ht="15" customHeight="1" hidden="1">
      <c r="A57" s="1"/>
      <c r="B57" s="1"/>
      <c r="C57" s="112"/>
      <c r="D57" s="112"/>
      <c r="E57" s="112"/>
      <c r="F57" s="112"/>
      <c r="Q57" s="1"/>
      <c r="R57" s="1"/>
      <c r="S57" s="1"/>
      <c r="T57" s="1"/>
      <c r="U57" s="1"/>
      <c r="V57" s="1"/>
      <c r="W57" s="1"/>
      <c r="X57" s="222"/>
      <c r="Y57" s="223"/>
      <c r="Z57" s="241"/>
      <c r="AA57" s="224"/>
      <c r="AB57" s="222"/>
      <c r="AC57" s="222"/>
      <c r="AD57" s="221"/>
      <c r="AE57" s="221"/>
      <c r="AF57" s="221"/>
      <c r="AG57" s="221"/>
      <c r="AH57" s="221"/>
    </row>
    <row r="58" spans="1:34" ht="15" customHeight="1" hidden="1">
      <c r="A58" s="1"/>
      <c r="B58" s="1"/>
      <c r="C58" s="112"/>
      <c r="D58" s="112"/>
      <c r="E58" s="112"/>
      <c r="F58" s="112"/>
      <c r="Q58" s="1"/>
      <c r="R58" s="1"/>
      <c r="S58" s="1"/>
      <c r="T58" s="1"/>
      <c r="U58" s="1"/>
      <c r="V58" s="1"/>
      <c r="W58" s="1"/>
      <c r="X58" s="222"/>
      <c r="Y58" s="223"/>
      <c r="Z58" s="241"/>
      <c r="AA58" s="224"/>
      <c r="AB58" s="222"/>
      <c r="AC58" s="222"/>
      <c r="AD58" s="221"/>
      <c r="AE58" s="221"/>
      <c r="AF58" s="221"/>
      <c r="AG58" s="221"/>
      <c r="AH58" s="221"/>
    </row>
    <row r="59" spans="1:34" ht="15" customHeight="1" hidden="1">
      <c r="A59" s="1"/>
      <c r="B59" s="1"/>
      <c r="C59" s="112"/>
      <c r="D59" s="112"/>
      <c r="E59" s="112"/>
      <c r="F59" s="112"/>
      <c r="Q59" s="1"/>
      <c r="R59" s="1"/>
      <c r="S59" s="1"/>
      <c r="T59" s="1"/>
      <c r="U59" s="1"/>
      <c r="V59" s="1"/>
      <c r="W59" s="1"/>
      <c r="X59" s="222"/>
      <c r="Y59" s="223"/>
      <c r="Z59" s="241"/>
      <c r="AA59" s="224"/>
      <c r="AB59" s="222"/>
      <c r="AC59" s="222"/>
      <c r="AD59" s="221"/>
      <c r="AE59" s="221"/>
      <c r="AF59" s="221"/>
      <c r="AG59" s="221"/>
      <c r="AH59" s="221"/>
    </row>
    <row r="60" spans="1:34" ht="15" customHeight="1" hidden="1">
      <c r="A60" s="1"/>
      <c r="B60" s="1"/>
      <c r="C60" s="112"/>
      <c r="D60" s="112"/>
      <c r="E60" s="112"/>
      <c r="F60" s="112"/>
      <c r="Q60" s="1"/>
      <c r="R60" s="1"/>
      <c r="S60" s="1"/>
      <c r="T60" s="1"/>
      <c r="U60" s="1"/>
      <c r="V60" s="1"/>
      <c r="W60" s="1"/>
      <c r="X60" s="222"/>
      <c r="Y60" s="223"/>
      <c r="Z60" s="241"/>
      <c r="AA60" s="224"/>
      <c r="AB60" s="222"/>
      <c r="AC60" s="222"/>
      <c r="AD60" s="221"/>
      <c r="AE60" s="221"/>
      <c r="AF60" s="221"/>
      <c r="AG60" s="221"/>
      <c r="AH60" s="221"/>
    </row>
    <row r="61" spans="1:34" ht="15" customHeight="1" hidden="1">
      <c r="A61" s="1"/>
      <c r="B61" s="1"/>
      <c r="C61" s="112"/>
      <c r="D61" s="112"/>
      <c r="E61" s="112"/>
      <c r="F61" s="112"/>
      <c r="Q61" s="1"/>
      <c r="R61" s="1"/>
      <c r="S61" s="1"/>
      <c r="T61" s="1"/>
      <c r="U61" s="1"/>
      <c r="V61" s="1"/>
      <c r="W61" s="1"/>
      <c r="X61" s="222"/>
      <c r="Y61" s="223"/>
      <c r="Z61" s="241"/>
      <c r="AA61" s="224"/>
      <c r="AB61" s="222"/>
      <c r="AC61" s="222"/>
      <c r="AD61" s="221"/>
      <c r="AE61" s="221"/>
      <c r="AF61" s="221"/>
      <c r="AG61" s="221"/>
      <c r="AH61" s="221"/>
    </row>
    <row r="62" spans="1:34" ht="15" customHeight="1" hidden="1">
      <c r="A62" s="1"/>
      <c r="B62" s="1"/>
      <c r="C62" s="112"/>
      <c r="D62" s="112"/>
      <c r="E62" s="112"/>
      <c r="F62" s="112"/>
      <c r="Q62" s="1"/>
      <c r="R62" s="1"/>
      <c r="S62" s="1"/>
      <c r="T62" s="1"/>
      <c r="U62" s="1"/>
      <c r="V62" s="1"/>
      <c r="W62" s="1"/>
      <c r="X62" s="222"/>
      <c r="Y62" s="223"/>
      <c r="Z62" s="241"/>
      <c r="AA62" s="224"/>
      <c r="AB62" s="222"/>
      <c r="AC62" s="222"/>
      <c r="AD62" s="221"/>
      <c r="AE62" s="221"/>
      <c r="AF62" s="221"/>
      <c r="AG62" s="221"/>
      <c r="AH62" s="221"/>
    </row>
    <row r="63" spans="1:34" ht="15" customHeight="1" hidden="1">
      <c r="A63" s="1"/>
      <c r="B63" s="1"/>
      <c r="C63" s="112"/>
      <c r="D63" s="112"/>
      <c r="E63" s="112"/>
      <c r="F63" s="112"/>
      <c r="Q63" s="1"/>
      <c r="R63" s="1"/>
      <c r="S63" s="1"/>
      <c r="T63" s="1"/>
      <c r="U63" s="1"/>
      <c r="V63" s="1"/>
      <c r="W63" s="1"/>
      <c r="X63" s="222"/>
      <c r="Y63" s="223"/>
      <c r="Z63" s="241"/>
      <c r="AA63" s="224"/>
      <c r="AB63" s="222"/>
      <c r="AC63" s="222"/>
      <c r="AD63" s="221"/>
      <c r="AE63" s="221"/>
      <c r="AF63" s="221"/>
      <c r="AG63" s="221"/>
      <c r="AH63" s="221"/>
    </row>
    <row r="64" spans="1:34" ht="15" customHeight="1" hidden="1">
      <c r="A64" s="1"/>
      <c r="B64" s="1"/>
      <c r="C64" s="112"/>
      <c r="D64" s="112"/>
      <c r="E64" s="112"/>
      <c r="F64" s="112"/>
      <c r="Q64" s="1"/>
      <c r="R64" s="1"/>
      <c r="S64" s="1"/>
      <c r="T64" s="1"/>
      <c r="U64" s="1"/>
      <c r="V64" s="1"/>
      <c r="W64" s="1"/>
      <c r="X64" s="222"/>
      <c r="Y64" s="223"/>
      <c r="Z64" s="241"/>
      <c r="AA64" s="224"/>
      <c r="AB64" s="222"/>
      <c r="AC64" s="222"/>
      <c r="AD64" s="221"/>
      <c r="AE64" s="221"/>
      <c r="AF64" s="221"/>
      <c r="AG64" s="221"/>
      <c r="AH64" s="221"/>
    </row>
    <row r="65" spans="1:34" ht="15" customHeight="1" hidden="1">
      <c r="A65" s="1"/>
      <c r="B65" s="1"/>
      <c r="C65" s="112"/>
      <c r="D65" s="112"/>
      <c r="E65" s="112"/>
      <c r="F65" s="112"/>
      <c r="Q65" s="1"/>
      <c r="R65" s="1"/>
      <c r="S65" s="1"/>
      <c r="T65" s="1"/>
      <c r="U65" s="1"/>
      <c r="V65" s="1"/>
      <c r="W65" s="1"/>
      <c r="X65" s="222"/>
      <c r="Y65" s="223"/>
      <c r="Z65" s="241"/>
      <c r="AA65" s="224"/>
      <c r="AB65" s="222"/>
      <c r="AC65" s="222"/>
      <c r="AD65" s="221"/>
      <c r="AE65" s="221"/>
      <c r="AF65" s="221"/>
      <c r="AG65" s="221"/>
      <c r="AH65" s="221"/>
    </row>
    <row r="66" spans="1:34" ht="15" customHeight="1" hidden="1">
      <c r="A66" s="1"/>
      <c r="B66" s="1"/>
      <c r="C66" s="112"/>
      <c r="D66" s="112"/>
      <c r="E66" s="112"/>
      <c r="F66" s="112"/>
      <c r="Q66" s="1"/>
      <c r="R66" s="1"/>
      <c r="S66" s="1"/>
      <c r="T66" s="1"/>
      <c r="U66" s="1"/>
      <c r="V66" s="1"/>
      <c r="W66" s="1"/>
      <c r="X66" s="222"/>
      <c r="Y66" s="223"/>
      <c r="Z66" s="241"/>
      <c r="AA66" s="224"/>
      <c r="AB66" s="222"/>
      <c r="AC66" s="222"/>
      <c r="AD66" s="221"/>
      <c r="AE66" s="221"/>
      <c r="AF66" s="221"/>
      <c r="AG66" s="221"/>
      <c r="AH66" s="221"/>
    </row>
    <row r="67" spans="1:34" ht="15" customHeight="1" hidden="1">
      <c r="A67" s="1"/>
      <c r="B67" s="1"/>
      <c r="C67" s="112"/>
      <c r="D67" s="112"/>
      <c r="E67" s="112"/>
      <c r="F67" s="112"/>
      <c r="Q67" s="1"/>
      <c r="R67" s="1"/>
      <c r="S67" s="1"/>
      <c r="T67" s="1"/>
      <c r="U67" s="1"/>
      <c r="V67" s="1"/>
      <c r="W67" s="1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ht="12.75" customHeight="1" hidden="1">
      <c r="A68" s="1"/>
      <c r="B68" s="1"/>
      <c r="C68" s="112"/>
      <c r="D68" s="112"/>
      <c r="E68" s="112"/>
      <c r="F68" s="112"/>
      <c r="Q68" s="1"/>
      <c r="R68" s="1"/>
      <c r="S68" s="1"/>
      <c r="T68" s="1"/>
      <c r="U68" s="1"/>
      <c r="V68" s="1"/>
      <c r="W68" s="1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3:34" ht="15" customHeight="1" hidden="1">
      <c r="C69" s="109"/>
      <c r="D69" s="109"/>
      <c r="E69" s="109"/>
      <c r="F69" s="109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3:34" ht="15" customHeight="1" hidden="1">
      <c r="C70" s="109"/>
      <c r="D70" s="109"/>
      <c r="E70" s="109"/>
      <c r="F70" s="109"/>
      <c r="X70" s="3"/>
      <c r="Y70" s="3"/>
      <c r="Z70" s="160"/>
      <c r="AA70" s="160"/>
      <c r="AB70" s="3"/>
      <c r="AC70" s="3"/>
      <c r="AD70" s="3"/>
      <c r="AE70" s="3"/>
      <c r="AF70" s="3"/>
      <c r="AG70" s="3"/>
      <c r="AH70" s="3"/>
    </row>
    <row r="71" spans="30:40" ht="24.75" customHeight="1" hidden="1"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</row>
    <row r="72" spans="19:40" ht="15" customHeight="1" hidden="1"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83"/>
      <c r="AE72" s="6"/>
      <c r="AF72" s="83"/>
      <c r="AG72" s="83"/>
      <c r="AH72" s="226"/>
      <c r="AI72" s="226"/>
      <c r="AJ72" s="83"/>
      <c r="AK72" s="213"/>
      <c r="AL72" s="213"/>
      <c r="AM72" s="85"/>
      <c r="AN72" s="85"/>
    </row>
    <row r="73" spans="19:40" ht="15" customHeight="1" hidden="1">
      <c r="S73" s="3"/>
      <c r="T73" s="3"/>
      <c r="U73" s="3"/>
      <c r="V73" s="3"/>
      <c r="W73" s="3"/>
      <c r="X73" s="161"/>
      <c r="Y73" s="161"/>
      <c r="Z73" s="161"/>
      <c r="AA73" s="161"/>
      <c r="AB73" s="161"/>
      <c r="AC73" s="161"/>
      <c r="AD73" s="83"/>
      <c r="AE73" s="84"/>
      <c r="AF73" s="85"/>
      <c r="AG73" s="85"/>
      <c r="AH73" s="86"/>
      <c r="AI73" s="85"/>
      <c r="AJ73" s="85"/>
      <c r="AK73" s="85"/>
      <c r="AL73" s="85"/>
      <c r="AM73" s="85"/>
      <c r="AN73" s="85"/>
    </row>
    <row r="74" spans="19:40" ht="15" customHeight="1" hidden="1">
      <c r="S74" s="3"/>
      <c r="T74" s="3"/>
      <c r="U74" s="3"/>
      <c r="V74" s="3"/>
      <c r="W74" s="3"/>
      <c r="X74" s="83"/>
      <c r="Y74" s="6"/>
      <c r="Z74" s="83"/>
      <c r="AA74" s="83"/>
      <c r="AB74" s="226"/>
      <c r="AC74" s="226"/>
      <c r="AD74" s="156"/>
      <c r="AE74" s="83"/>
      <c r="AF74" s="156"/>
      <c r="AG74" s="162"/>
      <c r="AH74" s="222"/>
      <c r="AI74" s="222"/>
      <c r="AJ74" s="222"/>
      <c r="AK74" s="222"/>
      <c r="AL74" s="157"/>
      <c r="AM74" s="156"/>
      <c r="AN74" s="83"/>
    </row>
    <row r="75" spans="19:40" ht="15" customHeight="1" hidden="1">
      <c r="S75" s="3"/>
      <c r="T75" s="3"/>
      <c r="U75" s="3"/>
      <c r="V75" s="3"/>
      <c r="W75" s="3"/>
      <c r="X75" s="83"/>
      <c r="Y75" s="84"/>
      <c r="Z75" s="85"/>
      <c r="AA75" s="85"/>
      <c r="AB75" s="86"/>
      <c r="AC75" s="85"/>
      <c r="AD75" s="7"/>
      <c r="AE75" s="7"/>
      <c r="AF75" s="7"/>
      <c r="AG75" s="7"/>
      <c r="AH75" s="228"/>
      <c r="AI75" s="228"/>
      <c r="AJ75" s="228"/>
      <c r="AK75" s="228"/>
      <c r="AL75" s="7"/>
      <c r="AM75" s="7"/>
      <c r="AN75" s="7"/>
    </row>
    <row r="76" spans="19:40" ht="24.75" customHeight="1" hidden="1">
      <c r="S76" s="3"/>
      <c r="T76" s="3"/>
      <c r="U76" s="3"/>
      <c r="V76" s="3"/>
      <c r="W76" s="3"/>
      <c r="X76" s="156"/>
      <c r="Y76" s="83"/>
      <c r="Z76" s="157"/>
      <c r="AA76" s="156"/>
      <c r="AB76" s="227"/>
      <c r="AC76" s="227"/>
      <c r="AD76" s="222"/>
      <c r="AE76" s="223"/>
      <c r="AF76" s="223"/>
      <c r="AG76" s="223"/>
      <c r="AH76" s="222"/>
      <c r="AI76" s="222"/>
      <c r="AJ76" s="221"/>
      <c r="AK76" s="221"/>
      <c r="AL76" s="221"/>
      <c r="AM76" s="221"/>
      <c r="AN76" s="221"/>
    </row>
    <row r="77" spans="19:40" ht="15" customHeight="1" hidden="1">
      <c r="S77" s="3"/>
      <c r="T77" s="3"/>
      <c r="U77" s="3"/>
      <c r="V77" s="3"/>
      <c r="W77" s="3"/>
      <c r="X77" s="7"/>
      <c r="Y77" s="7"/>
      <c r="Z77" s="7"/>
      <c r="AA77" s="7"/>
      <c r="AB77" s="228"/>
      <c r="AC77" s="228"/>
      <c r="AD77" s="222"/>
      <c r="AE77" s="223"/>
      <c r="AF77" s="223"/>
      <c r="AG77" s="223"/>
      <c r="AH77" s="222"/>
      <c r="AI77" s="222"/>
      <c r="AJ77" s="221"/>
      <c r="AK77" s="221"/>
      <c r="AL77" s="221"/>
      <c r="AM77" s="221"/>
      <c r="AN77" s="221"/>
    </row>
    <row r="78" spans="19:40" ht="15" customHeight="1" hidden="1">
      <c r="S78" s="3"/>
      <c r="T78" s="3"/>
      <c r="U78" s="3"/>
      <c r="V78" s="3"/>
      <c r="W78" s="3"/>
      <c r="X78" s="222"/>
      <c r="Y78" s="223"/>
      <c r="Z78" s="224"/>
      <c r="AA78" s="224"/>
      <c r="AB78" s="222"/>
      <c r="AC78" s="222"/>
      <c r="AD78" s="222"/>
      <c r="AE78" s="223"/>
      <c r="AF78" s="223"/>
      <c r="AG78" s="223"/>
      <c r="AH78" s="222"/>
      <c r="AI78" s="222"/>
      <c r="AJ78" s="221"/>
      <c r="AK78" s="221"/>
      <c r="AL78" s="221"/>
      <c r="AM78" s="221"/>
      <c r="AN78" s="221"/>
    </row>
    <row r="79" spans="19:40" ht="15" customHeight="1" hidden="1">
      <c r="S79" s="3"/>
      <c r="T79" s="3"/>
      <c r="U79" s="3"/>
      <c r="V79" s="3"/>
      <c r="W79" s="3"/>
      <c r="X79" s="222"/>
      <c r="Y79" s="223"/>
      <c r="Z79" s="224"/>
      <c r="AA79" s="224"/>
      <c r="AB79" s="222"/>
      <c r="AC79" s="222"/>
      <c r="AD79" s="222"/>
      <c r="AE79" s="223"/>
      <c r="AF79" s="223"/>
      <c r="AG79" s="223"/>
      <c r="AH79" s="222"/>
      <c r="AI79" s="222"/>
      <c r="AJ79" s="221"/>
      <c r="AK79" s="221"/>
      <c r="AL79" s="221"/>
      <c r="AM79" s="221"/>
      <c r="AN79" s="221"/>
    </row>
    <row r="80" spans="19:40" ht="15" customHeight="1" hidden="1">
      <c r="S80" s="3"/>
      <c r="T80" s="3"/>
      <c r="U80" s="3"/>
      <c r="V80" s="3"/>
      <c r="W80" s="3"/>
      <c r="X80" s="222"/>
      <c r="Y80" s="243"/>
      <c r="Z80" s="241"/>
      <c r="AA80" s="241"/>
      <c r="AB80" s="222"/>
      <c r="AC80" s="222"/>
      <c r="AD80" s="222"/>
      <c r="AE80" s="240"/>
      <c r="AF80" s="241"/>
      <c r="AG80" s="242"/>
      <c r="AH80" s="222"/>
      <c r="AI80" s="222"/>
      <c r="AJ80" s="221"/>
      <c r="AK80" s="221"/>
      <c r="AL80" s="221"/>
      <c r="AM80" s="221"/>
      <c r="AN80" s="221"/>
    </row>
    <row r="81" spans="19:40" ht="15" customHeight="1" hidden="1">
      <c r="S81" s="3"/>
      <c r="T81" s="3"/>
      <c r="U81" s="3"/>
      <c r="V81" s="3"/>
      <c r="W81" s="3"/>
      <c r="X81" s="222"/>
      <c r="Y81" s="243"/>
      <c r="Z81" s="241"/>
      <c r="AA81" s="241"/>
      <c r="AB81" s="222"/>
      <c r="AC81" s="222"/>
      <c r="AD81" s="222"/>
      <c r="AE81" s="240"/>
      <c r="AF81" s="241"/>
      <c r="AG81" s="242"/>
      <c r="AH81" s="222"/>
      <c r="AI81" s="222"/>
      <c r="AJ81" s="221"/>
      <c r="AK81" s="221"/>
      <c r="AL81" s="221"/>
      <c r="AM81" s="221"/>
      <c r="AN81" s="221"/>
    </row>
    <row r="82" spans="19:40" ht="15" customHeight="1" hidden="1">
      <c r="S82" s="3"/>
      <c r="T82" s="3"/>
      <c r="U82" s="3"/>
      <c r="V82" s="3"/>
      <c r="W82" s="3"/>
      <c r="X82" s="222"/>
      <c r="Y82" s="240"/>
      <c r="Z82" s="241"/>
      <c r="AA82" s="224"/>
      <c r="AB82" s="222"/>
      <c r="AC82" s="222"/>
      <c r="AD82" s="222"/>
      <c r="AE82" s="240"/>
      <c r="AF82" s="241"/>
      <c r="AG82" s="241"/>
      <c r="AH82" s="222"/>
      <c r="AI82" s="222"/>
      <c r="AJ82" s="221"/>
      <c r="AK82" s="221"/>
      <c r="AL82" s="221"/>
      <c r="AM82" s="221"/>
      <c r="AN82" s="221"/>
    </row>
    <row r="83" spans="19:40" ht="15" customHeight="1" hidden="1">
      <c r="S83" s="3"/>
      <c r="T83" s="3"/>
      <c r="U83" s="3"/>
      <c r="V83" s="3"/>
      <c r="W83" s="3"/>
      <c r="X83" s="222"/>
      <c r="Y83" s="240"/>
      <c r="Z83" s="241"/>
      <c r="AA83" s="224"/>
      <c r="AB83" s="222"/>
      <c r="AC83" s="222"/>
      <c r="AD83" s="222"/>
      <c r="AE83" s="240"/>
      <c r="AF83" s="241"/>
      <c r="AG83" s="241"/>
      <c r="AH83" s="222"/>
      <c r="AI83" s="222"/>
      <c r="AJ83" s="221"/>
      <c r="AK83" s="221"/>
      <c r="AL83" s="221"/>
      <c r="AM83" s="221"/>
      <c r="AN83" s="221"/>
    </row>
    <row r="84" spans="19:40" ht="15" customHeight="1" hidden="1">
      <c r="S84" s="3"/>
      <c r="T84" s="3"/>
      <c r="U84" s="3"/>
      <c r="V84" s="3"/>
      <c r="W84" s="3"/>
      <c r="X84" s="222"/>
      <c r="Y84" s="240"/>
      <c r="Z84" s="241"/>
      <c r="AA84" s="241"/>
      <c r="AB84" s="222"/>
      <c r="AC84" s="222"/>
      <c r="AD84" s="222"/>
      <c r="AE84" s="240"/>
      <c r="AF84" s="241"/>
      <c r="AG84" s="242"/>
      <c r="AH84" s="222"/>
      <c r="AI84" s="222"/>
      <c r="AJ84" s="221"/>
      <c r="AK84" s="221"/>
      <c r="AL84" s="221"/>
      <c r="AM84" s="221"/>
      <c r="AN84" s="221"/>
    </row>
    <row r="85" spans="19:40" ht="15" customHeight="1" hidden="1">
      <c r="S85" s="3"/>
      <c r="T85" s="3"/>
      <c r="U85" s="3"/>
      <c r="V85" s="3"/>
      <c r="W85" s="3"/>
      <c r="X85" s="222"/>
      <c r="Y85" s="240"/>
      <c r="Z85" s="241"/>
      <c r="AA85" s="241"/>
      <c r="AB85" s="222"/>
      <c r="AC85" s="222"/>
      <c r="AD85" s="222"/>
      <c r="AE85" s="240"/>
      <c r="AF85" s="241"/>
      <c r="AG85" s="242"/>
      <c r="AH85" s="222"/>
      <c r="AI85" s="222"/>
      <c r="AJ85" s="221"/>
      <c r="AK85" s="221"/>
      <c r="AL85" s="221"/>
      <c r="AM85" s="221"/>
      <c r="AN85" s="221"/>
    </row>
    <row r="86" spans="19:40" ht="15" customHeight="1" hidden="1"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222"/>
      <c r="AE86" s="240"/>
      <c r="AF86" s="241"/>
      <c r="AG86" s="241"/>
      <c r="AH86" s="222"/>
      <c r="AI86" s="222"/>
      <c r="AJ86" s="221"/>
      <c r="AK86" s="221"/>
      <c r="AL86" s="221"/>
      <c r="AM86" s="221"/>
      <c r="AN86" s="221"/>
    </row>
    <row r="87" spans="19:40" ht="15" customHeight="1" hidden="1"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222"/>
      <c r="AE87" s="240"/>
      <c r="AF87" s="241"/>
      <c r="AG87" s="241"/>
      <c r="AH87" s="222"/>
      <c r="AI87" s="222"/>
      <c r="AJ87" s="221"/>
      <c r="AK87" s="221"/>
      <c r="AL87" s="221"/>
      <c r="AM87" s="221"/>
      <c r="AN87" s="221"/>
    </row>
    <row r="88" spans="19:40" ht="15" customHeight="1" hidden="1">
      <c r="S88" s="3"/>
      <c r="T88" s="3"/>
      <c r="U88" s="3"/>
      <c r="V88" s="3"/>
      <c r="W88" s="3"/>
      <c r="X88" s="3"/>
      <c r="Y88" s="3"/>
      <c r="Z88" s="61"/>
      <c r="AA88" s="61"/>
      <c r="AB88" s="3"/>
      <c r="AC88" s="3"/>
      <c r="AD88" s="222"/>
      <c r="AE88" s="223"/>
      <c r="AF88" s="224"/>
      <c r="AG88" s="242"/>
      <c r="AH88" s="222"/>
      <c r="AI88" s="222"/>
      <c r="AJ88" s="221"/>
      <c r="AK88" s="221"/>
      <c r="AL88" s="221"/>
      <c r="AM88" s="221"/>
      <c r="AN88" s="221"/>
    </row>
    <row r="89" spans="19:40" ht="15" customHeight="1" hidden="1"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222"/>
      <c r="AE89" s="223"/>
      <c r="AF89" s="224"/>
      <c r="AG89" s="242"/>
      <c r="AH89" s="222"/>
      <c r="AI89" s="222"/>
      <c r="AJ89" s="221"/>
      <c r="AK89" s="221"/>
      <c r="AL89" s="221"/>
      <c r="AM89" s="221"/>
      <c r="AN89" s="221"/>
    </row>
    <row r="90" spans="19:40" ht="15" customHeight="1" hidden="1"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222"/>
      <c r="AE90" s="243"/>
      <c r="AF90" s="241"/>
      <c r="AG90" s="241"/>
      <c r="AH90" s="222"/>
      <c r="AI90" s="222"/>
      <c r="AJ90" s="221"/>
      <c r="AK90" s="221"/>
      <c r="AL90" s="221"/>
      <c r="AM90" s="221"/>
      <c r="AN90" s="221"/>
    </row>
    <row r="91" spans="19:40" ht="15" customHeight="1" hidden="1"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222"/>
      <c r="AE91" s="243"/>
      <c r="AF91" s="241"/>
      <c r="AG91" s="241"/>
      <c r="AH91" s="222"/>
      <c r="AI91" s="222"/>
      <c r="AJ91" s="221"/>
      <c r="AK91" s="221"/>
      <c r="AL91" s="221"/>
      <c r="AM91" s="221"/>
      <c r="AN91" s="221"/>
    </row>
    <row r="92" spans="19:40" ht="12.75" customHeight="1" hidden="1"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222"/>
      <c r="AE92" s="240"/>
      <c r="AF92" s="241"/>
      <c r="AG92" s="242"/>
      <c r="AH92" s="222"/>
      <c r="AI92" s="222"/>
      <c r="AJ92" s="221"/>
      <c r="AK92" s="221"/>
      <c r="AL92" s="221"/>
      <c r="AM92" s="221"/>
      <c r="AN92" s="221"/>
    </row>
    <row r="93" spans="19:40" ht="15" customHeight="1" hidden="1">
      <c r="S93" s="3"/>
      <c r="T93" s="3"/>
      <c r="U93" s="3"/>
      <c r="V93" s="3"/>
      <c r="W93" s="3"/>
      <c r="X93" s="161"/>
      <c r="Y93" s="161"/>
      <c r="Z93" s="161"/>
      <c r="AA93" s="161"/>
      <c r="AB93" s="161"/>
      <c r="AC93" s="161"/>
      <c r="AD93" s="222"/>
      <c r="AE93" s="240"/>
      <c r="AF93" s="241"/>
      <c r="AG93" s="242"/>
      <c r="AH93" s="222"/>
      <c r="AI93" s="222"/>
      <c r="AJ93" s="221"/>
      <c r="AK93" s="221"/>
      <c r="AL93" s="221"/>
      <c r="AM93" s="221"/>
      <c r="AN93" s="221"/>
    </row>
    <row r="94" spans="19:40" ht="15" customHeight="1" hidden="1">
      <c r="S94" s="3"/>
      <c r="T94" s="3"/>
      <c r="U94" s="3"/>
      <c r="V94" s="3"/>
      <c r="W94" s="3"/>
      <c r="X94" s="83"/>
      <c r="Y94" s="6"/>
      <c r="Z94" s="83"/>
      <c r="AA94" s="83"/>
      <c r="AB94" s="226"/>
      <c r="AC94" s="226"/>
      <c r="AD94" s="222"/>
      <c r="AE94" s="240"/>
      <c r="AF94" s="241"/>
      <c r="AG94" s="241"/>
      <c r="AH94" s="222"/>
      <c r="AI94" s="222"/>
      <c r="AJ94" s="221"/>
      <c r="AK94" s="221"/>
      <c r="AL94" s="221"/>
      <c r="AM94" s="221"/>
      <c r="AN94" s="221"/>
    </row>
    <row r="95" spans="19:40" ht="15" customHeight="1" hidden="1">
      <c r="S95" s="3"/>
      <c r="T95" s="3"/>
      <c r="U95" s="3"/>
      <c r="V95" s="3"/>
      <c r="W95" s="3"/>
      <c r="X95" s="83"/>
      <c r="Y95" s="84"/>
      <c r="Z95" s="85"/>
      <c r="AA95" s="85"/>
      <c r="AB95" s="86"/>
      <c r="AC95" s="85"/>
      <c r="AD95" s="222"/>
      <c r="AE95" s="240"/>
      <c r="AF95" s="241"/>
      <c r="AG95" s="241"/>
      <c r="AH95" s="222"/>
      <c r="AI95" s="222"/>
      <c r="AJ95" s="221"/>
      <c r="AK95" s="221"/>
      <c r="AL95" s="221"/>
      <c r="AM95" s="221"/>
      <c r="AN95" s="221"/>
    </row>
    <row r="96" spans="19:40" ht="24.75" customHeight="1" hidden="1">
      <c r="S96" s="3"/>
      <c r="T96" s="3"/>
      <c r="U96" s="3"/>
      <c r="V96" s="3"/>
      <c r="W96" s="3"/>
      <c r="X96" s="156"/>
      <c r="Y96" s="83"/>
      <c r="Z96" s="157"/>
      <c r="AA96" s="156"/>
      <c r="AB96" s="227"/>
      <c r="AC96" s="227"/>
      <c r="AD96" s="222"/>
      <c r="AE96" s="240"/>
      <c r="AF96" s="241"/>
      <c r="AG96" s="242"/>
      <c r="AH96" s="222"/>
      <c r="AI96" s="222"/>
      <c r="AJ96" s="221"/>
      <c r="AK96" s="221"/>
      <c r="AL96" s="221"/>
      <c r="AM96" s="221"/>
      <c r="AN96" s="221"/>
    </row>
    <row r="97" spans="19:40" ht="15" customHeight="1" hidden="1">
      <c r="S97" s="3"/>
      <c r="T97" s="3"/>
      <c r="U97" s="3"/>
      <c r="V97" s="3"/>
      <c r="W97" s="3"/>
      <c r="X97" s="7"/>
      <c r="Y97" s="7"/>
      <c r="Z97" s="7"/>
      <c r="AA97" s="7"/>
      <c r="AB97" s="228"/>
      <c r="AC97" s="228"/>
      <c r="AD97" s="222"/>
      <c r="AE97" s="240"/>
      <c r="AF97" s="241"/>
      <c r="AG97" s="242"/>
      <c r="AH97" s="222"/>
      <c r="AI97" s="222"/>
      <c r="AJ97" s="221"/>
      <c r="AK97" s="221"/>
      <c r="AL97" s="221"/>
      <c r="AM97" s="221"/>
      <c r="AN97" s="221"/>
    </row>
    <row r="98" spans="19:40" ht="15" customHeight="1" hidden="1">
      <c r="S98" s="3"/>
      <c r="T98" s="3"/>
      <c r="U98" s="3"/>
      <c r="V98" s="3"/>
      <c r="W98" s="3"/>
      <c r="X98" s="222"/>
      <c r="Y98" s="223"/>
      <c r="Z98" s="224"/>
      <c r="AA98" s="224"/>
      <c r="AB98" s="222"/>
      <c r="AC98" s="222"/>
      <c r="AD98" s="222"/>
      <c r="AE98" s="240"/>
      <c r="AF98" s="241"/>
      <c r="AG98" s="241"/>
      <c r="AH98" s="222"/>
      <c r="AI98" s="222"/>
      <c r="AJ98" s="221"/>
      <c r="AK98" s="221"/>
      <c r="AL98" s="221"/>
      <c r="AM98" s="221"/>
      <c r="AN98" s="221"/>
    </row>
    <row r="99" spans="19:40" ht="15" customHeight="1" hidden="1">
      <c r="S99" s="3"/>
      <c r="T99" s="3"/>
      <c r="U99" s="3"/>
      <c r="V99" s="3"/>
      <c r="W99" s="3"/>
      <c r="X99" s="222"/>
      <c r="Y99" s="223"/>
      <c r="Z99" s="224"/>
      <c r="AA99" s="224"/>
      <c r="AB99" s="222"/>
      <c r="AC99" s="222"/>
      <c r="AD99" s="222"/>
      <c r="AE99" s="240"/>
      <c r="AF99" s="241"/>
      <c r="AG99" s="241"/>
      <c r="AH99" s="222"/>
      <c r="AI99" s="222"/>
      <c r="AJ99" s="221"/>
      <c r="AK99" s="221"/>
      <c r="AL99" s="221"/>
      <c r="AM99" s="221"/>
      <c r="AN99" s="221"/>
    </row>
    <row r="100" spans="19:40" ht="15" customHeight="1" hidden="1">
      <c r="S100" s="3"/>
      <c r="T100" s="3"/>
      <c r="U100" s="3"/>
      <c r="V100" s="3"/>
      <c r="W100" s="3"/>
      <c r="X100" s="222"/>
      <c r="Y100" s="223"/>
      <c r="Z100" s="241"/>
      <c r="AA100" s="241"/>
      <c r="AB100" s="222"/>
      <c r="AC100" s="222"/>
      <c r="AD100" s="222"/>
      <c r="AE100" s="240"/>
      <c r="AF100" s="241"/>
      <c r="AG100" s="242"/>
      <c r="AH100" s="222"/>
      <c r="AI100" s="222"/>
      <c r="AJ100" s="221"/>
      <c r="AK100" s="221"/>
      <c r="AL100" s="221"/>
      <c r="AM100" s="221"/>
      <c r="AN100" s="221"/>
    </row>
    <row r="101" spans="3:40" ht="15" customHeight="1" hidden="1">
      <c r="C101" s="2">
        <v>8</v>
      </c>
      <c r="S101" s="3"/>
      <c r="T101" s="3"/>
      <c r="U101" s="3"/>
      <c r="V101" s="3"/>
      <c r="W101" s="3"/>
      <c r="X101" s="222"/>
      <c r="Y101" s="223"/>
      <c r="Z101" s="241"/>
      <c r="AA101" s="241"/>
      <c r="AB101" s="222"/>
      <c r="AC101" s="222"/>
      <c r="AD101" s="222"/>
      <c r="AE101" s="240"/>
      <c r="AF101" s="241"/>
      <c r="AG101" s="242"/>
      <c r="AH101" s="222"/>
      <c r="AI101" s="222"/>
      <c r="AJ101" s="221"/>
      <c r="AK101" s="221"/>
      <c r="AL101" s="221"/>
      <c r="AM101" s="221"/>
      <c r="AN101" s="221"/>
    </row>
    <row r="102" spans="19:40" ht="15" customHeight="1" hidden="1">
      <c r="S102" s="3"/>
      <c r="T102" s="3"/>
      <c r="U102" s="3"/>
      <c r="V102" s="3"/>
      <c r="W102" s="3"/>
      <c r="X102" s="222"/>
      <c r="Y102" s="223"/>
      <c r="Z102" s="241"/>
      <c r="AA102" s="224"/>
      <c r="AB102" s="222"/>
      <c r="AC102" s="222"/>
      <c r="AD102" s="222"/>
      <c r="AE102" s="240"/>
      <c r="AF102" s="241"/>
      <c r="AG102" s="241"/>
      <c r="AH102" s="222"/>
      <c r="AI102" s="222"/>
      <c r="AJ102" s="221"/>
      <c r="AK102" s="221"/>
      <c r="AL102" s="221"/>
      <c r="AM102" s="221"/>
      <c r="AN102" s="221"/>
    </row>
    <row r="103" spans="19:40" ht="15" customHeight="1" hidden="1">
      <c r="S103" s="3"/>
      <c r="T103" s="3"/>
      <c r="U103" s="3"/>
      <c r="V103" s="3"/>
      <c r="W103" s="3"/>
      <c r="X103" s="222"/>
      <c r="Y103" s="223"/>
      <c r="Z103" s="241"/>
      <c r="AA103" s="224"/>
      <c r="AB103" s="222"/>
      <c r="AC103" s="222"/>
      <c r="AD103" s="222"/>
      <c r="AE103" s="240"/>
      <c r="AF103" s="241"/>
      <c r="AG103" s="241"/>
      <c r="AH103" s="222"/>
      <c r="AI103" s="222"/>
      <c r="AJ103" s="221"/>
      <c r="AK103" s="221"/>
      <c r="AL103" s="221"/>
      <c r="AM103" s="221"/>
      <c r="AN103" s="221"/>
    </row>
    <row r="104" spans="19:40" ht="15" customHeight="1" hidden="1">
      <c r="S104" s="3"/>
      <c r="T104" s="3"/>
      <c r="U104" s="3"/>
      <c r="V104" s="3"/>
      <c r="W104" s="3"/>
      <c r="X104" s="222"/>
      <c r="Y104" s="223"/>
      <c r="Z104" s="241"/>
      <c r="AA104" s="241"/>
      <c r="AB104" s="222"/>
      <c r="AC104" s="222"/>
      <c r="AD104" s="222"/>
      <c r="AE104" s="240"/>
      <c r="AF104" s="241"/>
      <c r="AG104" s="242"/>
      <c r="AH104" s="222"/>
      <c r="AI104" s="222"/>
      <c r="AJ104" s="221"/>
      <c r="AK104" s="221"/>
      <c r="AL104" s="221"/>
      <c r="AM104" s="221"/>
      <c r="AN104" s="221"/>
    </row>
    <row r="105" spans="19:40" ht="15" customHeight="1" hidden="1">
      <c r="S105" s="3"/>
      <c r="T105" s="3"/>
      <c r="U105" s="3"/>
      <c r="V105" s="3"/>
      <c r="W105" s="3"/>
      <c r="X105" s="222"/>
      <c r="Y105" s="223"/>
      <c r="Z105" s="241"/>
      <c r="AA105" s="241"/>
      <c r="AB105" s="222"/>
      <c r="AC105" s="222"/>
      <c r="AD105" s="222"/>
      <c r="AE105" s="240"/>
      <c r="AF105" s="241"/>
      <c r="AG105" s="242"/>
      <c r="AH105" s="222"/>
      <c r="AI105" s="222"/>
      <c r="AJ105" s="221"/>
      <c r="AK105" s="221"/>
      <c r="AL105" s="221"/>
      <c r="AM105" s="221"/>
      <c r="AN105" s="221"/>
    </row>
    <row r="106" spans="19:40" ht="15" customHeight="1" hidden="1"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222"/>
      <c r="AE106" s="240"/>
      <c r="AF106" s="241"/>
      <c r="AG106" s="241"/>
      <c r="AH106" s="222"/>
      <c r="AI106" s="222"/>
      <c r="AJ106" s="221"/>
      <c r="AK106" s="221"/>
      <c r="AL106" s="221"/>
      <c r="AM106" s="221"/>
      <c r="AN106" s="221"/>
    </row>
    <row r="107" spans="19:40" ht="15" customHeight="1" hidden="1"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222"/>
      <c r="AE107" s="240"/>
      <c r="AF107" s="241"/>
      <c r="AG107" s="241"/>
      <c r="AH107" s="222"/>
      <c r="AI107" s="222"/>
      <c r="AJ107" s="221"/>
      <c r="AK107" s="221"/>
      <c r="AL107" s="221"/>
      <c r="AM107" s="221"/>
      <c r="AN107" s="221"/>
    </row>
    <row r="108" spans="19:40" ht="15" customHeight="1" hidden="1">
      <c r="S108" s="3"/>
      <c r="T108" s="3"/>
      <c r="U108" s="3"/>
      <c r="V108" s="3"/>
      <c r="W108" s="3"/>
      <c r="X108" s="3"/>
      <c r="Y108" s="3"/>
      <c r="Z108" s="61"/>
      <c r="AA108" s="61"/>
      <c r="AB108" s="3"/>
      <c r="AC108" s="3"/>
      <c r="AD108" s="222"/>
      <c r="AE108" s="240"/>
      <c r="AF108" s="241"/>
      <c r="AG108" s="242"/>
      <c r="AH108" s="222"/>
      <c r="AI108" s="222"/>
      <c r="AJ108" s="221"/>
      <c r="AK108" s="221"/>
      <c r="AL108" s="221"/>
      <c r="AM108" s="221"/>
      <c r="AN108" s="221"/>
    </row>
    <row r="109" spans="19:40" ht="15" customHeight="1" hidden="1"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222"/>
      <c r="AE109" s="240"/>
      <c r="AF109" s="241"/>
      <c r="AG109" s="242"/>
      <c r="AH109" s="222"/>
      <c r="AI109" s="222"/>
      <c r="AJ109" s="221"/>
      <c r="AK109" s="221"/>
      <c r="AL109" s="221"/>
      <c r="AM109" s="221"/>
      <c r="AN109" s="221"/>
    </row>
    <row r="110" spans="19:40" ht="15" customHeight="1" hidden="1"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222"/>
      <c r="AE110" s="240"/>
      <c r="AF110" s="241"/>
      <c r="AG110" s="241"/>
      <c r="AH110" s="222"/>
      <c r="AI110" s="222"/>
      <c r="AJ110" s="221"/>
      <c r="AK110" s="221"/>
      <c r="AL110" s="221"/>
      <c r="AM110" s="221"/>
      <c r="AN110" s="221"/>
    </row>
    <row r="111" spans="19:40" ht="15" customHeight="1" hidden="1"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222"/>
      <c r="AE111" s="240"/>
      <c r="AF111" s="241"/>
      <c r="AG111" s="241"/>
      <c r="AH111" s="222"/>
      <c r="AI111" s="222"/>
      <c r="AJ111" s="221"/>
      <c r="AK111" s="221"/>
      <c r="AL111" s="221"/>
      <c r="AM111" s="221"/>
      <c r="AN111" s="221"/>
    </row>
    <row r="112" spans="19:40" ht="15" customHeight="1" hidden="1"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222"/>
      <c r="AE112" s="240"/>
      <c r="AF112" s="241"/>
      <c r="AG112" s="242"/>
      <c r="AH112" s="222"/>
      <c r="AI112" s="222"/>
      <c r="AJ112" s="221"/>
      <c r="AK112" s="221"/>
      <c r="AL112" s="221"/>
      <c r="AM112" s="221"/>
      <c r="AN112" s="221"/>
    </row>
    <row r="113" spans="19:40" ht="15" customHeight="1" hidden="1"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222"/>
      <c r="AE113" s="240"/>
      <c r="AF113" s="241"/>
      <c r="AG113" s="242"/>
      <c r="AH113" s="222"/>
      <c r="AI113" s="222"/>
      <c r="AJ113" s="221"/>
      <c r="AK113" s="221"/>
      <c r="AL113" s="221"/>
      <c r="AM113" s="221"/>
      <c r="AN113" s="221"/>
    </row>
    <row r="114" spans="19:40" ht="15" customHeight="1" hidden="1"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222"/>
      <c r="AE114" s="240"/>
      <c r="AF114" s="241"/>
      <c r="AG114" s="241"/>
      <c r="AH114" s="222"/>
      <c r="AI114" s="222"/>
      <c r="AJ114" s="221"/>
      <c r="AK114" s="221"/>
      <c r="AL114" s="221"/>
      <c r="AM114" s="221"/>
      <c r="AN114" s="221"/>
    </row>
    <row r="115" spans="19:40" ht="15" customHeight="1" hidden="1"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222"/>
      <c r="AE115" s="240"/>
      <c r="AF115" s="241"/>
      <c r="AG115" s="241"/>
      <c r="AH115" s="222"/>
      <c r="AI115" s="222"/>
      <c r="AJ115" s="221"/>
      <c r="AK115" s="221"/>
      <c r="AL115" s="221"/>
      <c r="AM115" s="221"/>
      <c r="AN115" s="221"/>
    </row>
    <row r="116" spans="19:40" ht="15" customHeight="1" hidden="1">
      <c r="S116" s="3"/>
      <c r="T116" s="3"/>
      <c r="U116" s="3"/>
      <c r="V116" s="3"/>
      <c r="W116" s="3"/>
      <c r="X116" s="161"/>
      <c r="Y116" s="161"/>
      <c r="Z116" s="161"/>
      <c r="AA116" s="161"/>
      <c r="AB116" s="161"/>
      <c r="AC116" s="161"/>
      <c r="AD116" s="222"/>
      <c r="AE116" s="240"/>
      <c r="AF116" s="241"/>
      <c r="AG116" s="242"/>
      <c r="AH116" s="222"/>
      <c r="AI116" s="222"/>
      <c r="AJ116" s="221"/>
      <c r="AK116" s="221"/>
      <c r="AL116" s="221"/>
      <c r="AM116" s="221"/>
      <c r="AN116" s="221"/>
    </row>
    <row r="117" spans="19:40" ht="2.25" customHeight="1" hidden="1">
      <c r="S117" s="3"/>
      <c r="T117" s="3"/>
      <c r="U117" s="3"/>
      <c r="V117" s="3"/>
      <c r="W117" s="3"/>
      <c r="X117" s="83"/>
      <c r="Y117" s="6"/>
      <c r="Z117" s="83"/>
      <c r="AA117" s="83"/>
      <c r="AB117" s="226"/>
      <c r="AC117" s="226"/>
      <c r="AD117" s="222"/>
      <c r="AE117" s="240"/>
      <c r="AF117" s="241"/>
      <c r="AG117" s="242"/>
      <c r="AH117" s="222"/>
      <c r="AI117" s="222"/>
      <c r="AJ117" s="221"/>
      <c r="AK117" s="221"/>
      <c r="AL117" s="221"/>
      <c r="AM117" s="221"/>
      <c r="AN117" s="221"/>
    </row>
    <row r="118" spans="19:40" ht="15" customHeight="1" hidden="1">
      <c r="S118" s="3"/>
      <c r="T118" s="3"/>
      <c r="U118" s="3"/>
      <c r="V118" s="3"/>
      <c r="W118" s="3"/>
      <c r="X118" s="83"/>
      <c r="Y118" s="84"/>
      <c r="Z118" s="85"/>
      <c r="AA118" s="85"/>
      <c r="AB118" s="86"/>
      <c r="AC118" s="85"/>
      <c r="AD118" s="222"/>
      <c r="AE118" s="240"/>
      <c r="AF118" s="241"/>
      <c r="AG118" s="241"/>
      <c r="AH118" s="222"/>
      <c r="AI118" s="222"/>
      <c r="AJ118" s="221"/>
      <c r="AK118" s="221"/>
      <c r="AL118" s="221"/>
      <c r="AM118" s="221"/>
      <c r="AN118" s="221"/>
    </row>
    <row r="119" spans="19:40" ht="24.75" customHeight="1" hidden="1">
      <c r="S119" s="3"/>
      <c r="T119" s="3"/>
      <c r="U119" s="3"/>
      <c r="V119" s="3"/>
      <c r="W119" s="3"/>
      <c r="X119" s="156"/>
      <c r="Y119" s="83"/>
      <c r="Z119" s="157"/>
      <c r="AA119" s="156"/>
      <c r="AB119" s="227"/>
      <c r="AC119" s="227"/>
      <c r="AD119" s="222"/>
      <c r="AE119" s="240"/>
      <c r="AF119" s="241"/>
      <c r="AG119" s="241"/>
      <c r="AH119" s="222"/>
      <c r="AI119" s="222"/>
      <c r="AJ119" s="221"/>
      <c r="AK119" s="221"/>
      <c r="AL119" s="221"/>
      <c r="AM119" s="221"/>
      <c r="AN119" s="221"/>
    </row>
    <row r="120" spans="19:40" ht="15" customHeight="1" hidden="1">
      <c r="S120" s="3"/>
      <c r="T120" s="3"/>
      <c r="U120" s="3"/>
      <c r="V120" s="3"/>
      <c r="W120" s="3"/>
      <c r="X120" s="7"/>
      <c r="Y120" s="7"/>
      <c r="Z120" s="7"/>
      <c r="AA120" s="7"/>
      <c r="AB120" s="228"/>
      <c r="AC120" s="228"/>
      <c r="AD120" s="222"/>
      <c r="AE120" s="240"/>
      <c r="AF120" s="241"/>
      <c r="AG120" s="242"/>
      <c r="AH120" s="222"/>
      <c r="AI120" s="222"/>
      <c r="AJ120" s="221"/>
      <c r="AK120" s="221"/>
      <c r="AL120" s="221"/>
      <c r="AM120" s="221"/>
      <c r="AN120" s="221"/>
    </row>
    <row r="121" spans="19:40" ht="15" customHeight="1" hidden="1">
      <c r="S121" s="3"/>
      <c r="T121" s="3"/>
      <c r="U121" s="3"/>
      <c r="V121" s="3"/>
      <c r="W121" s="3"/>
      <c r="X121" s="222"/>
      <c r="Y121" s="223"/>
      <c r="Z121" s="224"/>
      <c r="AA121" s="224"/>
      <c r="AB121" s="222"/>
      <c r="AC121" s="222"/>
      <c r="AD121" s="222"/>
      <c r="AE121" s="240"/>
      <c r="AF121" s="241"/>
      <c r="AG121" s="242"/>
      <c r="AH121" s="222"/>
      <c r="AI121" s="222"/>
      <c r="AJ121" s="221"/>
      <c r="AK121" s="221"/>
      <c r="AL121" s="221"/>
      <c r="AM121" s="221"/>
      <c r="AN121" s="221"/>
    </row>
    <row r="122" spans="19:40" ht="15" customHeight="1" hidden="1">
      <c r="S122" s="3"/>
      <c r="T122" s="3"/>
      <c r="U122" s="3"/>
      <c r="V122" s="3"/>
      <c r="W122" s="3"/>
      <c r="X122" s="222"/>
      <c r="Y122" s="223"/>
      <c r="Z122" s="224"/>
      <c r="AA122" s="224"/>
      <c r="AB122" s="222"/>
      <c r="AC122" s="222"/>
      <c r="AD122" s="222"/>
      <c r="AE122" s="240"/>
      <c r="AF122" s="241"/>
      <c r="AG122" s="241"/>
      <c r="AH122" s="222"/>
      <c r="AI122" s="222"/>
      <c r="AJ122" s="221"/>
      <c r="AK122" s="221"/>
      <c r="AL122" s="221"/>
      <c r="AM122" s="221"/>
      <c r="AN122" s="221"/>
    </row>
    <row r="123" spans="19:40" ht="15" customHeight="1" hidden="1">
      <c r="S123" s="3"/>
      <c r="T123" s="3"/>
      <c r="U123" s="3"/>
      <c r="V123" s="3"/>
      <c r="W123" s="3"/>
      <c r="X123" s="222"/>
      <c r="Y123" s="243"/>
      <c r="Z123" s="241"/>
      <c r="AA123" s="241"/>
      <c r="AB123" s="222"/>
      <c r="AC123" s="222"/>
      <c r="AD123" s="222"/>
      <c r="AE123" s="240"/>
      <c r="AF123" s="241"/>
      <c r="AG123" s="241"/>
      <c r="AH123" s="222"/>
      <c r="AI123" s="222"/>
      <c r="AJ123" s="221"/>
      <c r="AK123" s="221"/>
      <c r="AL123" s="221"/>
      <c r="AM123" s="221"/>
      <c r="AN123" s="221"/>
    </row>
    <row r="124" spans="19:40" ht="15" customHeight="1" hidden="1">
      <c r="S124" s="3"/>
      <c r="T124" s="3"/>
      <c r="U124" s="3"/>
      <c r="V124" s="3"/>
      <c r="W124" s="3"/>
      <c r="X124" s="222"/>
      <c r="Y124" s="243"/>
      <c r="Z124" s="241"/>
      <c r="AA124" s="241"/>
      <c r="AB124" s="222"/>
      <c r="AC124" s="222"/>
      <c r="AD124" s="222"/>
      <c r="AE124" s="240"/>
      <c r="AF124" s="241"/>
      <c r="AG124" s="242"/>
      <c r="AH124" s="222"/>
      <c r="AI124" s="222"/>
      <c r="AJ124" s="221"/>
      <c r="AK124" s="221"/>
      <c r="AL124" s="221"/>
      <c r="AM124" s="221"/>
      <c r="AN124" s="221"/>
    </row>
    <row r="125" spans="19:40" ht="15" customHeight="1" hidden="1"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222"/>
      <c r="AE125" s="240"/>
      <c r="AF125" s="241"/>
      <c r="AG125" s="242"/>
      <c r="AH125" s="222"/>
      <c r="AI125" s="222"/>
      <c r="AJ125" s="221"/>
      <c r="AK125" s="221"/>
      <c r="AL125" s="221"/>
      <c r="AM125" s="221"/>
      <c r="AN125" s="221"/>
    </row>
    <row r="126" spans="19:40" ht="15" customHeight="1" hidden="1"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222"/>
      <c r="AE126" s="240"/>
      <c r="AF126" s="241"/>
      <c r="AG126" s="241"/>
      <c r="AH126" s="222"/>
      <c r="AI126" s="222"/>
      <c r="AJ126" s="221"/>
      <c r="AK126" s="221"/>
      <c r="AL126" s="221"/>
      <c r="AM126" s="221"/>
      <c r="AN126" s="221"/>
    </row>
    <row r="127" spans="19:40" ht="15" customHeight="1" hidden="1"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222"/>
      <c r="AE127" s="240"/>
      <c r="AF127" s="241"/>
      <c r="AG127" s="241"/>
      <c r="AH127" s="222"/>
      <c r="AI127" s="222"/>
      <c r="AJ127" s="221"/>
      <c r="AK127" s="221"/>
      <c r="AL127" s="221"/>
      <c r="AM127" s="221"/>
      <c r="AN127" s="221"/>
    </row>
    <row r="128" spans="19:40" ht="15" customHeight="1" hidden="1"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222"/>
      <c r="AE128" s="240"/>
      <c r="AF128" s="241"/>
      <c r="AG128" s="242"/>
      <c r="AH128" s="222"/>
      <c r="AI128" s="222"/>
      <c r="AJ128" s="221"/>
      <c r="AK128" s="221"/>
      <c r="AL128" s="221"/>
      <c r="AM128" s="221"/>
      <c r="AN128" s="221"/>
    </row>
    <row r="129" spans="19:40" ht="15" customHeight="1" hidden="1"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222"/>
      <c r="AE129" s="240"/>
      <c r="AF129" s="241"/>
      <c r="AG129" s="242"/>
      <c r="AH129" s="222"/>
      <c r="AI129" s="222"/>
      <c r="AJ129" s="221"/>
      <c r="AK129" s="221"/>
      <c r="AL129" s="221"/>
      <c r="AM129" s="221"/>
      <c r="AN129" s="221"/>
    </row>
    <row r="130" spans="19:40" ht="15" customHeight="1" hidden="1">
      <c r="S130" s="3"/>
      <c r="T130" s="3"/>
      <c r="U130" s="3"/>
      <c r="V130" s="3"/>
      <c r="W130" s="3"/>
      <c r="X130" s="3"/>
      <c r="Y130" s="3"/>
      <c r="Z130" s="61"/>
      <c r="AA130" s="61"/>
      <c r="AB130" s="3"/>
      <c r="AC130" s="3"/>
      <c r="AD130" s="222"/>
      <c r="AE130" s="240"/>
      <c r="AF130" s="241"/>
      <c r="AG130" s="241"/>
      <c r="AH130" s="222"/>
      <c r="AI130" s="222"/>
      <c r="AJ130" s="221"/>
      <c r="AK130" s="221"/>
      <c r="AL130" s="221"/>
      <c r="AM130" s="221"/>
      <c r="AN130" s="221"/>
    </row>
    <row r="131" spans="19:40" ht="15" customHeight="1" hidden="1"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222"/>
      <c r="AE131" s="240"/>
      <c r="AF131" s="241"/>
      <c r="AG131" s="241"/>
      <c r="AH131" s="222"/>
      <c r="AI131" s="222"/>
      <c r="AJ131" s="221"/>
      <c r="AK131" s="221"/>
      <c r="AL131" s="221"/>
      <c r="AM131" s="221"/>
      <c r="AN131" s="221"/>
    </row>
    <row r="132" spans="19:40" ht="15" customHeight="1" hidden="1"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222"/>
      <c r="AE132" s="240"/>
      <c r="AF132" s="241"/>
      <c r="AG132" s="242"/>
      <c r="AH132" s="222"/>
      <c r="AI132" s="222"/>
      <c r="AJ132" s="221"/>
      <c r="AK132" s="221"/>
      <c r="AL132" s="221"/>
      <c r="AM132" s="221"/>
      <c r="AN132" s="221"/>
    </row>
    <row r="133" spans="19:40" ht="15" customHeight="1" hidden="1"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222"/>
      <c r="AE133" s="240"/>
      <c r="AF133" s="241"/>
      <c r="AG133" s="242"/>
      <c r="AH133" s="222"/>
      <c r="AI133" s="222"/>
      <c r="AJ133" s="221"/>
      <c r="AK133" s="221"/>
      <c r="AL133" s="221"/>
      <c r="AM133" s="221"/>
      <c r="AN133" s="221"/>
    </row>
    <row r="134" spans="19:40" ht="15" customHeight="1" hidden="1"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222"/>
      <c r="AE134" s="240"/>
      <c r="AF134" s="241"/>
      <c r="AG134" s="241"/>
      <c r="AH134" s="222"/>
      <c r="AI134" s="222"/>
      <c r="AJ134" s="221"/>
      <c r="AK134" s="221"/>
      <c r="AL134" s="221"/>
      <c r="AM134" s="221"/>
      <c r="AN134" s="221"/>
    </row>
    <row r="135" spans="19:40" ht="1.5" customHeight="1" hidden="1"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222"/>
      <c r="AE135" s="240"/>
      <c r="AF135" s="241"/>
      <c r="AG135" s="241"/>
      <c r="AH135" s="222"/>
      <c r="AI135" s="222"/>
      <c r="AJ135" s="221"/>
      <c r="AK135" s="221"/>
      <c r="AL135" s="221"/>
      <c r="AM135" s="221"/>
      <c r="AN135" s="221"/>
    </row>
    <row r="136" spans="19:40" ht="15" customHeight="1" hidden="1"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222"/>
      <c r="AE136" s="240"/>
      <c r="AF136" s="241"/>
      <c r="AG136" s="242"/>
      <c r="AH136" s="222"/>
      <c r="AI136" s="222"/>
      <c r="AJ136" s="221"/>
      <c r="AK136" s="221"/>
      <c r="AL136" s="221"/>
      <c r="AM136" s="221"/>
      <c r="AN136" s="221"/>
    </row>
    <row r="137" spans="19:40" ht="15" customHeight="1" hidden="1"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222"/>
      <c r="AE137" s="240"/>
      <c r="AF137" s="241"/>
      <c r="AG137" s="242"/>
      <c r="AH137" s="222"/>
      <c r="AI137" s="222"/>
      <c r="AJ137" s="221"/>
      <c r="AK137" s="221"/>
      <c r="AL137" s="221"/>
      <c r="AM137" s="221"/>
      <c r="AN137" s="221"/>
    </row>
    <row r="138" spans="19:40" ht="15" customHeight="1" hidden="1"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222"/>
      <c r="AE138" s="240"/>
      <c r="AF138" s="241"/>
      <c r="AG138" s="241"/>
      <c r="AH138" s="222"/>
      <c r="AI138" s="222"/>
      <c r="AJ138" s="221"/>
      <c r="AK138" s="221"/>
      <c r="AL138" s="221"/>
      <c r="AM138" s="221"/>
      <c r="AN138" s="221"/>
    </row>
    <row r="139" spans="19:40" ht="15" customHeight="1" hidden="1"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222"/>
      <c r="AE139" s="240"/>
      <c r="AF139" s="241"/>
      <c r="AG139" s="241"/>
      <c r="AH139" s="222"/>
      <c r="AI139" s="222"/>
      <c r="AJ139" s="221"/>
      <c r="AK139" s="221"/>
      <c r="AL139" s="221"/>
      <c r="AM139" s="221"/>
      <c r="AN139" s="221"/>
    </row>
    <row r="140" spans="19:40" ht="22.5" customHeight="1" hidden="1"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9:40" ht="15" customHeight="1" hidden="1"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9:40" ht="15" customHeight="1" hidden="1"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9:40" ht="15" customHeight="1" hidden="1"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9:40" ht="15" customHeight="1" hidden="1"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9:40" ht="15" customHeight="1" hidden="1"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9:40" ht="15" customHeight="1" hidden="1"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9:40" ht="15" customHeight="1" hidden="1"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9:40" ht="15" customHeight="1" hidden="1"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9:40" ht="15" customHeight="1" hidden="1"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9:40" ht="15" customHeight="1" hidden="1"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9:40" ht="15" customHeight="1" hidden="1"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9:40" ht="5.25" customHeight="1" hidden="1"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160"/>
      <c r="AG152" s="160"/>
      <c r="AH152" s="3"/>
      <c r="AI152" s="3"/>
      <c r="AJ152" s="3"/>
      <c r="AK152" s="3"/>
      <c r="AL152" s="3"/>
      <c r="AM152" s="3"/>
      <c r="AN152" s="3"/>
    </row>
    <row r="153" spans="19:40" ht="15" customHeight="1" hidden="1"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9:40" ht="15" customHeight="1" hidden="1"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9:40" ht="15" customHeight="1" hidden="1"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9:40" ht="15" customHeight="1" hidden="1"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9:40" ht="15" customHeight="1" hidden="1"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9:40" ht="15" customHeight="1" hidden="1"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9:40" ht="15" customHeight="1" hidden="1"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9:40" ht="15" customHeight="1" hidden="1"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9:40" ht="15" customHeight="1" hidden="1"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9:40" ht="15" customHeight="1" hidden="1"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</row>
    <row r="163" spans="19:40" ht="15" customHeight="1" hidden="1"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83"/>
      <c r="AE163" s="6"/>
      <c r="AF163" s="83"/>
      <c r="AG163" s="83"/>
      <c r="AH163" s="226"/>
      <c r="AI163" s="226"/>
      <c r="AJ163" s="83"/>
      <c r="AK163" s="213"/>
      <c r="AL163" s="213"/>
      <c r="AM163" s="85"/>
      <c r="AN163" s="85"/>
    </row>
    <row r="164" spans="19:40" ht="15" customHeight="1" hidden="1"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83"/>
      <c r="AE164" s="84"/>
      <c r="AF164" s="85"/>
      <c r="AG164" s="85"/>
      <c r="AH164" s="86"/>
      <c r="AI164" s="85"/>
      <c r="AJ164" s="85"/>
      <c r="AK164" s="85"/>
      <c r="AL164" s="85"/>
      <c r="AM164" s="85"/>
      <c r="AN164" s="85"/>
    </row>
    <row r="165" spans="19:40" ht="15" customHeight="1" hidden="1"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156"/>
      <c r="AE165" s="83"/>
      <c r="AF165" s="156"/>
      <c r="AG165" s="163"/>
      <c r="AH165" s="227"/>
      <c r="AI165" s="227"/>
      <c r="AJ165" s="227"/>
      <c r="AK165" s="227"/>
      <c r="AL165" s="158"/>
      <c r="AM165" s="158"/>
      <c r="AN165" s="159"/>
    </row>
    <row r="166" spans="19:40" ht="15" customHeight="1" hidden="1"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7"/>
      <c r="AE166" s="7"/>
      <c r="AF166" s="7"/>
      <c r="AG166" s="7"/>
      <c r="AH166" s="228"/>
      <c r="AI166" s="228"/>
      <c r="AJ166" s="228"/>
      <c r="AK166" s="228"/>
      <c r="AL166" s="7"/>
      <c r="AM166" s="7"/>
      <c r="AN166" s="7"/>
    </row>
    <row r="167" spans="19:40" ht="15" customHeight="1" hidden="1"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222"/>
      <c r="AE167" s="223"/>
      <c r="AF167" s="223"/>
      <c r="AG167" s="224"/>
      <c r="AH167" s="222"/>
      <c r="AI167" s="222"/>
      <c r="AJ167" s="221"/>
      <c r="AK167" s="221"/>
      <c r="AL167" s="221"/>
      <c r="AM167" s="221"/>
      <c r="AN167" s="221"/>
    </row>
    <row r="168" spans="19:40" ht="15" customHeight="1" hidden="1"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222"/>
      <c r="AE168" s="223"/>
      <c r="AF168" s="223"/>
      <c r="AG168" s="224"/>
      <c r="AH168" s="222"/>
      <c r="AI168" s="222"/>
      <c r="AJ168" s="221"/>
      <c r="AK168" s="221"/>
      <c r="AL168" s="221"/>
      <c r="AM168" s="221"/>
      <c r="AN168" s="221"/>
    </row>
    <row r="169" spans="19:40" ht="15" customHeight="1" hidden="1"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222"/>
      <c r="AE169" s="223"/>
      <c r="AF169" s="223"/>
      <c r="AG169" s="224"/>
      <c r="AH169" s="222"/>
      <c r="AI169" s="222"/>
      <c r="AJ169" s="221"/>
      <c r="AK169" s="221"/>
      <c r="AL169" s="221"/>
      <c r="AM169" s="221"/>
      <c r="AN169" s="221"/>
    </row>
    <row r="170" spans="19:40" ht="15" customHeight="1" hidden="1"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222"/>
      <c r="AE170" s="223"/>
      <c r="AF170" s="223"/>
      <c r="AG170" s="224"/>
      <c r="AH170" s="222"/>
      <c r="AI170" s="222"/>
      <c r="AJ170" s="221"/>
      <c r="AK170" s="221"/>
      <c r="AL170" s="221"/>
      <c r="AM170" s="221"/>
      <c r="AN170" s="221"/>
    </row>
    <row r="171" spans="19:40" ht="15" customHeight="1" hidden="1"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222"/>
      <c r="AE171" s="223"/>
      <c r="AF171" s="223"/>
      <c r="AG171" s="224"/>
      <c r="AH171" s="222"/>
      <c r="AI171" s="222"/>
      <c r="AJ171" s="221"/>
      <c r="AK171" s="221"/>
      <c r="AL171" s="221"/>
      <c r="AM171" s="221"/>
      <c r="AN171" s="221"/>
    </row>
    <row r="172" spans="19:40" ht="15" customHeight="1" hidden="1"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222"/>
      <c r="AE172" s="223"/>
      <c r="AF172" s="223"/>
      <c r="AG172" s="224"/>
      <c r="AH172" s="222"/>
      <c r="AI172" s="222"/>
      <c r="AJ172" s="221"/>
      <c r="AK172" s="221"/>
      <c r="AL172" s="221"/>
      <c r="AM172" s="221"/>
      <c r="AN172" s="221"/>
    </row>
    <row r="173" spans="19:40" ht="15" customHeight="1" hidden="1"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222"/>
      <c r="AE173" s="223"/>
      <c r="AF173" s="223"/>
      <c r="AG173" s="224"/>
      <c r="AH173" s="222"/>
      <c r="AI173" s="222"/>
      <c r="AJ173" s="221"/>
      <c r="AK173" s="221"/>
      <c r="AL173" s="221"/>
      <c r="AM173" s="221"/>
      <c r="AN173" s="221"/>
    </row>
    <row r="174" spans="19:40" ht="15" customHeight="1" hidden="1"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222"/>
      <c r="AE174" s="223"/>
      <c r="AF174" s="223"/>
      <c r="AG174" s="224"/>
      <c r="AH174" s="222"/>
      <c r="AI174" s="222"/>
      <c r="AJ174" s="221"/>
      <c r="AK174" s="221"/>
      <c r="AL174" s="221"/>
      <c r="AM174" s="221"/>
      <c r="AN174" s="221"/>
    </row>
    <row r="175" spans="19:40" ht="15" customHeight="1" hidden="1"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222"/>
      <c r="AE175" s="223"/>
      <c r="AF175" s="223"/>
      <c r="AG175" s="224"/>
      <c r="AH175" s="222"/>
      <c r="AI175" s="222"/>
      <c r="AJ175" s="221"/>
      <c r="AK175" s="221"/>
      <c r="AL175" s="221"/>
      <c r="AM175" s="221"/>
      <c r="AN175" s="221"/>
    </row>
    <row r="176" spans="19:40" ht="15" customHeight="1" hidden="1"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222"/>
      <c r="AE176" s="223"/>
      <c r="AF176" s="223"/>
      <c r="AG176" s="224"/>
      <c r="AH176" s="222"/>
      <c r="AI176" s="222"/>
      <c r="AJ176" s="221"/>
      <c r="AK176" s="221"/>
      <c r="AL176" s="221"/>
      <c r="AM176" s="221"/>
      <c r="AN176" s="221"/>
    </row>
    <row r="177" spans="19:40" ht="3.75" customHeight="1" hidden="1"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222"/>
      <c r="AE177" s="223"/>
      <c r="AF177" s="223"/>
      <c r="AG177" s="224"/>
      <c r="AH177" s="222"/>
      <c r="AI177" s="222"/>
      <c r="AJ177" s="221"/>
      <c r="AK177" s="221"/>
      <c r="AL177" s="221"/>
      <c r="AM177" s="221"/>
      <c r="AN177" s="221"/>
    </row>
    <row r="178" spans="19:40" ht="15" customHeight="1" hidden="1"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222"/>
      <c r="AE178" s="223"/>
      <c r="AF178" s="223"/>
      <c r="AG178" s="224"/>
      <c r="AH178" s="222"/>
      <c r="AI178" s="222"/>
      <c r="AJ178" s="221"/>
      <c r="AK178" s="221"/>
      <c r="AL178" s="221"/>
      <c r="AM178" s="221"/>
      <c r="AN178" s="221"/>
    </row>
    <row r="179" spans="19:40" ht="15" customHeight="1" hidden="1"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222"/>
      <c r="AE179" s="223"/>
      <c r="AF179" s="223"/>
      <c r="AG179" s="224"/>
      <c r="AH179" s="222"/>
      <c r="AI179" s="222"/>
      <c r="AJ179" s="221"/>
      <c r="AK179" s="221"/>
      <c r="AL179" s="221"/>
      <c r="AM179" s="221"/>
      <c r="AN179" s="221"/>
    </row>
    <row r="180" spans="19:40" ht="15" customHeight="1" hidden="1"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222"/>
      <c r="AE180" s="223"/>
      <c r="AF180" s="223"/>
      <c r="AG180" s="224"/>
      <c r="AH180" s="222"/>
      <c r="AI180" s="222"/>
      <c r="AJ180" s="221"/>
      <c r="AK180" s="221"/>
      <c r="AL180" s="221"/>
      <c r="AM180" s="221"/>
      <c r="AN180" s="221"/>
    </row>
    <row r="181" spans="19:40" ht="15" customHeight="1" hidden="1"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222"/>
      <c r="AE181" s="223"/>
      <c r="AF181" s="223"/>
      <c r="AG181" s="224"/>
      <c r="AH181" s="222"/>
      <c r="AI181" s="222"/>
      <c r="AJ181" s="221"/>
      <c r="AK181" s="221"/>
      <c r="AL181" s="221"/>
      <c r="AM181" s="221"/>
      <c r="AN181" s="221"/>
    </row>
    <row r="182" spans="19:40" ht="15" customHeight="1" hidden="1"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222"/>
      <c r="AE182" s="223"/>
      <c r="AF182" s="223"/>
      <c r="AG182" s="224"/>
      <c r="AH182" s="222"/>
      <c r="AI182" s="222"/>
      <c r="AJ182" s="221"/>
      <c r="AK182" s="221"/>
      <c r="AL182" s="221"/>
      <c r="AM182" s="221"/>
      <c r="AN182" s="221"/>
    </row>
    <row r="183" spans="19:40" ht="15" customHeight="1" hidden="1"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222"/>
      <c r="AE183" s="223"/>
      <c r="AF183" s="223"/>
      <c r="AG183" s="224"/>
      <c r="AH183" s="222"/>
      <c r="AI183" s="222"/>
      <c r="AJ183" s="221"/>
      <c r="AK183" s="221"/>
      <c r="AL183" s="221"/>
      <c r="AM183" s="221"/>
      <c r="AN183" s="221"/>
    </row>
    <row r="184" spans="19:40" ht="19.5" customHeight="1" hidden="1"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222"/>
      <c r="AE184" s="223"/>
      <c r="AF184" s="223"/>
      <c r="AG184" s="224"/>
      <c r="AH184" s="222"/>
      <c r="AI184" s="222"/>
      <c r="AJ184" s="221"/>
      <c r="AK184" s="221"/>
      <c r="AL184" s="221"/>
      <c r="AM184" s="221"/>
      <c r="AN184" s="221"/>
    </row>
    <row r="185" spans="19:40" ht="19.5" customHeight="1" hidden="1"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222"/>
      <c r="AE185" s="223"/>
      <c r="AF185" s="223"/>
      <c r="AG185" s="224"/>
      <c r="AH185" s="222"/>
      <c r="AI185" s="222"/>
      <c r="AJ185" s="221"/>
      <c r="AK185" s="221"/>
      <c r="AL185" s="221"/>
      <c r="AM185" s="221"/>
      <c r="AN185" s="221"/>
    </row>
    <row r="186" spans="19:40" ht="19.5" customHeight="1" hidden="1"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222"/>
      <c r="AE186" s="223"/>
      <c r="AF186" s="223"/>
      <c r="AG186" s="224"/>
      <c r="AH186" s="222"/>
      <c r="AI186" s="222"/>
      <c r="AJ186" s="221"/>
      <c r="AK186" s="221"/>
      <c r="AL186" s="221"/>
      <c r="AM186" s="221"/>
      <c r="AN186" s="221"/>
    </row>
    <row r="187" spans="19:40" ht="19.5" customHeight="1" hidden="1"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222"/>
      <c r="AE187" s="223"/>
      <c r="AF187" s="223"/>
      <c r="AG187" s="224"/>
      <c r="AH187" s="222"/>
      <c r="AI187" s="222"/>
      <c r="AJ187" s="221"/>
      <c r="AK187" s="221"/>
      <c r="AL187" s="221"/>
      <c r="AM187" s="221"/>
      <c r="AN187" s="221"/>
    </row>
    <row r="188" spans="19:40" ht="19.5" customHeight="1" hidden="1"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222"/>
      <c r="AE188" s="223"/>
      <c r="AF188" s="223"/>
      <c r="AG188" s="224"/>
      <c r="AH188" s="222"/>
      <c r="AI188" s="222"/>
      <c r="AJ188" s="221"/>
      <c r="AK188" s="221"/>
      <c r="AL188" s="221"/>
      <c r="AM188" s="221"/>
      <c r="AN188" s="221"/>
    </row>
    <row r="189" spans="19:40" ht="19.5" customHeight="1" hidden="1"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222"/>
      <c r="AE189" s="223"/>
      <c r="AF189" s="223"/>
      <c r="AG189" s="224"/>
      <c r="AH189" s="222"/>
      <c r="AI189" s="222"/>
      <c r="AJ189" s="221"/>
      <c r="AK189" s="221"/>
      <c r="AL189" s="221"/>
      <c r="AM189" s="221"/>
      <c r="AN189" s="221"/>
    </row>
    <row r="190" spans="19:40" ht="19.5" customHeight="1" hidden="1"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222"/>
      <c r="AE190" s="223"/>
      <c r="AF190" s="223"/>
      <c r="AG190" s="224"/>
      <c r="AH190" s="222"/>
      <c r="AI190" s="222"/>
      <c r="AJ190" s="221"/>
      <c r="AK190" s="221"/>
      <c r="AL190" s="221"/>
      <c r="AM190" s="221"/>
      <c r="AN190" s="221"/>
    </row>
    <row r="191" spans="19:40" ht="13.5" customHeight="1" hidden="1"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222"/>
      <c r="AE191" s="223"/>
      <c r="AF191" s="223"/>
      <c r="AG191" s="224"/>
      <c r="AH191" s="222"/>
      <c r="AI191" s="222"/>
      <c r="AJ191" s="221"/>
      <c r="AK191" s="221"/>
      <c r="AL191" s="221"/>
      <c r="AM191" s="221"/>
      <c r="AN191" s="221"/>
    </row>
    <row r="192" spans="19:40" ht="13.5" customHeight="1" hidden="1"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222"/>
      <c r="AE192" s="223"/>
      <c r="AF192" s="223"/>
      <c r="AG192" s="224"/>
      <c r="AH192" s="222"/>
      <c r="AI192" s="222"/>
      <c r="AJ192" s="221"/>
      <c r="AK192" s="221"/>
      <c r="AL192" s="221"/>
      <c r="AM192" s="221"/>
      <c r="AN192" s="221"/>
    </row>
    <row r="193" spans="19:40" ht="12.75" customHeight="1" hidden="1"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222"/>
      <c r="AE193" s="223"/>
      <c r="AF193" s="223"/>
      <c r="AG193" s="224"/>
      <c r="AH193" s="222"/>
      <c r="AI193" s="222"/>
      <c r="AJ193" s="221"/>
      <c r="AK193" s="221"/>
      <c r="AL193" s="221"/>
      <c r="AM193" s="221"/>
      <c r="AN193" s="221"/>
    </row>
    <row r="194" spans="19:40" ht="4.5" customHeight="1" hidden="1"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222"/>
      <c r="AE194" s="223"/>
      <c r="AF194" s="223"/>
      <c r="AG194" s="224"/>
      <c r="AH194" s="222"/>
      <c r="AI194" s="222"/>
      <c r="AJ194" s="221"/>
      <c r="AK194" s="221"/>
      <c r="AL194" s="221"/>
      <c r="AM194" s="221"/>
      <c r="AN194" s="221"/>
    </row>
    <row r="195" spans="19:40" ht="13.5" customHeight="1" hidden="1"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222"/>
      <c r="AE195" s="223"/>
      <c r="AF195" s="223"/>
      <c r="AG195" s="224"/>
      <c r="AH195" s="222"/>
      <c r="AI195" s="222"/>
      <c r="AJ195" s="221"/>
      <c r="AK195" s="221"/>
      <c r="AL195" s="221"/>
      <c r="AM195" s="221"/>
      <c r="AN195" s="221"/>
    </row>
    <row r="196" spans="19:40" ht="13.5" customHeight="1" hidden="1"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222"/>
      <c r="AE196" s="223"/>
      <c r="AF196" s="223"/>
      <c r="AG196" s="224"/>
      <c r="AH196" s="222"/>
      <c r="AI196" s="222"/>
      <c r="AJ196" s="221"/>
      <c r="AK196" s="221"/>
      <c r="AL196" s="221"/>
      <c r="AM196" s="221"/>
      <c r="AN196" s="221"/>
    </row>
    <row r="197" spans="19:40" ht="12" customHeight="1" hidden="1"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222"/>
      <c r="AE197" s="223"/>
      <c r="AF197" s="223"/>
      <c r="AG197" s="224"/>
      <c r="AH197" s="222"/>
      <c r="AI197" s="222"/>
      <c r="AJ197" s="221"/>
      <c r="AK197" s="221"/>
      <c r="AL197" s="221"/>
      <c r="AM197" s="221"/>
      <c r="AN197" s="221"/>
    </row>
    <row r="198" spans="19:40" ht="13.5" customHeight="1" hidden="1"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222"/>
      <c r="AE198" s="223"/>
      <c r="AF198" s="223"/>
      <c r="AG198" s="224"/>
      <c r="AH198" s="222"/>
      <c r="AI198" s="222"/>
      <c r="AJ198" s="221"/>
      <c r="AK198" s="221"/>
      <c r="AL198" s="221"/>
      <c r="AM198" s="221"/>
      <c r="AN198" s="221"/>
    </row>
    <row r="199" spans="19:40" ht="12.75" hidden="1"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9:40" ht="12.75" hidden="1"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9:40" ht="20.25" hidden="1"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160"/>
      <c r="AG201" s="160"/>
      <c r="AH201" s="3"/>
      <c r="AI201" s="3"/>
      <c r="AJ201" s="3"/>
      <c r="AK201" s="3"/>
      <c r="AL201" s="3"/>
      <c r="AM201" s="3"/>
      <c r="AN201" s="3"/>
    </row>
    <row r="202" spans="30:40" ht="22.5">
      <c r="AD202" s="209" t="s">
        <v>18</v>
      </c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</row>
    <row r="203" spans="30:40" ht="20.25">
      <c r="AD203" s="79" t="s">
        <v>13</v>
      </c>
      <c r="AE203" s="80" t="s">
        <v>27</v>
      </c>
      <c r="AF203" s="79"/>
      <c r="AG203" s="79"/>
      <c r="AH203" s="210" t="s">
        <v>28</v>
      </c>
      <c r="AI203" s="211"/>
      <c r="AJ203" s="79"/>
      <c r="AK203" s="212" t="s">
        <v>20</v>
      </c>
      <c r="AL203" s="213"/>
      <c r="AM203" s="81">
        <v>1</v>
      </c>
      <c r="AN203" s="82"/>
    </row>
    <row r="204" spans="30:40" ht="16.5" thickBot="1">
      <c r="AD204" s="83"/>
      <c r="AE204" s="84"/>
      <c r="AF204" s="85"/>
      <c r="AG204" s="85"/>
      <c r="AH204" s="86"/>
      <c r="AI204" s="85"/>
      <c r="AJ204" s="85"/>
      <c r="AK204" s="85"/>
      <c r="AL204" s="85"/>
      <c r="AM204" s="85"/>
      <c r="AN204" s="85"/>
    </row>
    <row r="205" spans="30:40" ht="26.25" thickBot="1">
      <c r="AD205" s="87" t="s">
        <v>3</v>
      </c>
      <c r="AE205" s="88" t="s">
        <v>4</v>
      </c>
      <c r="AF205" s="87" t="s">
        <v>5</v>
      </c>
      <c r="AG205" s="103" t="s">
        <v>6</v>
      </c>
      <c r="AH205" s="214" t="s">
        <v>21</v>
      </c>
      <c r="AI205" s="215"/>
      <c r="AJ205" s="214" t="s">
        <v>22</v>
      </c>
      <c r="AK205" s="215"/>
      <c r="AL205" s="104" t="s">
        <v>23</v>
      </c>
      <c r="AM205" s="104" t="s">
        <v>24</v>
      </c>
      <c r="AN205" s="105" t="s">
        <v>25</v>
      </c>
    </row>
    <row r="206" spans="30:40" ht="13.5" thickBot="1">
      <c r="AD206" s="93"/>
      <c r="AE206" s="93"/>
      <c r="AF206" s="93"/>
      <c r="AG206" s="93"/>
      <c r="AH206" s="216"/>
      <c r="AI206" s="216"/>
      <c r="AJ206" s="216"/>
      <c r="AK206" s="216"/>
      <c r="AL206" s="93"/>
      <c r="AM206" s="93"/>
      <c r="AN206" s="93"/>
    </row>
    <row r="207" spans="30:40" ht="13.5" customHeight="1" thickTop="1">
      <c r="AD207" s="238">
        <v>1</v>
      </c>
      <c r="AE207" s="197" t="str">
        <f>VLOOKUP($AD207,$B$7:$E$123,2)</f>
        <v> Богомолов Илья</v>
      </c>
      <c r="AF207" s="199" t="str">
        <f>VLOOKUP($AD207,$B$7:$E$123,3)</f>
        <v>Солигорск</v>
      </c>
      <c r="AG207" s="199">
        <f>VLOOKUP($AD207,$B$7:$E$123,4)</f>
        <v>2013</v>
      </c>
      <c r="AH207" s="201"/>
      <c r="AI207" s="202"/>
      <c r="AJ207" s="205"/>
      <c r="AK207" s="206"/>
      <c r="AL207" s="173"/>
      <c r="AM207" s="173"/>
      <c r="AN207" s="176"/>
    </row>
    <row r="208" spans="30:40" ht="13.5" customHeight="1" thickBot="1">
      <c r="AD208" s="196"/>
      <c r="AE208" s="198"/>
      <c r="AF208" s="200"/>
      <c r="AG208" s="200"/>
      <c r="AH208" s="203"/>
      <c r="AI208" s="204"/>
      <c r="AJ208" s="207"/>
      <c r="AK208" s="208"/>
      <c r="AL208" s="174"/>
      <c r="AM208" s="175"/>
      <c r="AN208" s="177"/>
    </row>
    <row r="209" spans="30:40" ht="12.75" customHeight="1">
      <c r="AD209" s="231">
        <v>2</v>
      </c>
      <c r="AE209" s="180" t="str">
        <f>VLOOKUP($AD209,$B$7:$E$123,2)</f>
        <v>Римашевский Родион</v>
      </c>
      <c r="AF209" s="182" t="str">
        <f>VLOOKUP($AD209,$B$7:$E$123,3)</f>
        <v>Солигорск</v>
      </c>
      <c r="AG209" s="182">
        <f>VLOOKUP($AD209,$B$7:$E$123,4)</f>
        <v>2013</v>
      </c>
      <c r="AH209" s="186"/>
      <c r="AI209" s="187"/>
      <c r="AJ209" s="190"/>
      <c r="AK209" s="191"/>
      <c r="AL209" s="194"/>
      <c r="AM209" s="169"/>
      <c r="AN209" s="171"/>
    </row>
    <row r="210" spans="30:40" ht="13.5" customHeight="1" thickBot="1">
      <c r="AD210" s="179"/>
      <c r="AE210" s="181"/>
      <c r="AF210" s="183"/>
      <c r="AG210" s="183"/>
      <c r="AH210" s="188"/>
      <c r="AI210" s="189"/>
      <c r="AJ210" s="192"/>
      <c r="AK210" s="193"/>
      <c r="AL210" s="170"/>
      <c r="AM210" s="170"/>
      <c r="AN210" s="172"/>
    </row>
    <row r="211" spans="30:40" ht="13.5" customHeight="1" thickTop="1">
      <c r="AD211" s="238">
        <v>3</v>
      </c>
      <c r="AE211" s="234" t="str">
        <f>VLOOKUP($AD211,$B$7:$E$123,2)</f>
        <v>Крылов Даниил</v>
      </c>
      <c r="AF211" s="236" t="str">
        <f>VLOOKUP($AD211,$B$7:$E$123,3)</f>
        <v>Солигорск</v>
      </c>
      <c r="AG211" s="199">
        <f>VLOOKUP($AD211,$B$7:$E$123,4)</f>
        <v>2013</v>
      </c>
      <c r="AH211" s="201"/>
      <c r="AI211" s="202"/>
      <c r="AJ211" s="205"/>
      <c r="AK211" s="206"/>
      <c r="AL211" s="173"/>
      <c r="AM211" s="173"/>
      <c r="AN211" s="176"/>
    </row>
    <row r="212" spans="30:40" ht="13.5" customHeight="1" thickBot="1">
      <c r="AD212" s="231"/>
      <c r="AE212" s="235"/>
      <c r="AF212" s="237"/>
      <c r="AG212" s="200"/>
      <c r="AH212" s="203"/>
      <c r="AI212" s="204"/>
      <c r="AJ212" s="207"/>
      <c r="AK212" s="208"/>
      <c r="AL212" s="174"/>
      <c r="AM212" s="175"/>
      <c r="AN212" s="177"/>
    </row>
    <row r="213" spans="30:40" ht="12.75">
      <c r="AD213" s="239">
        <v>4</v>
      </c>
      <c r="AE213" s="232" t="str">
        <f>VLOOKUP($AD213,$B$7:$E$123,2)</f>
        <v>Богачёв Тимур</v>
      </c>
      <c r="AF213" s="182" t="str">
        <f>VLOOKUP($AD213,$B$7:$E$123,3)</f>
        <v>Солигорск</v>
      </c>
      <c r="AG213" s="182">
        <f>VLOOKUP($AD213,$B$7:$E$123,4)</f>
        <v>2013</v>
      </c>
      <c r="AH213" s="186"/>
      <c r="AI213" s="187"/>
      <c r="AJ213" s="190"/>
      <c r="AK213" s="191"/>
      <c r="AL213" s="194"/>
      <c r="AM213" s="169"/>
      <c r="AN213" s="171"/>
    </row>
    <row r="214" spans="30:40" ht="13.5" thickBot="1">
      <c r="AD214" s="179"/>
      <c r="AE214" s="233"/>
      <c r="AF214" s="183"/>
      <c r="AG214" s="183"/>
      <c r="AH214" s="188"/>
      <c r="AI214" s="189"/>
      <c r="AJ214" s="192"/>
      <c r="AK214" s="193"/>
      <c r="AL214" s="170"/>
      <c r="AM214" s="170"/>
      <c r="AN214" s="172"/>
    </row>
    <row r="215" spans="30:40" ht="13.5" customHeight="1" thickTop="1">
      <c r="AD215" s="238">
        <v>5</v>
      </c>
      <c r="AE215" s="234" t="str">
        <f>VLOOKUP($AD215,$B$7:$E$123,2)</f>
        <v>Гвоздицкий Иван</v>
      </c>
      <c r="AF215" s="236" t="str">
        <f>VLOOKUP($AD215,$B$7:$E$123,3)</f>
        <v>Солигорск</v>
      </c>
      <c r="AG215" s="199">
        <f>VLOOKUP($AD215,$B$7:$E$123,4)</f>
        <v>2013</v>
      </c>
      <c r="AH215" s="201"/>
      <c r="AI215" s="202"/>
      <c r="AJ215" s="205"/>
      <c r="AK215" s="206"/>
      <c r="AL215" s="173"/>
      <c r="AM215" s="173"/>
      <c r="AN215" s="176"/>
    </row>
    <row r="216" spans="30:40" ht="13.5" customHeight="1" thickBot="1">
      <c r="AD216" s="231"/>
      <c r="AE216" s="235"/>
      <c r="AF216" s="237"/>
      <c r="AG216" s="200"/>
      <c r="AH216" s="203"/>
      <c r="AI216" s="204"/>
      <c r="AJ216" s="207"/>
      <c r="AK216" s="208"/>
      <c r="AL216" s="174"/>
      <c r="AM216" s="175"/>
      <c r="AN216" s="177"/>
    </row>
    <row r="217" spans="30:40" ht="12.75">
      <c r="AD217" s="239">
        <v>6</v>
      </c>
      <c r="AE217" s="232" t="str">
        <f>VLOOKUP($AD217,$B$7:$E$123,2)</f>
        <v>Мемус Иван</v>
      </c>
      <c r="AF217" s="182" t="str">
        <f>VLOOKUP($AD217,$B$7:$E$123,3)</f>
        <v>Солигорск</v>
      </c>
      <c r="AG217" s="182">
        <f>VLOOKUP($AD217,$B$7:$E$123,4)</f>
        <v>2013</v>
      </c>
      <c r="AH217" s="186"/>
      <c r="AI217" s="187"/>
      <c r="AJ217" s="190"/>
      <c r="AK217" s="191"/>
      <c r="AL217" s="194"/>
      <c r="AM217" s="169"/>
      <c r="AN217" s="171"/>
    </row>
    <row r="218" spans="30:40" ht="13.5" thickBot="1">
      <c r="AD218" s="179"/>
      <c r="AE218" s="233"/>
      <c r="AF218" s="183"/>
      <c r="AG218" s="183"/>
      <c r="AH218" s="188"/>
      <c r="AI218" s="189"/>
      <c r="AJ218" s="192"/>
      <c r="AK218" s="193"/>
      <c r="AL218" s="170"/>
      <c r="AM218" s="170"/>
      <c r="AN218" s="172"/>
    </row>
    <row r="219" spans="30:40" ht="13.5" customHeight="1" thickTop="1">
      <c r="AD219" s="238">
        <v>7</v>
      </c>
      <c r="AE219" s="234" t="str">
        <f>VLOOKUP($AD219,$B$7:$E$123,2)</f>
        <v>Ларин Назар</v>
      </c>
      <c r="AF219" s="236" t="str">
        <f>VLOOKUP($AD219,$B$7:$E$123,3)</f>
        <v>Солигорск</v>
      </c>
      <c r="AG219" s="199">
        <f>VLOOKUP($AD219,$B$7:$E$123,4)</f>
        <v>2013</v>
      </c>
      <c r="AH219" s="201"/>
      <c r="AI219" s="202"/>
      <c r="AJ219" s="205"/>
      <c r="AK219" s="206"/>
      <c r="AL219" s="173"/>
      <c r="AM219" s="173"/>
      <c r="AN219" s="176"/>
    </row>
    <row r="220" spans="30:40" ht="13.5" customHeight="1" thickBot="1">
      <c r="AD220" s="231"/>
      <c r="AE220" s="235"/>
      <c r="AF220" s="237"/>
      <c r="AG220" s="200"/>
      <c r="AH220" s="203"/>
      <c r="AI220" s="204"/>
      <c r="AJ220" s="207"/>
      <c r="AK220" s="208"/>
      <c r="AL220" s="174"/>
      <c r="AM220" s="175"/>
      <c r="AN220" s="177"/>
    </row>
    <row r="221" spans="30:40" ht="12.75">
      <c r="AD221" s="239">
        <v>8</v>
      </c>
      <c r="AE221" s="232" t="str">
        <f>VLOOKUP($AD221,$B$7:$E$123,2)</f>
        <v>Мальцев Михаил</v>
      </c>
      <c r="AF221" s="182" t="str">
        <f>VLOOKUP($AD221,$B$7:$E$123,3)</f>
        <v>Солигорск</v>
      </c>
      <c r="AG221" s="182">
        <f>VLOOKUP($AD221,$B$7:$E$123,4)</f>
        <v>2013</v>
      </c>
      <c r="AH221" s="186"/>
      <c r="AI221" s="187"/>
      <c r="AJ221" s="190"/>
      <c r="AK221" s="191"/>
      <c r="AL221" s="194"/>
      <c r="AM221" s="169"/>
      <c r="AN221" s="171"/>
    </row>
    <row r="222" spans="30:40" ht="13.5" thickBot="1">
      <c r="AD222" s="231"/>
      <c r="AE222" s="233"/>
      <c r="AF222" s="183"/>
      <c r="AG222" s="183"/>
      <c r="AH222" s="188"/>
      <c r="AI222" s="189"/>
      <c r="AJ222" s="192"/>
      <c r="AK222" s="193"/>
      <c r="AL222" s="170"/>
      <c r="AM222" s="170"/>
      <c r="AN222" s="172"/>
    </row>
    <row r="223" spans="30:40" ht="13.5" thickTop="1">
      <c r="AD223" s="106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30:40" ht="12.75"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6" spans="32:36" ht="20.25">
      <c r="AF226" s="96" t="s">
        <v>26</v>
      </c>
      <c r="AG226" s="96"/>
      <c r="AH226" s="3"/>
      <c r="AI226" s="19"/>
      <c r="AJ226" s="19"/>
    </row>
    <row r="229" spans="30:40" ht="22.5">
      <c r="AD229" s="209" t="s">
        <v>18</v>
      </c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</row>
    <row r="230" spans="30:40" ht="20.25">
      <c r="AD230" s="79" t="s">
        <v>13</v>
      </c>
      <c r="AE230" s="80" t="s">
        <v>27</v>
      </c>
      <c r="AF230" s="79"/>
      <c r="AG230" s="79"/>
      <c r="AH230" s="210" t="s">
        <v>29</v>
      </c>
      <c r="AI230" s="211"/>
      <c r="AJ230" s="79"/>
      <c r="AK230" s="212" t="s">
        <v>20</v>
      </c>
      <c r="AL230" s="213"/>
      <c r="AM230" s="81">
        <v>1</v>
      </c>
      <c r="AN230" s="82"/>
    </row>
    <row r="231" spans="30:40" ht="16.5" thickBot="1">
      <c r="AD231" s="83"/>
      <c r="AE231" s="84"/>
      <c r="AF231" s="85"/>
      <c r="AG231" s="85"/>
      <c r="AH231" s="86"/>
      <c r="AI231" s="85"/>
      <c r="AJ231" s="85"/>
      <c r="AK231" s="85"/>
      <c r="AL231" s="85"/>
      <c r="AM231" s="85"/>
      <c r="AN231" s="85"/>
    </row>
    <row r="232" spans="30:40" ht="26.25" thickBot="1">
      <c r="AD232" s="87" t="s">
        <v>3</v>
      </c>
      <c r="AE232" s="88" t="s">
        <v>4</v>
      </c>
      <c r="AF232" s="87" t="s">
        <v>5</v>
      </c>
      <c r="AG232" s="103" t="s">
        <v>6</v>
      </c>
      <c r="AH232" s="214" t="s">
        <v>21</v>
      </c>
      <c r="AI232" s="215"/>
      <c r="AJ232" s="214" t="s">
        <v>22</v>
      </c>
      <c r="AK232" s="215"/>
      <c r="AL232" s="104" t="s">
        <v>23</v>
      </c>
      <c r="AM232" s="104" t="s">
        <v>24</v>
      </c>
      <c r="AN232" s="105" t="s">
        <v>25</v>
      </c>
    </row>
    <row r="233" spans="30:40" ht="13.5" thickBot="1">
      <c r="AD233" s="93"/>
      <c r="AE233" s="93"/>
      <c r="AF233" s="93"/>
      <c r="AG233" s="93"/>
      <c r="AH233" s="216"/>
      <c r="AI233" s="216"/>
      <c r="AJ233" s="216"/>
      <c r="AK233" s="216"/>
      <c r="AL233" s="93"/>
      <c r="AM233" s="93"/>
      <c r="AN233" s="93"/>
    </row>
    <row r="234" spans="30:40" ht="13.5" customHeight="1" thickTop="1">
      <c r="AD234" s="238">
        <f>VALUE(K7)</f>
        <v>2</v>
      </c>
      <c r="AE234" s="197" t="str">
        <f>VLOOKUP($AD234,$B$7:$E$123,2)</f>
        <v>Римашевский Родион</v>
      </c>
      <c r="AF234" s="199" t="str">
        <f>VLOOKUP($AD234,$B$7:$E$123,3)</f>
        <v>Солигорск</v>
      </c>
      <c r="AG234" s="199">
        <f>VLOOKUP($AD234,$B$7:$E$123,4)</f>
        <v>2013</v>
      </c>
      <c r="AH234" s="201"/>
      <c r="AI234" s="202"/>
      <c r="AJ234" s="205"/>
      <c r="AK234" s="206"/>
      <c r="AL234" s="173"/>
      <c r="AM234" s="173"/>
      <c r="AN234" s="176"/>
    </row>
    <row r="235" spans="30:40" ht="13.5" customHeight="1" thickBot="1">
      <c r="AD235" s="196"/>
      <c r="AE235" s="198"/>
      <c r="AF235" s="200"/>
      <c r="AG235" s="200"/>
      <c r="AH235" s="203"/>
      <c r="AI235" s="204"/>
      <c r="AJ235" s="207"/>
      <c r="AK235" s="208"/>
      <c r="AL235" s="174"/>
      <c r="AM235" s="175"/>
      <c r="AN235" s="177"/>
    </row>
    <row r="236" spans="30:40" ht="12.75" customHeight="1">
      <c r="AD236" s="230">
        <f>K12</f>
        <v>4</v>
      </c>
      <c r="AE236" s="180" t="str">
        <f>VLOOKUP($AD236,$B$7:$E$123,2)</f>
        <v>Богачёв Тимур</v>
      </c>
      <c r="AF236" s="182" t="str">
        <f>VLOOKUP($AD236,$B$7:$E$123,3)</f>
        <v>Солигорск</v>
      </c>
      <c r="AG236" s="182">
        <f>VLOOKUP($AD236,$B$7:$E$123,4)</f>
        <v>2013</v>
      </c>
      <c r="AH236" s="186"/>
      <c r="AI236" s="187"/>
      <c r="AJ236" s="190"/>
      <c r="AK236" s="191"/>
      <c r="AL236" s="194"/>
      <c r="AM236" s="169"/>
      <c r="AN236" s="171"/>
    </row>
    <row r="237" spans="30:40" ht="13.5" customHeight="1" thickBot="1">
      <c r="AD237" s="179"/>
      <c r="AE237" s="181"/>
      <c r="AF237" s="183"/>
      <c r="AG237" s="183"/>
      <c r="AH237" s="188"/>
      <c r="AI237" s="189"/>
      <c r="AJ237" s="192"/>
      <c r="AK237" s="193"/>
      <c r="AL237" s="170"/>
      <c r="AM237" s="170"/>
      <c r="AN237" s="172"/>
    </row>
    <row r="238" spans="30:40" ht="13.5" customHeight="1" thickTop="1">
      <c r="AD238" s="195">
        <f>K17</f>
        <v>6</v>
      </c>
      <c r="AE238" s="234" t="str">
        <f>VLOOKUP($AD238,$B$7:$E$123,2)</f>
        <v>Мемус Иван</v>
      </c>
      <c r="AF238" s="236" t="str">
        <f>VLOOKUP($AD238,$B$7:$E$123,3)</f>
        <v>Солигорск</v>
      </c>
      <c r="AG238" s="199">
        <f>VLOOKUP($AD238,$B$7:$E$123,4)</f>
        <v>2013</v>
      </c>
      <c r="AH238" s="201"/>
      <c r="AI238" s="202"/>
      <c r="AJ238" s="205"/>
      <c r="AK238" s="206"/>
      <c r="AL238" s="173"/>
      <c r="AM238" s="173"/>
      <c r="AN238" s="176"/>
    </row>
    <row r="239" spans="30:40" ht="13.5" customHeight="1" thickBot="1">
      <c r="AD239" s="196"/>
      <c r="AE239" s="235"/>
      <c r="AF239" s="237"/>
      <c r="AG239" s="200"/>
      <c r="AH239" s="203"/>
      <c r="AI239" s="204"/>
      <c r="AJ239" s="207"/>
      <c r="AK239" s="208"/>
      <c r="AL239" s="174"/>
      <c r="AM239" s="175"/>
      <c r="AN239" s="177"/>
    </row>
    <row r="240" spans="30:40" ht="12.75">
      <c r="AD240" s="230">
        <f>K22</f>
        <v>8</v>
      </c>
      <c r="AE240" s="232" t="str">
        <f>VLOOKUP($AD240,$B$7:$E$123,2)</f>
        <v>Мальцев Михаил</v>
      </c>
      <c r="AF240" s="182" t="str">
        <f>VLOOKUP($AD240,$B$7:$E$123,3)</f>
        <v>Солигорск</v>
      </c>
      <c r="AG240" s="182">
        <f>VLOOKUP($AD240,$B$7:$E$123,4)</f>
        <v>2013</v>
      </c>
      <c r="AH240" s="186"/>
      <c r="AI240" s="187"/>
      <c r="AJ240" s="190"/>
      <c r="AK240" s="191"/>
      <c r="AL240" s="194"/>
      <c r="AM240" s="169"/>
      <c r="AN240" s="171"/>
    </row>
    <row r="241" spans="30:40" ht="13.5" thickBot="1">
      <c r="AD241" s="231"/>
      <c r="AE241" s="233"/>
      <c r="AF241" s="183"/>
      <c r="AG241" s="183"/>
      <c r="AH241" s="188"/>
      <c r="AI241" s="189"/>
      <c r="AJ241" s="192"/>
      <c r="AK241" s="193"/>
      <c r="AL241" s="170"/>
      <c r="AM241" s="170"/>
      <c r="AN241" s="172"/>
    </row>
    <row r="242" ht="13.5" thickTop="1">
      <c r="AD242" s="107"/>
    </row>
    <row r="244" spans="32:36" ht="12.75">
      <c r="AF244" s="52" t="s">
        <v>26</v>
      </c>
      <c r="AG244" s="52"/>
      <c r="AH244" s="3"/>
      <c r="AI244" s="19"/>
      <c r="AJ244" s="19"/>
    </row>
    <row r="252" ht="12" customHeight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spans="30:40" ht="22.5" hidden="1">
      <c r="AD263" s="225"/>
      <c r="AE263" s="225"/>
      <c r="AF263" s="225"/>
      <c r="AG263" s="225"/>
      <c r="AH263" s="225"/>
      <c r="AI263" s="225"/>
      <c r="AJ263" s="225"/>
      <c r="AK263" s="225"/>
      <c r="AL263" s="225"/>
      <c r="AM263" s="225"/>
      <c r="AN263" s="225"/>
    </row>
    <row r="264" spans="30:40" ht="20.25" hidden="1">
      <c r="AD264" s="83"/>
      <c r="AE264" s="6"/>
      <c r="AF264" s="83"/>
      <c r="AG264" s="83"/>
      <c r="AH264" s="226"/>
      <c r="AI264" s="226"/>
      <c r="AJ264" s="83"/>
      <c r="AK264" s="213"/>
      <c r="AL264" s="213"/>
      <c r="AM264" s="85"/>
      <c r="AN264" s="85"/>
    </row>
    <row r="265" spans="30:40" ht="15.75" hidden="1">
      <c r="AD265" s="83"/>
      <c r="AE265" s="84"/>
      <c r="AF265" s="85"/>
      <c r="AG265" s="85"/>
      <c r="AH265" s="86"/>
      <c r="AI265" s="85"/>
      <c r="AJ265" s="85"/>
      <c r="AK265" s="85"/>
      <c r="AL265" s="85"/>
      <c r="AM265" s="85"/>
      <c r="AN265" s="85"/>
    </row>
    <row r="266" spans="30:40" ht="12.75" hidden="1">
      <c r="AD266" s="156"/>
      <c r="AE266" s="83"/>
      <c r="AF266" s="156"/>
      <c r="AG266" s="163"/>
      <c r="AH266" s="227"/>
      <c r="AI266" s="227"/>
      <c r="AJ266" s="227"/>
      <c r="AK266" s="227"/>
      <c r="AL266" s="158"/>
      <c r="AM266" s="158"/>
      <c r="AN266" s="159"/>
    </row>
    <row r="267" spans="30:40" ht="12.75" hidden="1">
      <c r="AD267" s="7"/>
      <c r="AE267" s="7"/>
      <c r="AF267" s="7"/>
      <c r="AG267" s="7"/>
      <c r="AH267" s="228"/>
      <c r="AI267" s="228"/>
      <c r="AJ267" s="228"/>
      <c r="AK267" s="228"/>
      <c r="AL267" s="7"/>
      <c r="AM267" s="7"/>
      <c r="AN267" s="7"/>
    </row>
    <row r="268" spans="30:40" ht="13.5" customHeight="1" hidden="1">
      <c r="AD268" s="229"/>
      <c r="AE268" s="223"/>
      <c r="AF268" s="224"/>
      <c r="AG268" s="224"/>
      <c r="AH268" s="222"/>
      <c r="AI268" s="222"/>
      <c r="AJ268" s="221"/>
      <c r="AK268" s="221"/>
      <c r="AL268" s="221"/>
      <c r="AM268" s="221"/>
      <c r="AN268" s="221"/>
    </row>
    <row r="269" spans="30:40" ht="13.5" customHeight="1" hidden="1">
      <c r="AD269" s="222"/>
      <c r="AE269" s="223"/>
      <c r="AF269" s="224"/>
      <c r="AG269" s="224"/>
      <c r="AH269" s="222"/>
      <c r="AI269" s="222"/>
      <c r="AJ269" s="221"/>
      <c r="AK269" s="221"/>
      <c r="AL269" s="221"/>
      <c r="AM269" s="221"/>
      <c r="AN269" s="221"/>
    </row>
    <row r="270" spans="30:40" ht="12.75" customHeight="1" hidden="1">
      <c r="AD270" s="229"/>
      <c r="AE270" s="223"/>
      <c r="AF270" s="224"/>
      <c r="AG270" s="224"/>
      <c r="AH270" s="222"/>
      <c r="AI270" s="222"/>
      <c r="AJ270" s="221"/>
      <c r="AK270" s="221"/>
      <c r="AL270" s="221"/>
      <c r="AM270" s="221"/>
      <c r="AN270" s="221"/>
    </row>
    <row r="271" spans="30:40" ht="13.5" customHeight="1" hidden="1">
      <c r="AD271" s="222"/>
      <c r="AE271" s="223"/>
      <c r="AF271" s="224"/>
      <c r="AG271" s="224"/>
      <c r="AH271" s="222"/>
      <c r="AI271" s="222"/>
      <c r="AJ271" s="221"/>
      <c r="AK271" s="221"/>
      <c r="AL271" s="221"/>
      <c r="AM271" s="221"/>
      <c r="AN271" s="221"/>
    </row>
    <row r="272" spans="30:40" ht="13.5" customHeight="1" hidden="1">
      <c r="AD272" s="229"/>
      <c r="AE272" s="223"/>
      <c r="AF272" s="224"/>
      <c r="AG272" s="224"/>
      <c r="AH272" s="222"/>
      <c r="AI272" s="222"/>
      <c r="AJ272" s="221"/>
      <c r="AK272" s="221"/>
      <c r="AL272" s="221"/>
      <c r="AM272" s="221"/>
      <c r="AN272" s="221"/>
    </row>
    <row r="273" spans="30:40" ht="13.5" customHeight="1" hidden="1">
      <c r="AD273" s="222"/>
      <c r="AE273" s="223"/>
      <c r="AF273" s="224"/>
      <c r="AG273" s="224"/>
      <c r="AH273" s="222"/>
      <c r="AI273" s="222"/>
      <c r="AJ273" s="221"/>
      <c r="AK273" s="221"/>
      <c r="AL273" s="221"/>
      <c r="AM273" s="221"/>
      <c r="AN273" s="221"/>
    </row>
    <row r="274" spans="30:40" ht="12.75" customHeight="1" hidden="1">
      <c r="AD274" s="222"/>
      <c r="AE274" s="223"/>
      <c r="AF274" s="224"/>
      <c r="AG274" s="224"/>
      <c r="AH274" s="222"/>
      <c r="AI274" s="222"/>
      <c r="AJ274" s="221"/>
      <c r="AK274" s="221"/>
      <c r="AL274" s="221"/>
      <c r="AM274" s="221"/>
      <c r="AN274" s="221"/>
    </row>
    <row r="275" spans="30:40" ht="13.5" customHeight="1" hidden="1">
      <c r="AD275" s="222"/>
      <c r="AE275" s="223"/>
      <c r="AF275" s="224"/>
      <c r="AG275" s="224"/>
      <c r="AH275" s="222"/>
      <c r="AI275" s="222"/>
      <c r="AJ275" s="221"/>
      <c r="AK275" s="221"/>
      <c r="AL275" s="221"/>
      <c r="AM275" s="221"/>
      <c r="AN275" s="221"/>
    </row>
    <row r="276" spans="30:40" ht="12.75" hidden="1"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30:40" ht="12.75" hidden="1"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30:40" ht="12.75" hidden="1">
      <c r="AD278" s="3"/>
      <c r="AE278" s="3"/>
      <c r="AF278" s="61"/>
      <c r="AG278" s="61"/>
      <c r="AH278" s="3"/>
      <c r="AI278" s="3"/>
      <c r="AJ278" s="3"/>
      <c r="AK278" s="3"/>
      <c r="AL278" s="3"/>
      <c r="AM278" s="3"/>
      <c r="AN278" s="3"/>
    </row>
    <row r="279" spans="30:40" ht="12.75" hidden="1"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30:40" ht="12.75" hidden="1"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30:40" ht="12.75" hidden="1"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30:40" ht="12.75" hidden="1"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30:40" ht="12.75" hidden="1"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30:40" ht="12.75" hidden="1"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30:40" ht="12.75" hidden="1"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30:40" ht="12.75" hidden="1"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30:40" ht="12.75" hidden="1"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30:40" ht="12.75" hidden="1"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30:40" ht="12.75" hidden="1"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30:40" ht="12.75" hidden="1"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30:40" ht="12.75" hidden="1"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30:40" ht="12.75" hidden="1"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30:40" ht="22.5" hidden="1">
      <c r="AD293" s="225"/>
      <c r="AE293" s="225"/>
      <c r="AF293" s="225"/>
      <c r="AG293" s="225"/>
      <c r="AH293" s="225"/>
      <c r="AI293" s="225"/>
      <c r="AJ293" s="225"/>
      <c r="AK293" s="225"/>
      <c r="AL293" s="225"/>
      <c r="AM293" s="225"/>
      <c r="AN293" s="225"/>
    </row>
    <row r="294" spans="30:40" ht="20.25" hidden="1">
      <c r="AD294" s="83"/>
      <c r="AE294" s="6"/>
      <c r="AF294" s="83"/>
      <c r="AG294" s="83"/>
      <c r="AH294" s="226"/>
      <c r="AI294" s="226"/>
      <c r="AJ294" s="83"/>
      <c r="AK294" s="213"/>
      <c r="AL294" s="213"/>
      <c r="AM294" s="85"/>
      <c r="AN294" s="85"/>
    </row>
    <row r="295" spans="30:40" ht="15.75" hidden="1">
      <c r="AD295" s="83"/>
      <c r="AE295" s="84"/>
      <c r="AF295" s="85"/>
      <c r="AG295" s="85"/>
      <c r="AH295" s="86"/>
      <c r="AI295" s="85"/>
      <c r="AJ295" s="85"/>
      <c r="AK295" s="85"/>
      <c r="AL295" s="85"/>
      <c r="AM295" s="85"/>
      <c r="AN295" s="85"/>
    </row>
    <row r="296" spans="30:40" ht="12.75" hidden="1">
      <c r="AD296" s="156"/>
      <c r="AE296" s="83"/>
      <c r="AF296" s="156"/>
      <c r="AG296" s="163"/>
      <c r="AH296" s="227"/>
      <c r="AI296" s="227"/>
      <c r="AJ296" s="227"/>
      <c r="AK296" s="227"/>
      <c r="AL296" s="158"/>
      <c r="AM296" s="158"/>
      <c r="AN296" s="159"/>
    </row>
    <row r="297" spans="30:40" ht="12.75" hidden="1">
      <c r="AD297" s="7"/>
      <c r="AE297" s="7"/>
      <c r="AF297" s="7"/>
      <c r="AG297" s="7"/>
      <c r="AH297" s="228"/>
      <c r="AI297" s="228"/>
      <c r="AJ297" s="228"/>
      <c r="AK297" s="228"/>
      <c r="AL297" s="7"/>
      <c r="AM297" s="7"/>
      <c r="AN297" s="7"/>
    </row>
    <row r="298" spans="30:40" ht="13.5" customHeight="1" hidden="1">
      <c r="AD298" s="222"/>
      <c r="AE298" s="223"/>
      <c r="AF298" s="224"/>
      <c r="AG298" s="224"/>
      <c r="AH298" s="222"/>
      <c r="AI298" s="222"/>
      <c r="AJ298" s="221"/>
      <c r="AK298" s="221"/>
      <c r="AL298" s="221"/>
      <c r="AM298" s="221"/>
      <c r="AN298" s="221"/>
    </row>
    <row r="299" spans="30:40" ht="13.5" customHeight="1" hidden="1">
      <c r="AD299" s="222"/>
      <c r="AE299" s="223"/>
      <c r="AF299" s="224"/>
      <c r="AG299" s="224"/>
      <c r="AH299" s="222"/>
      <c r="AI299" s="222"/>
      <c r="AJ299" s="221"/>
      <c r="AK299" s="221"/>
      <c r="AL299" s="221"/>
      <c r="AM299" s="221"/>
      <c r="AN299" s="221"/>
    </row>
    <row r="300" spans="30:40" ht="7.5" customHeight="1">
      <c r="AD300" s="222"/>
      <c r="AE300" s="223"/>
      <c r="AF300" s="224"/>
      <c r="AG300" s="224"/>
      <c r="AH300" s="222"/>
      <c r="AI300" s="222"/>
      <c r="AJ300" s="221"/>
      <c r="AK300" s="221"/>
      <c r="AL300" s="221"/>
      <c r="AM300" s="221"/>
      <c r="AN300" s="221"/>
    </row>
    <row r="301" spans="30:40" ht="13.5" customHeight="1" hidden="1">
      <c r="AD301" s="222"/>
      <c r="AE301" s="223"/>
      <c r="AF301" s="224"/>
      <c r="AG301" s="224"/>
      <c r="AH301" s="222"/>
      <c r="AI301" s="222"/>
      <c r="AJ301" s="221"/>
      <c r="AK301" s="221"/>
      <c r="AL301" s="221"/>
      <c r="AM301" s="221"/>
      <c r="AN301" s="221"/>
    </row>
    <row r="302" spans="30:40" ht="13.5" customHeight="1" hidden="1">
      <c r="AD302" s="222"/>
      <c r="AE302" s="223"/>
      <c r="AF302" s="224"/>
      <c r="AG302" s="224"/>
      <c r="AH302" s="222"/>
      <c r="AI302" s="222"/>
      <c r="AJ302" s="221"/>
      <c r="AK302" s="221"/>
      <c r="AL302" s="221"/>
      <c r="AM302" s="221"/>
      <c r="AN302" s="221"/>
    </row>
    <row r="303" spans="30:40" ht="13.5" customHeight="1" hidden="1">
      <c r="AD303" s="222"/>
      <c r="AE303" s="223"/>
      <c r="AF303" s="224"/>
      <c r="AG303" s="224"/>
      <c r="AH303" s="222"/>
      <c r="AI303" s="222"/>
      <c r="AJ303" s="221"/>
      <c r="AK303" s="221"/>
      <c r="AL303" s="221"/>
      <c r="AM303" s="221"/>
      <c r="AN303" s="221"/>
    </row>
    <row r="304" spans="30:40" ht="12.75" customHeight="1" hidden="1">
      <c r="AD304" s="222"/>
      <c r="AE304" s="223"/>
      <c r="AF304" s="224"/>
      <c r="AG304" s="224"/>
      <c r="AH304" s="222"/>
      <c r="AI304" s="222"/>
      <c r="AJ304" s="221"/>
      <c r="AK304" s="221"/>
      <c r="AL304" s="221"/>
      <c r="AM304" s="221"/>
      <c r="AN304" s="221"/>
    </row>
    <row r="305" spans="30:40" ht="13.5" customHeight="1" hidden="1">
      <c r="AD305" s="222"/>
      <c r="AE305" s="223"/>
      <c r="AF305" s="224"/>
      <c r="AG305" s="224"/>
      <c r="AH305" s="222"/>
      <c r="AI305" s="222"/>
      <c r="AJ305" s="221"/>
      <c r="AK305" s="221"/>
      <c r="AL305" s="221"/>
      <c r="AM305" s="221"/>
      <c r="AN305" s="221"/>
    </row>
    <row r="306" spans="30:40" ht="12.75" hidden="1"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30:40" ht="12.75" hidden="1"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30:40" ht="12.75" hidden="1">
      <c r="AD308" s="3"/>
      <c r="AE308" s="3"/>
      <c r="AF308" s="61"/>
      <c r="AG308" s="61"/>
      <c r="AH308" s="3"/>
      <c r="AI308" s="3"/>
      <c r="AJ308" s="3"/>
      <c r="AK308" s="3"/>
      <c r="AL308" s="3"/>
      <c r="AM308" s="3"/>
      <c r="AN308" s="3"/>
    </row>
    <row r="309" spans="30:40" ht="12.75" hidden="1"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21" spans="30:40" ht="22.5">
      <c r="AD321" s="209" t="s">
        <v>18</v>
      </c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</row>
    <row r="322" spans="30:40" ht="20.25">
      <c r="AD322" s="79" t="s">
        <v>13</v>
      </c>
      <c r="AE322" s="80" t="s">
        <v>27</v>
      </c>
      <c r="AF322" s="79"/>
      <c r="AG322" s="79"/>
      <c r="AH322" s="210" t="s">
        <v>32</v>
      </c>
      <c r="AI322" s="211"/>
      <c r="AJ322" s="79"/>
      <c r="AK322" s="212" t="s">
        <v>20</v>
      </c>
      <c r="AL322" s="213"/>
      <c r="AM322" s="81">
        <v>1</v>
      </c>
      <c r="AN322" s="82"/>
    </row>
    <row r="323" spans="30:40" ht="16.5" thickBot="1">
      <c r="AD323" s="83"/>
      <c r="AE323" s="84"/>
      <c r="AF323" s="85"/>
      <c r="AG323" s="85"/>
      <c r="AH323" s="86"/>
      <c r="AI323" s="85"/>
      <c r="AJ323" s="85"/>
      <c r="AK323" s="85"/>
      <c r="AL323" s="85"/>
      <c r="AM323" s="85"/>
      <c r="AN323" s="85"/>
    </row>
    <row r="324" spans="30:40" ht="26.25" thickBot="1">
      <c r="AD324" s="87" t="s">
        <v>3</v>
      </c>
      <c r="AE324" s="88" t="s">
        <v>4</v>
      </c>
      <c r="AF324" s="87" t="s">
        <v>5</v>
      </c>
      <c r="AG324" s="103" t="s">
        <v>6</v>
      </c>
      <c r="AH324" s="214" t="s">
        <v>21</v>
      </c>
      <c r="AI324" s="215"/>
      <c r="AJ324" s="214" t="s">
        <v>22</v>
      </c>
      <c r="AK324" s="215"/>
      <c r="AL324" s="104" t="s">
        <v>23</v>
      </c>
      <c r="AM324" s="104" t="s">
        <v>24</v>
      </c>
      <c r="AN324" s="105" t="s">
        <v>25</v>
      </c>
    </row>
    <row r="325" spans="30:40" ht="13.5" thickBot="1">
      <c r="AD325" s="93"/>
      <c r="AE325" s="93"/>
      <c r="AF325" s="93"/>
      <c r="AG325" s="93"/>
      <c r="AH325" s="216"/>
      <c r="AI325" s="216"/>
      <c r="AJ325" s="216"/>
      <c r="AK325" s="216"/>
      <c r="AL325" s="93"/>
      <c r="AM325" s="93"/>
      <c r="AN325" s="93"/>
    </row>
    <row r="326" spans="30:40" ht="13.5" customHeight="1" thickTop="1">
      <c r="AD326" s="195">
        <f>H29</f>
        <v>3</v>
      </c>
      <c r="AE326" s="197" t="str">
        <f aca="true" t="shared" si="0" ref="AE326:AE332">VLOOKUP($AD326,$B$7:$E$123,2)</f>
        <v>Крылов Даниил</v>
      </c>
      <c r="AF326" s="199" t="str">
        <f aca="true" t="shared" si="1" ref="AF326:AF332">VLOOKUP($AD326,$B$7:$E$123,3)</f>
        <v>Солигорск</v>
      </c>
      <c r="AG326" s="199">
        <f aca="true" t="shared" si="2" ref="AG326:AG332">VLOOKUP($AD326,$B$7:$E$123,4)</f>
        <v>2013</v>
      </c>
      <c r="AH326" s="201"/>
      <c r="AI326" s="202"/>
      <c r="AJ326" s="205"/>
      <c r="AK326" s="206"/>
      <c r="AL326" s="173"/>
      <c r="AM326" s="173"/>
      <c r="AN326" s="205"/>
    </row>
    <row r="327" spans="30:40" ht="13.5" customHeight="1" thickBot="1">
      <c r="AD327" s="196"/>
      <c r="AE327" s="219"/>
      <c r="AF327" s="200"/>
      <c r="AG327" s="200"/>
      <c r="AH327" s="203"/>
      <c r="AI327" s="204"/>
      <c r="AJ327" s="207"/>
      <c r="AK327" s="208"/>
      <c r="AL327" s="174"/>
      <c r="AM327" s="175"/>
      <c r="AN327" s="207"/>
    </row>
    <row r="328" spans="30:40" ht="12.75" customHeight="1">
      <c r="AD328" s="178">
        <f>H33</f>
        <v>4</v>
      </c>
      <c r="AE328" s="217" t="str">
        <f t="shared" si="0"/>
        <v>Богачёв Тимур</v>
      </c>
      <c r="AF328" s="182" t="str">
        <f t="shared" si="1"/>
        <v>Солигорск</v>
      </c>
      <c r="AG328" s="184">
        <f t="shared" si="2"/>
        <v>2013</v>
      </c>
      <c r="AH328" s="186"/>
      <c r="AI328" s="187"/>
      <c r="AJ328" s="190"/>
      <c r="AK328" s="191"/>
      <c r="AL328" s="194"/>
      <c r="AM328" s="169"/>
      <c r="AN328" s="190"/>
    </row>
    <row r="329" spans="30:40" ht="13.5" customHeight="1" thickBot="1">
      <c r="AD329" s="179"/>
      <c r="AE329" s="218"/>
      <c r="AF329" s="183"/>
      <c r="AG329" s="185"/>
      <c r="AH329" s="188"/>
      <c r="AI329" s="189"/>
      <c r="AJ329" s="192"/>
      <c r="AK329" s="193"/>
      <c r="AL329" s="170"/>
      <c r="AM329" s="170"/>
      <c r="AN329" s="192"/>
    </row>
    <row r="330" spans="30:40" ht="13.5" customHeight="1" thickTop="1">
      <c r="AD330" s="195">
        <f>H38</f>
        <v>7</v>
      </c>
      <c r="AE330" s="197" t="str">
        <f t="shared" si="0"/>
        <v>Ларин Назар</v>
      </c>
      <c r="AF330" s="220" t="str">
        <f t="shared" si="1"/>
        <v>Солигорск</v>
      </c>
      <c r="AG330" s="199">
        <f t="shared" si="2"/>
        <v>2013</v>
      </c>
      <c r="AH330" s="201"/>
      <c r="AI330" s="202"/>
      <c r="AJ330" s="205"/>
      <c r="AK330" s="206"/>
      <c r="AL330" s="173"/>
      <c r="AM330" s="173"/>
      <c r="AN330" s="205"/>
    </row>
    <row r="331" spans="30:40" ht="13.5" customHeight="1" thickBot="1">
      <c r="AD331" s="196"/>
      <c r="AE331" s="219"/>
      <c r="AF331" s="220"/>
      <c r="AG331" s="200"/>
      <c r="AH331" s="203"/>
      <c r="AI331" s="204"/>
      <c r="AJ331" s="207"/>
      <c r="AK331" s="208"/>
      <c r="AL331" s="174"/>
      <c r="AM331" s="175"/>
      <c r="AN331" s="207"/>
    </row>
    <row r="332" spans="30:40" ht="12.75" customHeight="1">
      <c r="AD332" s="178">
        <f>H42</f>
        <v>8</v>
      </c>
      <c r="AE332" s="217" t="str">
        <f t="shared" si="0"/>
        <v>Мальцев Михаил</v>
      </c>
      <c r="AF332" s="182" t="str">
        <f t="shared" si="1"/>
        <v>Солигорск</v>
      </c>
      <c r="AG332" s="184">
        <f t="shared" si="2"/>
        <v>2013</v>
      </c>
      <c r="AH332" s="186"/>
      <c r="AI332" s="187"/>
      <c r="AJ332" s="190"/>
      <c r="AK332" s="191"/>
      <c r="AL332" s="194"/>
      <c r="AM332" s="169"/>
      <c r="AN332" s="190"/>
    </row>
    <row r="333" spans="30:40" ht="13.5" customHeight="1" thickBot="1">
      <c r="AD333" s="179"/>
      <c r="AE333" s="218"/>
      <c r="AF333" s="183"/>
      <c r="AG333" s="185"/>
      <c r="AH333" s="188"/>
      <c r="AI333" s="189"/>
      <c r="AJ333" s="192"/>
      <c r="AK333" s="193"/>
      <c r="AL333" s="170"/>
      <c r="AM333" s="170"/>
      <c r="AN333" s="172"/>
    </row>
    <row r="334" ht="13.5" thickTop="1"/>
    <row r="336" spans="32:36" ht="12.75">
      <c r="AF336" s="52" t="s">
        <v>26</v>
      </c>
      <c r="AG336" s="52"/>
      <c r="AH336" s="3"/>
      <c r="AI336" s="19"/>
      <c r="AJ336" s="19"/>
    </row>
    <row r="344" spans="30:40" ht="22.5">
      <c r="AD344" s="209" t="s">
        <v>18</v>
      </c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</row>
    <row r="345" spans="30:40" ht="20.25">
      <c r="AD345" s="79" t="s">
        <v>13</v>
      </c>
      <c r="AE345" s="80" t="s">
        <v>27</v>
      </c>
      <c r="AF345" s="79"/>
      <c r="AG345" s="79"/>
      <c r="AH345" s="210" t="s">
        <v>33</v>
      </c>
      <c r="AI345" s="211"/>
      <c r="AJ345" s="79"/>
      <c r="AK345" s="212" t="s">
        <v>20</v>
      </c>
      <c r="AL345" s="213"/>
      <c r="AM345" s="81">
        <v>1</v>
      </c>
      <c r="AN345" s="82"/>
    </row>
    <row r="346" spans="30:40" ht="16.5" thickBot="1">
      <c r="AD346" s="83"/>
      <c r="AE346" s="84"/>
      <c r="AF346" s="85"/>
      <c r="AG346" s="85"/>
      <c r="AH346" s="86"/>
      <c r="AI346" s="85"/>
      <c r="AJ346" s="85"/>
      <c r="AK346" s="85"/>
      <c r="AL346" s="85"/>
      <c r="AM346" s="85"/>
      <c r="AN346" s="85"/>
    </row>
    <row r="347" spans="30:40" ht="26.25" thickBot="1">
      <c r="AD347" s="87" t="s">
        <v>3</v>
      </c>
      <c r="AE347" s="88" t="s">
        <v>4</v>
      </c>
      <c r="AF347" s="87" t="s">
        <v>5</v>
      </c>
      <c r="AG347" s="103" t="s">
        <v>6</v>
      </c>
      <c r="AH347" s="214" t="s">
        <v>21</v>
      </c>
      <c r="AI347" s="215"/>
      <c r="AJ347" s="214" t="s">
        <v>22</v>
      </c>
      <c r="AK347" s="215"/>
      <c r="AL347" s="104" t="s">
        <v>23</v>
      </c>
      <c r="AM347" s="104" t="s">
        <v>24</v>
      </c>
      <c r="AN347" s="105" t="s">
        <v>25</v>
      </c>
    </row>
    <row r="348" spans="30:40" ht="13.5" thickBot="1">
      <c r="AD348" s="93"/>
      <c r="AE348" s="93"/>
      <c r="AF348" s="93"/>
      <c r="AG348" s="93"/>
      <c r="AH348" s="216"/>
      <c r="AI348" s="216"/>
      <c r="AJ348" s="216"/>
      <c r="AK348" s="216"/>
      <c r="AL348" s="93"/>
      <c r="AM348" s="93"/>
      <c r="AN348" s="93"/>
    </row>
    <row r="349" spans="30:40" ht="13.5" customHeight="1" thickTop="1">
      <c r="AD349" s="195">
        <f>N10</f>
        <v>4</v>
      </c>
      <c r="AE349" s="197" t="str">
        <f>VLOOKUP($AD349,$B$7:$E$123,2)</f>
        <v>Богачёв Тимур</v>
      </c>
      <c r="AF349" s="199" t="str">
        <f>VLOOKUP($AD349,$B$7:$E$123,3)</f>
        <v>Солигорск</v>
      </c>
      <c r="AG349" s="199">
        <f>VLOOKUP($AD349,$B$7:$E$123,4)</f>
        <v>2013</v>
      </c>
      <c r="AH349" s="201"/>
      <c r="AI349" s="202"/>
      <c r="AJ349" s="205"/>
      <c r="AK349" s="206"/>
      <c r="AL349" s="173"/>
      <c r="AM349" s="173"/>
      <c r="AN349" s="176"/>
    </row>
    <row r="350" spans="30:40" ht="13.5" customHeight="1" thickBot="1">
      <c r="AD350" s="196"/>
      <c r="AE350" s="198"/>
      <c r="AF350" s="200"/>
      <c r="AG350" s="200"/>
      <c r="AH350" s="203"/>
      <c r="AI350" s="204"/>
      <c r="AJ350" s="207"/>
      <c r="AK350" s="208"/>
      <c r="AL350" s="174"/>
      <c r="AM350" s="175"/>
      <c r="AN350" s="177"/>
    </row>
    <row r="351" spans="30:40" ht="12.75" customHeight="1">
      <c r="AD351" s="178">
        <f>N19</f>
        <v>8</v>
      </c>
      <c r="AE351" s="180" t="str">
        <f>VLOOKUP($AD351,$B$7:$E$123,2)</f>
        <v>Мальцев Михаил</v>
      </c>
      <c r="AF351" s="182" t="str">
        <f>VLOOKUP($AD351,$B$7:$E$123,3)</f>
        <v>Солигорск</v>
      </c>
      <c r="AG351" s="184">
        <f>VLOOKUP($AD351,$B$7:$E$123,4)</f>
        <v>2013</v>
      </c>
      <c r="AH351" s="186"/>
      <c r="AI351" s="187"/>
      <c r="AJ351" s="190"/>
      <c r="AK351" s="191"/>
      <c r="AL351" s="194"/>
      <c r="AM351" s="169"/>
      <c r="AN351" s="171"/>
    </row>
    <row r="352" spans="30:40" ht="13.5" customHeight="1" thickBot="1">
      <c r="AD352" s="179"/>
      <c r="AE352" s="181"/>
      <c r="AF352" s="183"/>
      <c r="AG352" s="185"/>
      <c r="AH352" s="188"/>
      <c r="AI352" s="189"/>
      <c r="AJ352" s="192"/>
      <c r="AK352" s="193"/>
      <c r="AL352" s="170"/>
      <c r="AM352" s="170"/>
      <c r="AN352" s="172"/>
    </row>
    <row r="353" ht="13.5" thickTop="1"/>
    <row r="358" spans="32:36" ht="12.75">
      <c r="AF358" s="52" t="s">
        <v>26</v>
      </c>
      <c r="AG358" s="52"/>
      <c r="AH358" s="3"/>
      <c r="AI358" s="19"/>
      <c r="AJ358" s="19"/>
    </row>
  </sheetData>
  <sheetProtection/>
  <mergeCells count="937">
    <mergeCell ref="A1:S1"/>
    <mergeCell ref="A2:S2"/>
    <mergeCell ref="H5:I5"/>
    <mergeCell ref="K5:L5"/>
    <mergeCell ref="N5:S5"/>
    <mergeCell ref="A7:A8"/>
    <mergeCell ref="B7:B8"/>
    <mergeCell ref="C7:C8"/>
    <mergeCell ref="D7:D8"/>
    <mergeCell ref="E7:E8"/>
    <mergeCell ref="F7:F8"/>
    <mergeCell ref="H7:H8"/>
    <mergeCell ref="K7:K8"/>
    <mergeCell ref="A9:A10"/>
    <mergeCell ref="B9:B10"/>
    <mergeCell ref="C9:C10"/>
    <mergeCell ref="D9:D10"/>
    <mergeCell ref="E9:E10"/>
    <mergeCell ref="F9:F10"/>
    <mergeCell ref="H9:H10"/>
    <mergeCell ref="T11:U12"/>
    <mergeCell ref="K12:K13"/>
    <mergeCell ref="A13:A14"/>
    <mergeCell ref="B13:B14"/>
    <mergeCell ref="C13:C14"/>
    <mergeCell ref="D13:D14"/>
    <mergeCell ref="E13:E14"/>
    <mergeCell ref="F13:F14"/>
    <mergeCell ref="H13:H14"/>
    <mergeCell ref="N10:N11"/>
    <mergeCell ref="A11:A12"/>
    <mergeCell ref="B11:B12"/>
    <mergeCell ref="C11:C12"/>
    <mergeCell ref="D11:D12"/>
    <mergeCell ref="E11:E12"/>
    <mergeCell ref="F11:F12"/>
    <mergeCell ref="H11:H12"/>
    <mergeCell ref="H15:H16"/>
    <mergeCell ref="S15:S16"/>
    <mergeCell ref="A17:A18"/>
    <mergeCell ref="B17:B18"/>
    <mergeCell ref="C17:C18"/>
    <mergeCell ref="D17:D18"/>
    <mergeCell ref="E17:E18"/>
    <mergeCell ref="F17:F18"/>
    <mergeCell ref="H17:H18"/>
    <mergeCell ref="K17:K18"/>
    <mergeCell ref="A15:A16"/>
    <mergeCell ref="B15:B16"/>
    <mergeCell ref="C15:C16"/>
    <mergeCell ref="D15:D16"/>
    <mergeCell ref="E15:E16"/>
    <mergeCell ref="F15:F16"/>
    <mergeCell ref="A21:A22"/>
    <mergeCell ref="B21:B22"/>
    <mergeCell ref="C21:C22"/>
    <mergeCell ref="D21:D22"/>
    <mergeCell ref="E21:E22"/>
    <mergeCell ref="F21:F22"/>
    <mergeCell ref="H21:H22"/>
    <mergeCell ref="K22:K23"/>
    <mergeCell ref="A19:A20"/>
    <mergeCell ref="B19:B20"/>
    <mergeCell ref="C19:C20"/>
    <mergeCell ref="D19:D20"/>
    <mergeCell ref="E19:E20"/>
    <mergeCell ref="F19:F20"/>
    <mergeCell ref="H29:H30"/>
    <mergeCell ref="K31:K32"/>
    <mergeCell ref="N31:S32"/>
    <mergeCell ref="H33:H34"/>
    <mergeCell ref="H38:H39"/>
    <mergeCell ref="K40:K41"/>
    <mergeCell ref="O40:S41"/>
    <mergeCell ref="H19:H20"/>
    <mergeCell ref="N19:N20"/>
    <mergeCell ref="AB50:AC50"/>
    <mergeCell ref="AD50:AE50"/>
    <mergeCell ref="X51:X52"/>
    <mergeCell ref="Y51:Y52"/>
    <mergeCell ref="Z51:Z52"/>
    <mergeCell ref="AA51:AA52"/>
    <mergeCell ref="AB51:AC52"/>
    <mergeCell ref="AD51:AE52"/>
    <mergeCell ref="H42:H43"/>
    <mergeCell ref="X46:AH46"/>
    <mergeCell ref="AB47:AC47"/>
    <mergeCell ref="AE47:AF47"/>
    <mergeCell ref="AB49:AC49"/>
    <mergeCell ref="AD49:AE49"/>
    <mergeCell ref="AF51:AF52"/>
    <mergeCell ref="AG51:AG52"/>
    <mergeCell ref="AH51:AH52"/>
    <mergeCell ref="X53:X54"/>
    <mergeCell ref="Y53:Y54"/>
    <mergeCell ref="Z53:Z54"/>
    <mergeCell ref="AA53:AA54"/>
    <mergeCell ref="AB53:AC54"/>
    <mergeCell ref="AD53:AE54"/>
    <mergeCell ref="AF53:AF54"/>
    <mergeCell ref="AG53:AG54"/>
    <mergeCell ref="AH53:AH54"/>
    <mergeCell ref="X55:X56"/>
    <mergeCell ref="Y55:Y56"/>
    <mergeCell ref="Z55:Z56"/>
    <mergeCell ref="AA55:AA56"/>
    <mergeCell ref="AB55:AC56"/>
    <mergeCell ref="AD55:AE56"/>
    <mergeCell ref="AF55:AF56"/>
    <mergeCell ref="AG55:AG56"/>
    <mergeCell ref="AH55:AH56"/>
    <mergeCell ref="X57:X58"/>
    <mergeCell ref="Y57:Y58"/>
    <mergeCell ref="Z57:Z58"/>
    <mergeCell ref="AA57:AA58"/>
    <mergeCell ref="AB57:AC58"/>
    <mergeCell ref="AD57:AE58"/>
    <mergeCell ref="AF57:AF58"/>
    <mergeCell ref="AG57:AG58"/>
    <mergeCell ref="AH57:AH58"/>
    <mergeCell ref="AF59:AF60"/>
    <mergeCell ref="AG59:AG60"/>
    <mergeCell ref="AH59:AH60"/>
    <mergeCell ref="X61:X62"/>
    <mergeCell ref="Y61:Y62"/>
    <mergeCell ref="Z61:Z62"/>
    <mergeCell ref="AA61:AA62"/>
    <mergeCell ref="AB61:AC62"/>
    <mergeCell ref="AD61:AE62"/>
    <mergeCell ref="AF61:AF62"/>
    <mergeCell ref="X59:X60"/>
    <mergeCell ref="Y59:Y60"/>
    <mergeCell ref="Z59:Z60"/>
    <mergeCell ref="AA59:AA60"/>
    <mergeCell ref="AB59:AC60"/>
    <mergeCell ref="AD59:AE60"/>
    <mergeCell ref="AG61:AG62"/>
    <mergeCell ref="AH61:AH62"/>
    <mergeCell ref="X63:X64"/>
    <mergeCell ref="Y63:Y64"/>
    <mergeCell ref="Z63:Z64"/>
    <mergeCell ref="AA63:AA64"/>
    <mergeCell ref="AB63:AC64"/>
    <mergeCell ref="AD63:AE64"/>
    <mergeCell ref="AF63:AF64"/>
    <mergeCell ref="AG63:AG64"/>
    <mergeCell ref="AD71:AN71"/>
    <mergeCell ref="AH72:AI72"/>
    <mergeCell ref="AK72:AL72"/>
    <mergeCell ref="AB74:AC74"/>
    <mergeCell ref="AH74:AI74"/>
    <mergeCell ref="AJ74:AK74"/>
    <mergeCell ref="AH63:AH64"/>
    <mergeCell ref="X65:X66"/>
    <mergeCell ref="Y65:Y66"/>
    <mergeCell ref="Z65:Z66"/>
    <mergeCell ref="AA65:AA66"/>
    <mergeCell ref="AB65:AC66"/>
    <mergeCell ref="AD65:AE66"/>
    <mergeCell ref="AF65:AF66"/>
    <mergeCell ref="AG65:AG66"/>
    <mergeCell ref="AH65:AH66"/>
    <mergeCell ref="AH75:AI75"/>
    <mergeCell ref="AJ75:AK75"/>
    <mergeCell ref="AB76:AC76"/>
    <mergeCell ref="AD76:AD77"/>
    <mergeCell ref="AE76:AE77"/>
    <mergeCell ref="AF76:AF77"/>
    <mergeCell ref="AG76:AG77"/>
    <mergeCell ref="AH76:AI77"/>
    <mergeCell ref="AJ76:AK77"/>
    <mergeCell ref="AL76:AL77"/>
    <mergeCell ref="AM76:AM77"/>
    <mergeCell ref="AN76:AN77"/>
    <mergeCell ref="AB77:AC77"/>
    <mergeCell ref="X78:X79"/>
    <mergeCell ref="Y78:Y79"/>
    <mergeCell ref="Z78:Z79"/>
    <mergeCell ref="AA78:AA79"/>
    <mergeCell ref="AB78:AC79"/>
    <mergeCell ref="AD78:AD79"/>
    <mergeCell ref="AN80:AN81"/>
    <mergeCell ref="AM78:AM79"/>
    <mergeCell ref="AN78:AN79"/>
    <mergeCell ref="X80:X81"/>
    <mergeCell ref="Y80:Y81"/>
    <mergeCell ref="Z80:Z81"/>
    <mergeCell ref="AA80:AA81"/>
    <mergeCell ref="AB80:AC81"/>
    <mergeCell ref="AD80:AD81"/>
    <mergeCell ref="AE80:AE81"/>
    <mergeCell ref="AF80:AF81"/>
    <mergeCell ref="AE78:AE79"/>
    <mergeCell ref="AF78:AF79"/>
    <mergeCell ref="AG78:AG79"/>
    <mergeCell ref="AH78:AI79"/>
    <mergeCell ref="AJ78:AK79"/>
    <mergeCell ref="AL78:AL79"/>
    <mergeCell ref="Z82:Z83"/>
    <mergeCell ref="AA82:AA83"/>
    <mergeCell ref="AB82:AC83"/>
    <mergeCell ref="AD82:AD83"/>
    <mergeCell ref="AG80:AG81"/>
    <mergeCell ref="AH80:AI81"/>
    <mergeCell ref="AJ80:AK81"/>
    <mergeCell ref="AL80:AL81"/>
    <mergeCell ref="AM80:AM81"/>
    <mergeCell ref="AG84:AG85"/>
    <mergeCell ref="AH84:AI85"/>
    <mergeCell ref="AJ84:AK85"/>
    <mergeCell ref="AL84:AL85"/>
    <mergeCell ref="AM84:AM85"/>
    <mergeCell ref="AN84:AN85"/>
    <mergeCell ref="AM82:AM83"/>
    <mergeCell ref="AN82:AN83"/>
    <mergeCell ref="X84:X85"/>
    <mergeCell ref="Y84:Y85"/>
    <mergeCell ref="Z84:Z85"/>
    <mergeCell ref="AA84:AA85"/>
    <mergeCell ref="AB84:AC85"/>
    <mergeCell ref="AD84:AD85"/>
    <mergeCell ref="AE84:AE85"/>
    <mergeCell ref="AF84:AF85"/>
    <mergeCell ref="AE82:AE83"/>
    <mergeCell ref="AF82:AF83"/>
    <mergeCell ref="AG82:AG83"/>
    <mergeCell ref="AH82:AI83"/>
    <mergeCell ref="AJ82:AK83"/>
    <mergeCell ref="AL82:AL83"/>
    <mergeCell ref="X82:X83"/>
    <mergeCell ref="Y82:Y83"/>
    <mergeCell ref="AL86:AL87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D86:AD87"/>
    <mergeCell ref="AE86:AE87"/>
    <mergeCell ref="AF86:AF87"/>
    <mergeCell ref="AG86:AG87"/>
    <mergeCell ref="AH86:AI87"/>
    <mergeCell ref="AJ86:AK87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D92:AD93"/>
    <mergeCell ref="AE92:AE93"/>
    <mergeCell ref="AF92:AF93"/>
    <mergeCell ref="AG92:AG93"/>
    <mergeCell ref="AH92:AI93"/>
    <mergeCell ref="AJ92:AK93"/>
    <mergeCell ref="AL92:AL93"/>
    <mergeCell ref="AM92:AM93"/>
    <mergeCell ref="AN92:AN93"/>
    <mergeCell ref="AJ94:AK95"/>
    <mergeCell ref="AL94:AL95"/>
    <mergeCell ref="AM94:AM95"/>
    <mergeCell ref="AN94:AN95"/>
    <mergeCell ref="AB96:AC96"/>
    <mergeCell ref="AD96:AD97"/>
    <mergeCell ref="AE96:AE97"/>
    <mergeCell ref="AF96:AF97"/>
    <mergeCell ref="AG96:AG97"/>
    <mergeCell ref="AH96:AI97"/>
    <mergeCell ref="AB94:AC94"/>
    <mergeCell ref="AD94:AD95"/>
    <mergeCell ref="AE94:AE95"/>
    <mergeCell ref="AF94:AF95"/>
    <mergeCell ref="AG94:AG95"/>
    <mergeCell ref="AH94:AI95"/>
    <mergeCell ref="AJ96:AK97"/>
    <mergeCell ref="AL96:AL97"/>
    <mergeCell ref="AM96:AM97"/>
    <mergeCell ref="AN96:AN97"/>
    <mergeCell ref="AB97:AC97"/>
    <mergeCell ref="X98:X99"/>
    <mergeCell ref="Y98:Y99"/>
    <mergeCell ref="Z98:Z99"/>
    <mergeCell ref="AA98:AA99"/>
    <mergeCell ref="AB98:AC99"/>
    <mergeCell ref="AL98:AL99"/>
    <mergeCell ref="AM98:AM99"/>
    <mergeCell ref="AN98:AN99"/>
    <mergeCell ref="X100:X101"/>
    <mergeCell ref="Y100:Y101"/>
    <mergeCell ref="Z100:Z101"/>
    <mergeCell ref="AA100:AA101"/>
    <mergeCell ref="AB100:AC101"/>
    <mergeCell ref="AD100:AD101"/>
    <mergeCell ref="AE100:AE101"/>
    <mergeCell ref="AD98:AD99"/>
    <mergeCell ref="AE98:AE99"/>
    <mergeCell ref="AF98:AF99"/>
    <mergeCell ref="AG98:AG99"/>
    <mergeCell ref="AH98:AI99"/>
    <mergeCell ref="AJ98:AK99"/>
    <mergeCell ref="AN100:AN101"/>
    <mergeCell ref="X102:X103"/>
    <mergeCell ref="Y102:Y103"/>
    <mergeCell ref="Z102:Z103"/>
    <mergeCell ref="AA102:AA103"/>
    <mergeCell ref="AB102:AC103"/>
    <mergeCell ref="AD102:AD103"/>
    <mergeCell ref="AE102:AE103"/>
    <mergeCell ref="AF102:AF103"/>
    <mergeCell ref="AG102:AG103"/>
    <mergeCell ref="AF100:AF101"/>
    <mergeCell ref="AG100:AG101"/>
    <mergeCell ref="AH100:AI101"/>
    <mergeCell ref="AJ100:AK101"/>
    <mergeCell ref="AL100:AL101"/>
    <mergeCell ref="AM100:AM101"/>
    <mergeCell ref="AH102:AI103"/>
    <mergeCell ref="AJ102:AK103"/>
    <mergeCell ref="AL102:AL103"/>
    <mergeCell ref="AM102:AM103"/>
    <mergeCell ref="AN102:AN103"/>
    <mergeCell ref="X104:X105"/>
    <mergeCell ref="Y104:Y105"/>
    <mergeCell ref="Z104:Z105"/>
    <mergeCell ref="AA104:AA105"/>
    <mergeCell ref="AB104:AC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D104:AD105"/>
    <mergeCell ref="AE104:AE105"/>
    <mergeCell ref="AF104:AF105"/>
    <mergeCell ref="AG104:AG105"/>
    <mergeCell ref="AH104:AI105"/>
    <mergeCell ref="AJ104:AK105"/>
    <mergeCell ref="AM106:AM107"/>
    <mergeCell ref="AN106:AN107"/>
    <mergeCell ref="AD108:AD109"/>
    <mergeCell ref="AE108:AE109"/>
    <mergeCell ref="AF108:AF109"/>
    <mergeCell ref="AG108:AG109"/>
    <mergeCell ref="AH108:AI109"/>
    <mergeCell ref="AJ108:AK109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M110:AM111"/>
    <mergeCell ref="AN110:AN111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D112:AD113"/>
    <mergeCell ref="AE112:AE113"/>
    <mergeCell ref="AF112:AF113"/>
    <mergeCell ref="AG112:AG113"/>
    <mergeCell ref="AH112:AI113"/>
    <mergeCell ref="AJ112:AK113"/>
    <mergeCell ref="AM114:AM115"/>
    <mergeCell ref="AN114:AN115"/>
    <mergeCell ref="AD116:AD117"/>
    <mergeCell ref="AE116:AE117"/>
    <mergeCell ref="AF116:AF117"/>
    <mergeCell ref="AG116:AG117"/>
    <mergeCell ref="AH116:AI117"/>
    <mergeCell ref="AJ116:AK117"/>
    <mergeCell ref="AL116:AL117"/>
    <mergeCell ref="AM116:AM117"/>
    <mergeCell ref="AN116:AN117"/>
    <mergeCell ref="AB117:AC117"/>
    <mergeCell ref="AD118:AD119"/>
    <mergeCell ref="AE118:AE119"/>
    <mergeCell ref="AF118:AF119"/>
    <mergeCell ref="AG118:AG119"/>
    <mergeCell ref="AH118:AI119"/>
    <mergeCell ref="AJ118:AK119"/>
    <mergeCell ref="AL118:AL119"/>
    <mergeCell ref="AM118:AM119"/>
    <mergeCell ref="AN118:AN119"/>
    <mergeCell ref="AB119:AC119"/>
    <mergeCell ref="AB120:AC120"/>
    <mergeCell ref="AD120:AD121"/>
    <mergeCell ref="AE120:AE121"/>
    <mergeCell ref="AF120:AF121"/>
    <mergeCell ref="AG120:AG121"/>
    <mergeCell ref="AH120:AI121"/>
    <mergeCell ref="AJ120:AK121"/>
    <mergeCell ref="AL120:AL121"/>
    <mergeCell ref="AL122:AL123"/>
    <mergeCell ref="AM122:AM123"/>
    <mergeCell ref="AN122:AN123"/>
    <mergeCell ref="AM120:AM121"/>
    <mergeCell ref="AN120:AN121"/>
    <mergeCell ref="X121:X122"/>
    <mergeCell ref="Y121:Y122"/>
    <mergeCell ref="Z121:Z122"/>
    <mergeCell ref="AA121:AA122"/>
    <mergeCell ref="AB121:AC122"/>
    <mergeCell ref="AD122:AD123"/>
    <mergeCell ref="AE122:AE123"/>
    <mergeCell ref="AF122:AF123"/>
    <mergeCell ref="X123:X124"/>
    <mergeCell ref="Y123:Y124"/>
    <mergeCell ref="Z123:Z124"/>
    <mergeCell ref="AA123:AA124"/>
    <mergeCell ref="AB123:AC124"/>
    <mergeCell ref="AD124:AD125"/>
    <mergeCell ref="AG122:AG123"/>
    <mergeCell ref="AH122:AI123"/>
    <mergeCell ref="AJ122:AK123"/>
    <mergeCell ref="AM124:AM125"/>
    <mergeCell ref="AN124:AN125"/>
    <mergeCell ref="AD126:AD127"/>
    <mergeCell ref="AE126:AE127"/>
    <mergeCell ref="AF126:AF127"/>
    <mergeCell ref="AG126:AG127"/>
    <mergeCell ref="AH126:AI127"/>
    <mergeCell ref="AJ126:AK127"/>
    <mergeCell ref="AL126:AL127"/>
    <mergeCell ref="AM126:AM127"/>
    <mergeCell ref="AE124:AE125"/>
    <mergeCell ref="AF124:AF125"/>
    <mergeCell ref="AG124:AG125"/>
    <mergeCell ref="AH124:AI125"/>
    <mergeCell ref="AJ124:AK125"/>
    <mergeCell ref="AL124:AL125"/>
    <mergeCell ref="AN126:AN127"/>
    <mergeCell ref="AD128:AD129"/>
    <mergeCell ref="AE128:AE129"/>
    <mergeCell ref="AF128:AF129"/>
    <mergeCell ref="AG128:AG129"/>
    <mergeCell ref="AH128:AI129"/>
    <mergeCell ref="AJ128:AK129"/>
    <mergeCell ref="AL128:AL129"/>
    <mergeCell ref="AM128:AM129"/>
    <mergeCell ref="AN128:AN129"/>
    <mergeCell ref="AL130:AL131"/>
    <mergeCell ref="AM130:AM131"/>
    <mergeCell ref="AN130:AN131"/>
    <mergeCell ref="AD132:AD133"/>
    <mergeCell ref="AE132:AE133"/>
    <mergeCell ref="AF132:AF133"/>
    <mergeCell ref="AG132:AG133"/>
    <mergeCell ref="AH132:AI133"/>
    <mergeCell ref="AJ132:AK133"/>
    <mergeCell ref="AL132:AL133"/>
    <mergeCell ref="AD130:AD131"/>
    <mergeCell ref="AE130:AE131"/>
    <mergeCell ref="AF130:AF131"/>
    <mergeCell ref="AG130:AG131"/>
    <mergeCell ref="AH130:AI131"/>
    <mergeCell ref="AJ130:AK131"/>
    <mergeCell ref="AM132:AM133"/>
    <mergeCell ref="AN132:AN133"/>
    <mergeCell ref="AD134:AD135"/>
    <mergeCell ref="AE134:AE135"/>
    <mergeCell ref="AF134:AF135"/>
    <mergeCell ref="AG134:AG135"/>
    <mergeCell ref="AH134:AI135"/>
    <mergeCell ref="AJ134:AK135"/>
    <mergeCell ref="AL134:AL135"/>
    <mergeCell ref="AM134:AM135"/>
    <mergeCell ref="AN134:AN135"/>
    <mergeCell ref="AD136:AD137"/>
    <mergeCell ref="AE136:AE137"/>
    <mergeCell ref="AF136:AF137"/>
    <mergeCell ref="AG136:AG137"/>
    <mergeCell ref="AH136:AI137"/>
    <mergeCell ref="AJ136:AK137"/>
    <mergeCell ref="AL136:AL137"/>
    <mergeCell ref="AM136:AM137"/>
    <mergeCell ref="AN136:AN137"/>
    <mergeCell ref="AL138:AL139"/>
    <mergeCell ref="AM138:AM139"/>
    <mergeCell ref="AN138:AN139"/>
    <mergeCell ref="AD162:AN162"/>
    <mergeCell ref="AH163:AI163"/>
    <mergeCell ref="AK163:AL163"/>
    <mergeCell ref="AD138:AD139"/>
    <mergeCell ref="AE138:AE139"/>
    <mergeCell ref="AF138:AF139"/>
    <mergeCell ref="AG138:AG139"/>
    <mergeCell ref="AH138:AI139"/>
    <mergeCell ref="AJ138:AK139"/>
    <mergeCell ref="AH165:AI165"/>
    <mergeCell ref="AJ165:AK165"/>
    <mergeCell ref="AH166:AI166"/>
    <mergeCell ref="AJ166:AK166"/>
    <mergeCell ref="AD167:AD168"/>
    <mergeCell ref="AE167:AE168"/>
    <mergeCell ref="AF167:AF168"/>
    <mergeCell ref="AG167:AG168"/>
    <mergeCell ref="AH167:AI168"/>
    <mergeCell ref="AJ167:AK168"/>
    <mergeCell ref="AL167:AL168"/>
    <mergeCell ref="AM167:AM168"/>
    <mergeCell ref="AN167:AN168"/>
    <mergeCell ref="AD169:AD170"/>
    <mergeCell ref="AE169:AE170"/>
    <mergeCell ref="AF169:AF170"/>
    <mergeCell ref="AG169:AG170"/>
    <mergeCell ref="AH169:AI170"/>
    <mergeCell ref="AJ169:AK170"/>
    <mergeCell ref="AL169:AL170"/>
    <mergeCell ref="AM169:AM170"/>
    <mergeCell ref="AN169:AN170"/>
    <mergeCell ref="AD171:AD172"/>
    <mergeCell ref="AE171:AE172"/>
    <mergeCell ref="AF171:AF172"/>
    <mergeCell ref="AG171:AG172"/>
    <mergeCell ref="AH171:AI172"/>
    <mergeCell ref="AJ171:AK172"/>
    <mergeCell ref="AL171:AL172"/>
    <mergeCell ref="AM171:AM172"/>
    <mergeCell ref="AN171:AN172"/>
    <mergeCell ref="AD173:AD174"/>
    <mergeCell ref="AE173:AE174"/>
    <mergeCell ref="AF173:AF174"/>
    <mergeCell ref="AG173:AG174"/>
    <mergeCell ref="AH173:AI174"/>
    <mergeCell ref="AJ173:AK174"/>
    <mergeCell ref="AL173:AL174"/>
    <mergeCell ref="AM173:AM174"/>
    <mergeCell ref="AN173:AN174"/>
    <mergeCell ref="AL175:AL176"/>
    <mergeCell ref="AM175:AM176"/>
    <mergeCell ref="AN175:AN176"/>
    <mergeCell ref="AD177:AD178"/>
    <mergeCell ref="AE177:AE178"/>
    <mergeCell ref="AF177:AF178"/>
    <mergeCell ref="AG177:AG178"/>
    <mergeCell ref="AH177:AI178"/>
    <mergeCell ref="AJ177:AK178"/>
    <mergeCell ref="AL177:AL178"/>
    <mergeCell ref="AD175:AD176"/>
    <mergeCell ref="AE175:AE176"/>
    <mergeCell ref="AF175:AF176"/>
    <mergeCell ref="AG175:AG176"/>
    <mergeCell ref="AH175:AI176"/>
    <mergeCell ref="AJ175:AK176"/>
    <mergeCell ref="AM177:AM178"/>
    <mergeCell ref="AN177:AN178"/>
    <mergeCell ref="AD179:AD180"/>
    <mergeCell ref="AE179:AE180"/>
    <mergeCell ref="AF179:AF180"/>
    <mergeCell ref="AG179:AG180"/>
    <mergeCell ref="AH179:AI180"/>
    <mergeCell ref="AJ179:AK180"/>
    <mergeCell ref="AL179:AL180"/>
    <mergeCell ref="AM179:AM180"/>
    <mergeCell ref="AN179:AN180"/>
    <mergeCell ref="AD181:AD182"/>
    <mergeCell ref="AE181:AE182"/>
    <mergeCell ref="AF181:AF182"/>
    <mergeCell ref="AG181:AG182"/>
    <mergeCell ref="AH181:AI182"/>
    <mergeCell ref="AJ181:AK182"/>
    <mergeCell ref="AL181:AL182"/>
    <mergeCell ref="AM181:AM182"/>
    <mergeCell ref="AN181:AN182"/>
    <mergeCell ref="AL183:AL184"/>
    <mergeCell ref="AM183:AM184"/>
    <mergeCell ref="AN183:AN184"/>
    <mergeCell ref="AD185:AD186"/>
    <mergeCell ref="AE185:AE186"/>
    <mergeCell ref="AF185:AF186"/>
    <mergeCell ref="AG185:AG186"/>
    <mergeCell ref="AH185:AI186"/>
    <mergeCell ref="AJ185:AK186"/>
    <mergeCell ref="AL185:AL186"/>
    <mergeCell ref="AD183:AD184"/>
    <mergeCell ref="AE183:AE184"/>
    <mergeCell ref="AF183:AF184"/>
    <mergeCell ref="AG183:AG184"/>
    <mergeCell ref="AH183:AI184"/>
    <mergeCell ref="AJ183:AK184"/>
    <mergeCell ref="AM185:AM186"/>
    <mergeCell ref="AN185:AN186"/>
    <mergeCell ref="AD187:AD188"/>
    <mergeCell ref="AE187:AE188"/>
    <mergeCell ref="AF187:AF188"/>
    <mergeCell ref="AG187:AG188"/>
    <mergeCell ref="AH187:AI188"/>
    <mergeCell ref="AJ187:AK188"/>
    <mergeCell ref="AL187:AL188"/>
    <mergeCell ref="AM187:AM188"/>
    <mergeCell ref="AN187:AN188"/>
    <mergeCell ref="AD189:AD190"/>
    <mergeCell ref="AE189:AE190"/>
    <mergeCell ref="AF189:AF190"/>
    <mergeCell ref="AG189:AG190"/>
    <mergeCell ref="AH189:AI190"/>
    <mergeCell ref="AJ189:AK190"/>
    <mergeCell ref="AL189:AL190"/>
    <mergeCell ref="AM189:AM190"/>
    <mergeCell ref="AN189:AN190"/>
    <mergeCell ref="AL191:AL192"/>
    <mergeCell ref="AM191:AM192"/>
    <mergeCell ref="AN191:AN192"/>
    <mergeCell ref="AD193:AD194"/>
    <mergeCell ref="AE193:AE194"/>
    <mergeCell ref="AF193:AF194"/>
    <mergeCell ref="AG193:AG194"/>
    <mergeCell ref="AH193:AI194"/>
    <mergeCell ref="AJ193:AK194"/>
    <mergeCell ref="AL193:AL194"/>
    <mergeCell ref="AD191:AD192"/>
    <mergeCell ref="AE191:AE192"/>
    <mergeCell ref="AF191:AF192"/>
    <mergeCell ref="AG191:AG192"/>
    <mergeCell ref="AH191:AI192"/>
    <mergeCell ref="AJ191:AK192"/>
    <mergeCell ref="AM193:AM194"/>
    <mergeCell ref="AN193:AN194"/>
    <mergeCell ref="AD195:AD196"/>
    <mergeCell ref="AE195:AE196"/>
    <mergeCell ref="AF195:AF196"/>
    <mergeCell ref="AG195:AG196"/>
    <mergeCell ref="AH195:AI196"/>
    <mergeCell ref="AJ195:AK196"/>
    <mergeCell ref="AL195:AL196"/>
    <mergeCell ref="AM195:AM196"/>
    <mergeCell ref="AD202:AN202"/>
    <mergeCell ref="AH203:AI203"/>
    <mergeCell ref="AK203:AL203"/>
    <mergeCell ref="AH205:AI205"/>
    <mergeCell ref="AJ205:AK205"/>
    <mergeCell ref="AH206:AI206"/>
    <mergeCell ref="AJ206:AK206"/>
    <mergeCell ref="AN195:AN196"/>
    <mergeCell ref="AD197:AD198"/>
    <mergeCell ref="AE197:AE198"/>
    <mergeCell ref="AF197:AF198"/>
    <mergeCell ref="AG197:AG198"/>
    <mergeCell ref="AH197:AI198"/>
    <mergeCell ref="AJ197:AK198"/>
    <mergeCell ref="AL197:AL198"/>
    <mergeCell ref="AM197:AM198"/>
    <mergeCell ref="AN197:AN198"/>
    <mergeCell ref="AL207:AL208"/>
    <mergeCell ref="AM207:AM208"/>
    <mergeCell ref="AN207:AN208"/>
    <mergeCell ref="AD209:AD210"/>
    <mergeCell ref="AE209:AE210"/>
    <mergeCell ref="AF209:AF210"/>
    <mergeCell ref="AG209:AG210"/>
    <mergeCell ref="AH209:AI210"/>
    <mergeCell ref="AJ209:AK210"/>
    <mergeCell ref="AL209:AL210"/>
    <mergeCell ref="AD207:AD208"/>
    <mergeCell ref="AE207:AE208"/>
    <mergeCell ref="AF207:AF208"/>
    <mergeCell ref="AG207:AG208"/>
    <mergeCell ref="AH207:AI208"/>
    <mergeCell ref="AJ207:AK208"/>
    <mergeCell ref="AM209:AM210"/>
    <mergeCell ref="AN209:AN210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H230:AI230"/>
    <mergeCell ref="AK230:AL230"/>
    <mergeCell ref="AH232:AI232"/>
    <mergeCell ref="AJ232:AK232"/>
    <mergeCell ref="AH233:AI233"/>
    <mergeCell ref="AJ233:AK233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L234:AL235"/>
    <mergeCell ref="AM234:AM235"/>
    <mergeCell ref="AN234:AN235"/>
    <mergeCell ref="AD236:AD237"/>
    <mergeCell ref="AE236:AE237"/>
    <mergeCell ref="AF236:AF237"/>
    <mergeCell ref="AG236:AG237"/>
    <mergeCell ref="AH236:AI237"/>
    <mergeCell ref="AJ236:AK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H264:AI264"/>
    <mergeCell ref="AK264:AL264"/>
    <mergeCell ref="AH266:AI266"/>
    <mergeCell ref="AJ266:AK266"/>
    <mergeCell ref="AH267:AI267"/>
    <mergeCell ref="AJ267:AK267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L268:AL269"/>
    <mergeCell ref="AM268:AM269"/>
    <mergeCell ref="AN268:AN269"/>
    <mergeCell ref="AD270:AD271"/>
    <mergeCell ref="AE270:AE271"/>
    <mergeCell ref="AF270:AF271"/>
    <mergeCell ref="AG270:AG271"/>
    <mergeCell ref="AH270:AI271"/>
    <mergeCell ref="AJ270:AK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H294:AI294"/>
    <mergeCell ref="AK294:AL294"/>
    <mergeCell ref="AH296:AI296"/>
    <mergeCell ref="AJ296:AK296"/>
    <mergeCell ref="AH297:AI297"/>
    <mergeCell ref="AJ297:AK297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L298:AL299"/>
    <mergeCell ref="AM298:AM299"/>
    <mergeCell ref="AN298:AN299"/>
    <mergeCell ref="AD300:AD301"/>
    <mergeCell ref="AE300:AE301"/>
    <mergeCell ref="AF300:AF301"/>
    <mergeCell ref="AG300:AG301"/>
    <mergeCell ref="AH300:AI301"/>
    <mergeCell ref="AJ300:AK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H322:AI322"/>
    <mergeCell ref="AK322:AL322"/>
    <mergeCell ref="AH324:AI324"/>
    <mergeCell ref="AJ324:AK324"/>
    <mergeCell ref="AH325:AI325"/>
    <mergeCell ref="AJ325:AK325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L326:AL327"/>
    <mergeCell ref="AM326:AM327"/>
    <mergeCell ref="AN326:AN327"/>
    <mergeCell ref="AD328:AD329"/>
    <mergeCell ref="AE328:AE329"/>
    <mergeCell ref="AF328:AF329"/>
    <mergeCell ref="AG328:AG329"/>
    <mergeCell ref="AH328:AI329"/>
    <mergeCell ref="AJ328:AK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N358"/>
  <sheetViews>
    <sheetView tabSelected="1" view="pageBreakPreview" zoomScale="85" zoomScaleNormal="69" zoomScaleSheetLayoutView="85" zoomScalePageLayoutView="0" workbookViewId="0" topLeftCell="A1">
      <selection activeCell="A2" sqref="A2:S2"/>
    </sheetView>
  </sheetViews>
  <sheetFormatPr defaultColWidth="9.140625" defaultRowHeight="15"/>
  <cols>
    <col min="1" max="2" width="9.140625" style="2" customWidth="1"/>
    <col min="3" max="3" width="28.7109375" style="2" customWidth="1"/>
    <col min="4" max="6" width="9.140625" style="2" customWidth="1"/>
    <col min="7" max="7" width="1.28515625" style="2" customWidth="1"/>
    <col min="8" max="9" width="9.140625" style="2" customWidth="1"/>
    <col min="10" max="10" width="1.28515625" style="2" customWidth="1"/>
    <col min="11" max="12" width="9.140625" style="2" customWidth="1"/>
    <col min="13" max="13" width="1.28515625" style="2" customWidth="1"/>
    <col min="14" max="15" width="9.140625" style="2" customWidth="1"/>
    <col min="16" max="16" width="1.28515625" style="2" customWidth="1"/>
    <col min="17" max="17" width="11.57421875" style="2" bestFit="1" customWidth="1"/>
    <col min="18" max="18" width="9.140625" style="2" customWidth="1"/>
    <col min="19" max="19" width="6.7109375" style="2" customWidth="1"/>
    <col min="20" max="20" width="3.00390625" style="2" customWidth="1"/>
    <col min="21" max="21" width="5.00390625" style="2" customWidth="1"/>
    <col min="22" max="22" width="9.140625" style="2" customWidth="1"/>
    <col min="23" max="23" width="4.140625" style="2" customWidth="1"/>
    <col min="24" max="24" width="4.28125" style="2" customWidth="1"/>
    <col min="25" max="25" width="19.421875" style="2" customWidth="1"/>
    <col min="26" max="26" width="12.7109375" style="2" customWidth="1"/>
    <col min="27" max="28" width="9.140625" style="2" customWidth="1"/>
    <col min="29" max="29" width="12.7109375" style="2" customWidth="1"/>
    <col min="30" max="30" width="3.7109375" style="2" customWidth="1"/>
    <col min="31" max="31" width="29.140625" style="2" customWidth="1"/>
    <col min="32" max="32" width="21.8515625" style="2" customWidth="1"/>
    <col min="33" max="33" width="11.57421875" style="2" customWidth="1"/>
    <col min="34" max="36" width="9.140625" style="2" customWidth="1"/>
    <col min="37" max="37" width="5.7109375" style="2" customWidth="1"/>
    <col min="38" max="38" width="5.28125" style="2" customWidth="1"/>
    <col min="39" max="39" width="5.00390625" style="2" customWidth="1"/>
    <col min="40" max="40" width="4.57421875" style="2" customWidth="1"/>
    <col min="41" max="16384" width="9.140625" style="2" customWidth="1"/>
  </cols>
  <sheetData>
    <row r="1" spans="1:24" ht="20.25">
      <c r="A1" s="345" t="s">
        <v>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</row>
    <row r="2" spans="1:24" ht="20.25" customHeight="1">
      <c r="A2" s="279" t="s">
        <v>44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14"/>
      <c r="U2" s="14"/>
      <c r="V2" s="14"/>
      <c r="W2" s="14"/>
      <c r="X2" s="14"/>
    </row>
    <row r="3" spans="2:10" ht="20.25">
      <c r="B3" s="15"/>
      <c r="C3" s="16" t="s">
        <v>34</v>
      </c>
      <c r="D3" s="17"/>
      <c r="E3" s="18"/>
      <c r="F3" s="18"/>
      <c r="G3" s="18"/>
      <c r="J3" s="3"/>
    </row>
    <row r="4" spans="2:7" ht="15.75">
      <c r="B4" s="19"/>
      <c r="C4" s="20"/>
      <c r="D4" s="21"/>
      <c r="E4" s="22"/>
      <c r="F4" s="21"/>
      <c r="G4" s="18"/>
    </row>
    <row r="5" spans="1:20" ht="38.25" customHeight="1">
      <c r="A5" s="23" t="s">
        <v>2</v>
      </c>
      <c r="B5" s="24" t="s">
        <v>3</v>
      </c>
      <c r="C5" s="25" t="s">
        <v>4</v>
      </c>
      <c r="D5" s="24" t="s">
        <v>5</v>
      </c>
      <c r="E5" s="24" t="s">
        <v>6</v>
      </c>
      <c r="F5" s="23" t="s">
        <v>7</v>
      </c>
      <c r="G5" s="26"/>
      <c r="H5" s="346" t="s">
        <v>8</v>
      </c>
      <c r="I5" s="347"/>
      <c r="K5" s="348" t="s">
        <v>9</v>
      </c>
      <c r="L5" s="349"/>
      <c r="N5" s="348" t="s">
        <v>10</v>
      </c>
      <c r="O5" s="349"/>
      <c r="Q5" s="350" t="s">
        <v>11</v>
      </c>
      <c r="R5" s="351"/>
      <c r="S5" s="351"/>
      <c r="T5" s="352"/>
    </row>
    <row r="6" spans="2:9" ht="20.25" customHeight="1">
      <c r="B6" s="27"/>
      <c r="C6" s="28"/>
      <c r="D6" s="29"/>
      <c r="E6" s="29"/>
      <c r="F6" s="30"/>
      <c r="G6" s="26"/>
      <c r="H6" s="31"/>
      <c r="I6" s="31"/>
    </row>
    <row r="7" spans="1:21" ht="13.5" thickBot="1">
      <c r="A7" s="340"/>
      <c r="B7" s="333">
        <v>1</v>
      </c>
      <c r="C7" s="334" t="s">
        <v>35</v>
      </c>
      <c r="D7" s="334" t="s">
        <v>36</v>
      </c>
      <c r="E7" s="342">
        <v>2013</v>
      </c>
      <c r="F7" s="344"/>
      <c r="G7" s="32"/>
      <c r="H7" s="326">
        <v>1</v>
      </c>
      <c r="I7" s="324" t="s">
        <v>12</v>
      </c>
      <c r="K7" s="33"/>
      <c r="L7" s="34"/>
      <c r="M7" s="35"/>
      <c r="P7" s="3"/>
      <c r="Q7" s="3"/>
      <c r="R7" s="33"/>
      <c r="S7" s="34"/>
      <c r="T7" s="36"/>
      <c r="U7" s="3"/>
    </row>
    <row r="8" spans="1:21" ht="14.25" thickBot="1" thickTop="1">
      <c r="A8" s="340"/>
      <c r="B8" s="341"/>
      <c r="C8" s="335"/>
      <c r="D8" s="335"/>
      <c r="E8" s="343"/>
      <c r="F8" s="344"/>
      <c r="G8" s="37"/>
      <c r="H8" s="326"/>
      <c r="I8" s="325"/>
      <c r="K8" s="307">
        <v>1</v>
      </c>
      <c r="L8" s="38" t="e">
        <f>#REF!</f>
        <v>#REF!</v>
      </c>
      <c r="M8" s="3"/>
      <c r="P8" s="3"/>
      <c r="Q8" s="3"/>
      <c r="R8" s="33"/>
      <c r="S8" s="34"/>
      <c r="T8" s="36"/>
      <c r="U8" s="3"/>
    </row>
    <row r="9" spans="1:21" ht="15" customHeight="1" thickBot="1" thickTop="1">
      <c r="A9" s="340"/>
      <c r="B9" s="333">
        <v>2</v>
      </c>
      <c r="C9" s="334" t="s">
        <v>37</v>
      </c>
      <c r="D9" s="334" t="s">
        <v>36</v>
      </c>
      <c r="E9" s="342">
        <v>2013</v>
      </c>
      <c r="F9" s="337"/>
      <c r="G9" s="37"/>
      <c r="H9" s="326">
        <v>2</v>
      </c>
      <c r="I9" s="38" t="e">
        <f>#REF!</f>
        <v>#REF!</v>
      </c>
      <c r="K9" s="308"/>
      <c r="L9" s="39" t="e">
        <f>#REF!</f>
        <v>#REF!</v>
      </c>
      <c r="M9" s="3"/>
      <c r="P9" s="3"/>
      <c r="Q9" s="3"/>
      <c r="R9" s="3"/>
      <c r="S9" s="3"/>
      <c r="T9" s="40"/>
      <c r="U9" s="41"/>
    </row>
    <row r="10" spans="1:23" ht="13.5" customHeight="1" thickTop="1">
      <c r="A10" s="340"/>
      <c r="B10" s="341"/>
      <c r="C10" s="335"/>
      <c r="D10" s="335"/>
      <c r="E10" s="343"/>
      <c r="F10" s="344"/>
      <c r="G10" s="37"/>
      <c r="H10" s="326"/>
      <c r="I10" s="39" t="e">
        <f>#REF!</f>
        <v>#REF!</v>
      </c>
      <c r="K10" s="33" t="s">
        <v>13</v>
      </c>
      <c r="L10" s="42"/>
      <c r="M10" s="3"/>
      <c r="N10" s="307" t="e">
        <f>IF(L8&gt;L12,K8,K12)</f>
        <v>#REF!</v>
      </c>
      <c r="O10" s="38" t="e">
        <f>#REF!</f>
        <v>#REF!</v>
      </c>
      <c r="P10" s="3"/>
      <c r="Q10" s="36"/>
      <c r="T10" s="40"/>
      <c r="U10" s="7"/>
      <c r="W10" s="3"/>
    </row>
    <row r="11" spans="1:23" ht="12.75" customHeight="1">
      <c r="A11" s="330"/>
      <c r="B11" s="332">
        <v>3</v>
      </c>
      <c r="C11" s="334" t="s">
        <v>38</v>
      </c>
      <c r="D11" s="334" t="s">
        <v>36</v>
      </c>
      <c r="E11" s="336">
        <v>2013</v>
      </c>
      <c r="F11" s="336"/>
      <c r="G11" s="32"/>
      <c r="H11" s="326">
        <v>3</v>
      </c>
      <c r="I11" s="43" t="e">
        <f>#REF!</f>
        <v>#REF!</v>
      </c>
      <c r="J11" s="44"/>
      <c r="K11" s="33"/>
      <c r="L11" s="45"/>
      <c r="M11" s="46"/>
      <c r="N11" s="308"/>
      <c r="O11" s="39" t="e">
        <f>#REF!</f>
        <v>#REF!</v>
      </c>
      <c r="P11" s="3"/>
      <c r="Q11" s="36"/>
      <c r="T11" s="36"/>
      <c r="U11" s="7"/>
      <c r="W11" s="3"/>
    </row>
    <row r="12" spans="1:21" ht="12.75" customHeight="1" thickBot="1">
      <c r="A12" s="331"/>
      <c r="B12" s="333"/>
      <c r="C12" s="335"/>
      <c r="D12" s="335"/>
      <c r="E12" s="337"/>
      <c r="F12" s="337"/>
      <c r="G12" s="32"/>
      <c r="H12" s="326"/>
      <c r="I12" s="47" t="e">
        <f>#REF!</f>
        <v>#REF!</v>
      </c>
      <c r="J12" s="44"/>
      <c r="K12" s="307" t="e">
        <f>IF(I9&gt;I11,H9,H11)</f>
        <v>#REF!</v>
      </c>
      <c r="L12" s="48" t="e">
        <f>#REF!</f>
        <v>#REF!</v>
      </c>
      <c r="M12" s="3"/>
      <c r="N12" s="33"/>
      <c r="O12" s="49"/>
      <c r="P12" s="3"/>
      <c r="Q12" s="40"/>
      <c r="T12" s="36"/>
      <c r="U12" s="7"/>
    </row>
    <row r="13" spans="1:21" ht="13.5" customHeight="1" thickTop="1">
      <c r="A13" s="330"/>
      <c r="B13" s="332">
        <v>4</v>
      </c>
      <c r="C13" s="334" t="s">
        <v>39</v>
      </c>
      <c r="D13" s="334" t="s">
        <v>36</v>
      </c>
      <c r="E13" s="336">
        <v>2013</v>
      </c>
      <c r="F13" s="336"/>
      <c r="G13" s="32"/>
      <c r="H13" s="326">
        <v>4</v>
      </c>
      <c r="I13" s="339" t="s">
        <v>12</v>
      </c>
      <c r="K13" s="308"/>
      <c r="L13" s="48" t="e">
        <f>#REF!</f>
        <v>#REF!</v>
      </c>
      <c r="M13" s="3"/>
      <c r="N13" s="33"/>
      <c r="O13" s="50"/>
      <c r="P13" s="3"/>
      <c r="Q13" s="40"/>
      <c r="T13" s="3"/>
      <c r="U13" s="7"/>
    </row>
    <row r="14" spans="1:21" ht="13.5" customHeight="1">
      <c r="A14" s="331"/>
      <c r="B14" s="333"/>
      <c r="C14" s="335"/>
      <c r="D14" s="335"/>
      <c r="E14" s="337"/>
      <c r="F14" s="337"/>
      <c r="G14" s="32"/>
      <c r="H14" s="326"/>
      <c r="I14" s="325"/>
      <c r="K14" s="51"/>
      <c r="L14" s="52"/>
      <c r="M14" s="3"/>
      <c r="N14" s="33"/>
      <c r="O14" s="50"/>
      <c r="P14" s="3"/>
      <c r="Q14" s="307" t="e">
        <f>IF(O10&gt;O18,N10,N18)</f>
        <v>#REF!</v>
      </c>
      <c r="R14" s="53">
        <v>1</v>
      </c>
      <c r="T14" s="3"/>
      <c r="U14" s="7"/>
    </row>
    <row r="15" spans="1:21" ht="13.5" customHeight="1">
      <c r="A15" s="330"/>
      <c r="B15" s="332">
        <v>5</v>
      </c>
      <c r="C15" s="334" t="s">
        <v>40</v>
      </c>
      <c r="D15" s="334" t="s">
        <v>36</v>
      </c>
      <c r="E15" s="336">
        <v>2013</v>
      </c>
      <c r="F15" s="336"/>
      <c r="G15" s="32"/>
      <c r="H15" s="326">
        <v>5</v>
      </c>
      <c r="I15" s="324" t="s">
        <v>12</v>
      </c>
      <c r="K15" s="51"/>
      <c r="L15" s="52"/>
      <c r="M15" s="3"/>
      <c r="N15" s="33"/>
      <c r="O15" s="50"/>
      <c r="P15" s="46"/>
      <c r="Q15" s="308"/>
      <c r="R15" s="53"/>
      <c r="T15" s="36"/>
      <c r="U15" s="7"/>
    </row>
    <row r="16" spans="1:21" ht="12.75" customHeight="1">
      <c r="A16" s="331"/>
      <c r="B16" s="333"/>
      <c r="C16" s="335"/>
      <c r="D16" s="335"/>
      <c r="E16" s="337"/>
      <c r="F16" s="337"/>
      <c r="G16" s="32"/>
      <c r="H16" s="326"/>
      <c r="I16" s="325"/>
      <c r="K16" s="338">
        <v>4</v>
      </c>
      <c r="L16" s="48" t="e">
        <f>#REF!</f>
        <v>#REF!</v>
      </c>
      <c r="M16" s="3"/>
      <c r="N16" s="33"/>
      <c r="O16" s="50"/>
      <c r="P16" s="3"/>
      <c r="Q16" s="54"/>
      <c r="R16" s="55"/>
      <c r="T16" s="36"/>
      <c r="U16" s="7"/>
    </row>
    <row r="17" spans="1:21" ht="13.5" customHeight="1">
      <c r="A17" s="330"/>
      <c r="B17" s="332">
        <v>6</v>
      </c>
      <c r="C17" s="334" t="s">
        <v>41</v>
      </c>
      <c r="D17" s="334" t="s">
        <v>36</v>
      </c>
      <c r="E17" s="336">
        <v>2013</v>
      </c>
      <c r="F17" s="336"/>
      <c r="G17" s="32"/>
      <c r="H17" s="326">
        <v>6</v>
      </c>
      <c r="I17" s="324" t="s">
        <v>12</v>
      </c>
      <c r="K17" s="338"/>
      <c r="L17" s="48" t="e">
        <f>#REF!</f>
        <v>#REF!</v>
      </c>
      <c r="M17" s="3"/>
      <c r="N17" s="3"/>
      <c r="O17" s="56"/>
      <c r="P17" s="3"/>
      <c r="Q17" s="3"/>
      <c r="R17" s="15"/>
      <c r="T17" s="40"/>
      <c r="U17" s="3"/>
    </row>
    <row r="18" spans="1:21" ht="13.5" customHeight="1">
      <c r="A18" s="331"/>
      <c r="B18" s="333"/>
      <c r="C18" s="335"/>
      <c r="D18" s="335"/>
      <c r="E18" s="337"/>
      <c r="F18" s="337"/>
      <c r="G18" s="32"/>
      <c r="H18" s="326"/>
      <c r="I18" s="325"/>
      <c r="K18" s="33"/>
      <c r="L18" s="42"/>
      <c r="M18" s="3"/>
      <c r="N18" s="307" t="e">
        <f>IF(L16&gt;L20,K16,K20)</f>
        <v>#REF!</v>
      </c>
      <c r="O18" s="53">
        <v>0</v>
      </c>
      <c r="P18" s="3"/>
      <c r="Q18" s="3"/>
      <c r="R18" s="15"/>
      <c r="T18" s="40"/>
      <c r="U18" s="41"/>
    </row>
    <row r="19" spans="1:21" ht="13.5" customHeight="1">
      <c r="A19" s="330"/>
      <c r="B19" s="332">
        <v>7</v>
      </c>
      <c r="C19" s="334" t="s">
        <v>42</v>
      </c>
      <c r="D19" s="334" t="s">
        <v>36</v>
      </c>
      <c r="E19" s="336">
        <v>2013</v>
      </c>
      <c r="F19" s="336"/>
      <c r="H19" s="326">
        <v>7</v>
      </c>
      <c r="I19" s="324" t="s">
        <v>12</v>
      </c>
      <c r="K19" s="33"/>
      <c r="L19" s="45"/>
      <c r="M19" s="46"/>
      <c r="N19" s="308"/>
      <c r="O19" s="53"/>
      <c r="P19" s="3"/>
      <c r="Q19" s="3"/>
      <c r="R19" s="15"/>
      <c r="T19" s="36"/>
      <c r="U19" s="7"/>
    </row>
    <row r="20" spans="1:21" ht="12.75" customHeight="1">
      <c r="A20" s="331"/>
      <c r="B20" s="333"/>
      <c r="C20" s="335"/>
      <c r="D20" s="335"/>
      <c r="E20" s="337"/>
      <c r="F20" s="337"/>
      <c r="H20" s="326"/>
      <c r="I20" s="325"/>
      <c r="K20" s="307">
        <v>5</v>
      </c>
      <c r="L20" s="48" t="e">
        <f>#REF!</f>
        <v>#REF!</v>
      </c>
      <c r="M20" s="3"/>
      <c r="P20" s="3"/>
      <c r="Q20" s="3"/>
      <c r="R20" s="15"/>
      <c r="T20" s="36"/>
      <c r="U20" s="7"/>
    </row>
    <row r="21" spans="1:21" ht="12.75" customHeight="1" thickBot="1">
      <c r="A21" s="330"/>
      <c r="B21" s="332">
        <v>8</v>
      </c>
      <c r="C21" s="334" t="s">
        <v>43</v>
      </c>
      <c r="D21" s="334" t="s">
        <v>36</v>
      </c>
      <c r="E21" s="336">
        <v>2013</v>
      </c>
      <c r="F21" s="336"/>
      <c r="H21" s="326">
        <v>8</v>
      </c>
      <c r="I21" s="324" t="s">
        <v>12</v>
      </c>
      <c r="K21" s="308"/>
      <c r="L21" s="48" t="e">
        <f>#REF!</f>
        <v>#REF!</v>
      </c>
      <c r="M21" s="3"/>
      <c r="P21" s="3"/>
      <c r="Q21" s="3"/>
      <c r="R21" s="15"/>
      <c r="T21" s="3"/>
      <c r="U21" s="7"/>
    </row>
    <row r="22" spans="1:21" ht="13.5" customHeight="1">
      <c r="A22" s="331"/>
      <c r="B22" s="333"/>
      <c r="C22" s="335"/>
      <c r="D22" s="335"/>
      <c r="E22" s="337"/>
      <c r="F22" s="337"/>
      <c r="H22" s="326"/>
      <c r="I22" s="327"/>
      <c r="J22" s="57"/>
      <c r="K22" s="33"/>
      <c r="L22" s="58"/>
      <c r="M22" s="3"/>
      <c r="P22" s="3"/>
      <c r="Q22" s="3"/>
      <c r="R22" s="15"/>
      <c r="S22" s="59"/>
      <c r="T22" s="328" t="e">
        <f>IF(R14&gt;R30,Q14,Q30)</f>
        <v>#REF!</v>
      </c>
      <c r="U22" s="7"/>
    </row>
    <row r="23" spans="1:21" ht="13.5" customHeight="1" thickBot="1">
      <c r="A23" s="330"/>
      <c r="B23" s="332">
        <v>9</v>
      </c>
      <c r="C23" s="334" t="s">
        <v>43</v>
      </c>
      <c r="D23" s="334" t="s">
        <v>36</v>
      </c>
      <c r="E23" s="336">
        <v>2014</v>
      </c>
      <c r="F23" s="336"/>
      <c r="H23" s="326">
        <v>9</v>
      </c>
      <c r="I23" s="324" t="s">
        <v>12</v>
      </c>
      <c r="J23" s="57"/>
      <c r="K23" s="60"/>
      <c r="L23" s="61" t="s">
        <v>13</v>
      </c>
      <c r="M23" s="3"/>
      <c r="P23" s="3"/>
      <c r="Q23" s="3"/>
      <c r="R23" s="15"/>
      <c r="T23" s="329"/>
      <c r="U23" s="7"/>
    </row>
    <row r="24" spans="1:21" ht="12.75" customHeight="1">
      <c r="A24" s="331"/>
      <c r="B24" s="333"/>
      <c r="C24" s="335"/>
      <c r="D24" s="335"/>
      <c r="E24" s="337"/>
      <c r="F24" s="337"/>
      <c r="H24" s="326"/>
      <c r="I24" s="325"/>
      <c r="J24" s="57"/>
      <c r="K24" s="307">
        <v>6</v>
      </c>
      <c r="L24" s="48" t="e">
        <f>#REF!</f>
        <v>#REF!</v>
      </c>
      <c r="M24" s="62"/>
      <c r="P24" s="62"/>
      <c r="Q24" s="3"/>
      <c r="R24" s="15"/>
      <c r="T24" s="36"/>
      <c r="U24" s="7"/>
    </row>
    <row r="25" spans="3:21" ht="12.75">
      <c r="C25" s="109"/>
      <c r="D25" s="109"/>
      <c r="E25" s="109"/>
      <c r="F25" s="109"/>
      <c r="I25" s="54"/>
      <c r="J25" s="3"/>
      <c r="K25" s="308"/>
      <c r="L25" s="48" t="e">
        <f>#REF!</f>
        <v>#REF!</v>
      </c>
      <c r="M25" s="62"/>
      <c r="P25" s="62"/>
      <c r="Q25" s="3"/>
      <c r="R25" s="15"/>
      <c r="T25" s="40"/>
      <c r="U25" s="7"/>
    </row>
    <row r="26" spans="3:20" ht="12.75" customHeight="1">
      <c r="C26" s="109"/>
      <c r="D26" s="109"/>
      <c r="E26" s="109"/>
      <c r="F26" s="109"/>
      <c r="G26" s="3"/>
      <c r="H26" s="3"/>
      <c r="I26" s="3"/>
      <c r="J26" s="63"/>
      <c r="K26" s="33"/>
      <c r="L26" s="42"/>
      <c r="M26" s="3"/>
      <c r="N26" s="307" t="e">
        <f>IF(L24&gt;L28,K24,K28)</f>
        <v>#REF!</v>
      </c>
      <c r="O26" s="53">
        <v>4</v>
      </c>
      <c r="P26" s="3"/>
      <c r="Q26" s="3"/>
      <c r="R26" s="15"/>
      <c r="T26" s="40"/>
    </row>
    <row r="27" spans="2:20" ht="12.75" customHeight="1">
      <c r="B27" s="110"/>
      <c r="C27" s="34"/>
      <c r="D27" s="111"/>
      <c r="E27" s="109"/>
      <c r="F27" s="109"/>
      <c r="G27" s="3"/>
      <c r="H27" s="3"/>
      <c r="I27" s="3"/>
      <c r="J27" s="63"/>
      <c r="K27" s="33"/>
      <c r="L27" s="45"/>
      <c r="M27" s="46"/>
      <c r="N27" s="308"/>
      <c r="O27" s="53"/>
      <c r="P27" s="3"/>
      <c r="Q27" s="3"/>
      <c r="R27" s="15"/>
      <c r="T27" s="36"/>
    </row>
    <row r="28" spans="3:20" ht="12.75" customHeight="1">
      <c r="C28" s="64"/>
      <c r="D28" s="64"/>
      <c r="E28" s="109"/>
      <c r="F28" s="109"/>
      <c r="G28" s="3"/>
      <c r="H28" s="41"/>
      <c r="I28" s="41"/>
      <c r="J28" s="41"/>
      <c r="K28" s="307">
        <v>7</v>
      </c>
      <c r="L28" s="48" t="e">
        <f>#REF!</f>
        <v>#REF!</v>
      </c>
      <c r="M28" s="3"/>
      <c r="N28" s="33"/>
      <c r="O28" s="49"/>
      <c r="P28" s="3"/>
      <c r="Q28" s="3"/>
      <c r="R28" s="15"/>
      <c r="T28" s="36"/>
    </row>
    <row r="29" spans="3:20" ht="12.75">
      <c r="C29" s="109"/>
      <c r="D29" s="109"/>
      <c r="E29" s="109"/>
      <c r="F29" s="109"/>
      <c r="G29" s="3"/>
      <c r="H29" s="3"/>
      <c r="I29" s="3"/>
      <c r="J29" s="3"/>
      <c r="K29" s="308"/>
      <c r="L29" s="48" t="e">
        <f>#REF!</f>
        <v>#REF!</v>
      </c>
      <c r="M29" s="3"/>
      <c r="N29" s="33"/>
      <c r="O29" s="50"/>
      <c r="P29" s="3"/>
      <c r="Q29" s="19"/>
      <c r="R29" s="56"/>
      <c r="T29" s="65"/>
    </row>
    <row r="30" spans="3:20" ht="12.75" customHeight="1">
      <c r="C30" s="109"/>
      <c r="D30" s="109"/>
      <c r="E30" s="109"/>
      <c r="F30" s="109"/>
      <c r="G30" s="3"/>
      <c r="H30" s="66"/>
      <c r="I30" s="66"/>
      <c r="J30" s="66"/>
      <c r="K30" s="36"/>
      <c r="L30" s="67"/>
      <c r="M30" s="3"/>
      <c r="N30" s="33"/>
      <c r="O30" s="50"/>
      <c r="P30" s="3"/>
      <c r="Q30" s="307" t="e">
        <f>IF(O26&gt;O34,N26,N34)</f>
        <v>#REF!</v>
      </c>
      <c r="R30" s="53">
        <v>2</v>
      </c>
      <c r="T30" s="65"/>
    </row>
    <row r="31" spans="3:20" ht="12.75" customHeight="1">
      <c r="C31" s="109"/>
      <c r="D31" s="109"/>
      <c r="E31" s="109"/>
      <c r="F31" s="109"/>
      <c r="G31" s="3"/>
      <c r="H31" s="66"/>
      <c r="I31" s="66"/>
      <c r="J31" s="66"/>
      <c r="K31" s="36"/>
      <c r="L31" s="32"/>
      <c r="M31" s="3"/>
      <c r="N31" s="33"/>
      <c r="O31" s="50"/>
      <c r="P31" s="46"/>
      <c r="Q31" s="308"/>
      <c r="R31" s="53"/>
      <c r="T31" s="36"/>
    </row>
    <row r="32" spans="3:20" ht="12.75">
      <c r="C32" s="109"/>
      <c r="D32" s="109"/>
      <c r="E32" s="109"/>
      <c r="F32" s="109"/>
      <c r="G32" s="3"/>
      <c r="H32" s="33"/>
      <c r="I32" s="34"/>
      <c r="J32" s="3"/>
      <c r="K32" s="307">
        <f>IF(I21&gt;I23,H21,H23)</f>
        <v>9</v>
      </c>
      <c r="L32" s="48" t="e">
        <f>#REF!</f>
        <v>#REF!</v>
      </c>
      <c r="M32" s="3"/>
      <c r="N32" s="33"/>
      <c r="O32" s="50"/>
      <c r="P32" s="3"/>
      <c r="Q32" s="3"/>
      <c r="R32" s="35"/>
      <c r="S32" s="3"/>
      <c r="T32" s="36"/>
    </row>
    <row r="33" spans="3:20" ht="12.75">
      <c r="C33" s="109"/>
      <c r="D33" s="109"/>
      <c r="E33" s="109"/>
      <c r="F33" s="109"/>
      <c r="G33" s="3"/>
      <c r="H33" s="68"/>
      <c r="I33" s="68"/>
      <c r="J33" s="68"/>
      <c r="K33" s="308"/>
      <c r="L33" s="48" t="e">
        <f>#REF!</f>
        <v>#REF!</v>
      </c>
      <c r="M33" s="3"/>
      <c r="N33" s="3"/>
      <c r="O33" s="56"/>
      <c r="P33" s="3"/>
      <c r="Q33" s="3"/>
      <c r="R33" s="35"/>
      <c r="S33" s="3"/>
      <c r="T33" s="69"/>
    </row>
    <row r="34" spans="3:20" ht="12.75">
      <c r="C34" s="109"/>
      <c r="D34" s="109"/>
      <c r="E34" s="109"/>
      <c r="F34" s="109"/>
      <c r="G34" s="3"/>
      <c r="H34" s="3"/>
      <c r="I34" s="3"/>
      <c r="J34" s="3"/>
      <c r="K34" s="33"/>
      <c r="L34" s="49"/>
      <c r="M34" s="3"/>
      <c r="N34" s="307" t="e">
        <f>IF(L32&gt;L36,K32,K36)</f>
        <v>#REF!</v>
      </c>
      <c r="O34" s="53">
        <v>5</v>
      </c>
      <c r="P34" s="3"/>
      <c r="Q34" s="36"/>
      <c r="R34" s="3"/>
      <c r="S34" s="3"/>
      <c r="T34" s="69"/>
    </row>
    <row r="35" spans="3:20" ht="12.75">
      <c r="C35" s="109"/>
      <c r="D35" s="109"/>
      <c r="E35" s="109"/>
      <c r="F35" s="109"/>
      <c r="G35" s="3"/>
      <c r="H35" s="312"/>
      <c r="I35" s="34"/>
      <c r="J35" s="3"/>
      <c r="K35" s="33"/>
      <c r="L35" s="70"/>
      <c r="M35" s="46"/>
      <c r="N35" s="308"/>
      <c r="O35" s="53"/>
      <c r="P35" s="3"/>
      <c r="Q35" s="36"/>
      <c r="R35" s="3"/>
      <c r="S35" s="3"/>
      <c r="T35" s="36"/>
    </row>
    <row r="36" spans="3:20" ht="12.75">
      <c r="C36" s="109"/>
      <c r="D36" s="109"/>
      <c r="E36" s="109"/>
      <c r="F36" s="109"/>
      <c r="G36" s="3"/>
      <c r="H36" s="312"/>
      <c r="I36" s="34"/>
      <c r="J36" s="71"/>
      <c r="K36" s="307">
        <v>10</v>
      </c>
      <c r="L36" s="53" t="e">
        <f>#REF!</f>
        <v>#REF!</v>
      </c>
      <c r="M36" s="3"/>
      <c r="N36" s="3"/>
      <c r="O36" s="3"/>
      <c r="P36" s="3"/>
      <c r="Q36" s="3"/>
      <c r="R36" s="3"/>
      <c r="S36" s="3"/>
      <c r="T36" s="36"/>
    </row>
    <row r="37" spans="3:19" ht="12.75">
      <c r="C37" s="109"/>
      <c r="D37" s="109"/>
      <c r="E37" s="109"/>
      <c r="F37" s="109"/>
      <c r="G37" s="319"/>
      <c r="H37" s="33"/>
      <c r="I37" s="34"/>
      <c r="J37" s="71"/>
      <c r="K37" s="308"/>
      <c r="L37" s="53" t="e">
        <f>#REF!</f>
        <v>#REF!</v>
      </c>
      <c r="M37" s="3"/>
      <c r="N37" s="3"/>
      <c r="O37" s="3"/>
      <c r="P37" s="3"/>
      <c r="Q37" s="3"/>
      <c r="R37" s="3"/>
      <c r="S37" s="3"/>
    </row>
    <row r="38" spans="3:10" ht="12.75">
      <c r="C38" s="109"/>
      <c r="D38" s="109"/>
      <c r="E38" s="109"/>
      <c r="F38" s="109"/>
      <c r="G38" s="319"/>
      <c r="H38" s="33"/>
      <c r="I38" s="34"/>
      <c r="J38" s="71"/>
    </row>
    <row r="39" spans="3:20" ht="12.75" customHeight="1">
      <c r="C39" s="109"/>
      <c r="D39" s="109"/>
      <c r="E39" s="109"/>
      <c r="F39" s="109"/>
      <c r="G39" s="72"/>
      <c r="H39" s="312"/>
      <c r="I39" s="34"/>
      <c r="J39" s="3"/>
      <c r="K39" s="323" t="s">
        <v>14</v>
      </c>
      <c r="L39" s="323"/>
      <c r="M39" s="323"/>
      <c r="N39" s="323"/>
      <c r="O39" s="323"/>
      <c r="P39" s="323"/>
      <c r="Q39" s="323"/>
      <c r="R39" s="323"/>
      <c r="S39" s="323"/>
      <c r="T39" s="323"/>
    </row>
    <row r="40" spans="3:20" ht="12.75" customHeight="1">
      <c r="C40" s="109"/>
      <c r="D40" s="109"/>
      <c r="E40" s="109"/>
      <c r="F40" s="109"/>
      <c r="G40" s="72"/>
      <c r="H40" s="312"/>
      <c r="I40" s="34"/>
      <c r="J40" s="3"/>
      <c r="K40" s="323"/>
      <c r="L40" s="323"/>
      <c r="M40" s="323"/>
      <c r="N40" s="323"/>
      <c r="O40" s="323"/>
      <c r="P40" s="323"/>
      <c r="Q40" s="323"/>
      <c r="R40" s="323"/>
      <c r="S40" s="323"/>
      <c r="T40" s="323"/>
    </row>
    <row r="41" spans="3:20" ht="12.75">
      <c r="C41" s="109"/>
      <c r="D41" s="109"/>
      <c r="E41" s="109"/>
      <c r="F41" s="109"/>
      <c r="G41" s="319"/>
      <c r="H41" s="33"/>
      <c r="I41" s="34"/>
      <c r="J41" s="3"/>
      <c r="K41" s="33"/>
      <c r="L41" s="34"/>
      <c r="M41" s="3"/>
      <c r="N41" s="36"/>
      <c r="O41" s="32"/>
      <c r="P41" s="3"/>
      <c r="Q41" s="3"/>
      <c r="R41" s="3"/>
      <c r="S41" s="3"/>
      <c r="T41" s="36"/>
    </row>
    <row r="42" spans="3:20" ht="12.75">
      <c r="C42" s="109"/>
      <c r="D42" s="109"/>
      <c r="E42" s="109"/>
      <c r="F42" s="109"/>
      <c r="G42" s="319"/>
      <c r="H42" s="33"/>
      <c r="I42" s="34"/>
      <c r="J42" s="3"/>
      <c r="K42" s="320" t="s">
        <v>15</v>
      </c>
      <c r="L42" s="321"/>
      <c r="M42" s="321"/>
      <c r="N42" s="321"/>
      <c r="O42" s="321"/>
      <c r="P42" s="321"/>
      <c r="Q42" s="321"/>
      <c r="R42" s="321"/>
      <c r="S42" s="321"/>
      <c r="T42" s="322"/>
    </row>
    <row r="43" spans="3:10" ht="12.75">
      <c r="C43" s="109"/>
      <c r="D43" s="109"/>
      <c r="E43" s="109"/>
      <c r="F43" s="109"/>
      <c r="G43" s="7"/>
      <c r="H43" s="33"/>
      <c r="I43" s="34"/>
      <c r="J43" s="3"/>
    </row>
    <row r="44" spans="3:23" ht="12.75">
      <c r="C44" s="109"/>
      <c r="D44" s="109"/>
      <c r="E44" s="109"/>
      <c r="F44" s="109"/>
      <c r="G44" s="7"/>
      <c r="H44" s="33"/>
      <c r="I44" s="34"/>
      <c r="J44" s="3"/>
      <c r="K44" s="312"/>
      <c r="L44" s="34"/>
      <c r="M44" s="3"/>
      <c r="N44" s="3"/>
      <c r="O44" s="3"/>
      <c r="P44" s="3"/>
      <c r="Q44" s="36"/>
      <c r="R44" s="73"/>
      <c r="W44" s="3"/>
    </row>
    <row r="45" spans="3:23" ht="12.75">
      <c r="C45" s="109"/>
      <c r="D45" s="109"/>
      <c r="E45" s="109"/>
      <c r="F45" s="109"/>
      <c r="H45" s="3"/>
      <c r="I45" s="3"/>
      <c r="J45" s="3"/>
      <c r="K45" s="312"/>
      <c r="L45" s="34"/>
      <c r="M45" s="71"/>
      <c r="N45" s="3"/>
      <c r="O45" s="3"/>
      <c r="P45" s="3"/>
      <c r="Q45" s="36"/>
      <c r="R45" s="32"/>
      <c r="W45" s="3"/>
    </row>
    <row r="46" spans="3:20" ht="12.75">
      <c r="C46" s="109"/>
      <c r="D46" s="109"/>
      <c r="E46" s="109"/>
      <c r="F46" s="109"/>
      <c r="H46" s="3"/>
      <c r="I46" s="3"/>
      <c r="J46" s="3"/>
      <c r="K46" s="33"/>
      <c r="L46" s="34"/>
      <c r="M46" s="71"/>
      <c r="N46" s="307">
        <f>_xlfn.IFERROR(CHOOSE(MATCH($Q$14,{2,3},),3,2),"")</f>
      </c>
      <c r="O46" s="53" t="s">
        <v>13</v>
      </c>
      <c r="P46" s="74"/>
      <c r="Q46" s="75"/>
      <c r="R46" s="313" t="s">
        <v>16</v>
      </c>
      <c r="S46" s="314"/>
      <c r="T46" s="315"/>
    </row>
    <row r="47" spans="3:19" ht="12.75">
      <c r="C47" s="109"/>
      <c r="D47" s="109"/>
      <c r="E47" s="109"/>
      <c r="F47" s="109"/>
      <c r="H47" s="3"/>
      <c r="I47" s="3"/>
      <c r="J47" s="3"/>
      <c r="K47" s="33"/>
      <c r="L47" s="34"/>
      <c r="M47" s="71"/>
      <c r="N47" s="308"/>
      <c r="O47" s="53"/>
      <c r="P47" s="3"/>
      <c r="Q47" s="3"/>
      <c r="R47" s="3"/>
      <c r="S47" s="3"/>
    </row>
    <row r="48" spans="3:19" ht="12.75">
      <c r="C48" s="109"/>
      <c r="D48" s="109"/>
      <c r="E48" s="109"/>
      <c r="F48" s="109"/>
      <c r="H48" s="68"/>
      <c r="I48" s="68"/>
      <c r="J48" s="68"/>
      <c r="K48" s="312"/>
      <c r="L48" s="34"/>
      <c r="M48" s="3"/>
      <c r="N48" s="33"/>
      <c r="O48" s="49"/>
      <c r="P48" s="76"/>
      <c r="Q48" s="307">
        <f>IF(O46&gt;O50,N46,N50)</f>
      </c>
      <c r="R48" s="77">
        <v>3</v>
      </c>
      <c r="S48" s="3"/>
    </row>
    <row r="49" spans="3:19" ht="13.5" thickBot="1">
      <c r="C49" s="109"/>
      <c r="D49" s="109"/>
      <c r="E49" s="109"/>
      <c r="F49" s="109"/>
      <c r="H49" s="3"/>
      <c r="I49" s="3"/>
      <c r="J49" s="3"/>
      <c r="K49" s="312"/>
      <c r="L49" s="34"/>
      <c r="M49" s="3"/>
      <c r="N49" s="33"/>
      <c r="O49" s="70"/>
      <c r="P49" s="3"/>
      <c r="Q49" s="308"/>
      <c r="R49" s="77"/>
      <c r="S49" s="3"/>
    </row>
    <row r="50" spans="2:20" ht="12.75">
      <c r="B50" s="1"/>
      <c r="C50" s="112"/>
      <c r="D50" s="112"/>
      <c r="E50" s="109"/>
      <c r="F50" s="109"/>
      <c r="H50" s="312"/>
      <c r="I50" s="34"/>
      <c r="J50" s="3"/>
      <c r="K50" s="33"/>
      <c r="L50" s="34"/>
      <c r="M50" s="3"/>
      <c r="N50" s="307">
        <f>_xlfn.IFERROR(CHOOSE(MATCH($Q$14,{1,2,3,4,5},),$K$12,1,1,5,4),"")</f>
      </c>
      <c r="O50" s="53" t="s">
        <v>13</v>
      </c>
      <c r="P50" s="3"/>
      <c r="Q50" s="33"/>
      <c r="R50" s="49"/>
      <c r="S50" s="59"/>
      <c r="T50" s="316">
        <f>IF(R48&gt;R52,Q48,Q52)</f>
      </c>
    </row>
    <row r="51" spans="2:20" ht="13.5" thickBot="1">
      <c r="B51" s="1"/>
      <c r="C51" s="112"/>
      <c r="D51" s="112"/>
      <c r="E51" s="109"/>
      <c r="F51" s="109"/>
      <c r="H51" s="312"/>
      <c r="I51" s="34"/>
      <c r="J51" s="71"/>
      <c r="K51" s="33"/>
      <c r="L51" s="34"/>
      <c r="M51" s="3"/>
      <c r="N51" s="308"/>
      <c r="O51" s="53"/>
      <c r="P51" s="3"/>
      <c r="Q51" s="33"/>
      <c r="R51" s="70"/>
      <c r="S51" s="3"/>
      <c r="T51" s="317"/>
    </row>
    <row r="52" spans="2:19" ht="12.75">
      <c r="B52" s="1"/>
      <c r="C52" s="112"/>
      <c r="D52" s="112"/>
      <c r="E52" s="109"/>
      <c r="F52" s="109"/>
      <c r="H52" s="33"/>
      <c r="I52" s="34"/>
      <c r="J52" s="71"/>
      <c r="K52" s="33"/>
      <c r="L52" s="34"/>
      <c r="M52" s="3"/>
      <c r="N52" s="36"/>
      <c r="O52" s="73"/>
      <c r="P52" s="3"/>
      <c r="Q52" s="307" t="e">
        <f>IF(O10&lt;O18,N10,N18)</f>
        <v>#REF!</v>
      </c>
      <c r="R52" s="53">
        <v>0</v>
      </c>
      <c r="S52" s="3"/>
    </row>
    <row r="53" spans="2:20" ht="13.5" customHeight="1">
      <c r="B53" s="1"/>
      <c r="C53" s="112"/>
      <c r="D53" s="112"/>
      <c r="E53" s="109"/>
      <c r="F53" s="109"/>
      <c r="H53" s="33"/>
      <c r="I53" s="34"/>
      <c r="J53" s="71"/>
      <c r="K53" s="33"/>
      <c r="L53" s="34"/>
      <c r="M53" s="3"/>
      <c r="N53" s="36"/>
      <c r="O53" s="32"/>
      <c r="P53" s="3"/>
      <c r="Q53" s="308"/>
      <c r="R53" s="53"/>
      <c r="S53" s="3"/>
      <c r="T53" s="78"/>
    </row>
    <row r="54" spans="3:13" ht="13.5" customHeight="1">
      <c r="C54" s="109"/>
      <c r="D54" s="109"/>
      <c r="E54" s="109"/>
      <c r="F54" s="109"/>
      <c r="H54" s="312"/>
      <c r="I54" s="34"/>
      <c r="J54" s="3"/>
      <c r="K54" s="3"/>
      <c r="L54" s="3"/>
      <c r="M54" s="3"/>
    </row>
    <row r="55" spans="3:13" ht="13.5" customHeight="1">
      <c r="C55" s="109"/>
      <c r="D55" s="109"/>
      <c r="E55" s="109"/>
      <c r="F55" s="109"/>
      <c r="H55" s="312"/>
      <c r="I55" s="34"/>
      <c r="J55" s="3"/>
      <c r="K55" s="3"/>
      <c r="L55" s="3"/>
      <c r="M55" s="3"/>
    </row>
    <row r="56" spans="3:13" ht="13.5" customHeight="1">
      <c r="C56" s="109"/>
      <c r="D56" s="109"/>
      <c r="E56" s="109"/>
      <c r="F56" s="109"/>
      <c r="H56" s="312"/>
      <c r="I56" s="34"/>
      <c r="J56" s="3"/>
      <c r="K56" s="3"/>
      <c r="L56" s="3"/>
      <c r="M56" s="3"/>
    </row>
    <row r="57" spans="3:20" ht="13.5" customHeight="1">
      <c r="C57" s="109"/>
      <c r="D57" s="109"/>
      <c r="E57" s="109"/>
      <c r="F57" s="109"/>
      <c r="H57" s="312"/>
      <c r="I57" s="34"/>
      <c r="J57" s="3"/>
      <c r="K57" s="318" t="s">
        <v>17</v>
      </c>
      <c r="L57" s="318"/>
      <c r="M57" s="318"/>
      <c r="N57" s="318"/>
      <c r="O57" s="318"/>
      <c r="P57" s="318"/>
      <c r="Q57" s="318"/>
      <c r="R57" s="318"/>
      <c r="S57" s="318"/>
      <c r="T57" s="318"/>
    </row>
    <row r="58" spans="3:13" ht="13.5" customHeight="1">
      <c r="C58" s="109"/>
      <c r="D58" s="109"/>
      <c r="E58" s="109"/>
      <c r="F58" s="109"/>
      <c r="H58" s="33"/>
      <c r="I58" s="34"/>
      <c r="J58" s="3"/>
      <c r="K58" s="3"/>
      <c r="L58" s="3"/>
      <c r="M58" s="3"/>
    </row>
    <row r="59" spans="3:19" ht="13.5" customHeight="1">
      <c r="C59" s="109"/>
      <c r="D59" s="109"/>
      <c r="E59" s="109"/>
      <c r="F59" s="109"/>
      <c r="H59" s="33"/>
      <c r="I59" s="34"/>
      <c r="J59" s="3"/>
      <c r="K59" s="312"/>
      <c r="L59" s="34"/>
      <c r="M59" s="3"/>
      <c r="N59" s="3"/>
      <c r="O59" s="3"/>
      <c r="P59" s="3"/>
      <c r="Q59" s="36"/>
      <c r="R59" s="73"/>
      <c r="S59" s="3"/>
    </row>
    <row r="60" spans="3:19" ht="13.5" customHeight="1">
      <c r="C60" s="109"/>
      <c r="D60" s="109"/>
      <c r="E60" s="109"/>
      <c r="F60" s="109"/>
      <c r="H60" s="3"/>
      <c r="I60" s="3"/>
      <c r="J60" s="3"/>
      <c r="K60" s="312"/>
      <c r="L60" s="34"/>
      <c r="M60" s="71"/>
      <c r="N60" s="3"/>
      <c r="O60" s="3"/>
      <c r="P60" s="3"/>
      <c r="Q60" s="36"/>
      <c r="R60" s="32"/>
      <c r="S60" s="3"/>
    </row>
    <row r="61" spans="3:20" ht="13.5" customHeight="1">
      <c r="C61" s="109"/>
      <c r="D61" s="109"/>
      <c r="E61" s="109"/>
      <c r="F61" s="109"/>
      <c r="K61" s="33"/>
      <c r="L61" s="34"/>
      <c r="M61" s="71"/>
      <c r="N61" s="312"/>
      <c r="O61" s="34"/>
      <c r="P61" s="75"/>
      <c r="Q61" s="75"/>
      <c r="R61" s="313" t="s">
        <v>16</v>
      </c>
      <c r="S61" s="314"/>
      <c r="T61" s="315"/>
    </row>
    <row r="62" spans="3:19" ht="13.5" customHeight="1">
      <c r="C62" s="109"/>
      <c r="D62" s="109"/>
      <c r="E62" s="109"/>
      <c r="F62" s="109"/>
      <c r="K62" s="33"/>
      <c r="L62" s="34"/>
      <c r="M62" s="71"/>
      <c r="N62" s="312"/>
      <c r="O62" s="34"/>
      <c r="P62" s="3"/>
      <c r="Q62" s="3"/>
      <c r="R62" s="3"/>
      <c r="S62" s="3"/>
    </row>
    <row r="63" spans="3:19" ht="13.5" customHeight="1">
      <c r="C63" s="109"/>
      <c r="D63" s="109"/>
      <c r="E63" s="109"/>
      <c r="F63" s="109"/>
      <c r="K63" s="312"/>
      <c r="L63" s="34"/>
      <c r="M63" s="3"/>
      <c r="N63" s="33"/>
      <c r="O63" s="34"/>
      <c r="P63" s="3"/>
      <c r="Q63" s="244" t="e">
        <f>CHOOSE(MATCH($Q$30,{6,7,8,9},),7,6,9,8)</f>
        <v>#REF!</v>
      </c>
      <c r="R63" s="53">
        <v>1</v>
      </c>
      <c r="S63" s="3"/>
    </row>
    <row r="64" spans="3:19" ht="13.5" customHeight="1" thickBot="1">
      <c r="C64" s="109"/>
      <c r="D64" s="109"/>
      <c r="E64" s="109"/>
      <c r="F64" s="109"/>
      <c r="K64" s="312"/>
      <c r="L64" s="34"/>
      <c r="M64" s="3"/>
      <c r="N64" s="33"/>
      <c r="O64" s="34"/>
      <c r="P64" s="3"/>
      <c r="Q64" s="245"/>
      <c r="R64" s="53"/>
      <c r="S64" s="3"/>
    </row>
    <row r="65" spans="3:20" ht="13.5" customHeight="1">
      <c r="C65" s="109"/>
      <c r="D65" s="109"/>
      <c r="E65" s="109"/>
      <c r="F65" s="109"/>
      <c r="K65" s="312"/>
      <c r="L65" s="34"/>
      <c r="M65" s="3"/>
      <c r="N65" s="312"/>
      <c r="O65" s="34"/>
      <c r="P65" s="3"/>
      <c r="Q65" s="33"/>
      <c r="R65" s="49"/>
      <c r="S65" s="59"/>
      <c r="T65" s="316" t="e">
        <f>IF(R63&gt;R67,Q63,Q67)</f>
        <v>#REF!</v>
      </c>
    </row>
    <row r="66" spans="3:20" ht="13.5" customHeight="1" thickBot="1">
      <c r="C66" s="109"/>
      <c r="D66" s="109"/>
      <c r="E66" s="109"/>
      <c r="F66" s="109"/>
      <c r="K66" s="312"/>
      <c r="L66" s="34"/>
      <c r="M66" s="3"/>
      <c r="N66" s="312"/>
      <c r="O66" s="34"/>
      <c r="P66" s="3"/>
      <c r="Q66" s="33"/>
      <c r="R66" s="70"/>
      <c r="S66" s="3"/>
      <c r="T66" s="317"/>
    </row>
    <row r="67" spans="3:19" ht="13.5" customHeight="1">
      <c r="C67" s="109"/>
      <c r="D67" s="109"/>
      <c r="E67" s="109"/>
      <c r="F67" s="109"/>
      <c r="K67" s="33"/>
      <c r="L67" s="34"/>
      <c r="M67" s="3"/>
      <c r="N67" s="36"/>
      <c r="O67" s="73"/>
      <c r="P67" s="3"/>
      <c r="Q67" s="307" t="e">
        <f>IF(O26&lt;O34,N26,N34)</f>
        <v>#REF!</v>
      </c>
      <c r="R67" s="53">
        <v>0</v>
      </c>
      <c r="S67" s="3"/>
    </row>
    <row r="68" spans="3:39" ht="13.5" customHeight="1">
      <c r="C68" s="109"/>
      <c r="D68" s="109"/>
      <c r="E68" s="109"/>
      <c r="F68" s="109"/>
      <c r="K68" s="33"/>
      <c r="L68" s="34"/>
      <c r="M68" s="3"/>
      <c r="N68" s="36"/>
      <c r="O68" s="32"/>
      <c r="P68" s="3"/>
      <c r="Q68" s="308"/>
      <c r="R68" s="53"/>
      <c r="S68" s="3"/>
      <c r="AE68" s="3"/>
      <c r="AM68" s="2">
        <v>3</v>
      </c>
    </row>
    <row r="69" spans="3:31" ht="13.5" customHeight="1">
      <c r="C69" s="109"/>
      <c r="D69" s="109"/>
      <c r="E69" s="109"/>
      <c r="F69" s="109"/>
      <c r="AD69" s="3"/>
      <c r="AE69" s="3"/>
    </row>
    <row r="70" spans="3:39" ht="13.5" customHeight="1">
      <c r="C70" s="109"/>
      <c r="D70" s="109"/>
      <c r="E70" s="109"/>
      <c r="F70" s="109"/>
      <c r="AD70" s="3"/>
      <c r="AE70" s="3"/>
      <c r="AM70" s="2">
        <v>1</v>
      </c>
    </row>
    <row r="71" spans="30:40" ht="24.75" customHeight="1">
      <c r="AD71" s="209" t="s">
        <v>18</v>
      </c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</row>
    <row r="72" spans="30:40" ht="19.5" customHeight="1">
      <c r="AD72" s="79"/>
      <c r="AE72" s="80" t="str">
        <f>$C$3</f>
        <v>ВЕС      23      кг</v>
      </c>
      <c r="AF72" s="79"/>
      <c r="AG72" s="79"/>
      <c r="AH72" s="210" t="s">
        <v>19</v>
      </c>
      <c r="AI72" s="211"/>
      <c r="AJ72" s="79"/>
      <c r="AK72" s="212" t="s">
        <v>20</v>
      </c>
      <c r="AL72" s="213"/>
      <c r="AM72" s="81">
        <v>1</v>
      </c>
      <c r="AN72" s="82"/>
    </row>
    <row r="73" spans="30:40" ht="12.75" customHeight="1" thickBot="1">
      <c r="AD73" s="83"/>
      <c r="AE73" s="84"/>
      <c r="AF73" s="85"/>
      <c r="AG73" s="85"/>
      <c r="AH73" s="86"/>
      <c r="AI73" s="85"/>
      <c r="AJ73" s="85"/>
      <c r="AK73" s="85"/>
      <c r="AL73" s="85"/>
      <c r="AM73" s="85"/>
      <c r="AN73" s="85"/>
    </row>
    <row r="74" spans="30:40" ht="24.75" customHeight="1" thickBot="1">
      <c r="AD74" s="87" t="s">
        <v>3</v>
      </c>
      <c r="AE74" s="88" t="s">
        <v>4</v>
      </c>
      <c r="AF74" s="89" t="s">
        <v>5</v>
      </c>
      <c r="AG74" s="90" t="s">
        <v>6</v>
      </c>
      <c r="AH74" s="309" t="s">
        <v>21</v>
      </c>
      <c r="AI74" s="310"/>
      <c r="AJ74" s="311" t="s">
        <v>22</v>
      </c>
      <c r="AK74" s="310"/>
      <c r="AL74" s="91" t="s">
        <v>23</v>
      </c>
      <c r="AM74" s="87" t="s">
        <v>24</v>
      </c>
      <c r="AN74" s="92" t="s">
        <v>25</v>
      </c>
    </row>
    <row r="75" spans="30:40" ht="12.75" customHeight="1" thickBot="1">
      <c r="AD75" s="93"/>
      <c r="AE75" s="93"/>
      <c r="AF75" s="93"/>
      <c r="AG75" s="93"/>
      <c r="AH75" s="216"/>
      <c r="AI75" s="216"/>
      <c r="AJ75" s="216"/>
      <c r="AK75" s="216"/>
      <c r="AL75" s="93"/>
      <c r="AM75" s="93"/>
      <c r="AN75" s="93"/>
    </row>
    <row r="76" spans="30:40" ht="12.75" customHeight="1" thickTop="1">
      <c r="AD76" s="238">
        <v>1</v>
      </c>
      <c r="AE76" s="197" t="str">
        <f>VLOOKUP($AD76,$B$7:$E$123,2)</f>
        <v> Богомолов Илья</v>
      </c>
      <c r="AF76" s="197" t="str">
        <f>VLOOKUP($AD76,$B$7:$E$123,3)</f>
        <v>Солигорск</v>
      </c>
      <c r="AG76" s="197">
        <f>VLOOKUP($AD76,$B$7:$E$123,4)</f>
        <v>2013</v>
      </c>
      <c r="AH76" s="201"/>
      <c r="AI76" s="202"/>
      <c r="AJ76" s="205"/>
      <c r="AK76" s="206"/>
      <c r="AL76" s="173">
        <v>1</v>
      </c>
      <c r="AM76" s="173">
        <v>1</v>
      </c>
      <c r="AN76" s="176"/>
    </row>
    <row r="77" spans="30:40" ht="12.75" customHeight="1" thickBot="1">
      <c r="AD77" s="196"/>
      <c r="AE77" s="198"/>
      <c r="AF77" s="219"/>
      <c r="AG77" s="219"/>
      <c r="AH77" s="203"/>
      <c r="AI77" s="204"/>
      <c r="AJ77" s="207"/>
      <c r="AK77" s="208"/>
      <c r="AL77" s="174"/>
      <c r="AM77" s="175"/>
      <c r="AN77" s="177"/>
    </row>
    <row r="78" spans="30:40" ht="12.75" customHeight="1">
      <c r="AD78" s="239">
        <v>2</v>
      </c>
      <c r="AE78" s="219" t="str">
        <f>VLOOKUP($AD78,$B$7:$E$123,2)</f>
        <v>Римашевский Родион</v>
      </c>
      <c r="AF78" s="217" t="str">
        <f>VLOOKUP($AD78,$B$7:$E$123,3)</f>
        <v>Солигорск</v>
      </c>
      <c r="AG78" s="217">
        <f>VLOOKUP($AD78,$B$7:$E$123,4)</f>
        <v>2013</v>
      </c>
      <c r="AH78" s="186"/>
      <c r="AI78" s="187"/>
      <c r="AJ78" s="190"/>
      <c r="AK78" s="191"/>
      <c r="AL78" s="194">
        <v>2</v>
      </c>
      <c r="AM78" s="169">
        <v>2</v>
      </c>
      <c r="AN78" s="171"/>
    </row>
    <row r="79" spans="30:40" ht="12.75" customHeight="1" thickBot="1">
      <c r="AD79" s="179"/>
      <c r="AE79" s="198"/>
      <c r="AF79" s="218"/>
      <c r="AG79" s="218"/>
      <c r="AH79" s="188"/>
      <c r="AI79" s="189"/>
      <c r="AJ79" s="192"/>
      <c r="AK79" s="193"/>
      <c r="AL79" s="170"/>
      <c r="AM79" s="170"/>
      <c r="AN79" s="172"/>
    </row>
    <row r="80" spans="30:40" ht="12.75" customHeight="1" thickTop="1">
      <c r="AD80" s="238">
        <v>3</v>
      </c>
      <c r="AE80" s="234" t="str">
        <f>VLOOKUP($AD80,$B$7:$E$123,2)</f>
        <v>Крылов Даниил</v>
      </c>
      <c r="AF80" s="236" t="str">
        <f>VLOOKUP($AD80,$B$7:$E$123,3)</f>
        <v>Солигорск</v>
      </c>
      <c r="AG80" s="305">
        <f>VLOOKUP($AD80,$B$7:$E$123,4)</f>
        <v>2013</v>
      </c>
      <c r="AH80" s="201"/>
      <c r="AI80" s="202"/>
      <c r="AJ80" s="205"/>
      <c r="AK80" s="206"/>
      <c r="AL80" s="173">
        <v>3</v>
      </c>
      <c r="AM80" s="173">
        <v>3</v>
      </c>
      <c r="AN80" s="176"/>
    </row>
    <row r="81" spans="30:40" ht="12.75" customHeight="1" thickBot="1">
      <c r="AD81" s="196"/>
      <c r="AE81" s="235"/>
      <c r="AF81" s="237"/>
      <c r="AG81" s="306"/>
      <c r="AH81" s="203"/>
      <c r="AI81" s="204"/>
      <c r="AJ81" s="207"/>
      <c r="AK81" s="208"/>
      <c r="AL81" s="174"/>
      <c r="AM81" s="175"/>
      <c r="AN81" s="177"/>
    </row>
    <row r="82" spans="30:40" ht="12.75" customHeight="1">
      <c r="AD82" s="239">
        <v>4</v>
      </c>
      <c r="AE82" s="232" t="str">
        <f>VLOOKUP($AD82,$B$7:$E$123,2)</f>
        <v>Богачёв Тимур</v>
      </c>
      <c r="AF82" s="182" t="str">
        <f>VLOOKUP($AD82,$B$7:$E$123,3)</f>
        <v>Солигорск</v>
      </c>
      <c r="AG82" s="182">
        <f>VLOOKUP($AD82,$B$7:$E$123,4)</f>
        <v>2013</v>
      </c>
      <c r="AH82" s="186"/>
      <c r="AI82" s="187"/>
      <c r="AJ82" s="190"/>
      <c r="AK82" s="191"/>
      <c r="AL82" s="194">
        <v>4</v>
      </c>
      <c r="AM82" s="169">
        <v>4</v>
      </c>
      <c r="AN82" s="171"/>
    </row>
    <row r="83" spans="30:40" ht="12.75" customHeight="1" thickBot="1">
      <c r="AD83" s="179"/>
      <c r="AE83" s="233"/>
      <c r="AF83" s="183"/>
      <c r="AG83" s="183"/>
      <c r="AH83" s="188"/>
      <c r="AI83" s="189"/>
      <c r="AJ83" s="192"/>
      <c r="AK83" s="193"/>
      <c r="AL83" s="170"/>
      <c r="AM83" s="170"/>
      <c r="AN83" s="172"/>
    </row>
    <row r="84" spans="30:40" ht="12.75" customHeight="1" thickTop="1">
      <c r="AD84" s="238">
        <v>5</v>
      </c>
      <c r="AE84" s="234" t="str">
        <f>VLOOKUP($AD84,$B$7:$E$123,2)</f>
        <v>Гвоздицкий Иван</v>
      </c>
      <c r="AF84" s="236" t="str">
        <f>VLOOKUP($AD84,$B$7:$E$123,3)</f>
        <v>Солигорск</v>
      </c>
      <c r="AG84" s="305">
        <f>VLOOKUP($AD84,$B$7:$E$123,4)</f>
        <v>2013</v>
      </c>
      <c r="AH84" s="201"/>
      <c r="AI84" s="202"/>
      <c r="AJ84" s="205"/>
      <c r="AK84" s="206"/>
      <c r="AL84" s="173">
        <v>5</v>
      </c>
      <c r="AM84" s="173">
        <v>5</v>
      </c>
      <c r="AN84" s="176"/>
    </row>
    <row r="85" spans="30:40" ht="12.75" customHeight="1" thickBot="1">
      <c r="AD85" s="196"/>
      <c r="AE85" s="235"/>
      <c r="AF85" s="237"/>
      <c r="AG85" s="306"/>
      <c r="AH85" s="203"/>
      <c r="AI85" s="204"/>
      <c r="AJ85" s="207"/>
      <c r="AK85" s="208"/>
      <c r="AL85" s="174"/>
      <c r="AM85" s="175"/>
      <c r="AN85" s="177"/>
    </row>
    <row r="86" spans="30:40" ht="12.75" customHeight="1">
      <c r="AD86" s="239">
        <v>6</v>
      </c>
      <c r="AE86" s="232" t="str">
        <f>VLOOKUP($AD86,$B$7:$E$123,2)</f>
        <v>Мемус Иван</v>
      </c>
      <c r="AF86" s="182" t="str">
        <f>VLOOKUP($AD86,$B$7:$E$123,3)</f>
        <v>Солигорск</v>
      </c>
      <c r="AG86" s="182">
        <f>VLOOKUP($AD86,$B$7:$E$123,4)</f>
        <v>2013</v>
      </c>
      <c r="AH86" s="186"/>
      <c r="AI86" s="187"/>
      <c r="AJ86" s="190"/>
      <c r="AK86" s="191"/>
      <c r="AL86" s="194">
        <v>6</v>
      </c>
      <c r="AM86" s="169">
        <v>6</v>
      </c>
      <c r="AN86" s="171"/>
    </row>
    <row r="87" spans="30:40" ht="12.75" customHeight="1" thickBot="1">
      <c r="AD87" s="179"/>
      <c r="AE87" s="233"/>
      <c r="AF87" s="183"/>
      <c r="AG87" s="183"/>
      <c r="AH87" s="188"/>
      <c r="AI87" s="189"/>
      <c r="AJ87" s="192"/>
      <c r="AK87" s="193"/>
      <c r="AL87" s="170"/>
      <c r="AM87" s="170"/>
      <c r="AN87" s="172"/>
    </row>
    <row r="88" spans="30:40" ht="12.75" customHeight="1" thickTop="1">
      <c r="AD88" s="238">
        <v>7</v>
      </c>
      <c r="AE88" s="197" t="str">
        <f>VLOOKUP($AD88,$B$7:$E$123,2)</f>
        <v>Ларин Назар</v>
      </c>
      <c r="AF88" s="199" t="str">
        <f>VLOOKUP($AD88,$B$7:$E$123,3)</f>
        <v>Солигорск</v>
      </c>
      <c r="AG88" s="305">
        <f>VLOOKUP($AD88,$B$7:$E$123,4)</f>
        <v>2013</v>
      </c>
      <c r="AH88" s="201"/>
      <c r="AI88" s="202"/>
      <c r="AJ88" s="205"/>
      <c r="AK88" s="206"/>
      <c r="AL88" s="173">
        <v>7</v>
      </c>
      <c r="AM88" s="173">
        <v>7</v>
      </c>
      <c r="AN88" s="176"/>
    </row>
    <row r="89" spans="30:40" ht="12.75" customHeight="1" thickBot="1">
      <c r="AD89" s="196"/>
      <c r="AE89" s="198"/>
      <c r="AF89" s="200"/>
      <c r="AG89" s="306"/>
      <c r="AH89" s="203"/>
      <c r="AI89" s="204"/>
      <c r="AJ89" s="207"/>
      <c r="AK89" s="208"/>
      <c r="AL89" s="174"/>
      <c r="AM89" s="175"/>
      <c r="AN89" s="177"/>
    </row>
    <row r="90" spans="30:40" ht="12.75" customHeight="1">
      <c r="AD90" s="239">
        <v>8</v>
      </c>
      <c r="AE90" s="180" t="str">
        <f>VLOOKUP($AD90,$B$7:$E$123,2)</f>
        <v>Мальцев Михаил</v>
      </c>
      <c r="AF90" s="182" t="str">
        <f>VLOOKUP($AD90,$B$7:$E$123,3)</f>
        <v>Солигорск</v>
      </c>
      <c r="AG90" s="182">
        <f>VLOOKUP($AD90,$B$7:$E$123,4)</f>
        <v>2013</v>
      </c>
      <c r="AH90" s="186"/>
      <c r="AI90" s="187"/>
      <c r="AJ90" s="190"/>
      <c r="AK90" s="191"/>
      <c r="AL90" s="194">
        <v>8</v>
      </c>
      <c r="AM90" s="169">
        <v>8</v>
      </c>
      <c r="AN90" s="171"/>
    </row>
    <row r="91" spans="30:40" ht="12.75" customHeight="1" thickBot="1">
      <c r="AD91" s="179"/>
      <c r="AE91" s="181"/>
      <c r="AF91" s="183"/>
      <c r="AG91" s="183"/>
      <c r="AH91" s="188"/>
      <c r="AI91" s="189"/>
      <c r="AJ91" s="192"/>
      <c r="AK91" s="193"/>
      <c r="AL91" s="170"/>
      <c r="AM91" s="170"/>
      <c r="AN91" s="172"/>
    </row>
    <row r="92" spans="30:40" ht="12.75" customHeight="1" thickTop="1">
      <c r="AD92" s="238">
        <v>9</v>
      </c>
      <c r="AE92" s="234" t="str">
        <f>VLOOKUP($AD92,$B$7:$E$123,2)</f>
        <v>Мальцев Михаил</v>
      </c>
      <c r="AF92" s="236" t="str">
        <f>VLOOKUP($AD92,$B$7:$E$123,3)</f>
        <v>Солигорск</v>
      </c>
      <c r="AG92" s="305">
        <f>VLOOKUP($AD92,$B$7:$E$123,4)</f>
        <v>2014</v>
      </c>
      <c r="AH92" s="201"/>
      <c r="AI92" s="202"/>
      <c r="AJ92" s="205"/>
      <c r="AK92" s="206"/>
      <c r="AL92" s="173">
        <v>9</v>
      </c>
      <c r="AM92" s="173">
        <v>9</v>
      </c>
      <c r="AN92" s="176"/>
    </row>
    <row r="93" spans="30:40" ht="12.75" customHeight="1" thickBot="1">
      <c r="AD93" s="196"/>
      <c r="AE93" s="235"/>
      <c r="AF93" s="237"/>
      <c r="AG93" s="306"/>
      <c r="AH93" s="203"/>
      <c r="AI93" s="204"/>
      <c r="AJ93" s="207"/>
      <c r="AK93" s="208"/>
      <c r="AL93" s="174"/>
      <c r="AM93" s="175"/>
      <c r="AN93" s="177"/>
    </row>
    <row r="94" spans="30:40" ht="12.75" customHeight="1">
      <c r="AD94" s="239">
        <v>10</v>
      </c>
      <c r="AE94" s="232" t="str">
        <f>VLOOKUP($AD94,$B$7:$E$123,2)</f>
        <v>Мальцев Михаил</v>
      </c>
      <c r="AF94" s="182" t="str">
        <f>VLOOKUP($AD94,$B$7:$E$123,3)</f>
        <v>Солигорск</v>
      </c>
      <c r="AG94" s="182">
        <f>VLOOKUP($AD94,$B$7:$E$123,4)</f>
        <v>2014</v>
      </c>
      <c r="AH94" s="186"/>
      <c r="AI94" s="187"/>
      <c r="AJ94" s="190"/>
      <c r="AK94" s="191"/>
      <c r="AL94" s="194">
        <v>10</v>
      </c>
      <c r="AM94" s="169">
        <v>10</v>
      </c>
      <c r="AN94" s="171"/>
    </row>
    <row r="95" spans="30:40" ht="12.75" customHeight="1" thickBot="1">
      <c r="AD95" s="179"/>
      <c r="AE95" s="233"/>
      <c r="AF95" s="183"/>
      <c r="AG95" s="183"/>
      <c r="AH95" s="188"/>
      <c r="AI95" s="189"/>
      <c r="AJ95" s="192"/>
      <c r="AK95" s="193"/>
      <c r="AL95" s="170"/>
      <c r="AM95" s="170"/>
      <c r="AN95" s="172"/>
    </row>
    <row r="96" spans="30:40" ht="12.75" customHeight="1" thickTop="1">
      <c r="AD96" s="238">
        <v>11</v>
      </c>
      <c r="AE96" s="234" t="str">
        <f>VLOOKUP($AD96,$B$7:$E$123,2)</f>
        <v>Мальцев Михаил</v>
      </c>
      <c r="AF96" s="236" t="str">
        <f>VLOOKUP($AD96,$B$7:$E$123,3)</f>
        <v>Солигорск</v>
      </c>
      <c r="AG96" s="305">
        <f>VLOOKUP($AD96,$B$7:$E$123,4)</f>
        <v>2014</v>
      </c>
      <c r="AH96" s="201"/>
      <c r="AI96" s="202"/>
      <c r="AJ96" s="205"/>
      <c r="AK96" s="206"/>
      <c r="AL96" s="173">
        <v>11</v>
      </c>
      <c r="AM96" s="173">
        <v>11</v>
      </c>
      <c r="AN96" s="176"/>
    </row>
    <row r="97" spans="30:40" ht="12.75" customHeight="1" thickBot="1">
      <c r="AD97" s="196"/>
      <c r="AE97" s="235"/>
      <c r="AF97" s="237"/>
      <c r="AG97" s="306"/>
      <c r="AH97" s="203"/>
      <c r="AI97" s="204"/>
      <c r="AJ97" s="207"/>
      <c r="AK97" s="208"/>
      <c r="AL97" s="174"/>
      <c r="AM97" s="175"/>
      <c r="AN97" s="177"/>
    </row>
    <row r="98" spans="30:40" ht="12.75" customHeight="1">
      <c r="AD98" s="239">
        <v>12</v>
      </c>
      <c r="AE98" s="232" t="str">
        <f>VLOOKUP($AD98,$B$7:$E$123,2)</f>
        <v>Мальцев Михаил</v>
      </c>
      <c r="AF98" s="182" t="str">
        <f>VLOOKUP($AD98,$B$7:$E$123,3)</f>
        <v>Солигорск</v>
      </c>
      <c r="AG98" s="182">
        <f>VLOOKUP($AD98,$B$7:$E$123,4)</f>
        <v>2014</v>
      </c>
      <c r="AH98" s="186"/>
      <c r="AI98" s="187"/>
      <c r="AJ98" s="190"/>
      <c r="AK98" s="191"/>
      <c r="AL98" s="194">
        <v>12</v>
      </c>
      <c r="AM98" s="169">
        <v>12</v>
      </c>
      <c r="AN98" s="171"/>
    </row>
    <row r="99" spans="30:40" ht="12.75" customHeight="1" thickBot="1">
      <c r="AD99" s="179"/>
      <c r="AE99" s="233"/>
      <c r="AF99" s="183"/>
      <c r="AG99" s="183"/>
      <c r="AH99" s="188"/>
      <c r="AI99" s="189"/>
      <c r="AJ99" s="192"/>
      <c r="AK99" s="193"/>
      <c r="AL99" s="170"/>
      <c r="AM99" s="170"/>
      <c r="AN99" s="172"/>
    </row>
    <row r="100" spans="30:40" ht="12.75" customHeight="1" thickTop="1">
      <c r="AD100" s="238">
        <v>13</v>
      </c>
      <c r="AE100" s="234" t="str">
        <f>VLOOKUP($AD100,$B$7:$E$123,2)</f>
        <v>Мальцев Михаил</v>
      </c>
      <c r="AF100" s="236" t="str">
        <f>VLOOKUP($AD100,$B$7:$E$123,3)</f>
        <v>Солигорск</v>
      </c>
      <c r="AG100" s="305">
        <f>VLOOKUP($AD100,$B$7:$E$123,4)</f>
        <v>2014</v>
      </c>
      <c r="AH100" s="201"/>
      <c r="AI100" s="202"/>
      <c r="AJ100" s="205"/>
      <c r="AK100" s="206"/>
      <c r="AL100" s="173">
        <v>13</v>
      </c>
      <c r="AM100" s="173">
        <v>13</v>
      </c>
      <c r="AN100" s="176"/>
    </row>
    <row r="101" spans="3:40" ht="12.75" customHeight="1" thickBot="1">
      <c r="C101" s="2">
        <v>9</v>
      </c>
      <c r="AD101" s="196"/>
      <c r="AE101" s="235"/>
      <c r="AF101" s="237"/>
      <c r="AG101" s="306"/>
      <c r="AH101" s="203"/>
      <c r="AI101" s="204"/>
      <c r="AJ101" s="207"/>
      <c r="AK101" s="208"/>
      <c r="AL101" s="174"/>
      <c r="AM101" s="175"/>
      <c r="AN101" s="177"/>
    </row>
    <row r="102" spans="30:40" ht="12.75" customHeight="1">
      <c r="AD102" s="239">
        <v>14</v>
      </c>
      <c r="AE102" s="232" t="str">
        <f>VLOOKUP($AD102,$B$7:$E$123,2)</f>
        <v>Мальцев Михаил</v>
      </c>
      <c r="AF102" s="182" t="str">
        <f>VLOOKUP($AD102,$B$7:$E$123,3)</f>
        <v>Солигорск</v>
      </c>
      <c r="AG102" s="182">
        <f>VLOOKUP($AD102,$B$7:$E$123,4)</f>
        <v>2014</v>
      </c>
      <c r="AH102" s="186"/>
      <c r="AI102" s="187"/>
      <c r="AJ102" s="190"/>
      <c r="AK102" s="191"/>
      <c r="AL102" s="194">
        <v>14</v>
      </c>
      <c r="AM102" s="169">
        <v>14</v>
      </c>
      <c r="AN102" s="171"/>
    </row>
    <row r="103" spans="30:40" ht="12.75" customHeight="1" thickBot="1">
      <c r="AD103" s="179"/>
      <c r="AE103" s="233"/>
      <c r="AF103" s="183"/>
      <c r="AG103" s="183"/>
      <c r="AH103" s="188"/>
      <c r="AI103" s="189"/>
      <c r="AJ103" s="192"/>
      <c r="AK103" s="193"/>
      <c r="AL103" s="170"/>
      <c r="AM103" s="170"/>
      <c r="AN103" s="172"/>
    </row>
    <row r="104" spans="30:40" ht="12.75" customHeight="1" thickTop="1">
      <c r="AD104" s="238">
        <v>15</v>
      </c>
      <c r="AE104" s="234" t="str">
        <f>VLOOKUP($AD104,$B$7:$E$123,2)</f>
        <v>Мальцев Михаил</v>
      </c>
      <c r="AF104" s="236" t="str">
        <f>VLOOKUP($AD104,$B$7:$E$123,3)</f>
        <v>Солигорск</v>
      </c>
      <c r="AG104" s="305">
        <f>VLOOKUP($AD104,$B$7:$E$123,4)</f>
        <v>2014</v>
      </c>
      <c r="AH104" s="201"/>
      <c r="AI104" s="202"/>
      <c r="AJ104" s="205"/>
      <c r="AK104" s="206"/>
      <c r="AL104" s="173">
        <v>15</v>
      </c>
      <c r="AM104" s="173">
        <v>15</v>
      </c>
      <c r="AN104" s="176"/>
    </row>
    <row r="105" spans="30:40" ht="12.75" customHeight="1" thickBot="1">
      <c r="AD105" s="196"/>
      <c r="AE105" s="235"/>
      <c r="AF105" s="237"/>
      <c r="AG105" s="306"/>
      <c r="AH105" s="203"/>
      <c r="AI105" s="204"/>
      <c r="AJ105" s="207"/>
      <c r="AK105" s="208"/>
      <c r="AL105" s="174"/>
      <c r="AM105" s="175"/>
      <c r="AN105" s="177"/>
    </row>
    <row r="106" spans="30:40" ht="12.75" customHeight="1">
      <c r="AD106" s="239">
        <v>16</v>
      </c>
      <c r="AE106" s="232" t="str">
        <f>VLOOKUP($AD106,$B$7:$E$123,2)</f>
        <v>Мальцев Михаил</v>
      </c>
      <c r="AF106" s="182" t="str">
        <f>VLOOKUP($AD106,$B$7:$E$123,3)</f>
        <v>Солигорск</v>
      </c>
      <c r="AG106" s="182">
        <f>VLOOKUP($AD106,$B$7:$E$123,4)</f>
        <v>2014</v>
      </c>
      <c r="AH106" s="186"/>
      <c r="AI106" s="187"/>
      <c r="AJ106" s="190"/>
      <c r="AK106" s="191"/>
      <c r="AL106" s="194">
        <v>16</v>
      </c>
      <c r="AM106" s="169">
        <v>16</v>
      </c>
      <c r="AN106" s="171"/>
    </row>
    <row r="107" spans="30:40" ht="12.75" customHeight="1" thickBot="1">
      <c r="AD107" s="179"/>
      <c r="AE107" s="233"/>
      <c r="AF107" s="183"/>
      <c r="AG107" s="183"/>
      <c r="AH107" s="188"/>
      <c r="AI107" s="189"/>
      <c r="AJ107" s="192"/>
      <c r="AK107" s="193"/>
      <c r="AL107" s="170"/>
      <c r="AM107" s="170"/>
      <c r="AN107" s="172"/>
    </row>
    <row r="108" spans="30:40" ht="12.75" customHeight="1" thickTop="1">
      <c r="AD108" s="238">
        <v>17</v>
      </c>
      <c r="AE108" s="234" t="str">
        <f>VLOOKUP($AD108,$B$7:$E$123,2)</f>
        <v>Мальцев Михаил</v>
      </c>
      <c r="AF108" s="236" t="str">
        <f>VLOOKUP($AD108,$B$7:$E$123,3)</f>
        <v>Солигорск</v>
      </c>
      <c r="AG108" s="305">
        <f>VLOOKUP($AD108,$B$7:$E$123,4)</f>
        <v>2014</v>
      </c>
      <c r="AH108" s="201"/>
      <c r="AI108" s="202"/>
      <c r="AJ108" s="205"/>
      <c r="AK108" s="206"/>
      <c r="AL108" s="173">
        <v>17</v>
      </c>
      <c r="AM108" s="173">
        <v>17</v>
      </c>
      <c r="AN108" s="176"/>
    </row>
    <row r="109" spans="30:40" ht="12.75" customHeight="1" thickBot="1">
      <c r="AD109" s="196"/>
      <c r="AE109" s="235"/>
      <c r="AF109" s="237"/>
      <c r="AG109" s="306"/>
      <c r="AH109" s="203"/>
      <c r="AI109" s="204"/>
      <c r="AJ109" s="207"/>
      <c r="AK109" s="208"/>
      <c r="AL109" s="174"/>
      <c r="AM109" s="175"/>
      <c r="AN109" s="177"/>
    </row>
    <row r="110" spans="30:40" ht="12.75" customHeight="1">
      <c r="AD110" s="239">
        <v>18</v>
      </c>
      <c r="AE110" s="232" t="str">
        <f>VLOOKUP($AD110,$B$7:$E$123,2)</f>
        <v>Мальцев Михаил</v>
      </c>
      <c r="AF110" s="182" t="str">
        <f>VLOOKUP($AD110,$B$7:$E$123,3)</f>
        <v>Солигорск</v>
      </c>
      <c r="AG110" s="182">
        <f>VLOOKUP($AD110,$B$7:$E$123,4)</f>
        <v>2014</v>
      </c>
      <c r="AH110" s="186"/>
      <c r="AI110" s="187"/>
      <c r="AJ110" s="190"/>
      <c r="AK110" s="191"/>
      <c r="AL110" s="194">
        <v>18</v>
      </c>
      <c r="AM110" s="169">
        <v>18</v>
      </c>
      <c r="AN110" s="171"/>
    </row>
    <row r="111" spans="30:40" ht="12.75" customHeight="1" thickBot="1">
      <c r="AD111" s="179"/>
      <c r="AE111" s="233"/>
      <c r="AF111" s="183"/>
      <c r="AG111" s="183"/>
      <c r="AH111" s="188"/>
      <c r="AI111" s="189"/>
      <c r="AJ111" s="192"/>
      <c r="AK111" s="193"/>
      <c r="AL111" s="170"/>
      <c r="AM111" s="170"/>
      <c r="AN111" s="172"/>
    </row>
    <row r="112" spans="30:40" ht="12.75" customHeight="1" thickTop="1">
      <c r="AD112" s="238">
        <v>19</v>
      </c>
      <c r="AE112" s="234" t="str">
        <f>VLOOKUP($AD112,$B$7:$E$123,2)</f>
        <v>Мальцев Михаил</v>
      </c>
      <c r="AF112" s="236" t="str">
        <f>VLOOKUP($AD112,$B$7:$E$123,3)</f>
        <v>Солигорск</v>
      </c>
      <c r="AG112" s="305">
        <f>VLOOKUP($AD112,$B$7:$E$123,4)</f>
        <v>2014</v>
      </c>
      <c r="AH112" s="201"/>
      <c r="AI112" s="202"/>
      <c r="AJ112" s="205"/>
      <c r="AK112" s="206"/>
      <c r="AL112" s="173">
        <v>19</v>
      </c>
      <c r="AM112" s="173">
        <v>19</v>
      </c>
      <c r="AN112" s="176"/>
    </row>
    <row r="113" spans="30:40" ht="12.75" customHeight="1" thickBot="1">
      <c r="AD113" s="196"/>
      <c r="AE113" s="235"/>
      <c r="AF113" s="237"/>
      <c r="AG113" s="306"/>
      <c r="AH113" s="203"/>
      <c r="AI113" s="204"/>
      <c r="AJ113" s="207"/>
      <c r="AK113" s="208"/>
      <c r="AL113" s="174"/>
      <c r="AM113" s="175"/>
      <c r="AN113" s="177"/>
    </row>
    <row r="114" spans="30:40" ht="12.75" customHeight="1">
      <c r="AD114" s="239">
        <v>20</v>
      </c>
      <c r="AE114" s="232" t="str">
        <f>VLOOKUP($AD114,$B$7:$E$123,2)</f>
        <v>Мальцев Михаил</v>
      </c>
      <c r="AF114" s="182" t="str">
        <f>VLOOKUP($AD114,$B$7:$E$123,3)</f>
        <v>Солигорск</v>
      </c>
      <c r="AG114" s="182">
        <f>VLOOKUP($AD114,$B$7:$E$123,4)</f>
        <v>2014</v>
      </c>
      <c r="AH114" s="186"/>
      <c r="AI114" s="187"/>
      <c r="AJ114" s="190"/>
      <c r="AK114" s="191"/>
      <c r="AL114" s="194">
        <v>20</v>
      </c>
      <c r="AM114" s="169">
        <v>20</v>
      </c>
      <c r="AN114" s="171"/>
    </row>
    <row r="115" spans="30:40" ht="12.75" customHeight="1" thickBot="1">
      <c r="AD115" s="179"/>
      <c r="AE115" s="233"/>
      <c r="AF115" s="183"/>
      <c r="AG115" s="183"/>
      <c r="AH115" s="188"/>
      <c r="AI115" s="189"/>
      <c r="AJ115" s="192"/>
      <c r="AK115" s="193"/>
      <c r="AL115" s="170"/>
      <c r="AM115" s="170"/>
      <c r="AN115" s="172"/>
    </row>
    <row r="116" spans="30:40" ht="12.75" customHeight="1" thickTop="1">
      <c r="AD116" s="238">
        <v>21</v>
      </c>
      <c r="AE116" s="234" t="str">
        <f>VLOOKUP($AD116,$B$7:$E$123,2)</f>
        <v>Мальцев Михаил</v>
      </c>
      <c r="AF116" s="236" t="str">
        <f>VLOOKUP($AD116,$B$7:$E$123,3)</f>
        <v>Солигорск</v>
      </c>
      <c r="AG116" s="305">
        <f>VLOOKUP($AD116,$B$7:$E$123,4)</f>
        <v>2014</v>
      </c>
      <c r="AH116" s="201"/>
      <c r="AI116" s="202"/>
      <c r="AJ116" s="205"/>
      <c r="AK116" s="206"/>
      <c r="AL116" s="173">
        <v>21</v>
      </c>
      <c r="AM116" s="173">
        <v>21</v>
      </c>
      <c r="AN116" s="176"/>
    </row>
    <row r="117" spans="30:40" ht="12.75" customHeight="1" thickBot="1">
      <c r="AD117" s="196"/>
      <c r="AE117" s="235"/>
      <c r="AF117" s="237"/>
      <c r="AG117" s="306"/>
      <c r="AH117" s="203"/>
      <c r="AI117" s="204"/>
      <c r="AJ117" s="207"/>
      <c r="AK117" s="208"/>
      <c r="AL117" s="174"/>
      <c r="AM117" s="175"/>
      <c r="AN117" s="177"/>
    </row>
    <row r="118" spans="30:40" ht="12.75" customHeight="1">
      <c r="AD118" s="239">
        <v>22</v>
      </c>
      <c r="AE118" s="232" t="str">
        <f>VLOOKUP($AD118,$B$7:$E$123,2)</f>
        <v>Мальцев Михаил</v>
      </c>
      <c r="AF118" s="182" t="str">
        <f>VLOOKUP($AD118,$B$7:$E$123,3)</f>
        <v>Солигорск</v>
      </c>
      <c r="AG118" s="182">
        <f>VLOOKUP($AD118,$B$7:$E$123,4)</f>
        <v>2014</v>
      </c>
      <c r="AH118" s="186"/>
      <c r="AI118" s="187"/>
      <c r="AJ118" s="190"/>
      <c r="AK118" s="191"/>
      <c r="AL118" s="194">
        <v>22</v>
      </c>
      <c r="AM118" s="169">
        <v>22</v>
      </c>
      <c r="AN118" s="171"/>
    </row>
    <row r="119" spans="30:40" ht="12.75" customHeight="1" thickBot="1">
      <c r="AD119" s="179"/>
      <c r="AE119" s="233"/>
      <c r="AF119" s="183"/>
      <c r="AG119" s="183"/>
      <c r="AH119" s="188"/>
      <c r="AI119" s="189"/>
      <c r="AJ119" s="192"/>
      <c r="AK119" s="193"/>
      <c r="AL119" s="170"/>
      <c r="AM119" s="170"/>
      <c r="AN119" s="172"/>
    </row>
    <row r="120" spans="30:40" ht="12.75" customHeight="1" thickTop="1">
      <c r="AD120" s="238">
        <v>23</v>
      </c>
      <c r="AE120" s="234" t="str">
        <f>VLOOKUP($AD120,$B$7:$E$123,2)</f>
        <v>Мальцев Михаил</v>
      </c>
      <c r="AF120" s="236" t="str">
        <f>VLOOKUP($AD120,$B$7:$E$123,3)</f>
        <v>Солигорск</v>
      </c>
      <c r="AG120" s="305">
        <f>VLOOKUP($AD120,$B$7:$E$123,4)</f>
        <v>2014</v>
      </c>
      <c r="AH120" s="201"/>
      <c r="AI120" s="202"/>
      <c r="AJ120" s="205"/>
      <c r="AK120" s="206"/>
      <c r="AL120" s="173">
        <v>23</v>
      </c>
      <c r="AM120" s="173">
        <v>23</v>
      </c>
      <c r="AN120" s="176"/>
    </row>
    <row r="121" spans="21:40" ht="12.75" customHeight="1" thickBot="1">
      <c r="U121" s="94"/>
      <c r="V121" s="94"/>
      <c r="AD121" s="196"/>
      <c r="AE121" s="235"/>
      <c r="AF121" s="237"/>
      <c r="AG121" s="306"/>
      <c r="AH121" s="203"/>
      <c r="AI121" s="204"/>
      <c r="AJ121" s="207"/>
      <c r="AK121" s="208"/>
      <c r="AL121" s="174"/>
      <c r="AM121" s="175"/>
      <c r="AN121" s="177"/>
    </row>
    <row r="122" spans="30:40" ht="12.75" customHeight="1">
      <c r="AD122" s="239">
        <v>24</v>
      </c>
      <c r="AE122" s="232" t="str">
        <f>VLOOKUP($AD122,$B$7:$E$123,2)</f>
        <v>Мальцев Михаил</v>
      </c>
      <c r="AF122" s="182" t="str">
        <f>VLOOKUP($AD122,$B$7:$E$123,3)</f>
        <v>Солигорск</v>
      </c>
      <c r="AG122" s="182">
        <f>VLOOKUP($AD122,$B$7:$E$123,4)</f>
        <v>2014</v>
      </c>
      <c r="AH122" s="186"/>
      <c r="AI122" s="187"/>
      <c r="AJ122" s="190"/>
      <c r="AK122" s="191"/>
      <c r="AL122" s="194">
        <v>24</v>
      </c>
      <c r="AM122" s="169">
        <v>24</v>
      </c>
      <c r="AN122" s="171"/>
    </row>
    <row r="123" spans="30:40" ht="12.75" customHeight="1" thickBot="1">
      <c r="AD123" s="179"/>
      <c r="AE123" s="233"/>
      <c r="AF123" s="183"/>
      <c r="AG123" s="183"/>
      <c r="AH123" s="188"/>
      <c r="AI123" s="189"/>
      <c r="AJ123" s="192"/>
      <c r="AK123" s="193"/>
      <c r="AL123" s="170"/>
      <c r="AM123" s="170"/>
      <c r="AN123" s="172"/>
    </row>
    <row r="124" spans="30:40" ht="12.75" customHeight="1" thickTop="1">
      <c r="AD124" s="238">
        <v>25</v>
      </c>
      <c r="AE124" s="234" t="str">
        <f>VLOOKUP($AD124,$B$7:$E$123,2)</f>
        <v>Мальцев Михаил</v>
      </c>
      <c r="AF124" s="236" t="str">
        <f>VLOOKUP($AD124,$B$7:$E$123,3)</f>
        <v>Солигорск</v>
      </c>
      <c r="AG124" s="305">
        <f>VLOOKUP($AD124,$B$7:$E$123,4)</f>
        <v>2014</v>
      </c>
      <c r="AH124" s="201"/>
      <c r="AI124" s="202"/>
      <c r="AJ124" s="205"/>
      <c r="AK124" s="206"/>
      <c r="AL124" s="173">
        <v>25</v>
      </c>
      <c r="AM124" s="173">
        <v>25</v>
      </c>
      <c r="AN124" s="176"/>
    </row>
    <row r="125" spans="30:40" ht="12.75" customHeight="1" thickBot="1">
      <c r="AD125" s="196"/>
      <c r="AE125" s="235"/>
      <c r="AF125" s="237"/>
      <c r="AG125" s="306"/>
      <c r="AH125" s="203"/>
      <c r="AI125" s="204"/>
      <c r="AJ125" s="207"/>
      <c r="AK125" s="208"/>
      <c r="AL125" s="174"/>
      <c r="AM125" s="175"/>
      <c r="AN125" s="177"/>
    </row>
    <row r="126" spans="30:40" ht="12.75" customHeight="1">
      <c r="AD126" s="239">
        <v>26</v>
      </c>
      <c r="AE126" s="232" t="str">
        <f>VLOOKUP($AD126,$B$7:$E$123,2)</f>
        <v>Мальцев Михаил</v>
      </c>
      <c r="AF126" s="182" t="str">
        <f>VLOOKUP($AD126,$B$7:$E$123,3)</f>
        <v>Солигорск</v>
      </c>
      <c r="AG126" s="182">
        <f>VLOOKUP($AD126,$B$7:$E$123,4)</f>
        <v>2014</v>
      </c>
      <c r="AH126" s="186"/>
      <c r="AI126" s="187"/>
      <c r="AJ126" s="190"/>
      <c r="AK126" s="191"/>
      <c r="AL126" s="194">
        <v>26</v>
      </c>
      <c r="AM126" s="169">
        <v>26</v>
      </c>
      <c r="AN126" s="171"/>
    </row>
    <row r="127" spans="30:40" ht="12.75" customHeight="1" thickBot="1">
      <c r="AD127" s="179"/>
      <c r="AE127" s="233"/>
      <c r="AF127" s="183"/>
      <c r="AG127" s="183"/>
      <c r="AH127" s="188"/>
      <c r="AI127" s="189"/>
      <c r="AJ127" s="192"/>
      <c r="AK127" s="193"/>
      <c r="AL127" s="170"/>
      <c r="AM127" s="170"/>
      <c r="AN127" s="172"/>
    </row>
    <row r="128" spans="30:40" ht="12.75" customHeight="1" thickTop="1">
      <c r="AD128" s="238">
        <v>27</v>
      </c>
      <c r="AE128" s="234" t="str">
        <f>VLOOKUP($AD128,$B$7:$E$123,2)</f>
        <v>Мальцев Михаил</v>
      </c>
      <c r="AF128" s="236" t="str">
        <f>VLOOKUP($AD128,$B$7:$E$123,3)</f>
        <v>Солигорск</v>
      </c>
      <c r="AG128" s="305">
        <f>VLOOKUP($AD128,$B$7:$E$123,4)</f>
        <v>2014</v>
      </c>
      <c r="AH128" s="201"/>
      <c r="AI128" s="202"/>
      <c r="AJ128" s="205"/>
      <c r="AK128" s="206"/>
      <c r="AL128" s="173">
        <v>27</v>
      </c>
      <c r="AM128" s="173">
        <v>27</v>
      </c>
      <c r="AN128" s="176"/>
    </row>
    <row r="129" spans="30:40" ht="12.75" customHeight="1" thickBot="1">
      <c r="AD129" s="196"/>
      <c r="AE129" s="235"/>
      <c r="AF129" s="237"/>
      <c r="AG129" s="306"/>
      <c r="AH129" s="203"/>
      <c r="AI129" s="204"/>
      <c r="AJ129" s="207"/>
      <c r="AK129" s="208"/>
      <c r="AL129" s="174"/>
      <c r="AM129" s="175"/>
      <c r="AN129" s="177"/>
    </row>
    <row r="130" spans="30:40" ht="12.75" customHeight="1">
      <c r="AD130" s="239">
        <v>28</v>
      </c>
      <c r="AE130" s="232" t="str">
        <f>VLOOKUP($AD130,$B$7:$E$123,2)</f>
        <v>Мальцев Михаил</v>
      </c>
      <c r="AF130" s="182" t="str">
        <f>VLOOKUP($AD130,$B$7:$E$123,3)</f>
        <v>Солигорск</v>
      </c>
      <c r="AG130" s="182">
        <f>VLOOKUP($AD130,$B$7:$E$123,4)</f>
        <v>2014</v>
      </c>
      <c r="AH130" s="186"/>
      <c r="AI130" s="187"/>
      <c r="AJ130" s="190"/>
      <c r="AK130" s="191"/>
      <c r="AL130" s="194">
        <v>28</v>
      </c>
      <c r="AM130" s="169">
        <v>28</v>
      </c>
      <c r="AN130" s="171"/>
    </row>
    <row r="131" spans="30:40" ht="12.75" customHeight="1" thickBot="1">
      <c r="AD131" s="179"/>
      <c r="AE131" s="233"/>
      <c r="AF131" s="183"/>
      <c r="AG131" s="183"/>
      <c r="AH131" s="188"/>
      <c r="AI131" s="189"/>
      <c r="AJ131" s="192"/>
      <c r="AK131" s="193"/>
      <c r="AL131" s="170"/>
      <c r="AM131" s="170"/>
      <c r="AN131" s="172"/>
    </row>
    <row r="132" spans="30:40" ht="12.75" customHeight="1" thickTop="1">
      <c r="AD132" s="238">
        <v>29</v>
      </c>
      <c r="AE132" s="234" t="str">
        <f>VLOOKUP($AD132,$B$7:$E$123,2)</f>
        <v>Мальцев Михаил</v>
      </c>
      <c r="AF132" s="236" t="str">
        <f>VLOOKUP($AD132,$B$7:$E$123,3)</f>
        <v>Солигорск</v>
      </c>
      <c r="AG132" s="305">
        <f>VLOOKUP($AD132,$B$7:$E$123,4)</f>
        <v>2014</v>
      </c>
      <c r="AH132" s="201"/>
      <c r="AI132" s="202"/>
      <c r="AJ132" s="205"/>
      <c r="AK132" s="206"/>
      <c r="AL132" s="173">
        <v>29</v>
      </c>
      <c r="AM132" s="173">
        <v>29</v>
      </c>
      <c r="AN132" s="176"/>
    </row>
    <row r="133" spans="30:40" ht="12.75" customHeight="1" thickBot="1">
      <c r="AD133" s="196"/>
      <c r="AE133" s="235"/>
      <c r="AF133" s="237"/>
      <c r="AG133" s="306"/>
      <c r="AH133" s="203"/>
      <c r="AI133" s="204"/>
      <c r="AJ133" s="207"/>
      <c r="AK133" s="208"/>
      <c r="AL133" s="174"/>
      <c r="AM133" s="175"/>
      <c r="AN133" s="177"/>
    </row>
    <row r="134" spans="30:40" ht="12.75" customHeight="1">
      <c r="AD134" s="239">
        <v>30</v>
      </c>
      <c r="AE134" s="232" t="str">
        <f>VLOOKUP($AD134,$B$7:$E$123,2)</f>
        <v>Мальцев Михаил</v>
      </c>
      <c r="AF134" s="182" t="str">
        <f>VLOOKUP($AD134,$B$7:$E$123,3)</f>
        <v>Солигорск</v>
      </c>
      <c r="AG134" s="182">
        <f>VLOOKUP($AD134,$B$7:$E$123,4)</f>
        <v>2014</v>
      </c>
      <c r="AH134" s="186"/>
      <c r="AI134" s="187"/>
      <c r="AJ134" s="190"/>
      <c r="AK134" s="191"/>
      <c r="AL134" s="194">
        <v>30</v>
      </c>
      <c r="AM134" s="169">
        <v>30</v>
      </c>
      <c r="AN134" s="171"/>
    </row>
    <row r="135" spans="30:40" ht="12.75" customHeight="1" thickBot="1">
      <c r="AD135" s="179"/>
      <c r="AE135" s="233"/>
      <c r="AF135" s="183"/>
      <c r="AG135" s="183"/>
      <c r="AH135" s="188"/>
      <c r="AI135" s="189"/>
      <c r="AJ135" s="192"/>
      <c r="AK135" s="193"/>
      <c r="AL135" s="170"/>
      <c r="AM135" s="170"/>
      <c r="AN135" s="172"/>
    </row>
    <row r="136" spans="30:40" ht="12.75" customHeight="1" thickTop="1">
      <c r="AD136" s="238">
        <v>31</v>
      </c>
      <c r="AE136" s="234" t="str">
        <f>VLOOKUP($AD136,$B$7:$E$123,2)</f>
        <v>Мальцев Михаил</v>
      </c>
      <c r="AF136" s="236" t="str">
        <f>VLOOKUP($AD136,$B$7:$E$123,3)</f>
        <v>Солигорск</v>
      </c>
      <c r="AG136" s="305">
        <f>VLOOKUP($AD136,$B$7:$E$123,4)</f>
        <v>2014</v>
      </c>
      <c r="AH136" s="201"/>
      <c r="AI136" s="202"/>
      <c r="AJ136" s="205"/>
      <c r="AK136" s="206"/>
      <c r="AL136" s="173">
        <v>31</v>
      </c>
      <c r="AM136" s="173">
        <v>31</v>
      </c>
      <c r="AN136" s="176"/>
    </row>
    <row r="137" spans="30:40" ht="12.75" customHeight="1" thickBot="1">
      <c r="AD137" s="196"/>
      <c r="AE137" s="235"/>
      <c r="AF137" s="237"/>
      <c r="AG137" s="306"/>
      <c r="AH137" s="203"/>
      <c r="AI137" s="204"/>
      <c r="AJ137" s="207"/>
      <c r="AK137" s="208"/>
      <c r="AL137" s="174"/>
      <c r="AM137" s="175"/>
      <c r="AN137" s="177"/>
    </row>
    <row r="138" spans="30:40" ht="12.75" customHeight="1">
      <c r="AD138" s="239">
        <v>32</v>
      </c>
      <c r="AE138" s="232" t="str">
        <f>VLOOKUP($AD138,$B$7:$E$123,2)</f>
        <v>Мальцев Михаил</v>
      </c>
      <c r="AF138" s="182" t="str">
        <f>VLOOKUP($AD138,$B$7:$E$123,3)</f>
        <v>Солигорск</v>
      </c>
      <c r="AG138" s="182">
        <f>VLOOKUP($AD138,$B$7:$E$123,4)</f>
        <v>2014</v>
      </c>
      <c r="AH138" s="186"/>
      <c r="AI138" s="187"/>
      <c r="AJ138" s="190"/>
      <c r="AK138" s="191"/>
      <c r="AL138" s="194">
        <v>32</v>
      </c>
      <c r="AM138" s="169">
        <v>32</v>
      </c>
      <c r="AN138" s="171"/>
    </row>
    <row r="139" spans="30:40" ht="12.75" customHeight="1" thickBot="1">
      <c r="AD139" s="179"/>
      <c r="AE139" s="233"/>
      <c r="AF139" s="183"/>
      <c r="AG139" s="183"/>
      <c r="AH139" s="188"/>
      <c r="AI139" s="189"/>
      <c r="AJ139" s="192"/>
      <c r="AK139" s="193"/>
      <c r="AL139" s="170"/>
      <c r="AM139" s="170"/>
      <c r="AN139" s="172"/>
    </row>
    <row r="140" ht="12.75" customHeight="1" thickTop="1">
      <c r="W140" s="94"/>
    </row>
    <row r="141" ht="12.75" customHeight="1"/>
    <row r="142" spans="21:36" ht="12.75" customHeight="1">
      <c r="U142" s="95"/>
      <c r="V142" s="95"/>
      <c r="AF142" s="96" t="s">
        <v>26</v>
      </c>
      <c r="AG142" s="96"/>
      <c r="AH142" s="3"/>
      <c r="AI142" s="19"/>
      <c r="AJ142" s="19"/>
    </row>
    <row r="143" ht="12.75" customHeight="1"/>
    <row r="144" ht="12.75" customHeight="1"/>
    <row r="145" spans="32:33" ht="22.5" customHeight="1">
      <c r="AF145" s="97"/>
      <c r="AG145" s="97"/>
    </row>
    <row r="146" spans="30:40" ht="12.75" customHeight="1">
      <c r="AD146" s="209" t="s">
        <v>18</v>
      </c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</row>
    <row r="147" spans="30:40" ht="12.75" customHeight="1" thickBot="1">
      <c r="AD147" s="79" t="s">
        <v>13</v>
      </c>
      <c r="AE147" s="80" t="s">
        <v>27</v>
      </c>
      <c r="AF147" s="98"/>
      <c r="AG147" s="99"/>
      <c r="AH147" s="100"/>
      <c r="AI147" s="101"/>
      <c r="AJ147" s="102"/>
      <c r="AK147" s="212" t="s">
        <v>20</v>
      </c>
      <c r="AL147" s="213"/>
      <c r="AM147" s="81">
        <v>1</v>
      </c>
      <c r="AN147" s="82"/>
    </row>
    <row r="148" spans="30:40" ht="12.75" customHeight="1" thickBot="1" thickTop="1">
      <c r="AD148" s="83"/>
      <c r="AE148" s="84"/>
      <c r="AK148" s="85"/>
      <c r="AL148" s="85"/>
      <c r="AM148" s="85"/>
      <c r="AN148" s="85"/>
    </row>
    <row r="149" spans="30:40" ht="12.75" customHeight="1" thickBot="1">
      <c r="AD149" s="87" t="s">
        <v>3</v>
      </c>
      <c r="AE149" s="88" t="s">
        <v>4</v>
      </c>
      <c r="AF149" s="87" t="s">
        <v>5</v>
      </c>
      <c r="AG149" s="103" t="s">
        <v>6</v>
      </c>
      <c r="AH149" s="214" t="s">
        <v>21</v>
      </c>
      <c r="AI149" s="215"/>
      <c r="AJ149" s="214" t="s">
        <v>22</v>
      </c>
      <c r="AK149" s="215"/>
      <c r="AL149" s="104" t="s">
        <v>23</v>
      </c>
      <c r="AM149" s="104" t="s">
        <v>24</v>
      </c>
      <c r="AN149" s="105" t="s">
        <v>25</v>
      </c>
    </row>
    <row r="150" spans="30:40" ht="12.75" customHeight="1" thickBot="1">
      <c r="AD150" s="93"/>
      <c r="AE150" s="93"/>
      <c r="AF150" s="93"/>
      <c r="AG150" s="93"/>
      <c r="AH150" s="216"/>
      <c r="AI150" s="216"/>
      <c r="AJ150" s="216"/>
      <c r="AK150" s="216"/>
      <c r="AL150" s="93"/>
      <c r="AM150" s="93"/>
      <c r="AN150" s="93"/>
    </row>
    <row r="151" spans="30:40" ht="12.75" customHeight="1" thickTop="1">
      <c r="AD151" s="238" t="e">
        <f>VALUE(K5)</f>
        <v>#VALUE!</v>
      </c>
      <c r="AE151" s="197" t="e">
        <f>VLOOKUP($AD151,$B$7:$E$123,2)</f>
        <v>#VALUE!</v>
      </c>
      <c r="AF151" s="197" t="e">
        <f>VLOOKUP($AD151,$B$7:$E$123,3)</f>
        <v>#VALUE!</v>
      </c>
      <c r="AG151" s="199" t="e">
        <f>VLOOKUP($AD151,$B$7:$E$123,4)</f>
        <v>#VALUE!</v>
      </c>
      <c r="AH151" s="201"/>
      <c r="AI151" s="202"/>
      <c r="AJ151" s="205"/>
      <c r="AK151" s="206"/>
      <c r="AL151" s="173"/>
      <c r="AM151" s="173">
        <v>4</v>
      </c>
      <c r="AN151" s="176"/>
    </row>
    <row r="152" spans="30:40" ht="12.75" customHeight="1" thickBot="1">
      <c r="AD152" s="196"/>
      <c r="AE152" s="198"/>
      <c r="AF152" s="198"/>
      <c r="AG152" s="200"/>
      <c r="AH152" s="203"/>
      <c r="AI152" s="204"/>
      <c r="AJ152" s="207"/>
      <c r="AK152" s="208"/>
      <c r="AL152" s="174"/>
      <c r="AM152" s="175"/>
      <c r="AN152" s="177"/>
    </row>
    <row r="153" spans="30:40" ht="12.75" customHeight="1">
      <c r="AD153" s="239">
        <f>VALUE(K7)</f>
        <v>0</v>
      </c>
      <c r="AE153" s="217" t="e">
        <f>VLOOKUP($AD153,$B$7:$E$123,2)</f>
        <v>#N/A</v>
      </c>
      <c r="AF153" s="217" t="e">
        <f>VLOOKUP($AD153,$B$7:$E$123,3)</f>
        <v>#N/A</v>
      </c>
      <c r="AG153" s="184" t="e">
        <f>VLOOKUP($AD153,$B$7:$E$123,4)</f>
        <v>#N/A</v>
      </c>
      <c r="AH153" s="186"/>
      <c r="AI153" s="187"/>
      <c r="AJ153" s="190"/>
      <c r="AK153" s="191"/>
      <c r="AL153" s="194"/>
      <c r="AM153" s="169"/>
      <c r="AN153" s="171"/>
    </row>
    <row r="154" spans="30:40" ht="12.75" customHeight="1" thickBot="1">
      <c r="AD154" s="179"/>
      <c r="AE154" s="218"/>
      <c r="AF154" s="304"/>
      <c r="AG154" s="304"/>
      <c r="AH154" s="304"/>
      <c r="AI154" s="304"/>
      <c r="AJ154" s="304"/>
      <c r="AK154" s="193"/>
      <c r="AL154" s="170"/>
      <c r="AM154" s="170"/>
      <c r="AN154" s="172"/>
    </row>
    <row r="155" spans="30:40" ht="12.75" customHeight="1" thickTop="1">
      <c r="AD155" s="238">
        <f>VALUE(K9)</f>
        <v>0</v>
      </c>
      <c r="AE155" s="197" t="e">
        <f>VLOOKUP($AD155,$B$7:$E$123,2)</f>
        <v>#N/A</v>
      </c>
      <c r="AF155" s="197" t="e">
        <f>VLOOKUP($AD155,$B$7:$E$123,3)</f>
        <v>#N/A</v>
      </c>
      <c r="AG155" s="199" t="e">
        <f>VLOOKUP($AD155,$B$7:$E$123,4)</f>
        <v>#N/A</v>
      </c>
      <c r="AH155" s="201"/>
      <c r="AI155" s="202"/>
      <c r="AJ155" s="205"/>
      <c r="AK155" s="206"/>
      <c r="AL155" s="173"/>
      <c r="AM155" s="173"/>
      <c r="AN155" s="176"/>
    </row>
    <row r="156" spans="30:40" ht="12.75" customHeight="1" thickBot="1">
      <c r="AD156" s="196"/>
      <c r="AE156" s="198"/>
      <c r="AF156" s="198"/>
      <c r="AG156" s="200"/>
      <c r="AH156" s="203"/>
      <c r="AI156" s="204"/>
      <c r="AJ156" s="207"/>
      <c r="AK156" s="208"/>
      <c r="AL156" s="174"/>
      <c r="AM156" s="175"/>
      <c r="AN156" s="177"/>
    </row>
    <row r="157" spans="30:40" ht="12.75" customHeight="1">
      <c r="AD157" s="239">
        <f>VALUE(K11)</f>
        <v>0</v>
      </c>
      <c r="AE157" s="217" t="e">
        <f>VLOOKUP($AD157,$B$7:$E$123,2)</f>
        <v>#N/A</v>
      </c>
      <c r="AF157" s="217" t="e">
        <f>VLOOKUP($AD157,$B$7:$E$123,3)</f>
        <v>#N/A</v>
      </c>
      <c r="AG157" s="184" t="e">
        <f>VLOOKUP($AD157,$B$7:$E$123,4)</f>
        <v>#N/A</v>
      </c>
      <c r="AH157" s="186"/>
      <c r="AI157" s="187"/>
      <c r="AJ157" s="190"/>
      <c r="AK157" s="191"/>
      <c r="AL157" s="194"/>
      <c r="AM157" s="169"/>
      <c r="AN157" s="171"/>
    </row>
    <row r="158" spans="30:40" ht="12.75" customHeight="1" thickBot="1">
      <c r="AD158" s="179"/>
      <c r="AE158" s="218"/>
      <c r="AF158" s="218"/>
      <c r="AG158" s="185"/>
      <c r="AH158" s="188"/>
      <c r="AI158" s="189"/>
      <c r="AJ158" s="192"/>
      <c r="AK158" s="193"/>
      <c r="AL158" s="170"/>
      <c r="AM158" s="170"/>
      <c r="AN158" s="172"/>
    </row>
    <row r="159" spans="30:40" ht="12.75" customHeight="1" thickTop="1">
      <c r="AD159" s="238">
        <f>VALUE(K13)</f>
        <v>0</v>
      </c>
      <c r="AE159" s="197" t="e">
        <f>VLOOKUP($AD159,$B$7:$E$123,2)</f>
        <v>#N/A</v>
      </c>
      <c r="AF159" s="197" t="e">
        <f>VLOOKUP($AD159,$B$7:$E$123,3)</f>
        <v>#N/A</v>
      </c>
      <c r="AG159" s="199" t="e">
        <f>VLOOKUP($AD159,$B$7:$E$123,4)</f>
        <v>#N/A</v>
      </c>
      <c r="AH159" s="201"/>
      <c r="AI159" s="202"/>
      <c r="AJ159" s="205"/>
      <c r="AK159" s="206"/>
      <c r="AL159" s="173"/>
      <c r="AM159" s="173"/>
      <c r="AN159" s="176"/>
    </row>
    <row r="160" spans="30:40" ht="12.75" customHeight="1" thickBot="1">
      <c r="AD160" s="196"/>
      <c r="AE160" s="198"/>
      <c r="AF160" s="198"/>
      <c r="AG160" s="200"/>
      <c r="AH160" s="203"/>
      <c r="AI160" s="204"/>
      <c r="AJ160" s="207"/>
      <c r="AK160" s="208"/>
      <c r="AL160" s="174"/>
      <c r="AM160" s="175"/>
      <c r="AN160" s="177"/>
    </row>
    <row r="161" spans="30:40" ht="12.75" customHeight="1">
      <c r="AD161" s="239">
        <f>VALUE(K15)</f>
        <v>0</v>
      </c>
      <c r="AE161" s="217" t="e">
        <f>VLOOKUP($AD161,$B$7:$E$123,2)</f>
        <v>#N/A</v>
      </c>
      <c r="AF161" s="217" t="e">
        <f>VLOOKUP($AD161,$B$7:$E$123,3)</f>
        <v>#N/A</v>
      </c>
      <c r="AG161" s="184" t="e">
        <f>VLOOKUP($AD161,$B$7:$E$123,4)</f>
        <v>#N/A</v>
      </c>
      <c r="AH161" s="186"/>
      <c r="AI161" s="187"/>
      <c r="AJ161" s="190"/>
      <c r="AK161" s="191"/>
      <c r="AL161" s="194"/>
      <c r="AM161" s="169"/>
      <c r="AN161" s="171"/>
    </row>
    <row r="162" spans="30:40" ht="24.75" customHeight="1" thickBot="1">
      <c r="AD162" s="179"/>
      <c r="AE162" s="218"/>
      <c r="AF162" s="218"/>
      <c r="AG162" s="185"/>
      <c r="AH162" s="188"/>
      <c r="AI162" s="189"/>
      <c r="AJ162" s="192"/>
      <c r="AK162" s="193"/>
      <c r="AL162" s="170"/>
      <c r="AM162" s="170"/>
      <c r="AN162" s="172"/>
    </row>
    <row r="163" spans="30:40" ht="19.5" customHeight="1" thickTop="1">
      <c r="AD163" s="238">
        <f>VALUE(K17)</f>
        <v>0</v>
      </c>
      <c r="AE163" s="197" t="str">
        <f>$C$3</f>
        <v>ВЕС      23      кг</v>
      </c>
      <c r="AF163" s="197" t="e">
        <f>VLOOKUP($AD163,$B$7:$E$123,3)</f>
        <v>#N/A</v>
      </c>
      <c r="AG163" s="199" t="e">
        <f>VLOOKUP($AD163,$B$7:$E$123,4)</f>
        <v>#N/A</v>
      </c>
      <c r="AH163" s="201"/>
      <c r="AI163" s="202"/>
      <c r="AJ163" s="205"/>
      <c r="AK163" s="206"/>
      <c r="AL163" s="173"/>
      <c r="AM163" s="173"/>
      <c r="AN163" s="176"/>
    </row>
    <row r="164" spans="30:40" ht="12.75" customHeight="1" thickBot="1">
      <c r="AD164" s="196"/>
      <c r="AE164" s="198"/>
      <c r="AF164" s="198"/>
      <c r="AG164" s="200"/>
      <c r="AH164" s="203"/>
      <c r="AI164" s="204"/>
      <c r="AJ164" s="207"/>
      <c r="AK164" s="208"/>
      <c r="AL164" s="174"/>
      <c r="AM164" s="175"/>
      <c r="AN164" s="177"/>
    </row>
    <row r="165" spans="30:40" ht="24.75" customHeight="1">
      <c r="AD165" s="239">
        <f>VALUE(K19)</f>
        <v>0</v>
      </c>
      <c r="AE165" s="217" t="e">
        <f>VLOOKUP($AD165,$B$7:$E$123,2)</f>
        <v>#N/A</v>
      </c>
      <c r="AF165" s="217" t="e">
        <f>VLOOKUP($AD165,$B$7:$E$123,3)</f>
        <v>#N/A</v>
      </c>
      <c r="AG165" s="184" t="e">
        <f>VLOOKUP($AD165,$B$7:$E$123,4)</f>
        <v>#N/A</v>
      </c>
      <c r="AH165" s="186"/>
      <c r="AI165" s="187"/>
      <c r="AJ165" s="190"/>
      <c r="AK165" s="191"/>
      <c r="AL165" s="194"/>
      <c r="AM165" s="169"/>
      <c r="AN165" s="171"/>
    </row>
    <row r="166" spans="30:40" ht="12.75" customHeight="1" thickBot="1">
      <c r="AD166" s="179"/>
      <c r="AE166" s="218"/>
      <c r="AF166" s="218"/>
      <c r="AG166" s="185"/>
      <c r="AH166" s="188"/>
      <c r="AI166" s="189"/>
      <c r="AJ166" s="192"/>
      <c r="AK166" s="193"/>
      <c r="AL166" s="170"/>
      <c r="AM166" s="170"/>
      <c r="AN166" s="172"/>
    </row>
    <row r="167" spans="30:40" ht="12.75" customHeight="1" thickTop="1">
      <c r="AD167" s="178">
        <f>K7</f>
        <v>0</v>
      </c>
      <c r="AE167" s="197" t="e">
        <f>VLOOKUP(AD167,$B$7:$E$123,2)</f>
        <v>#N/A</v>
      </c>
      <c r="AF167" s="197" t="e">
        <f>VLOOKUP(AD167,$B$7:$E$123,3)</f>
        <v>#N/A</v>
      </c>
      <c r="AG167" s="199" t="e">
        <f>VLOOKUP($AD167,$B$7:$E$123,4)</f>
        <v>#N/A</v>
      </c>
      <c r="AH167" s="201"/>
      <c r="AI167" s="202"/>
      <c r="AJ167" s="205"/>
      <c r="AK167" s="206"/>
      <c r="AL167" s="173"/>
      <c r="AM167" s="173"/>
      <c r="AN167" s="176"/>
    </row>
    <row r="168" spans="30:40" ht="12.75" customHeight="1" thickBot="1">
      <c r="AD168" s="231"/>
      <c r="AE168" s="198"/>
      <c r="AF168" s="198"/>
      <c r="AG168" s="200"/>
      <c r="AH168" s="203"/>
      <c r="AI168" s="204"/>
      <c r="AJ168" s="207"/>
      <c r="AK168" s="208"/>
      <c r="AL168" s="174"/>
      <c r="AM168" s="175"/>
      <c r="AN168" s="177"/>
    </row>
    <row r="169" spans="30:40" ht="12.75" customHeight="1">
      <c r="AD169" s="178">
        <f>K9</f>
        <v>0</v>
      </c>
      <c r="AE169" s="217" t="e">
        <f>VLOOKUP(#REF!,$B$7:$E$123,2)</f>
        <v>#REF!</v>
      </c>
      <c r="AF169" s="217" t="e">
        <f>VLOOKUP(#REF!,$B$7:$E$123,3)</f>
        <v>#REF!</v>
      </c>
      <c r="AG169" s="184" t="e">
        <f>VLOOKUP(#REF!,$B$7:$E$123,4)</f>
        <v>#REF!</v>
      </c>
      <c r="AH169" s="186"/>
      <c r="AI169" s="187"/>
      <c r="AJ169" s="190"/>
      <c r="AK169" s="191"/>
      <c r="AL169" s="194"/>
      <c r="AM169" s="169"/>
      <c r="AN169" s="171"/>
    </row>
    <row r="170" spans="30:40" ht="12.75" customHeight="1" thickBot="1">
      <c r="AD170" s="179"/>
      <c r="AE170" s="218"/>
      <c r="AF170" s="218"/>
      <c r="AG170" s="185"/>
      <c r="AH170" s="188"/>
      <c r="AI170" s="189"/>
      <c r="AJ170" s="192"/>
      <c r="AK170" s="193"/>
      <c r="AL170" s="170"/>
      <c r="AM170" s="170"/>
      <c r="AN170" s="172"/>
    </row>
    <row r="171" spans="30:40" ht="12.75" customHeight="1" thickTop="1">
      <c r="AD171" s="178">
        <f>K11</f>
        <v>0</v>
      </c>
      <c r="AE171" s="197" t="e">
        <f>VLOOKUP($AD167,$B$7:$E$123,2)</f>
        <v>#N/A</v>
      </c>
      <c r="AF171" s="197" t="e">
        <f>VLOOKUP($AD167,$B$7:$E$123,3)</f>
        <v>#N/A</v>
      </c>
      <c r="AG171" s="199" t="e">
        <f>VLOOKUP($AD167,$B$7:$E$123,4)</f>
        <v>#N/A</v>
      </c>
      <c r="AH171" s="201"/>
      <c r="AI171" s="202"/>
      <c r="AJ171" s="205"/>
      <c r="AK171" s="206"/>
      <c r="AL171" s="173"/>
      <c r="AM171" s="173"/>
      <c r="AN171" s="176"/>
    </row>
    <row r="172" spans="30:40" ht="12.75" customHeight="1" thickBot="1">
      <c r="AD172" s="231"/>
      <c r="AE172" s="198"/>
      <c r="AF172" s="219"/>
      <c r="AG172" s="200"/>
      <c r="AH172" s="203"/>
      <c r="AI172" s="204"/>
      <c r="AJ172" s="207"/>
      <c r="AK172" s="208"/>
      <c r="AL172" s="174"/>
      <c r="AM172" s="175"/>
      <c r="AN172" s="177"/>
    </row>
    <row r="173" spans="30:40" ht="12.75" customHeight="1">
      <c r="AD173" s="178">
        <f>K13</f>
        <v>0</v>
      </c>
      <c r="AE173" s="217" t="e">
        <f>VLOOKUP($AD169,$B$7:$E$123,2)</f>
        <v>#N/A</v>
      </c>
      <c r="AF173" s="217" t="e">
        <f>VLOOKUP($AD169,$B$7:$E$123,3)</f>
        <v>#N/A</v>
      </c>
      <c r="AG173" s="184" t="e">
        <f>VLOOKUP($AD169,$B$7:$E$123,4)</f>
        <v>#N/A</v>
      </c>
      <c r="AH173" s="186"/>
      <c r="AI173" s="187"/>
      <c r="AJ173" s="190"/>
      <c r="AK173" s="191"/>
      <c r="AL173" s="194"/>
      <c r="AM173" s="169"/>
      <c r="AN173" s="171"/>
    </row>
    <row r="174" spans="30:40" ht="12.75" customHeight="1" thickBot="1">
      <c r="AD174" s="179"/>
      <c r="AE174" s="218"/>
      <c r="AF174" s="218"/>
      <c r="AG174" s="185"/>
      <c r="AH174" s="188"/>
      <c r="AI174" s="189"/>
      <c r="AJ174" s="192"/>
      <c r="AK174" s="193"/>
      <c r="AL174" s="170"/>
      <c r="AM174" s="170"/>
      <c r="AN174" s="172"/>
    </row>
    <row r="175" spans="30:40" ht="12.75" customHeight="1" thickTop="1">
      <c r="AD175" s="178">
        <f>K15</f>
        <v>0</v>
      </c>
      <c r="AE175" s="197" t="e">
        <f>VLOOKUP($AD171,$B$7:$E$123,2)</f>
        <v>#N/A</v>
      </c>
      <c r="AF175" s="197" t="e">
        <f>VLOOKUP($AD171,$B$7:$E$123,3)</f>
        <v>#N/A</v>
      </c>
      <c r="AG175" s="199" t="e">
        <f>VLOOKUP($AD171,$B$7:$E$123,4)</f>
        <v>#N/A</v>
      </c>
      <c r="AH175" s="201"/>
      <c r="AI175" s="202"/>
      <c r="AJ175" s="205"/>
      <c r="AK175" s="206"/>
      <c r="AL175" s="173"/>
      <c r="AM175" s="173"/>
      <c r="AN175" s="176"/>
    </row>
    <row r="176" spans="30:40" ht="12.75" customHeight="1" thickBot="1">
      <c r="AD176" s="231"/>
      <c r="AE176" s="198"/>
      <c r="AF176" s="219"/>
      <c r="AG176" s="200"/>
      <c r="AH176" s="203"/>
      <c r="AI176" s="204"/>
      <c r="AJ176" s="207"/>
      <c r="AK176" s="208"/>
      <c r="AL176" s="174"/>
      <c r="AM176" s="175"/>
      <c r="AN176" s="177"/>
    </row>
    <row r="177" spans="30:40" ht="12.75" customHeight="1">
      <c r="AD177" s="178">
        <f>K17</f>
        <v>0</v>
      </c>
      <c r="AE177" s="217" t="e">
        <f>VLOOKUP($AD173,$B$7:$E$123,2)</f>
        <v>#N/A</v>
      </c>
      <c r="AF177" s="217" t="e">
        <f>VLOOKUP($AD173,$B$7:$E$123,3)</f>
        <v>#N/A</v>
      </c>
      <c r="AG177" s="184" t="e">
        <f>VLOOKUP($AD173,$B$7:$E$123,4)</f>
        <v>#N/A</v>
      </c>
      <c r="AH177" s="186"/>
      <c r="AI177" s="187"/>
      <c r="AJ177" s="190"/>
      <c r="AK177" s="191"/>
      <c r="AL177" s="194"/>
      <c r="AM177" s="169"/>
      <c r="AN177" s="171"/>
    </row>
    <row r="178" spans="30:40" ht="12.75" customHeight="1" thickBot="1">
      <c r="AD178" s="179"/>
      <c r="AE178" s="218"/>
      <c r="AF178" s="218"/>
      <c r="AG178" s="185"/>
      <c r="AH178" s="188"/>
      <c r="AI178" s="189"/>
      <c r="AJ178" s="192"/>
      <c r="AK178" s="193"/>
      <c r="AL178" s="170"/>
      <c r="AM178" s="170"/>
      <c r="AN178" s="172"/>
    </row>
    <row r="179" spans="30:40" ht="12.75" customHeight="1" thickTop="1">
      <c r="AD179" s="178">
        <f>K19</f>
        <v>0</v>
      </c>
      <c r="AE179" s="197" t="e">
        <f>VLOOKUP($AD175,$B$7:$E$123,2)</f>
        <v>#N/A</v>
      </c>
      <c r="AF179" s="197" t="e">
        <f>VLOOKUP($AD175,$B$7:$E$123,3)</f>
        <v>#N/A</v>
      </c>
      <c r="AG179" s="199" t="e">
        <f>VLOOKUP($AD175,$B$7:$E$123,4)</f>
        <v>#N/A</v>
      </c>
      <c r="AH179" s="201"/>
      <c r="AI179" s="202"/>
      <c r="AJ179" s="205"/>
      <c r="AK179" s="206"/>
      <c r="AL179" s="173"/>
      <c r="AM179" s="173"/>
      <c r="AN179" s="176"/>
    </row>
    <row r="180" spans="30:40" ht="12.75" customHeight="1" thickBot="1">
      <c r="AD180" s="231"/>
      <c r="AE180" s="198"/>
      <c r="AF180" s="219"/>
      <c r="AG180" s="200"/>
      <c r="AH180" s="203"/>
      <c r="AI180" s="204"/>
      <c r="AJ180" s="207"/>
      <c r="AK180" s="208"/>
      <c r="AL180" s="174"/>
      <c r="AM180" s="175"/>
      <c r="AN180" s="177"/>
    </row>
    <row r="181" spans="30:40" ht="12.75" customHeight="1">
      <c r="AD181" s="178">
        <f>K21</f>
        <v>0</v>
      </c>
      <c r="AE181" s="217" t="e">
        <f>VLOOKUP($AD177,$B$7:$E$123,2)</f>
        <v>#N/A</v>
      </c>
      <c r="AF181" s="217" t="e">
        <f>VLOOKUP($AD177,$B$7:$E$123,3)</f>
        <v>#N/A</v>
      </c>
      <c r="AG181" s="184" t="e">
        <f>VLOOKUP($AD177,$B$7:$E$123,4)</f>
        <v>#N/A</v>
      </c>
      <c r="AH181" s="186"/>
      <c r="AI181" s="187"/>
      <c r="AJ181" s="190"/>
      <c r="AK181" s="191"/>
      <c r="AL181" s="194"/>
      <c r="AM181" s="169"/>
      <c r="AN181" s="171"/>
    </row>
    <row r="182" spans="30:40" ht="12.75" customHeight="1" thickBot="1">
      <c r="AD182" s="179"/>
      <c r="AE182" s="218"/>
      <c r="AF182" s="218"/>
      <c r="AG182" s="185"/>
      <c r="AH182" s="188"/>
      <c r="AI182" s="189"/>
      <c r="AJ182" s="192"/>
      <c r="AK182" s="193"/>
      <c r="AL182" s="170"/>
      <c r="AM182" s="170"/>
      <c r="AN182" s="172"/>
    </row>
    <row r="183" ht="12.75" customHeight="1" thickTop="1">
      <c r="AD183" s="178">
        <f>K23</f>
        <v>0</v>
      </c>
    </row>
    <row r="184" ht="12.75" customHeight="1">
      <c r="AD184" s="231"/>
    </row>
    <row r="185" spans="30:36" ht="12.75" customHeight="1">
      <c r="AD185" s="178">
        <f>K25</f>
        <v>0</v>
      </c>
      <c r="AF185" s="96" t="s">
        <v>26</v>
      </c>
      <c r="AG185" s="96"/>
      <c r="AH185" s="3"/>
      <c r="AI185" s="19"/>
      <c r="AJ185" s="19"/>
    </row>
    <row r="186" ht="12.75" customHeight="1" thickBot="1">
      <c r="AD186" s="179"/>
    </row>
    <row r="187" ht="12.75" customHeight="1" thickTop="1">
      <c r="AD187" s="178">
        <f>K27</f>
        <v>0</v>
      </c>
    </row>
    <row r="188" ht="12.75" customHeight="1">
      <c r="AD188" s="231"/>
    </row>
    <row r="189" ht="12.75" customHeight="1">
      <c r="AD189" s="178">
        <f>K29</f>
        <v>0</v>
      </c>
    </row>
    <row r="190" ht="12.75" customHeight="1" thickBot="1">
      <c r="AD190" s="179"/>
    </row>
    <row r="191" ht="12.75" customHeight="1" thickTop="1">
      <c r="AD191" s="178">
        <f>K31</f>
        <v>0</v>
      </c>
    </row>
    <row r="192" ht="12.75" customHeight="1">
      <c r="AD192" s="231"/>
    </row>
    <row r="193" ht="12.75" customHeight="1">
      <c r="AD193" s="178">
        <f>K33</f>
        <v>0</v>
      </c>
    </row>
    <row r="194" ht="12.75" customHeight="1" thickBot="1">
      <c r="AD194" s="179"/>
    </row>
    <row r="195" ht="12.75" customHeight="1" thickTop="1">
      <c r="AD195" s="178">
        <f>K35</f>
        <v>0</v>
      </c>
    </row>
    <row r="196" ht="12.75" customHeight="1">
      <c r="AD196" s="231"/>
    </row>
    <row r="197" ht="12.75" customHeight="1">
      <c r="AD197" s="178">
        <f>K37</f>
        <v>0</v>
      </c>
    </row>
    <row r="198" ht="12.75" customHeight="1" thickBot="1">
      <c r="AD198" s="179"/>
    </row>
    <row r="199" ht="12.75" customHeight="1" thickTop="1"/>
    <row r="200" ht="12.75" customHeight="1"/>
    <row r="201" spans="32:33" ht="22.5" customHeight="1">
      <c r="AF201" s="97"/>
      <c r="AG201" s="97"/>
    </row>
    <row r="202" spans="30:40" ht="24.75" customHeight="1">
      <c r="AD202" s="209" t="s">
        <v>18</v>
      </c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</row>
    <row r="203" spans="30:40" ht="19.5" customHeight="1">
      <c r="AD203" s="79" t="s">
        <v>13</v>
      </c>
      <c r="AE203" s="80" t="str">
        <f>$C$3</f>
        <v>ВЕС      23      кг</v>
      </c>
      <c r="AF203" s="79"/>
      <c r="AG203" s="79"/>
      <c r="AH203" s="210" t="s">
        <v>28</v>
      </c>
      <c r="AI203" s="211"/>
      <c r="AJ203" s="79"/>
      <c r="AK203" s="212" t="s">
        <v>20</v>
      </c>
      <c r="AL203" s="213"/>
      <c r="AM203" s="81">
        <v>1</v>
      </c>
      <c r="AN203" s="82"/>
    </row>
    <row r="204" spans="30:40" ht="12.75" customHeight="1" thickBot="1">
      <c r="AD204" s="83"/>
      <c r="AE204" s="84"/>
      <c r="AF204" s="85"/>
      <c r="AG204" s="85"/>
      <c r="AH204" s="86"/>
      <c r="AI204" s="85"/>
      <c r="AJ204" s="85"/>
      <c r="AK204" s="85"/>
      <c r="AL204" s="85"/>
      <c r="AM204" s="85"/>
      <c r="AN204" s="85"/>
    </row>
    <row r="205" spans="30:40" ht="24.75" customHeight="1" thickBot="1">
      <c r="AD205" s="87" t="s">
        <v>3</v>
      </c>
      <c r="AE205" s="88" t="s">
        <v>4</v>
      </c>
      <c r="AF205" s="87" t="s">
        <v>5</v>
      </c>
      <c r="AG205" s="103" t="s">
        <v>6</v>
      </c>
      <c r="AH205" s="298" t="s">
        <v>21</v>
      </c>
      <c r="AI205" s="215"/>
      <c r="AJ205" s="214" t="s">
        <v>22</v>
      </c>
      <c r="AK205" s="215"/>
      <c r="AL205" s="104" t="s">
        <v>23</v>
      </c>
      <c r="AM205" s="104" t="s">
        <v>24</v>
      </c>
      <c r="AN205" s="105" t="s">
        <v>25</v>
      </c>
    </row>
    <row r="206" spans="30:40" ht="12.75" customHeight="1" thickBot="1">
      <c r="AD206" s="93"/>
      <c r="AE206" s="93"/>
      <c r="AF206" s="93"/>
      <c r="AG206" s="93"/>
      <c r="AH206" s="216"/>
      <c r="AI206" s="216"/>
      <c r="AJ206" s="216"/>
      <c r="AK206" s="216"/>
      <c r="AL206" s="93"/>
      <c r="AM206" s="93"/>
      <c r="AN206" s="93"/>
    </row>
    <row r="207" spans="30:40" ht="12.75" customHeight="1" thickTop="1">
      <c r="AD207" s="238">
        <f>VALUE(N6)</f>
        <v>0</v>
      </c>
      <c r="AE207" s="197" t="e">
        <f>VLOOKUP($AD207,$B$7:$E$123,2)</f>
        <v>#N/A</v>
      </c>
      <c r="AF207" s="199" t="e">
        <f>VLOOKUP($AD207,$B$7:$E$123,3)</f>
        <v>#N/A</v>
      </c>
      <c r="AG207" s="199" t="e">
        <f>VLOOKUP($AD207,$B$7:$E$123,4)</f>
        <v>#N/A</v>
      </c>
      <c r="AH207" s="201"/>
      <c r="AI207" s="202"/>
      <c r="AJ207" s="205"/>
      <c r="AK207" s="206"/>
      <c r="AL207" s="173"/>
      <c r="AM207" s="173"/>
      <c r="AN207" s="176"/>
    </row>
    <row r="208" spans="30:40" ht="12.75" customHeight="1" thickBot="1">
      <c r="AD208" s="196"/>
      <c r="AE208" s="198"/>
      <c r="AF208" s="200"/>
      <c r="AG208" s="200"/>
      <c r="AH208" s="203"/>
      <c r="AI208" s="204"/>
      <c r="AJ208" s="207"/>
      <c r="AK208" s="208"/>
      <c r="AL208" s="174"/>
      <c r="AM208" s="175"/>
      <c r="AN208" s="177"/>
    </row>
    <row r="209" spans="30:40" ht="12.75" customHeight="1">
      <c r="AD209" s="231" t="e">
        <f>VALUE(N10)</f>
        <v>#REF!</v>
      </c>
      <c r="AE209" s="180" t="e">
        <f>VLOOKUP($AD209,$B$7:$E$123,2)</f>
        <v>#REF!</v>
      </c>
      <c r="AF209" s="182" t="e">
        <f>VLOOKUP($AD209,$B$7:$E$123,3)</f>
        <v>#REF!</v>
      </c>
      <c r="AG209" s="182" t="e">
        <f>VLOOKUP($AD209,$B$7:$E$123,4)</f>
        <v>#REF!</v>
      </c>
      <c r="AH209" s="186"/>
      <c r="AI209" s="187"/>
      <c r="AJ209" s="190"/>
      <c r="AK209" s="191"/>
      <c r="AL209" s="194"/>
      <c r="AM209" s="169"/>
      <c r="AN209" s="171"/>
    </row>
    <row r="210" spans="30:40" ht="12.75" customHeight="1" thickBot="1">
      <c r="AD210" s="179"/>
      <c r="AE210" s="181"/>
      <c r="AF210" s="183"/>
      <c r="AG210" s="183"/>
      <c r="AH210" s="188"/>
      <c r="AI210" s="189"/>
      <c r="AJ210" s="192"/>
      <c r="AK210" s="193"/>
      <c r="AL210" s="170"/>
      <c r="AM210" s="170"/>
      <c r="AN210" s="172"/>
    </row>
    <row r="211" spans="30:40" ht="12.75" customHeight="1" thickTop="1">
      <c r="AD211" s="238">
        <f>VALUE(N14)</f>
        <v>0</v>
      </c>
      <c r="AE211" s="234" t="e">
        <f>VLOOKUP($AD211,$B$7:$E$123,2)</f>
        <v>#N/A</v>
      </c>
      <c r="AF211" s="236" t="e">
        <f>VLOOKUP($AD211,$B$7:$E$123,3)</f>
        <v>#N/A</v>
      </c>
      <c r="AG211" s="199" t="e">
        <f>VLOOKUP($AD211,$B$7:$E$123,4)</f>
        <v>#N/A</v>
      </c>
      <c r="AH211" s="201"/>
      <c r="AI211" s="202"/>
      <c r="AJ211" s="205"/>
      <c r="AK211" s="206"/>
      <c r="AL211" s="173"/>
      <c r="AM211" s="173"/>
      <c r="AN211" s="176"/>
    </row>
    <row r="212" spans="30:40" ht="12.75" customHeight="1" thickBot="1">
      <c r="AD212" s="231"/>
      <c r="AE212" s="235"/>
      <c r="AF212" s="237"/>
      <c r="AG212" s="200"/>
      <c r="AH212" s="203"/>
      <c r="AI212" s="204"/>
      <c r="AJ212" s="207"/>
      <c r="AK212" s="208"/>
      <c r="AL212" s="174"/>
      <c r="AM212" s="175"/>
      <c r="AN212" s="177"/>
    </row>
    <row r="213" spans="30:40" ht="12.75" customHeight="1">
      <c r="AD213" s="239" t="e">
        <f>VALUE(N18)</f>
        <v>#REF!</v>
      </c>
      <c r="AE213" s="232" t="e">
        <f>VLOOKUP($AD213,$B$7:$E$123,2)</f>
        <v>#REF!</v>
      </c>
      <c r="AF213" s="182" t="e">
        <f>VLOOKUP($AD213,$B$7:$E$123,3)</f>
        <v>#REF!</v>
      </c>
      <c r="AG213" s="182" t="e">
        <f>VLOOKUP($AD213,$B$7:$E$123,4)</f>
        <v>#REF!</v>
      </c>
      <c r="AH213" s="186"/>
      <c r="AI213" s="187"/>
      <c r="AJ213" s="190"/>
      <c r="AK213" s="191"/>
      <c r="AL213" s="194"/>
      <c r="AM213" s="169"/>
      <c r="AN213" s="171"/>
    </row>
    <row r="214" spans="30:40" ht="12.75" customHeight="1" thickBot="1">
      <c r="AD214" s="179"/>
      <c r="AE214" s="233"/>
      <c r="AF214" s="183"/>
      <c r="AG214" s="183"/>
      <c r="AH214" s="188"/>
      <c r="AI214" s="189"/>
      <c r="AJ214" s="192"/>
      <c r="AK214" s="193"/>
      <c r="AL214" s="170"/>
      <c r="AM214" s="170"/>
      <c r="AN214" s="172"/>
    </row>
    <row r="215" spans="30:40" ht="12.75" customHeight="1" thickTop="1">
      <c r="AD215" s="238">
        <f>VALUE(N22)</f>
        <v>0</v>
      </c>
      <c r="AE215" s="234" t="e">
        <f>VLOOKUP($AD215,$B$7:$E$123,2)</f>
        <v>#N/A</v>
      </c>
      <c r="AF215" s="236" t="e">
        <f>VLOOKUP($AD215,$B$7:$E$123,3)</f>
        <v>#N/A</v>
      </c>
      <c r="AG215" s="199" t="e">
        <f>VLOOKUP($AD215,$B$7:$E$123,4)</f>
        <v>#N/A</v>
      </c>
      <c r="AH215" s="201"/>
      <c r="AI215" s="202"/>
      <c r="AJ215" s="205"/>
      <c r="AK215" s="206"/>
      <c r="AL215" s="173"/>
      <c r="AM215" s="173"/>
      <c r="AN215" s="176"/>
    </row>
    <row r="216" spans="30:40" ht="12.75" customHeight="1" thickBot="1">
      <c r="AD216" s="231"/>
      <c r="AE216" s="235"/>
      <c r="AF216" s="237"/>
      <c r="AG216" s="200"/>
      <c r="AH216" s="203"/>
      <c r="AI216" s="204"/>
      <c r="AJ216" s="207"/>
      <c r="AK216" s="208"/>
      <c r="AL216" s="174"/>
      <c r="AM216" s="175"/>
      <c r="AN216" s="177"/>
    </row>
    <row r="217" spans="30:40" ht="12.75" customHeight="1">
      <c r="AD217" s="239" t="e">
        <f>VALUE(N26)</f>
        <v>#REF!</v>
      </c>
      <c r="AE217" s="232" t="e">
        <f>VLOOKUP($AD217,$B$7:$E$123,2)</f>
        <v>#REF!</v>
      </c>
      <c r="AF217" s="182" t="e">
        <f>VLOOKUP($AD217,$B$7:$E$123,3)</f>
        <v>#REF!</v>
      </c>
      <c r="AG217" s="182" t="e">
        <f>VLOOKUP($AD217,$B$7:$E$123,4)</f>
        <v>#REF!</v>
      </c>
      <c r="AH217" s="186"/>
      <c r="AI217" s="187"/>
      <c r="AJ217" s="190"/>
      <c r="AK217" s="191"/>
      <c r="AL217" s="194"/>
      <c r="AM217" s="169"/>
      <c r="AN217" s="171"/>
    </row>
    <row r="218" spans="30:40" ht="12.75" customHeight="1" thickBot="1">
      <c r="AD218" s="179"/>
      <c r="AE218" s="233"/>
      <c r="AF218" s="183"/>
      <c r="AG218" s="183"/>
      <c r="AH218" s="188"/>
      <c r="AI218" s="189"/>
      <c r="AJ218" s="192"/>
      <c r="AK218" s="193"/>
      <c r="AL218" s="170"/>
      <c r="AM218" s="170"/>
      <c r="AN218" s="172"/>
    </row>
    <row r="219" spans="30:40" ht="12.75" customHeight="1" thickTop="1">
      <c r="AD219" s="238">
        <f>VALUE(N30)</f>
        <v>0</v>
      </c>
      <c r="AE219" s="234" t="e">
        <f>VLOOKUP($AD219,$B$7:$E$123,2)</f>
        <v>#N/A</v>
      </c>
      <c r="AF219" s="236" t="e">
        <f>VLOOKUP($AD219,$B$7:$E$123,3)</f>
        <v>#N/A</v>
      </c>
      <c r="AG219" s="199" t="e">
        <f>VLOOKUP($AD219,$B$7:$E$123,4)</f>
        <v>#N/A</v>
      </c>
      <c r="AH219" s="201"/>
      <c r="AI219" s="202"/>
      <c r="AJ219" s="205"/>
      <c r="AK219" s="206"/>
      <c r="AL219" s="173"/>
      <c r="AM219" s="173"/>
      <c r="AN219" s="176"/>
    </row>
    <row r="220" spans="30:40" ht="12.75" customHeight="1" thickBot="1">
      <c r="AD220" s="231"/>
      <c r="AE220" s="235"/>
      <c r="AF220" s="237"/>
      <c r="AG220" s="200"/>
      <c r="AH220" s="203"/>
      <c r="AI220" s="204"/>
      <c r="AJ220" s="207"/>
      <c r="AK220" s="208"/>
      <c r="AL220" s="174"/>
      <c r="AM220" s="175"/>
      <c r="AN220" s="177"/>
    </row>
    <row r="221" spans="30:40" ht="12.75" customHeight="1">
      <c r="AD221" s="239" t="e">
        <f>VALUE(N34)</f>
        <v>#REF!</v>
      </c>
      <c r="AE221" s="232" t="e">
        <f>VLOOKUP($AD221,$B$7:$E$123,2)</f>
        <v>#REF!</v>
      </c>
      <c r="AF221" s="182" t="e">
        <f>VLOOKUP($AD221,$B$7:$E$123,3)</f>
        <v>#REF!</v>
      </c>
      <c r="AG221" s="182" t="e">
        <f>VLOOKUP($AD221,$B$7:$E$123,4)</f>
        <v>#REF!</v>
      </c>
      <c r="AH221" s="186"/>
      <c r="AI221" s="187"/>
      <c r="AJ221" s="190"/>
      <c r="AK221" s="191"/>
      <c r="AL221" s="194"/>
      <c r="AM221" s="169"/>
      <c r="AN221" s="171"/>
    </row>
    <row r="222" spans="30:40" ht="12.75" customHeight="1" thickBot="1">
      <c r="AD222" s="231"/>
      <c r="AE222" s="233"/>
      <c r="AF222" s="183"/>
      <c r="AG222" s="183"/>
      <c r="AH222" s="188"/>
      <c r="AI222" s="189"/>
      <c r="AJ222" s="192"/>
      <c r="AK222" s="193"/>
      <c r="AL222" s="170"/>
      <c r="AM222" s="170"/>
      <c r="AN222" s="172"/>
    </row>
    <row r="223" spans="30:40" ht="12.75" customHeight="1" thickTop="1">
      <c r="AD223" s="106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30:40" ht="12.75" customHeight="1"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ht="12.75" customHeight="1"/>
    <row r="226" spans="32:36" ht="22.5" customHeight="1">
      <c r="AF226" s="96" t="s">
        <v>26</v>
      </c>
      <c r="AG226" s="96"/>
      <c r="AH226" s="3"/>
      <c r="AI226" s="19"/>
      <c r="AJ226" s="19"/>
    </row>
    <row r="227" ht="12.75" customHeight="1"/>
    <row r="228" ht="12.75" customHeight="1"/>
    <row r="229" spans="30:40" ht="24.75" customHeight="1">
      <c r="AD229" s="209" t="s">
        <v>18</v>
      </c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</row>
    <row r="230" spans="30:40" ht="19.5" customHeight="1">
      <c r="AD230" s="79" t="s">
        <v>13</v>
      </c>
      <c r="AE230" s="80" t="str">
        <f>C3</f>
        <v>ВЕС      23      кг</v>
      </c>
      <c r="AF230" s="79"/>
      <c r="AG230" s="79"/>
      <c r="AH230" s="210" t="s">
        <v>29</v>
      </c>
      <c r="AI230" s="211"/>
      <c r="AJ230" s="79"/>
      <c r="AK230" s="212" t="s">
        <v>20</v>
      </c>
      <c r="AL230" s="213"/>
      <c r="AM230" s="81">
        <v>1</v>
      </c>
      <c r="AN230" s="82"/>
    </row>
    <row r="231" spans="30:40" ht="12.75" customHeight="1" thickBot="1">
      <c r="AD231" s="83"/>
      <c r="AE231" s="84"/>
      <c r="AF231" s="85"/>
      <c r="AG231" s="85"/>
      <c r="AH231" s="86"/>
      <c r="AI231" s="85"/>
      <c r="AJ231" s="85"/>
      <c r="AK231" s="85"/>
      <c r="AL231" s="85"/>
      <c r="AM231" s="85"/>
      <c r="AN231" s="85"/>
    </row>
    <row r="232" spans="30:40" ht="24.75" customHeight="1" thickBot="1">
      <c r="AD232" s="87" t="s">
        <v>3</v>
      </c>
      <c r="AE232" s="88" t="s">
        <v>4</v>
      </c>
      <c r="AF232" s="87" t="s">
        <v>5</v>
      </c>
      <c r="AG232" s="103" t="s">
        <v>6</v>
      </c>
      <c r="AH232" s="298" t="s">
        <v>21</v>
      </c>
      <c r="AI232" s="215"/>
      <c r="AJ232" s="214" t="s">
        <v>22</v>
      </c>
      <c r="AK232" s="215"/>
      <c r="AL232" s="104" t="s">
        <v>23</v>
      </c>
      <c r="AM232" s="104" t="s">
        <v>24</v>
      </c>
      <c r="AN232" s="105" t="s">
        <v>25</v>
      </c>
    </row>
    <row r="233" spans="30:40" ht="12.75" customHeight="1" thickBot="1">
      <c r="AD233" s="93"/>
      <c r="AE233" s="93"/>
      <c r="AF233" s="93"/>
      <c r="AG233" s="93"/>
      <c r="AH233" s="216"/>
      <c r="AI233" s="216"/>
      <c r="AJ233" s="216"/>
      <c r="AK233" s="216"/>
      <c r="AL233" s="93"/>
      <c r="AM233" s="93"/>
      <c r="AN233" s="93"/>
    </row>
    <row r="234" spans="30:40" ht="12.75" customHeight="1" thickTop="1">
      <c r="AD234" s="238">
        <f>VALUE(Q8)</f>
        <v>0</v>
      </c>
      <c r="AE234" s="197" t="e">
        <f>VLOOKUP($AD234,$B$7:$E$123,2)</f>
        <v>#N/A</v>
      </c>
      <c r="AF234" s="199" t="e">
        <f>VLOOKUP($AD234,$B$7:$E$123,3)</f>
        <v>#N/A</v>
      </c>
      <c r="AG234" s="199" t="e">
        <f>VLOOKUP($AD234,$B$7:$E$123,4)</f>
        <v>#N/A</v>
      </c>
      <c r="AH234" s="201"/>
      <c r="AI234" s="202"/>
      <c r="AJ234" s="205"/>
      <c r="AK234" s="206"/>
      <c r="AL234" s="173"/>
      <c r="AM234" s="173"/>
      <c r="AN234" s="176"/>
    </row>
    <row r="235" spans="30:40" ht="12.75" customHeight="1" thickBot="1">
      <c r="AD235" s="196"/>
      <c r="AE235" s="198"/>
      <c r="AF235" s="200"/>
      <c r="AG235" s="200"/>
      <c r="AH235" s="203"/>
      <c r="AI235" s="204"/>
      <c r="AJ235" s="207"/>
      <c r="AK235" s="208"/>
      <c r="AL235" s="174"/>
      <c r="AM235" s="175"/>
      <c r="AN235" s="177"/>
    </row>
    <row r="236" spans="30:40" ht="12.75" customHeight="1">
      <c r="AD236" s="231">
        <f>VALUE(Q16)</f>
        <v>0</v>
      </c>
      <c r="AE236" s="180" t="e">
        <f>VLOOKUP($AD236,$B$7:$E$123,2)</f>
        <v>#N/A</v>
      </c>
      <c r="AF236" s="182" t="e">
        <f>VLOOKUP($AD236,$B$7:$E$123,3)</f>
        <v>#N/A</v>
      </c>
      <c r="AG236" s="182" t="e">
        <f>VLOOKUP($AD236,$B$7:$E$123,4)</f>
        <v>#N/A</v>
      </c>
      <c r="AH236" s="186"/>
      <c r="AI236" s="187"/>
      <c r="AJ236" s="190"/>
      <c r="AK236" s="191"/>
      <c r="AL236" s="194"/>
      <c r="AM236" s="169"/>
      <c r="AN236" s="171"/>
    </row>
    <row r="237" spans="30:40" ht="12.75" customHeight="1" thickBot="1">
      <c r="AD237" s="179"/>
      <c r="AE237" s="181"/>
      <c r="AF237" s="183"/>
      <c r="AG237" s="183"/>
      <c r="AH237" s="188"/>
      <c r="AI237" s="189"/>
      <c r="AJ237" s="192"/>
      <c r="AK237" s="193"/>
      <c r="AL237" s="170"/>
      <c r="AM237" s="170"/>
      <c r="AN237" s="172"/>
    </row>
    <row r="238" spans="30:40" ht="12.75" customHeight="1" thickTop="1">
      <c r="AD238" s="238">
        <f>VALUE(Q24)</f>
        <v>0</v>
      </c>
      <c r="AE238" s="234" t="e">
        <f>VLOOKUP($AD238,$B$7:$E$123,2)</f>
        <v>#N/A</v>
      </c>
      <c r="AF238" s="236" t="e">
        <f>VLOOKUP($AD238,$B$7:$E$123,3)</f>
        <v>#N/A</v>
      </c>
      <c r="AG238" s="199" t="e">
        <f>VLOOKUP($AD238,$B$7:$E$123,4)</f>
        <v>#N/A</v>
      </c>
      <c r="AH238" s="201"/>
      <c r="AI238" s="202"/>
      <c r="AJ238" s="205"/>
      <c r="AK238" s="206"/>
      <c r="AL238" s="173"/>
      <c r="AM238" s="173"/>
      <c r="AN238" s="176"/>
    </row>
    <row r="239" spans="30:40" ht="12.75" customHeight="1" thickBot="1">
      <c r="AD239" s="196"/>
      <c r="AE239" s="235"/>
      <c r="AF239" s="237"/>
      <c r="AG239" s="200"/>
      <c r="AH239" s="203"/>
      <c r="AI239" s="204"/>
      <c r="AJ239" s="207"/>
      <c r="AK239" s="208"/>
      <c r="AL239" s="174"/>
      <c r="AM239" s="175"/>
      <c r="AN239" s="177"/>
    </row>
    <row r="240" spans="30:40" ht="12.75" customHeight="1">
      <c r="AD240" s="231">
        <f>VALUE(Q32)</f>
        <v>0</v>
      </c>
      <c r="AE240" s="232" t="e">
        <f>VLOOKUP($AD240,$B$7:$E$123,2)</f>
        <v>#N/A</v>
      </c>
      <c r="AF240" s="182" t="e">
        <f>VLOOKUP($AD240,$B$7:$E$123,3)</f>
        <v>#N/A</v>
      </c>
      <c r="AG240" s="182" t="e">
        <f>VLOOKUP($AD240,$B$7:$E$123,4)</f>
        <v>#N/A</v>
      </c>
      <c r="AH240" s="186"/>
      <c r="AI240" s="187"/>
      <c r="AJ240" s="190"/>
      <c r="AK240" s="191"/>
      <c r="AL240" s="194"/>
      <c r="AM240" s="169"/>
      <c r="AN240" s="171"/>
    </row>
    <row r="241" spans="30:40" ht="12.75" customHeight="1" thickBot="1">
      <c r="AD241" s="231"/>
      <c r="AE241" s="233"/>
      <c r="AF241" s="183"/>
      <c r="AG241" s="183"/>
      <c r="AH241" s="188"/>
      <c r="AI241" s="189"/>
      <c r="AJ241" s="192"/>
      <c r="AK241" s="193"/>
      <c r="AL241" s="170"/>
      <c r="AM241" s="170"/>
      <c r="AN241" s="172"/>
    </row>
    <row r="242" ht="12.75" customHeight="1" thickTop="1">
      <c r="AD242" s="107"/>
    </row>
    <row r="243" ht="12.75" customHeight="1"/>
    <row r="244" spans="32:36" ht="22.5" customHeight="1">
      <c r="AF244" s="97" t="s">
        <v>26</v>
      </c>
      <c r="AG244" s="52"/>
      <c r="AH244" s="3"/>
      <c r="AI244" s="19"/>
      <c r="AJ244" s="19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spans="30:40" ht="24.75" customHeight="1">
      <c r="AD263" s="209" t="s">
        <v>18</v>
      </c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</row>
    <row r="264" spans="30:40" ht="19.5" customHeight="1">
      <c r="AD264" s="79" t="s">
        <v>13</v>
      </c>
      <c r="AE264" s="80" t="str">
        <f>C3</f>
        <v>ВЕС      23      кг</v>
      </c>
      <c r="AF264" s="79"/>
      <c r="AG264" s="79"/>
      <c r="AH264" s="210" t="s">
        <v>30</v>
      </c>
      <c r="AI264" s="211"/>
      <c r="AJ264" s="79"/>
      <c r="AK264" s="212" t="s">
        <v>20</v>
      </c>
      <c r="AL264" s="213"/>
      <c r="AM264" s="81">
        <v>1</v>
      </c>
      <c r="AN264" s="82"/>
    </row>
    <row r="265" spans="30:40" ht="12.75" customHeight="1" thickBot="1">
      <c r="AD265" s="83" t="s">
        <v>18</v>
      </c>
      <c r="AE265" s="84"/>
      <c r="AF265" s="85"/>
      <c r="AG265" s="85"/>
      <c r="AH265" s="86"/>
      <c r="AI265" s="85"/>
      <c r="AJ265" s="85"/>
      <c r="AK265" s="85"/>
      <c r="AL265" s="85"/>
      <c r="AM265" s="85"/>
      <c r="AN265" s="85"/>
    </row>
    <row r="266" spans="30:40" ht="24.75" customHeight="1" thickBot="1">
      <c r="AD266" s="87" t="s">
        <v>3</v>
      </c>
      <c r="AE266" s="88" t="s">
        <v>4</v>
      </c>
      <c r="AF266" s="87" t="s">
        <v>5</v>
      </c>
      <c r="AG266" s="103" t="s">
        <v>6</v>
      </c>
      <c r="AH266" s="298" t="s">
        <v>21</v>
      </c>
      <c r="AI266" s="215"/>
      <c r="AJ266" s="214" t="s">
        <v>22</v>
      </c>
      <c r="AK266" s="215"/>
      <c r="AL266" s="104" t="s">
        <v>23</v>
      </c>
      <c r="AM266" s="104" t="s">
        <v>24</v>
      </c>
      <c r="AN266" s="105" t="s">
        <v>25</v>
      </c>
    </row>
    <row r="267" spans="30:40" ht="12.75" customHeight="1" thickBot="1">
      <c r="AD267" s="93"/>
      <c r="AE267" s="108"/>
      <c r="AF267" s="93"/>
      <c r="AG267" s="93"/>
      <c r="AH267" s="216"/>
      <c r="AI267" s="216"/>
      <c r="AJ267" s="216"/>
      <c r="AK267" s="216"/>
      <c r="AL267" s="93"/>
      <c r="AM267" s="93"/>
      <c r="AN267" s="93"/>
    </row>
    <row r="268" spans="30:40" ht="12.75" customHeight="1" thickTop="1">
      <c r="AD268" s="195">
        <f>K44</f>
        <v>0</v>
      </c>
      <c r="AE268" s="197" t="e">
        <f aca="true" t="shared" si="0" ref="AE268:AE274">VLOOKUP($AD268,$B$7:$E$123,2)</f>
        <v>#N/A</v>
      </c>
      <c r="AF268" s="199" t="e">
        <f aca="true" t="shared" si="1" ref="AF268:AF274">VLOOKUP($AD268,$B$7:$E$123,3)</f>
        <v>#N/A</v>
      </c>
      <c r="AG268" s="199" t="e">
        <f aca="true" t="shared" si="2" ref="AG268:AG274">VLOOKUP($AD268,$B$7:$E$123,4)</f>
        <v>#N/A</v>
      </c>
      <c r="AH268" s="201"/>
      <c r="AI268" s="202"/>
      <c r="AJ268" s="205"/>
      <c r="AK268" s="206"/>
      <c r="AL268" s="173"/>
      <c r="AM268" s="173"/>
      <c r="AN268" s="176"/>
    </row>
    <row r="269" spans="30:40" ht="12.75" customHeight="1" thickBot="1">
      <c r="AD269" s="196"/>
      <c r="AE269" s="198"/>
      <c r="AF269" s="302"/>
      <c r="AG269" s="200"/>
      <c r="AH269" s="203"/>
      <c r="AI269" s="204"/>
      <c r="AJ269" s="207"/>
      <c r="AK269" s="208"/>
      <c r="AL269" s="174"/>
      <c r="AM269" s="175"/>
      <c r="AN269" s="177"/>
    </row>
    <row r="270" spans="30:40" ht="12.75" customHeight="1">
      <c r="AD270" s="178">
        <f>K48</f>
        <v>0</v>
      </c>
      <c r="AE270" s="219" t="e">
        <f t="shared" si="0"/>
        <v>#N/A</v>
      </c>
      <c r="AF270" s="184" t="e">
        <f t="shared" si="1"/>
        <v>#N/A</v>
      </c>
      <c r="AG270" s="184" t="e">
        <f t="shared" si="2"/>
        <v>#N/A</v>
      </c>
      <c r="AH270" s="186"/>
      <c r="AI270" s="187"/>
      <c r="AJ270" s="190"/>
      <c r="AK270" s="191"/>
      <c r="AL270" s="194"/>
      <c r="AM270" s="169"/>
      <c r="AN270" s="171"/>
    </row>
    <row r="271" spans="30:40" ht="12.75" customHeight="1" thickBot="1">
      <c r="AD271" s="179"/>
      <c r="AE271" s="303"/>
      <c r="AF271" s="185"/>
      <c r="AG271" s="185"/>
      <c r="AH271" s="188"/>
      <c r="AI271" s="189"/>
      <c r="AJ271" s="192"/>
      <c r="AK271" s="193"/>
      <c r="AL271" s="170"/>
      <c r="AM271" s="170"/>
      <c r="AN271" s="172"/>
    </row>
    <row r="272" spans="30:40" ht="12.75" customHeight="1" thickTop="1">
      <c r="AD272" s="195">
        <f>K59</f>
        <v>0</v>
      </c>
      <c r="AE272" s="219" t="e">
        <f t="shared" si="0"/>
        <v>#N/A</v>
      </c>
      <c r="AF272" s="199" t="e">
        <f t="shared" si="1"/>
        <v>#N/A</v>
      </c>
      <c r="AG272" s="199" t="e">
        <f t="shared" si="2"/>
        <v>#N/A</v>
      </c>
      <c r="AH272" s="201"/>
      <c r="AI272" s="202"/>
      <c r="AJ272" s="205"/>
      <c r="AK272" s="206"/>
      <c r="AL272" s="173"/>
      <c r="AM272" s="173"/>
      <c r="AN272" s="176"/>
    </row>
    <row r="273" spans="30:40" ht="12.75" customHeight="1" thickBot="1">
      <c r="AD273" s="196"/>
      <c r="AE273" s="219"/>
      <c r="AF273" s="302"/>
      <c r="AG273" s="200"/>
      <c r="AH273" s="203"/>
      <c r="AI273" s="204"/>
      <c r="AJ273" s="207"/>
      <c r="AK273" s="208"/>
      <c r="AL273" s="174"/>
      <c r="AM273" s="175"/>
      <c r="AN273" s="177"/>
    </row>
    <row r="274" spans="30:40" ht="12.75" customHeight="1">
      <c r="AD274" s="239">
        <f>VALUE(K63)</f>
        <v>0</v>
      </c>
      <c r="AE274" s="217" t="e">
        <f t="shared" si="0"/>
        <v>#N/A</v>
      </c>
      <c r="AF274" s="184" t="e">
        <f t="shared" si="1"/>
        <v>#N/A</v>
      </c>
      <c r="AG274" s="184" t="e">
        <f t="shared" si="2"/>
        <v>#N/A</v>
      </c>
      <c r="AH274" s="186"/>
      <c r="AI274" s="187"/>
      <c r="AJ274" s="190"/>
      <c r="AK274" s="191"/>
      <c r="AL274" s="194"/>
      <c r="AM274" s="169"/>
      <c r="AN274" s="171"/>
    </row>
    <row r="275" spans="30:40" ht="12.75" customHeight="1" thickBot="1">
      <c r="AD275" s="179"/>
      <c r="AE275" s="219"/>
      <c r="AF275" s="185"/>
      <c r="AG275" s="185"/>
      <c r="AH275" s="188"/>
      <c r="AI275" s="189"/>
      <c r="AJ275" s="192"/>
      <c r="AK275" s="193"/>
      <c r="AL275" s="170"/>
      <c r="AM275" s="170"/>
      <c r="AN275" s="172"/>
    </row>
    <row r="276" ht="12.75" customHeight="1" thickTop="1">
      <c r="AE276" s="107"/>
    </row>
    <row r="277" ht="12.75" customHeight="1"/>
    <row r="278" spans="32:36" ht="22.5" customHeight="1">
      <c r="AF278" s="97" t="s">
        <v>26</v>
      </c>
      <c r="AG278" s="52"/>
      <c r="AH278" s="3"/>
      <c r="AI278" s="19"/>
      <c r="AJ278" s="19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spans="30:40" ht="24.75" customHeight="1">
      <c r="AD293" s="209" t="s">
        <v>18</v>
      </c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</row>
    <row r="294" spans="30:40" ht="19.5" customHeight="1">
      <c r="AD294" s="79" t="s">
        <v>13</v>
      </c>
      <c r="AE294" s="80" t="str">
        <f>C3</f>
        <v>ВЕС      23      кг</v>
      </c>
      <c r="AF294" s="79"/>
      <c r="AG294" s="79"/>
      <c r="AH294" s="210" t="s">
        <v>31</v>
      </c>
      <c r="AI294" s="211"/>
      <c r="AJ294" s="79"/>
      <c r="AK294" s="212" t="s">
        <v>20</v>
      </c>
      <c r="AL294" s="213"/>
      <c r="AM294" s="81">
        <v>1</v>
      </c>
      <c r="AN294" s="82"/>
    </row>
    <row r="295" spans="30:40" ht="12.75" customHeight="1" thickBot="1">
      <c r="AD295" s="83"/>
      <c r="AE295" s="84"/>
      <c r="AF295" s="85"/>
      <c r="AG295" s="85"/>
      <c r="AH295" s="86"/>
      <c r="AI295" s="85"/>
      <c r="AJ295" s="85"/>
      <c r="AK295" s="85"/>
      <c r="AL295" s="85"/>
      <c r="AM295" s="85"/>
      <c r="AN295" s="85"/>
    </row>
    <row r="296" spans="30:40" ht="24.75" customHeight="1" thickBot="1">
      <c r="AD296" s="87" t="s">
        <v>3</v>
      </c>
      <c r="AE296" s="88" t="s">
        <v>4</v>
      </c>
      <c r="AF296" s="87" t="s">
        <v>5</v>
      </c>
      <c r="AG296" s="103" t="s">
        <v>6</v>
      </c>
      <c r="AH296" s="298" t="s">
        <v>21</v>
      </c>
      <c r="AI296" s="215"/>
      <c r="AJ296" s="214" t="s">
        <v>22</v>
      </c>
      <c r="AK296" s="215"/>
      <c r="AL296" s="104" t="s">
        <v>23</v>
      </c>
      <c r="AM296" s="104" t="s">
        <v>24</v>
      </c>
      <c r="AN296" s="105" t="s">
        <v>25</v>
      </c>
    </row>
    <row r="297" spans="30:40" ht="12.75" customHeight="1" thickBot="1">
      <c r="AD297" s="93"/>
      <c r="AE297" s="108"/>
      <c r="AF297" s="93"/>
      <c r="AG297" s="93"/>
      <c r="AH297" s="216"/>
      <c r="AI297" s="216"/>
      <c r="AJ297" s="216"/>
      <c r="AK297" s="216"/>
      <c r="AL297" s="93"/>
      <c r="AM297" s="93"/>
      <c r="AN297" s="93"/>
    </row>
    <row r="298" spans="30:40" ht="12.75" customHeight="1" thickTop="1">
      <c r="AD298" s="238" t="e">
        <f>VALUE(N46)</f>
        <v>#VALUE!</v>
      </c>
      <c r="AE298" s="197" t="e">
        <f aca="true" t="shared" si="3" ref="AE298:AE304">VLOOKUP($AD298,$B$7:$E$123,2)</f>
        <v>#VALUE!</v>
      </c>
      <c r="AF298" s="199" t="e">
        <f aca="true" t="shared" si="4" ref="AF298:AF304">VLOOKUP($AD298,$B$7:$E$123,3)</f>
        <v>#VALUE!</v>
      </c>
      <c r="AG298" s="199" t="e">
        <f aca="true" t="shared" si="5" ref="AG298:AG304">VLOOKUP($AD298,$B$7:$E$123,4)</f>
        <v>#VALUE!</v>
      </c>
      <c r="AH298" s="201"/>
      <c r="AI298" s="202"/>
      <c r="AJ298" s="205"/>
      <c r="AK298" s="206"/>
      <c r="AL298" s="173"/>
      <c r="AM298" s="173"/>
      <c r="AN298" s="176"/>
    </row>
    <row r="299" spans="30:40" ht="12.75" customHeight="1" thickBot="1">
      <c r="AD299" s="196"/>
      <c r="AE299" s="198"/>
      <c r="AF299" s="302"/>
      <c r="AG299" s="200"/>
      <c r="AH299" s="203"/>
      <c r="AI299" s="204"/>
      <c r="AJ299" s="207"/>
      <c r="AK299" s="208"/>
      <c r="AL299" s="174"/>
      <c r="AM299" s="175"/>
      <c r="AN299" s="177"/>
    </row>
    <row r="300" spans="30:40" ht="12.75" customHeight="1">
      <c r="AD300" s="239" t="e">
        <f>VALUE(N50)</f>
        <v>#VALUE!</v>
      </c>
      <c r="AE300" s="219" t="e">
        <f t="shared" si="3"/>
        <v>#VALUE!</v>
      </c>
      <c r="AF300" s="184" t="e">
        <f t="shared" si="4"/>
        <v>#VALUE!</v>
      </c>
      <c r="AG300" s="184" t="e">
        <f t="shared" si="5"/>
        <v>#VALUE!</v>
      </c>
      <c r="AH300" s="186"/>
      <c r="AI300" s="187"/>
      <c r="AJ300" s="190"/>
      <c r="AK300" s="191"/>
      <c r="AL300" s="194"/>
      <c r="AM300" s="169"/>
      <c r="AN300" s="171"/>
    </row>
    <row r="301" spans="30:40" ht="12.75" customHeight="1" thickBot="1">
      <c r="AD301" s="179"/>
      <c r="AE301" s="303"/>
      <c r="AF301" s="185"/>
      <c r="AG301" s="185"/>
      <c r="AH301" s="188"/>
      <c r="AI301" s="189"/>
      <c r="AJ301" s="192"/>
      <c r="AK301" s="193"/>
      <c r="AL301" s="170"/>
      <c r="AM301" s="170"/>
      <c r="AN301" s="192"/>
    </row>
    <row r="302" spans="30:40" ht="12.75" customHeight="1" thickTop="1">
      <c r="AD302" s="238">
        <f>VALUE(N61)</f>
        <v>0</v>
      </c>
      <c r="AE302" s="219" t="e">
        <f t="shared" si="3"/>
        <v>#N/A</v>
      </c>
      <c r="AF302" s="199" t="e">
        <f t="shared" si="4"/>
        <v>#N/A</v>
      </c>
      <c r="AG302" s="199" t="e">
        <f t="shared" si="5"/>
        <v>#N/A</v>
      </c>
      <c r="AH302" s="201"/>
      <c r="AI302" s="202"/>
      <c r="AJ302" s="205"/>
      <c r="AK302" s="206"/>
      <c r="AL302" s="173"/>
      <c r="AM302" s="173"/>
      <c r="AN302" s="205"/>
    </row>
    <row r="303" spans="30:40" ht="12.75" customHeight="1" thickBot="1">
      <c r="AD303" s="196"/>
      <c r="AE303" s="219"/>
      <c r="AF303" s="302"/>
      <c r="AG303" s="200"/>
      <c r="AH303" s="203"/>
      <c r="AI303" s="204"/>
      <c r="AJ303" s="207"/>
      <c r="AK303" s="208"/>
      <c r="AL303" s="174"/>
      <c r="AM303" s="175"/>
      <c r="AN303" s="207"/>
    </row>
    <row r="304" spans="30:40" ht="12.75" customHeight="1">
      <c r="AD304" s="239">
        <f>VALUE(N65)</f>
        <v>0</v>
      </c>
      <c r="AE304" s="217" t="e">
        <f t="shared" si="3"/>
        <v>#N/A</v>
      </c>
      <c r="AF304" s="184" t="e">
        <f t="shared" si="4"/>
        <v>#N/A</v>
      </c>
      <c r="AG304" s="184" t="e">
        <f t="shared" si="5"/>
        <v>#N/A</v>
      </c>
      <c r="AH304" s="186"/>
      <c r="AI304" s="187"/>
      <c r="AJ304" s="190"/>
      <c r="AK304" s="191"/>
      <c r="AL304" s="194"/>
      <c r="AM304" s="169"/>
      <c r="AN304" s="190"/>
    </row>
    <row r="305" spans="30:40" ht="12.75" customHeight="1" thickBot="1">
      <c r="AD305" s="179"/>
      <c r="AE305" s="219"/>
      <c r="AF305" s="185"/>
      <c r="AG305" s="185"/>
      <c r="AH305" s="188"/>
      <c r="AI305" s="189"/>
      <c r="AJ305" s="192"/>
      <c r="AK305" s="193"/>
      <c r="AL305" s="170"/>
      <c r="AM305" s="170"/>
      <c r="AN305" s="192"/>
    </row>
    <row r="306" ht="12.75" customHeight="1" thickTop="1">
      <c r="AE306" s="107"/>
    </row>
    <row r="307" ht="12.75" customHeight="1"/>
    <row r="308" spans="32:36" ht="22.5" customHeight="1">
      <c r="AF308" s="97" t="s">
        <v>26</v>
      </c>
      <c r="AG308" s="52"/>
      <c r="AH308" s="3"/>
      <c r="AI308" s="19"/>
      <c r="AJ308" s="19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30:40" ht="24.75" customHeight="1">
      <c r="AD321" s="209" t="s">
        <v>18</v>
      </c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</row>
    <row r="322" spans="30:40" ht="19.5" customHeight="1">
      <c r="AD322" s="79" t="s">
        <v>13</v>
      </c>
      <c r="AE322" s="80" t="str">
        <f>C3</f>
        <v>ВЕС      23      кг</v>
      </c>
      <c r="AF322" s="79"/>
      <c r="AG322" s="79"/>
      <c r="AH322" s="210" t="s">
        <v>32</v>
      </c>
      <c r="AI322" s="211"/>
      <c r="AJ322" s="79"/>
      <c r="AK322" s="212" t="s">
        <v>20</v>
      </c>
      <c r="AL322" s="213"/>
      <c r="AM322" s="81">
        <v>1</v>
      </c>
      <c r="AN322" s="82"/>
    </row>
    <row r="323" spans="30:40" ht="12.75" customHeight="1" thickBot="1">
      <c r="AD323" s="83"/>
      <c r="AE323" s="84"/>
      <c r="AF323" s="85"/>
      <c r="AG323" s="85"/>
      <c r="AH323" s="86"/>
      <c r="AI323" s="85"/>
      <c r="AJ323" s="85"/>
      <c r="AK323" s="85"/>
      <c r="AL323" s="85"/>
      <c r="AM323" s="85"/>
      <c r="AN323" s="85"/>
    </row>
    <row r="324" spans="30:40" ht="24.75" customHeight="1" thickBot="1">
      <c r="AD324" s="87" t="s">
        <v>3</v>
      </c>
      <c r="AE324" s="88" t="s">
        <v>4</v>
      </c>
      <c r="AF324" s="87" t="s">
        <v>5</v>
      </c>
      <c r="AG324" s="103" t="s">
        <v>6</v>
      </c>
      <c r="AH324" s="298" t="s">
        <v>21</v>
      </c>
      <c r="AI324" s="215"/>
      <c r="AJ324" s="214" t="s">
        <v>22</v>
      </c>
      <c r="AK324" s="215"/>
      <c r="AL324" s="104" t="s">
        <v>23</v>
      </c>
      <c r="AM324" s="104" t="s">
        <v>24</v>
      </c>
      <c r="AN324" s="105" t="s">
        <v>25</v>
      </c>
    </row>
    <row r="325" spans="30:40" ht="12.75" customHeight="1" thickBot="1">
      <c r="AD325" s="93"/>
      <c r="AE325" s="93"/>
      <c r="AF325" s="93"/>
      <c r="AG325" s="93"/>
      <c r="AH325" s="216"/>
      <c r="AI325" s="216"/>
      <c r="AJ325" s="216"/>
      <c r="AK325" s="216"/>
      <c r="AL325" s="93"/>
      <c r="AM325" s="93"/>
      <c r="AN325" s="93"/>
    </row>
    <row r="326" spans="30:40" ht="12.75" customHeight="1" thickTop="1">
      <c r="AD326" s="292" t="e">
        <f>VALUE(Q48)</f>
        <v>#VALUE!</v>
      </c>
      <c r="AE326" s="294" t="e">
        <f aca="true" t="shared" si="6" ref="AE326:AE332">VLOOKUP($AD326,$B$7:$E$123,2)</f>
        <v>#VALUE!</v>
      </c>
      <c r="AF326" s="296" t="e">
        <f aca="true" t="shared" si="7" ref="AF326:AF332">VLOOKUP($AD326,$B$7:$E$123,3)</f>
        <v>#VALUE!</v>
      </c>
      <c r="AG326" s="296" t="e">
        <f aca="true" t="shared" si="8" ref="AG326:AG332">VLOOKUP($AD326,$B$7:$E$123,4)</f>
        <v>#VALUE!</v>
      </c>
      <c r="AH326" s="201"/>
      <c r="AI326" s="202"/>
      <c r="AJ326" s="205"/>
      <c r="AK326" s="206"/>
      <c r="AL326" s="173"/>
      <c r="AM326" s="173"/>
      <c r="AN326" s="205"/>
    </row>
    <row r="327" spans="30:40" ht="12.75" customHeight="1" thickBot="1">
      <c r="AD327" s="293"/>
      <c r="AE327" s="300"/>
      <c r="AF327" s="297"/>
      <c r="AG327" s="297"/>
      <c r="AH327" s="203"/>
      <c r="AI327" s="204"/>
      <c r="AJ327" s="207"/>
      <c r="AK327" s="208"/>
      <c r="AL327" s="174"/>
      <c r="AM327" s="175"/>
      <c r="AN327" s="207"/>
    </row>
    <row r="328" spans="30:40" ht="12.75" customHeight="1">
      <c r="AD328" s="288" t="e">
        <f>VALUE(Q52)</f>
        <v>#REF!</v>
      </c>
      <c r="AE328" s="180" t="e">
        <f t="shared" si="6"/>
        <v>#REF!</v>
      </c>
      <c r="AF328" s="290" t="e">
        <f t="shared" si="7"/>
        <v>#REF!</v>
      </c>
      <c r="AG328" s="290" t="e">
        <f t="shared" si="8"/>
        <v>#REF!</v>
      </c>
      <c r="AH328" s="186"/>
      <c r="AI328" s="187"/>
      <c r="AJ328" s="190"/>
      <c r="AK328" s="191"/>
      <c r="AL328" s="194"/>
      <c r="AM328" s="169"/>
      <c r="AN328" s="190"/>
    </row>
    <row r="329" spans="30:40" ht="12.75" customHeight="1" thickBot="1">
      <c r="AD329" s="289"/>
      <c r="AE329" s="181"/>
      <c r="AF329" s="291"/>
      <c r="AG329" s="291"/>
      <c r="AH329" s="188"/>
      <c r="AI329" s="189"/>
      <c r="AJ329" s="192"/>
      <c r="AK329" s="193"/>
      <c r="AL329" s="170"/>
      <c r="AM329" s="170"/>
      <c r="AN329" s="192"/>
    </row>
    <row r="330" spans="30:40" ht="12.75" customHeight="1" thickTop="1">
      <c r="AD330" s="292" t="e">
        <f>VALUE(Q63)</f>
        <v>#REF!</v>
      </c>
      <c r="AE330" s="294" t="e">
        <f t="shared" si="6"/>
        <v>#REF!</v>
      </c>
      <c r="AF330" s="301" t="e">
        <f t="shared" si="7"/>
        <v>#REF!</v>
      </c>
      <c r="AG330" s="296" t="e">
        <f t="shared" si="8"/>
        <v>#REF!</v>
      </c>
      <c r="AH330" s="201"/>
      <c r="AI330" s="202"/>
      <c r="AJ330" s="205"/>
      <c r="AK330" s="206"/>
      <c r="AL330" s="173"/>
      <c r="AM330" s="173"/>
      <c r="AN330" s="205"/>
    </row>
    <row r="331" spans="30:40" ht="12.75" customHeight="1" thickBot="1">
      <c r="AD331" s="293"/>
      <c r="AE331" s="300"/>
      <c r="AF331" s="301"/>
      <c r="AG331" s="297"/>
      <c r="AH331" s="203"/>
      <c r="AI331" s="204"/>
      <c r="AJ331" s="207"/>
      <c r="AK331" s="208"/>
      <c r="AL331" s="174"/>
      <c r="AM331" s="175"/>
      <c r="AN331" s="207"/>
    </row>
    <row r="332" spans="30:40" ht="12.75" customHeight="1">
      <c r="AD332" s="299" t="e">
        <f>Q67</f>
        <v>#REF!</v>
      </c>
      <c r="AE332" s="180" t="e">
        <f t="shared" si="6"/>
        <v>#REF!</v>
      </c>
      <c r="AF332" s="290" t="e">
        <f t="shared" si="7"/>
        <v>#REF!</v>
      </c>
      <c r="AG332" s="290" t="e">
        <f t="shared" si="8"/>
        <v>#REF!</v>
      </c>
      <c r="AH332" s="186"/>
      <c r="AI332" s="187"/>
      <c r="AJ332" s="190"/>
      <c r="AK332" s="191"/>
      <c r="AL332" s="194"/>
      <c r="AM332" s="169"/>
      <c r="AN332" s="190"/>
    </row>
    <row r="333" spans="30:40" ht="12.75" customHeight="1" thickBot="1">
      <c r="AD333" s="289"/>
      <c r="AE333" s="181"/>
      <c r="AF333" s="291"/>
      <c r="AG333" s="291"/>
      <c r="AH333" s="188"/>
      <c r="AI333" s="189"/>
      <c r="AJ333" s="192"/>
      <c r="AK333" s="193"/>
      <c r="AL333" s="170"/>
      <c r="AM333" s="170"/>
      <c r="AN333" s="172"/>
    </row>
    <row r="334" ht="12.75" customHeight="1" thickTop="1"/>
    <row r="335" ht="12.75" customHeight="1"/>
    <row r="336" spans="32:36" ht="22.5" customHeight="1">
      <c r="AF336" s="97" t="s">
        <v>26</v>
      </c>
      <c r="AG336" s="52"/>
      <c r="AH336" s="3"/>
      <c r="AI336" s="19"/>
      <c r="AJ336" s="19"/>
    </row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spans="30:40" ht="24.75" customHeight="1">
      <c r="AD344" s="209" t="s">
        <v>18</v>
      </c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</row>
    <row r="345" spans="30:40" ht="19.5" customHeight="1">
      <c r="AD345" s="79" t="s">
        <v>13</v>
      </c>
      <c r="AE345" s="80" t="str">
        <f>$C$3</f>
        <v>ВЕС      23      кг</v>
      </c>
      <c r="AF345" s="79"/>
      <c r="AG345" s="79"/>
      <c r="AH345" s="210" t="s">
        <v>33</v>
      </c>
      <c r="AI345" s="211"/>
      <c r="AJ345" s="79"/>
      <c r="AK345" s="212" t="s">
        <v>20</v>
      </c>
      <c r="AL345" s="213"/>
      <c r="AM345" s="81">
        <v>1</v>
      </c>
      <c r="AN345" s="82"/>
    </row>
    <row r="346" spans="30:40" ht="12.75" customHeight="1" thickBot="1">
      <c r="AD346" s="83"/>
      <c r="AE346" s="84"/>
      <c r="AF346" s="85"/>
      <c r="AG346" s="85"/>
      <c r="AH346" s="86"/>
      <c r="AI346" s="85"/>
      <c r="AJ346" s="85"/>
      <c r="AK346" s="85"/>
      <c r="AL346" s="85"/>
      <c r="AM346" s="85"/>
      <c r="AN346" s="85"/>
    </row>
    <row r="347" spans="30:40" ht="24.75" customHeight="1" thickBot="1">
      <c r="AD347" s="87" t="s">
        <v>3</v>
      </c>
      <c r="AE347" s="88" t="s">
        <v>4</v>
      </c>
      <c r="AF347" s="87" t="s">
        <v>5</v>
      </c>
      <c r="AG347" s="103" t="s">
        <v>6</v>
      </c>
      <c r="AH347" s="298" t="s">
        <v>21</v>
      </c>
      <c r="AI347" s="215"/>
      <c r="AJ347" s="214" t="s">
        <v>22</v>
      </c>
      <c r="AK347" s="215"/>
      <c r="AL347" s="104" t="s">
        <v>23</v>
      </c>
      <c r="AM347" s="104" t="s">
        <v>24</v>
      </c>
      <c r="AN347" s="105" t="s">
        <v>25</v>
      </c>
    </row>
    <row r="348" spans="30:40" ht="12.75" customHeight="1" thickBot="1">
      <c r="AD348" s="93"/>
      <c r="AE348" s="93"/>
      <c r="AF348" s="93"/>
      <c r="AG348" s="93"/>
      <c r="AH348" s="216"/>
      <c r="AI348" s="216"/>
      <c r="AJ348" s="216"/>
      <c r="AK348" s="216"/>
      <c r="AL348" s="93"/>
      <c r="AM348" s="93"/>
      <c r="AN348" s="93"/>
    </row>
    <row r="349" spans="30:40" ht="12.75" customHeight="1" thickTop="1">
      <c r="AD349" s="292">
        <f>VALUE(T12)</f>
        <v>0</v>
      </c>
      <c r="AE349" s="294" t="e">
        <f>VLOOKUP($AD349,$B$7:$E$123,2)</f>
        <v>#N/A</v>
      </c>
      <c r="AF349" s="296" t="e">
        <f>VLOOKUP($AD349,$B$7:$E$123,3)</f>
        <v>#N/A</v>
      </c>
      <c r="AG349" s="296" t="e">
        <f>VLOOKUP($AD349,$B$7:$E$123,4)</f>
        <v>#N/A</v>
      </c>
      <c r="AH349" s="201"/>
      <c r="AI349" s="202"/>
      <c r="AJ349" s="205"/>
      <c r="AK349" s="206"/>
      <c r="AL349" s="173"/>
      <c r="AM349" s="173"/>
      <c r="AN349" s="176"/>
    </row>
    <row r="350" spans="30:40" ht="12.75" customHeight="1" thickBot="1">
      <c r="AD350" s="293"/>
      <c r="AE350" s="295"/>
      <c r="AF350" s="297"/>
      <c r="AG350" s="297"/>
      <c r="AH350" s="203"/>
      <c r="AI350" s="204"/>
      <c r="AJ350" s="207"/>
      <c r="AK350" s="208"/>
      <c r="AL350" s="174"/>
      <c r="AM350" s="175"/>
      <c r="AN350" s="177"/>
    </row>
    <row r="351" spans="30:40" ht="12.75" customHeight="1">
      <c r="AD351" s="288">
        <f>VALUE(T28)</f>
        <v>0</v>
      </c>
      <c r="AE351" s="180" t="e">
        <f>VLOOKUP($AD351,$B$7:$E$123,2)</f>
        <v>#N/A</v>
      </c>
      <c r="AF351" s="290" t="e">
        <f>VLOOKUP($AD351,$B$7:$E$123,3)</f>
        <v>#N/A</v>
      </c>
      <c r="AG351" s="290" t="e">
        <f>VLOOKUP($AD351,$B$7:$E$123,4)</f>
        <v>#N/A</v>
      </c>
      <c r="AH351" s="186"/>
      <c r="AI351" s="187"/>
      <c r="AJ351" s="190"/>
      <c r="AK351" s="191"/>
      <c r="AL351" s="194"/>
      <c r="AM351" s="169"/>
      <c r="AN351" s="171"/>
    </row>
    <row r="352" spans="30:40" ht="12.75" customHeight="1" thickBot="1">
      <c r="AD352" s="289"/>
      <c r="AE352" s="181"/>
      <c r="AF352" s="291"/>
      <c r="AG352" s="291"/>
      <c r="AH352" s="188"/>
      <c r="AI352" s="189"/>
      <c r="AJ352" s="192"/>
      <c r="AK352" s="193"/>
      <c r="AL352" s="170"/>
      <c r="AM352" s="170"/>
      <c r="AN352" s="172"/>
    </row>
    <row r="353" ht="12.75" customHeight="1" thickTop="1"/>
    <row r="354" ht="12.75" customHeight="1"/>
    <row r="355" ht="12.75" customHeight="1"/>
    <row r="356" ht="12.75" customHeight="1"/>
    <row r="357" ht="12.75" customHeight="1"/>
    <row r="358" spans="32:36" ht="22.5" customHeight="1">
      <c r="AF358" s="97" t="s">
        <v>26</v>
      </c>
      <c r="AG358" s="52"/>
      <c r="AH358" s="3"/>
      <c r="AI358" s="19"/>
      <c r="AJ358" s="19"/>
    </row>
    <row r="359" ht="12.75" customHeight="1"/>
    <row r="360" ht="12.75" customHeight="1"/>
    <row r="361" ht="12.75" customHeight="1"/>
  </sheetData>
  <sheetProtection/>
  <mergeCells count="847">
    <mergeCell ref="A1:X1"/>
    <mergeCell ref="A2:S2"/>
    <mergeCell ref="H5:I5"/>
    <mergeCell ref="K5:L5"/>
    <mergeCell ref="N5:O5"/>
    <mergeCell ref="Q5:T5"/>
    <mergeCell ref="H7:H8"/>
    <mergeCell ref="I7:I8"/>
    <mergeCell ref="K8:K9"/>
    <mergeCell ref="A9:A10"/>
    <mergeCell ref="B9:B10"/>
    <mergeCell ref="C9:C10"/>
    <mergeCell ref="D9:D10"/>
    <mergeCell ref="E9:E10"/>
    <mergeCell ref="F9:F10"/>
    <mergeCell ref="H9:H10"/>
    <mergeCell ref="A7:A8"/>
    <mergeCell ref="B7:B8"/>
    <mergeCell ref="C7:C8"/>
    <mergeCell ref="D7:D8"/>
    <mergeCell ref="E7:E8"/>
    <mergeCell ref="F7:F8"/>
    <mergeCell ref="N10:N11"/>
    <mergeCell ref="A11:A12"/>
    <mergeCell ref="B11:B12"/>
    <mergeCell ref="C11:C12"/>
    <mergeCell ref="D11:D12"/>
    <mergeCell ref="E11:E12"/>
    <mergeCell ref="F11:F12"/>
    <mergeCell ref="H11:H12"/>
    <mergeCell ref="K12:K13"/>
    <mergeCell ref="A13:A14"/>
    <mergeCell ref="I13:I14"/>
    <mergeCell ref="Q14:Q15"/>
    <mergeCell ref="A15:A16"/>
    <mergeCell ref="B15:B16"/>
    <mergeCell ref="C15:C16"/>
    <mergeCell ref="D15:D16"/>
    <mergeCell ref="E15:E16"/>
    <mergeCell ref="F15:F16"/>
    <mergeCell ref="H15:H16"/>
    <mergeCell ref="I15:I16"/>
    <mergeCell ref="B13:B14"/>
    <mergeCell ref="C13:C14"/>
    <mergeCell ref="D13:D14"/>
    <mergeCell ref="E13:E14"/>
    <mergeCell ref="F13:F14"/>
    <mergeCell ref="H13:H14"/>
    <mergeCell ref="K16:K17"/>
    <mergeCell ref="A17:A18"/>
    <mergeCell ref="B17:B18"/>
    <mergeCell ref="C17:C18"/>
    <mergeCell ref="D17:D18"/>
    <mergeCell ref="E17:E18"/>
    <mergeCell ref="F17:F18"/>
    <mergeCell ref="H17:H18"/>
    <mergeCell ref="I17:I18"/>
    <mergeCell ref="N18:N19"/>
    <mergeCell ref="A19:A20"/>
    <mergeCell ref="B19:B20"/>
    <mergeCell ref="C19:C20"/>
    <mergeCell ref="D19:D20"/>
    <mergeCell ref="E19:E20"/>
    <mergeCell ref="F19:F20"/>
    <mergeCell ref="H19:H20"/>
    <mergeCell ref="I19:I20"/>
    <mergeCell ref="K20:K21"/>
    <mergeCell ref="A23:A24"/>
    <mergeCell ref="B23:B24"/>
    <mergeCell ref="C23:C24"/>
    <mergeCell ref="D23:D24"/>
    <mergeCell ref="E23:E24"/>
    <mergeCell ref="F23:F24"/>
    <mergeCell ref="H23:H24"/>
    <mergeCell ref="A21:A22"/>
    <mergeCell ref="B21:B22"/>
    <mergeCell ref="C21:C22"/>
    <mergeCell ref="D21:D22"/>
    <mergeCell ref="E21:E22"/>
    <mergeCell ref="F21:F22"/>
    <mergeCell ref="I23:I24"/>
    <mergeCell ref="K24:K25"/>
    <mergeCell ref="N26:N27"/>
    <mergeCell ref="K28:K29"/>
    <mergeCell ref="Q30:Q31"/>
    <mergeCell ref="K32:K33"/>
    <mergeCell ref="H21:H22"/>
    <mergeCell ref="I21:I22"/>
    <mergeCell ref="T22:T23"/>
    <mergeCell ref="G41:G42"/>
    <mergeCell ref="K42:T42"/>
    <mergeCell ref="K44:K45"/>
    <mergeCell ref="N46:N47"/>
    <mergeCell ref="R46:T46"/>
    <mergeCell ref="K48:K49"/>
    <mergeCell ref="Q48:Q49"/>
    <mergeCell ref="N34:N35"/>
    <mergeCell ref="H35:H36"/>
    <mergeCell ref="K36:K37"/>
    <mergeCell ref="G37:G38"/>
    <mergeCell ref="H39:H40"/>
    <mergeCell ref="K39:T40"/>
    <mergeCell ref="K59:K60"/>
    <mergeCell ref="N61:N62"/>
    <mergeCell ref="R61:T61"/>
    <mergeCell ref="K63:K64"/>
    <mergeCell ref="Q63:Q64"/>
    <mergeCell ref="K65:K66"/>
    <mergeCell ref="N65:N66"/>
    <mergeCell ref="T65:T66"/>
    <mergeCell ref="H50:H51"/>
    <mergeCell ref="N50:N51"/>
    <mergeCell ref="T50:T51"/>
    <mergeCell ref="Q52:Q53"/>
    <mergeCell ref="H54:H55"/>
    <mergeCell ref="H56:H57"/>
    <mergeCell ref="K57:T57"/>
    <mergeCell ref="AH75:AI75"/>
    <mergeCell ref="AJ75:AK75"/>
    <mergeCell ref="AD76:AD77"/>
    <mergeCell ref="AE76:AE77"/>
    <mergeCell ref="AF76:AF77"/>
    <mergeCell ref="AG76:AG77"/>
    <mergeCell ref="AH76:AI77"/>
    <mergeCell ref="AJ76:AK77"/>
    <mergeCell ref="Q67:Q68"/>
    <mergeCell ref="AD71:AN71"/>
    <mergeCell ref="AH72:AI72"/>
    <mergeCell ref="AK72:AL72"/>
    <mergeCell ref="AH74:AI74"/>
    <mergeCell ref="AJ74:AK74"/>
    <mergeCell ref="AL76:AL77"/>
    <mergeCell ref="AM76:AM77"/>
    <mergeCell ref="AN76:AN77"/>
    <mergeCell ref="AD78:AD79"/>
    <mergeCell ref="AE78:AE79"/>
    <mergeCell ref="AF78:AF79"/>
    <mergeCell ref="AG78:AG79"/>
    <mergeCell ref="AH78:AI79"/>
    <mergeCell ref="AJ78:AK79"/>
    <mergeCell ref="AL78:AL79"/>
    <mergeCell ref="AM78:AM79"/>
    <mergeCell ref="AN78:AN79"/>
    <mergeCell ref="AD80:AD81"/>
    <mergeCell ref="AE80:AE81"/>
    <mergeCell ref="AF80:AF81"/>
    <mergeCell ref="AG80:AG81"/>
    <mergeCell ref="AH80:AI81"/>
    <mergeCell ref="AJ80:AK81"/>
    <mergeCell ref="AL80:AL81"/>
    <mergeCell ref="AM80:AM81"/>
    <mergeCell ref="AN80:AN81"/>
    <mergeCell ref="AD82:AD83"/>
    <mergeCell ref="AE82:AE83"/>
    <mergeCell ref="AF82:AF83"/>
    <mergeCell ref="AG82:AG83"/>
    <mergeCell ref="AH82:AI83"/>
    <mergeCell ref="AJ82:AK83"/>
    <mergeCell ref="AL82:AL83"/>
    <mergeCell ref="AM82:AM83"/>
    <mergeCell ref="AN82:AN83"/>
    <mergeCell ref="AL84:AL85"/>
    <mergeCell ref="AM84:AM85"/>
    <mergeCell ref="AN84:AN85"/>
    <mergeCell ref="AD86:AD87"/>
    <mergeCell ref="AE86:AE87"/>
    <mergeCell ref="AF86:AF87"/>
    <mergeCell ref="AG86:AG87"/>
    <mergeCell ref="AH86:AI87"/>
    <mergeCell ref="AJ86:AK87"/>
    <mergeCell ref="AL86:AL87"/>
    <mergeCell ref="AD84:AD85"/>
    <mergeCell ref="AE84:AE85"/>
    <mergeCell ref="AF84:AF85"/>
    <mergeCell ref="AG84:AG85"/>
    <mergeCell ref="AH84:AI85"/>
    <mergeCell ref="AJ84:AK85"/>
    <mergeCell ref="AM86:AM87"/>
    <mergeCell ref="AN86:AN87"/>
    <mergeCell ref="AD88:AD89"/>
    <mergeCell ref="AE88:AE89"/>
    <mergeCell ref="AF88:AF89"/>
    <mergeCell ref="AG88:AG89"/>
    <mergeCell ref="AH88:AI89"/>
    <mergeCell ref="AJ88:AK89"/>
    <mergeCell ref="AL88:AL89"/>
    <mergeCell ref="AM88:AM89"/>
    <mergeCell ref="AN88:AN89"/>
    <mergeCell ref="AD90:AD91"/>
    <mergeCell ref="AE90:AE91"/>
    <mergeCell ref="AF90:AF91"/>
    <mergeCell ref="AG90:AG91"/>
    <mergeCell ref="AH90:AI91"/>
    <mergeCell ref="AJ90:AK91"/>
    <mergeCell ref="AL90:AL91"/>
    <mergeCell ref="AM90:AM91"/>
    <mergeCell ref="AN90:AN91"/>
    <mergeCell ref="AL92:AL93"/>
    <mergeCell ref="AM92:AM93"/>
    <mergeCell ref="AN92:AN93"/>
    <mergeCell ref="AD94:AD95"/>
    <mergeCell ref="AE94:AE95"/>
    <mergeCell ref="AF94:AF95"/>
    <mergeCell ref="AG94:AG95"/>
    <mergeCell ref="AH94:AI95"/>
    <mergeCell ref="AJ94:AK95"/>
    <mergeCell ref="AL94:AL95"/>
    <mergeCell ref="AD92:AD93"/>
    <mergeCell ref="AE92:AE93"/>
    <mergeCell ref="AF92:AF93"/>
    <mergeCell ref="AG92:AG93"/>
    <mergeCell ref="AH92:AI93"/>
    <mergeCell ref="AJ92:AK93"/>
    <mergeCell ref="AM94:AM95"/>
    <mergeCell ref="AN94:AN95"/>
    <mergeCell ref="AD96:AD97"/>
    <mergeCell ref="AE96:AE97"/>
    <mergeCell ref="AF96:AF97"/>
    <mergeCell ref="AG96:AG97"/>
    <mergeCell ref="AH96:AI97"/>
    <mergeCell ref="AJ96:AK97"/>
    <mergeCell ref="AL96:AL97"/>
    <mergeCell ref="AM96:AM97"/>
    <mergeCell ref="AN96:AN97"/>
    <mergeCell ref="AD98:AD99"/>
    <mergeCell ref="AE98:AE99"/>
    <mergeCell ref="AF98:AF99"/>
    <mergeCell ref="AG98:AG99"/>
    <mergeCell ref="AH98:AI99"/>
    <mergeCell ref="AJ98:AK99"/>
    <mergeCell ref="AL98:AL99"/>
    <mergeCell ref="AM98:AM99"/>
    <mergeCell ref="AN98:AN99"/>
    <mergeCell ref="AL100:AL101"/>
    <mergeCell ref="AM100:AM101"/>
    <mergeCell ref="AN100:AN101"/>
    <mergeCell ref="AD102:AD103"/>
    <mergeCell ref="AE102:AE103"/>
    <mergeCell ref="AF102:AF103"/>
    <mergeCell ref="AG102:AG103"/>
    <mergeCell ref="AH102:AI103"/>
    <mergeCell ref="AJ102:AK103"/>
    <mergeCell ref="AL102:AL103"/>
    <mergeCell ref="AD100:AD101"/>
    <mergeCell ref="AE100:AE101"/>
    <mergeCell ref="AF100:AF101"/>
    <mergeCell ref="AG100:AG101"/>
    <mergeCell ref="AH100:AI101"/>
    <mergeCell ref="AJ100:AK101"/>
    <mergeCell ref="AM102:AM103"/>
    <mergeCell ref="AN102:AN103"/>
    <mergeCell ref="AD104:AD105"/>
    <mergeCell ref="AE104:AE105"/>
    <mergeCell ref="AF104:AF105"/>
    <mergeCell ref="AG104:AG105"/>
    <mergeCell ref="AH104:AI105"/>
    <mergeCell ref="AJ104:AK105"/>
    <mergeCell ref="AL104:AL105"/>
    <mergeCell ref="AM104:AM105"/>
    <mergeCell ref="AN104:AN105"/>
    <mergeCell ref="AD106:AD107"/>
    <mergeCell ref="AE106:AE107"/>
    <mergeCell ref="AF106:AF107"/>
    <mergeCell ref="AG106:AG107"/>
    <mergeCell ref="AH106:AI107"/>
    <mergeCell ref="AJ106:AK107"/>
    <mergeCell ref="AL106:AL107"/>
    <mergeCell ref="AM106:AM107"/>
    <mergeCell ref="AN106:AN107"/>
    <mergeCell ref="AL108:AL109"/>
    <mergeCell ref="AM108:AM109"/>
    <mergeCell ref="AN108:AN109"/>
    <mergeCell ref="AD110:AD111"/>
    <mergeCell ref="AE110:AE111"/>
    <mergeCell ref="AF110:AF111"/>
    <mergeCell ref="AG110:AG111"/>
    <mergeCell ref="AH110:AI111"/>
    <mergeCell ref="AJ110:AK111"/>
    <mergeCell ref="AL110:AL111"/>
    <mergeCell ref="AD108:AD109"/>
    <mergeCell ref="AE108:AE109"/>
    <mergeCell ref="AF108:AF109"/>
    <mergeCell ref="AG108:AG109"/>
    <mergeCell ref="AH108:AI109"/>
    <mergeCell ref="AJ108:AK109"/>
    <mergeCell ref="AM110:AM111"/>
    <mergeCell ref="AN110:AN111"/>
    <mergeCell ref="AD112:AD113"/>
    <mergeCell ref="AE112:AE113"/>
    <mergeCell ref="AF112:AF113"/>
    <mergeCell ref="AG112:AG113"/>
    <mergeCell ref="AH112:AI113"/>
    <mergeCell ref="AJ112:AK113"/>
    <mergeCell ref="AL112:AL113"/>
    <mergeCell ref="AM112:AM113"/>
    <mergeCell ref="AN112:AN113"/>
    <mergeCell ref="AD114:AD115"/>
    <mergeCell ref="AE114:AE115"/>
    <mergeCell ref="AF114:AF115"/>
    <mergeCell ref="AG114:AG115"/>
    <mergeCell ref="AH114:AI115"/>
    <mergeCell ref="AJ114:AK115"/>
    <mergeCell ref="AL114:AL115"/>
    <mergeCell ref="AM114:AM115"/>
    <mergeCell ref="AN114:AN115"/>
    <mergeCell ref="AL116:AL117"/>
    <mergeCell ref="AM116:AM117"/>
    <mergeCell ref="AN116:AN117"/>
    <mergeCell ref="AD118:AD119"/>
    <mergeCell ref="AE118:AE119"/>
    <mergeCell ref="AF118:AF119"/>
    <mergeCell ref="AG118:AG119"/>
    <mergeCell ref="AH118:AI119"/>
    <mergeCell ref="AJ118:AK119"/>
    <mergeCell ref="AL118:AL119"/>
    <mergeCell ref="AD116:AD117"/>
    <mergeCell ref="AE116:AE117"/>
    <mergeCell ref="AF116:AF117"/>
    <mergeCell ref="AG116:AG117"/>
    <mergeCell ref="AH116:AI117"/>
    <mergeCell ref="AJ116:AK117"/>
    <mergeCell ref="AM118:AM119"/>
    <mergeCell ref="AN118:AN119"/>
    <mergeCell ref="AD120:AD121"/>
    <mergeCell ref="AE120:AE121"/>
    <mergeCell ref="AF120:AF121"/>
    <mergeCell ref="AG120:AG121"/>
    <mergeCell ref="AH120:AI121"/>
    <mergeCell ref="AJ120:AK121"/>
    <mergeCell ref="AL120:AL121"/>
    <mergeCell ref="AM120:AM121"/>
    <mergeCell ref="AN120:AN121"/>
    <mergeCell ref="AD122:AD123"/>
    <mergeCell ref="AE122:AE123"/>
    <mergeCell ref="AF122:AF123"/>
    <mergeCell ref="AG122:AG123"/>
    <mergeCell ref="AH122:AI123"/>
    <mergeCell ref="AJ122:AK123"/>
    <mergeCell ref="AL122:AL123"/>
    <mergeCell ref="AM122:AM123"/>
    <mergeCell ref="AN122:AN123"/>
    <mergeCell ref="AL124:AL125"/>
    <mergeCell ref="AM124:AM125"/>
    <mergeCell ref="AN124:AN125"/>
    <mergeCell ref="AD126:AD127"/>
    <mergeCell ref="AE126:AE127"/>
    <mergeCell ref="AF126:AF127"/>
    <mergeCell ref="AG126:AG127"/>
    <mergeCell ref="AH126:AI127"/>
    <mergeCell ref="AJ126:AK127"/>
    <mergeCell ref="AL126:AL127"/>
    <mergeCell ref="AD124:AD125"/>
    <mergeCell ref="AE124:AE125"/>
    <mergeCell ref="AF124:AF125"/>
    <mergeCell ref="AG124:AG125"/>
    <mergeCell ref="AH124:AI125"/>
    <mergeCell ref="AJ124:AK125"/>
    <mergeCell ref="AM126:AM127"/>
    <mergeCell ref="AN126:AN127"/>
    <mergeCell ref="AD128:AD129"/>
    <mergeCell ref="AE128:AE129"/>
    <mergeCell ref="AF128:AF129"/>
    <mergeCell ref="AG128:AG129"/>
    <mergeCell ref="AH128:AI129"/>
    <mergeCell ref="AJ128:AK129"/>
    <mergeCell ref="AL128:AL129"/>
    <mergeCell ref="AM128:AM129"/>
    <mergeCell ref="AN128:AN129"/>
    <mergeCell ref="AD130:AD131"/>
    <mergeCell ref="AE130:AE131"/>
    <mergeCell ref="AF130:AF131"/>
    <mergeCell ref="AG130:AG131"/>
    <mergeCell ref="AH130:AI131"/>
    <mergeCell ref="AJ130:AK131"/>
    <mergeCell ref="AL130:AL131"/>
    <mergeCell ref="AM130:AM131"/>
    <mergeCell ref="AN130:AN131"/>
    <mergeCell ref="AL132:AL133"/>
    <mergeCell ref="AM132:AM133"/>
    <mergeCell ref="AN132:AN133"/>
    <mergeCell ref="AD134:AD135"/>
    <mergeCell ref="AE134:AE135"/>
    <mergeCell ref="AF134:AF135"/>
    <mergeCell ref="AG134:AG135"/>
    <mergeCell ref="AH134:AI135"/>
    <mergeCell ref="AJ134:AK135"/>
    <mergeCell ref="AL134:AL135"/>
    <mergeCell ref="AD132:AD133"/>
    <mergeCell ref="AE132:AE133"/>
    <mergeCell ref="AF132:AF133"/>
    <mergeCell ref="AG132:AG133"/>
    <mergeCell ref="AH132:AI133"/>
    <mergeCell ref="AJ132:AK133"/>
    <mergeCell ref="AM134:AM135"/>
    <mergeCell ref="AN134:AN135"/>
    <mergeCell ref="AD136:AD137"/>
    <mergeCell ref="AE136:AE137"/>
    <mergeCell ref="AF136:AF137"/>
    <mergeCell ref="AG136:AG137"/>
    <mergeCell ref="AH136:AI137"/>
    <mergeCell ref="AJ136:AK137"/>
    <mergeCell ref="AL136:AL137"/>
    <mergeCell ref="AM136:AM137"/>
    <mergeCell ref="AD146:AN146"/>
    <mergeCell ref="AK147:AL147"/>
    <mergeCell ref="AH149:AI149"/>
    <mergeCell ref="AJ149:AK149"/>
    <mergeCell ref="AH150:AI150"/>
    <mergeCell ref="AJ150:AK150"/>
    <mergeCell ref="AN136:AN137"/>
    <mergeCell ref="AD138:AD139"/>
    <mergeCell ref="AE138:AE139"/>
    <mergeCell ref="AF138:AF139"/>
    <mergeCell ref="AG138:AG139"/>
    <mergeCell ref="AH138:AI139"/>
    <mergeCell ref="AJ138:AK139"/>
    <mergeCell ref="AL138:AL139"/>
    <mergeCell ref="AM138:AM139"/>
    <mergeCell ref="AN138:AN139"/>
    <mergeCell ref="AL151:AL152"/>
    <mergeCell ref="AM151:AM152"/>
    <mergeCell ref="AN151:AN152"/>
    <mergeCell ref="AD153:AD154"/>
    <mergeCell ref="AE153:AE154"/>
    <mergeCell ref="AF153:AF154"/>
    <mergeCell ref="AG153:AG154"/>
    <mergeCell ref="AH153:AI154"/>
    <mergeCell ref="AJ153:AK154"/>
    <mergeCell ref="AL153:AL154"/>
    <mergeCell ref="AD151:AD152"/>
    <mergeCell ref="AE151:AE152"/>
    <mergeCell ref="AF151:AF152"/>
    <mergeCell ref="AG151:AG152"/>
    <mergeCell ref="AH151:AI152"/>
    <mergeCell ref="AJ151:AK152"/>
    <mergeCell ref="AM153:AM154"/>
    <mergeCell ref="AN153:AN154"/>
    <mergeCell ref="AD155:AD156"/>
    <mergeCell ref="AE155:AE156"/>
    <mergeCell ref="AF155:AF156"/>
    <mergeCell ref="AG155:AG156"/>
    <mergeCell ref="AH155:AI156"/>
    <mergeCell ref="AJ155:AK156"/>
    <mergeCell ref="AL155:AL156"/>
    <mergeCell ref="AM155:AM156"/>
    <mergeCell ref="AN155:AN156"/>
    <mergeCell ref="AD157:AD158"/>
    <mergeCell ref="AE157:AE158"/>
    <mergeCell ref="AF157:AF158"/>
    <mergeCell ref="AG157:AG158"/>
    <mergeCell ref="AH157:AI158"/>
    <mergeCell ref="AJ157:AK158"/>
    <mergeCell ref="AL157:AL158"/>
    <mergeCell ref="AM157:AM158"/>
    <mergeCell ref="AN157:AN158"/>
    <mergeCell ref="AL159:AL160"/>
    <mergeCell ref="AM159:AM160"/>
    <mergeCell ref="AN159:AN160"/>
    <mergeCell ref="AD161:AD162"/>
    <mergeCell ref="AE161:AE162"/>
    <mergeCell ref="AF161:AF162"/>
    <mergeCell ref="AG161:AG162"/>
    <mergeCell ref="AH161:AI162"/>
    <mergeCell ref="AJ161:AK162"/>
    <mergeCell ref="AL161:AL162"/>
    <mergeCell ref="AD159:AD160"/>
    <mergeCell ref="AE159:AE160"/>
    <mergeCell ref="AF159:AF160"/>
    <mergeCell ref="AG159:AG160"/>
    <mergeCell ref="AH159:AI160"/>
    <mergeCell ref="AJ159:AK160"/>
    <mergeCell ref="AM161:AM162"/>
    <mergeCell ref="AN161:AN162"/>
    <mergeCell ref="AD163:AD164"/>
    <mergeCell ref="AE163:AE164"/>
    <mergeCell ref="AF163:AF164"/>
    <mergeCell ref="AG163:AG164"/>
    <mergeCell ref="AH163:AI164"/>
    <mergeCell ref="AJ163:AK164"/>
    <mergeCell ref="AL163:AL164"/>
    <mergeCell ref="AM163:AM164"/>
    <mergeCell ref="AN163:AN164"/>
    <mergeCell ref="AD165:AD166"/>
    <mergeCell ref="AE165:AE166"/>
    <mergeCell ref="AF165:AF166"/>
    <mergeCell ref="AG165:AG166"/>
    <mergeCell ref="AH165:AI166"/>
    <mergeCell ref="AJ165:AK166"/>
    <mergeCell ref="AL165:AL166"/>
    <mergeCell ref="AM165:AM166"/>
    <mergeCell ref="AN165:AN166"/>
    <mergeCell ref="AL167:AL168"/>
    <mergeCell ref="AM167:AM168"/>
    <mergeCell ref="AN167:AN168"/>
    <mergeCell ref="AD169:AD170"/>
    <mergeCell ref="AE169:AE170"/>
    <mergeCell ref="AF169:AF170"/>
    <mergeCell ref="AG169:AG170"/>
    <mergeCell ref="AH169:AI170"/>
    <mergeCell ref="AJ169:AK170"/>
    <mergeCell ref="AL169:AL170"/>
    <mergeCell ref="AD167:AD168"/>
    <mergeCell ref="AE167:AE168"/>
    <mergeCell ref="AF167:AF168"/>
    <mergeCell ref="AG167:AG168"/>
    <mergeCell ref="AH167:AI168"/>
    <mergeCell ref="AJ167:AK168"/>
    <mergeCell ref="AM169:AM170"/>
    <mergeCell ref="AN169:AN170"/>
    <mergeCell ref="AD171:AD172"/>
    <mergeCell ref="AE171:AE172"/>
    <mergeCell ref="AF171:AF172"/>
    <mergeCell ref="AG171:AG172"/>
    <mergeCell ref="AH171:AI172"/>
    <mergeCell ref="AJ171:AK172"/>
    <mergeCell ref="AL171:AL172"/>
    <mergeCell ref="AM171:AM172"/>
    <mergeCell ref="AN171:AN172"/>
    <mergeCell ref="AD173:AD174"/>
    <mergeCell ref="AE173:AE174"/>
    <mergeCell ref="AF173:AF174"/>
    <mergeCell ref="AG173:AG174"/>
    <mergeCell ref="AH173:AI174"/>
    <mergeCell ref="AJ173:AK174"/>
    <mergeCell ref="AL173:AL174"/>
    <mergeCell ref="AM173:AM174"/>
    <mergeCell ref="AN173:AN174"/>
    <mergeCell ref="AL175:AL176"/>
    <mergeCell ref="AM175:AM176"/>
    <mergeCell ref="AN175:AN176"/>
    <mergeCell ref="AD177:AD178"/>
    <mergeCell ref="AE177:AE178"/>
    <mergeCell ref="AF177:AF178"/>
    <mergeCell ref="AG177:AG178"/>
    <mergeCell ref="AH177:AI178"/>
    <mergeCell ref="AJ177:AK178"/>
    <mergeCell ref="AL177:AL178"/>
    <mergeCell ref="AD175:AD176"/>
    <mergeCell ref="AE175:AE176"/>
    <mergeCell ref="AF175:AF176"/>
    <mergeCell ref="AG175:AG176"/>
    <mergeCell ref="AH175:AI176"/>
    <mergeCell ref="AJ175:AK176"/>
    <mergeCell ref="AM177:AM178"/>
    <mergeCell ref="AN177:AN178"/>
    <mergeCell ref="AD179:AD180"/>
    <mergeCell ref="AE179:AE180"/>
    <mergeCell ref="AF179:AF180"/>
    <mergeCell ref="AG179:AG180"/>
    <mergeCell ref="AH179:AI180"/>
    <mergeCell ref="AJ179:AK180"/>
    <mergeCell ref="AL179:AL180"/>
    <mergeCell ref="AM179:AM180"/>
    <mergeCell ref="AD183:AD184"/>
    <mergeCell ref="AD185:AD186"/>
    <mergeCell ref="AD187:AD188"/>
    <mergeCell ref="AD189:AD190"/>
    <mergeCell ref="AD191:AD192"/>
    <mergeCell ref="AD193:AD194"/>
    <mergeCell ref="AN179:AN180"/>
    <mergeCell ref="AD181:AD182"/>
    <mergeCell ref="AE181:AE182"/>
    <mergeCell ref="AF181:AF182"/>
    <mergeCell ref="AG181:AG182"/>
    <mergeCell ref="AH181:AI182"/>
    <mergeCell ref="AJ181:AK182"/>
    <mergeCell ref="AL181:AL182"/>
    <mergeCell ref="AM181:AM182"/>
    <mergeCell ref="AN181:AN182"/>
    <mergeCell ref="AH206:AI206"/>
    <mergeCell ref="AJ206:AK206"/>
    <mergeCell ref="AD207:AD208"/>
    <mergeCell ref="AE207:AE208"/>
    <mergeCell ref="AF207:AF208"/>
    <mergeCell ref="AG207:AG208"/>
    <mergeCell ref="AH207:AI208"/>
    <mergeCell ref="AJ207:AK208"/>
    <mergeCell ref="AD195:AD196"/>
    <mergeCell ref="AD197:AD198"/>
    <mergeCell ref="AD202:AN202"/>
    <mergeCell ref="AH203:AI203"/>
    <mergeCell ref="AK203:AL203"/>
    <mergeCell ref="AH205:AI205"/>
    <mergeCell ref="AJ205:AK205"/>
    <mergeCell ref="AL207:AL208"/>
    <mergeCell ref="AM207:AM208"/>
    <mergeCell ref="AN207:AN208"/>
    <mergeCell ref="AD209:AD210"/>
    <mergeCell ref="AE209:AE210"/>
    <mergeCell ref="AF209:AF210"/>
    <mergeCell ref="AG209:AG210"/>
    <mergeCell ref="AH209:AI210"/>
    <mergeCell ref="AJ209:AK210"/>
    <mergeCell ref="AL209:AL210"/>
    <mergeCell ref="AM209:AM210"/>
    <mergeCell ref="AN209:AN210"/>
    <mergeCell ref="AD211:AD212"/>
    <mergeCell ref="AE211:AE212"/>
    <mergeCell ref="AF211:AF212"/>
    <mergeCell ref="AG211:AG212"/>
    <mergeCell ref="AH211:AI212"/>
    <mergeCell ref="AJ211:AK212"/>
    <mergeCell ref="AL211:AL212"/>
    <mergeCell ref="AM211:AM212"/>
    <mergeCell ref="AN211:AN212"/>
    <mergeCell ref="AD213:AD214"/>
    <mergeCell ref="AE213:AE214"/>
    <mergeCell ref="AF213:AF214"/>
    <mergeCell ref="AG213:AG214"/>
    <mergeCell ref="AH213:AI214"/>
    <mergeCell ref="AJ213:AK214"/>
    <mergeCell ref="AL213:AL214"/>
    <mergeCell ref="AM213:AM214"/>
    <mergeCell ref="AN213:AN214"/>
    <mergeCell ref="AL215:AL216"/>
    <mergeCell ref="AM215:AM216"/>
    <mergeCell ref="AN215:AN216"/>
    <mergeCell ref="AD217:AD218"/>
    <mergeCell ref="AE217:AE218"/>
    <mergeCell ref="AF217:AF218"/>
    <mergeCell ref="AG217:AG218"/>
    <mergeCell ref="AH217:AI218"/>
    <mergeCell ref="AJ217:AK218"/>
    <mergeCell ref="AL217:AL218"/>
    <mergeCell ref="AD215:AD216"/>
    <mergeCell ref="AE215:AE216"/>
    <mergeCell ref="AF215:AF216"/>
    <mergeCell ref="AG215:AG216"/>
    <mergeCell ref="AH215:AI216"/>
    <mergeCell ref="AJ215:AK216"/>
    <mergeCell ref="AM217:AM218"/>
    <mergeCell ref="AN217:AN218"/>
    <mergeCell ref="AD219:AD220"/>
    <mergeCell ref="AE219:AE220"/>
    <mergeCell ref="AF219:AF220"/>
    <mergeCell ref="AG219:AG220"/>
    <mergeCell ref="AH219:AI220"/>
    <mergeCell ref="AJ219:AK220"/>
    <mergeCell ref="AL219:AL220"/>
    <mergeCell ref="AM219:AM220"/>
    <mergeCell ref="AD229:AN229"/>
    <mergeCell ref="AH230:AI230"/>
    <mergeCell ref="AK230:AL230"/>
    <mergeCell ref="AH232:AI232"/>
    <mergeCell ref="AJ232:AK232"/>
    <mergeCell ref="AH233:AI233"/>
    <mergeCell ref="AJ233:AK233"/>
    <mergeCell ref="AN219:AN220"/>
    <mergeCell ref="AD221:AD222"/>
    <mergeCell ref="AE221:AE222"/>
    <mergeCell ref="AF221:AF222"/>
    <mergeCell ref="AG221:AG222"/>
    <mergeCell ref="AH221:AI222"/>
    <mergeCell ref="AJ221:AK222"/>
    <mergeCell ref="AL221:AL222"/>
    <mergeCell ref="AM221:AM222"/>
    <mergeCell ref="AN221:AN222"/>
    <mergeCell ref="AL234:AL235"/>
    <mergeCell ref="AM234:AM235"/>
    <mergeCell ref="AN234:AN235"/>
    <mergeCell ref="AD236:AD237"/>
    <mergeCell ref="AE236:AE237"/>
    <mergeCell ref="AF236:AF237"/>
    <mergeCell ref="AG236:AG237"/>
    <mergeCell ref="AH236:AI237"/>
    <mergeCell ref="AJ236:AK237"/>
    <mergeCell ref="AL236:AL237"/>
    <mergeCell ref="AD234:AD235"/>
    <mergeCell ref="AE234:AE235"/>
    <mergeCell ref="AF234:AF235"/>
    <mergeCell ref="AG234:AG235"/>
    <mergeCell ref="AH234:AI235"/>
    <mergeCell ref="AJ234:AK235"/>
    <mergeCell ref="AM236:AM237"/>
    <mergeCell ref="AN236:AN237"/>
    <mergeCell ref="AD238:AD239"/>
    <mergeCell ref="AE238:AE239"/>
    <mergeCell ref="AF238:AF239"/>
    <mergeCell ref="AG238:AG239"/>
    <mergeCell ref="AH238:AI239"/>
    <mergeCell ref="AJ238:AK239"/>
    <mergeCell ref="AL238:AL239"/>
    <mergeCell ref="AM238:AM239"/>
    <mergeCell ref="AD263:AN263"/>
    <mergeCell ref="AH264:AI264"/>
    <mergeCell ref="AK264:AL264"/>
    <mergeCell ref="AH266:AI266"/>
    <mergeCell ref="AJ266:AK266"/>
    <mergeCell ref="AH267:AI267"/>
    <mergeCell ref="AJ267:AK267"/>
    <mergeCell ref="AN238:AN239"/>
    <mergeCell ref="AD240:AD241"/>
    <mergeCell ref="AE240:AE241"/>
    <mergeCell ref="AF240:AF241"/>
    <mergeCell ref="AG240:AG241"/>
    <mergeCell ref="AH240:AI241"/>
    <mergeCell ref="AJ240:AK241"/>
    <mergeCell ref="AL240:AL241"/>
    <mergeCell ref="AM240:AM241"/>
    <mergeCell ref="AN240:AN241"/>
    <mergeCell ref="AL268:AL269"/>
    <mergeCell ref="AM268:AM269"/>
    <mergeCell ref="AN268:AN269"/>
    <mergeCell ref="AD270:AD271"/>
    <mergeCell ref="AE270:AE271"/>
    <mergeCell ref="AF270:AF271"/>
    <mergeCell ref="AG270:AG271"/>
    <mergeCell ref="AH270:AI271"/>
    <mergeCell ref="AJ270:AK271"/>
    <mergeCell ref="AL270:AL271"/>
    <mergeCell ref="AD268:AD269"/>
    <mergeCell ref="AE268:AE269"/>
    <mergeCell ref="AF268:AF269"/>
    <mergeCell ref="AG268:AG269"/>
    <mergeCell ref="AH268:AI269"/>
    <mergeCell ref="AJ268:AK269"/>
    <mergeCell ref="AM270:AM271"/>
    <mergeCell ref="AN270:AN271"/>
    <mergeCell ref="AD272:AD273"/>
    <mergeCell ref="AE272:AE273"/>
    <mergeCell ref="AF272:AF273"/>
    <mergeCell ref="AG272:AG273"/>
    <mergeCell ref="AH272:AI273"/>
    <mergeCell ref="AJ272:AK273"/>
    <mergeCell ref="AL272:AL273"/>
    <mergeCell ref="AM272:AM273"/>
    <mergeCell ref="AD293:AN293"/>
    <mergeCell ref="AH294:AI294"/>
    <mergeCell ref="AK294:AL294"/>
    <mergeCell ref="AH296:AI296"/>
    <mergeCell ref="AJ296:AK296"/>
    <mergeCell ref="AH297:AI297"/>
    <mergeCell ref="AJ297:AK297"/>
    <mergeCell ref="AN272:AN273"/>
    <mergeCell ref="AD274:AD275"/>
    <mergeCell ref="AE274:AE275"/>
    <mergeCell ref="AF274:AF275"/>
    <mergeCell ref="AG274:AG275"/>
    <mergeCell ref="AH274:AI275"/>
    <mergeCell ref="AJ274:AK275"/>
    <mergeCell ref="AL274:AL275"/>
    <mergeCell ref="AM274:AM275"/>
    <mergeCell ref="AN274:AN275"/>
    <mergeCell ref="AL298:AL299"/>
    <mergeCell ref="AM298:AM299"/>
    <mergeCell ref="AN298:AN299"/>
    <mergeCell ref="AD300:AD301"/>
    <mergeCell ref="AE300:AE301"/>
    <mergeCell ref="AF300:AF301"/>
    <mergeCell ref="AG300:AG301"/>
    <mergeCell ref="AH300:AI301"/>
    <mergeCell ref="AJ300:AK301"/>
    <mergeCell ref="AL300:AL301"/>
    <mergeCell ref="AD298:AD299"/>
    <mergeCell ref="AE298:AE299"/>
    <mergeCell ref="AF298:AF299"/>
    <mergeCell ref="AG298:AG299"/>
    <mergeCell ref="AH298:AI299"/>
    <mergeCell ref="AJ298:AK299"/>
    <mergeCell ref="AM300:AM301"/>
    <mergeCell ref="AN300:AN301"/>
    <mergeCell ref="AD302:AD303"/>
    <mergeCell ref="AE302:AE303"/>
    <mergeCell ref="AF302:AF303"/>
    <mergeCell ref="AG302:AG303"/>
    <mergeCell ref="AH302:AI303"/>
    <mergeCell ref="AJ302:AK303"/>
    <mergeCell ref="AL302:AL303"/>
    <mergeCell ref="AM302:AM303"/>
    <mergeCell ref="AD321:AN321"/>
    <mergeCell ref="AH322:AI322"/>
    <mergeCell ref="AK322:AL322"/>
    <mergeCell ref="AH324:AI324"/>
    <mergeCell ref="AJ324:AK324"/>
    <mergeCell ref="AH325:AI325"/>
    <mergeCell ref="AJ325:AK325"/>
    <mergeCell ref="AN302:AN303"/>
    <mergeCell ref="AD304:AD305"/>
    <mergeCell ref="AE304:AE305"/>
    <mergeCell ref="AF304:AF305"/>
    <mergeCell ref="AG304:AG305"/>
    <mergeCell ref="AH304:AI305"/>
    <mergeCell ref="AJ304:AK305"/>
    <mergeCell ref="AL304:AL305"/>
    <mergeCell ref="AM304:AM305"/>
    <mergeCell ref="AN304:AN305"/>
    <mergeCell ref="AL326:AL327"/>
    <mergeCell ref="AM326:AM327"/>
    <mergeCell ref="AN326:AN327"/>
    <mergeCell ref="AD328:AD329"/>
    <mergeCell ref="AE328:AE329"/>
    <mergeCell ref="AF328:AF329"/>
    <mergeCell ref="AG328:AG329"/>
    <mergeCell ref="AH328:AI329"/>
    <mergeCell ref="AJ328:AK329"/>
    <mergeCell ref="AL328:AL329"/>
    <mergeCell ref="AD326:AD327"/>
    <mergeCell ref="AE326:AE327"/>
    <mergeCell ref="AF326:AF327"/>
    <mergeCell ref="AG326:AG327"/>
    <mergeCell ref="AH326:AI327"/>
    <mergeCell ref="AJ326:AK327"/>
    <mergeCell ref="AM328:AM329"/>
    <mergeCell ref="AN328:AN329"/>
    <mergeCell ref="AD330:AD331"/>
    <mergeCell ref="AE330:AE331"/>
    <mergeCell ref="AF330:AF331"/>
    <mergeCell ref="AG330:AG331"/>
    <mergeCell ref="AH330:AI331"/>
    <mergeCell ref="AJ330:AK331"/>
    <mergeCell ref="AL330:AL331"/>
    <mergeCell ref="AM330:AM331"/>
    <mergeCell ref="AD344:AN344"/>
    <mergeCell ref="AH345:AI345"/>
    <mergeCell ref="AK345:AL345"/>
    <mergeCell ref="AH347:AI347"/>
    <mergeCell ref="AJ347:AK347"/>
    <mergeCell ref="AH348:AI348"/>
    <mergeCell ref="AJ348:AK348"/>
    <mergeCell ref="AN330:AN331"/>
    <mergeCell ref="AD332:AD333"/>
    <mergeCell ref="AE332:AE333"/>
    <mergeCell ref="AF332:AF333"/>
    <mergeCell ref="AG332:AG333"/>
    <mergeCell ref="AH332:AI333"/>
    <mergeCell ref="AJ332:AK333"/>
    <mergeCell ref="AL332:AL333"/>
    <mergeCell ref="AM332:AM333"/>
    <mergeCell ref="AN332:AN333"/>
    <mergeCell ref="AM351:AM352"/>
    <mergeCell ref="AN351:AN352"/>
    <mergeCell ref="AL349:AL350"/>
    <mergeCell ref="AM349:AM350"/>
    <mergeCell ref="AN349:AN350"/>
    <mergeCell ref="AD351:AD352"/>
    <mergeCell ref="AE351:AE352"/>
    <mergeCell ref="AF351:AF352"/>
    <mergeCell ref="AG351:AG352"/>
    <mergeCell ref="AH351:AI352"/>
    <mergeCell ref="AJ351:AK352"/>
    <mergeCell ref="AL351:AL352"/>
    <mergeCell ref="AD349:AD350"/>
    <mergeCell ref="AE349:AE350"/>
    <mergeCell ref="AF349:AF350"/>
    <mergeCell ref="AG349:AG350"/>
    <mergeCell ref="AH349:AI350"/>
    <mergeCell ref="AJ349:AK35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17" r:id="rId1"/>
  <rowBreaks count="6" manualBreakCount="6">
    <brk id="69" max="40" man="1"/>
    <brk id="143" max="255" man="1"/>
    <brk id="200" max="255" man="1"/>
    <brk id="227" max="255" man="1"/>
    <brk id="261" max="255" man="1"/>
    <brk id="290" max="255" man="1"/>
  </rowBreaks>
  <colBreaks count="3" manualBreakCount="3">
    <brk id="23" max="359" man="1"/>
    <brk id="29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2022-05-16T10:55:09Z</cp:lastPrinted>
  <dcterms:created xsi:type="dcterms:W3CDTF">2022-03-13T10:21:03Z</dcterms:created>
  <dcterms:modified xsi:type="dcterms:W3CDTF">2022-07-07T21:20:18Z</dcterms:modified>
  <cp:category/>
  <cp:version/>
  <cp:contentType/>
  <cp:contentStatus/>
</cp:coreProperties>
</file>