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updateLinks="never"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Users/davids/Desktop/"/>
    </mc:Choice>
  </mc:AlternateContent>
  <xr:revisionPtr revIDLastSave="0" documentId="13_ncr:1_{3D0F45CC-CBBC-ED45-90B0-827116F3BF52}" xr6:coauthVersionLast="47" xr6:coauthVersionMax="47" xr10:uidLastSave="{00000000-0000-0000-0000-000000000000}"/>
  <bookViews>
    <workbookView xWindow="960" yWindow="2380" windowWidth="37440" windowHeight="17600" tabRatio="770" activeTab="3" xr2:uid="{00000000-000D-0000-FFFF-FFFF00000000}"/>
  </bookViews>
  <sheets>
    <sheet name="Договора" sheetId="1" r:id="rId1"/>
    <sheet name="Приложения" sheetId="2" r:id="rId2"/>
    <sheet name="Справочники" sheetId="3" state="hidden" r:id="rId3"/>
    <sheet name="Проверка" sheetId="9" r:id="rId4"/>
    <sheet name="Согласование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9" l="1"/>
  <c r="D9" i="9"/>
  <c r="D8" i="9"/>
  <c r="D7" i="9"/>
  <c r="D6" i="9"/>
  <c r="D5" i="9"/>
  <c r="D4" i="9"/>
  <c r="D3" i="9"/>
  <c r="F21" i="8"/>
  <c r="G21" i="8"/>
  <c r="K21" i="8"/>
  <c r="L21" i="8"/>
  <c r="L2" i="8" l="1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K22" i="8" l="1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G16" i="8" l="1"/>
  <c r="F16" i="8"/>
  <c r="F3" i="8"/>
  <c r="G3" i="8"/>
  <c r="F4" i="8"/>
  <c r="G4" i="8"/>
  <c r="F5" i="8"/>
  <c r="G5" i="8"/>
  <c r="F6" i="8"/>
  <c r="G6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7" i="8"/>
  <c r="G17" i="8"/>
  <c r="F18" i="8"/>
  <c r="G18" i="8"/>
  <c r="F19" i="8"/>
  <c r="G19" i="8"/>
  <c r="F20" i="8"/>
  <c r="G20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G2" i="8"/>
  <c r="F2" i="8"/>
  <c r="F2" i="2"/>
  <c r="B3" i="9" s="1"/>
  <c r="K13" i="8" l="1"/>
  <c r="K9" i="8"/>
  <c r="K2" i="8"/>
  <c r="K14" i="8"/>
  <c r="K8" i="8"/>
  <c r="J24" i="2"/>
  <c r="G24" i="2"/>
  <c r="F24" i="2"/>
  <c r="J23" i="2"/>
  <c r="G23" i="2"/>
  <c r="F23" i="2"/>
  <c r="J22" i="2"/>
  <c r="G22" i="2"/>
  <c r="F22" i="2"/>
  <c r="J21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J11" i="1"/>
  <c r="J10" i="1"/>
  <c r="J9" i="1"/>
  <c r="J8" i="1"/>
  <c r="J7" i="1"/>
  <c r="J6" i="1"/>
  <c r="J5" i="1"/>
  <c r="J4" i="1"/>
  <c r="J3" i="1"/>
  <c r="J2" i="1"/>
  <c r="K18" i="8" l="1"/>
  <c r="K16" i="8"/>
  <c r="K19" i="8"/>
  <c r="K12" i="8"/>
  <c r="K10" i="8"/>
  <c r="K11" i="8"/>
  <c r="K17" i="8"/>
  <c r="K15" i="8"/>
  <c r="K7" i="8"/>
  <c r="K6" i="8"/>
  <c r="K20" i="8"/>
  <c r="K3" i="8"/>
  <c r="K4" i="8"/>
  <c r="K5" i="8"/>
  <c r="J7" i="2"/>
  <c r="J19" i="2"/>
  <c r="J14" i="2"/>
  <c r="J8" i="2"/>
  <c r="J12" i="2"/>
  <c r="J11" i="2"/>
  <c r="J13" i="2"/>
  <c r="J16" i="2"/>
  <c r="J18" i="2"/>
  <c r="J4" i="2"/>
  <c r="J10" i="2"/>
  <c r="J15" i="2"/>
  <c r="J17" i="2"/>
  <c r="J20" i="2"/>
  <c r="J5" i="2"/>
  <c r="J6" i="2"/>
  <c r="J9" i="2"/>
  <c r="J2" i="2"/>
  <c r="J3" i="2"/>
</calcChain>
</file>

<file path=xl/sharedStrings.xml><?xml version="1.0" encoding="utf-8"?>
<sst xmlns="http://schemas.openxmlformats.org/spreadsheetml/2006/main" count="297" uniqueCount="146">
  <si>
    <t>№ договора</t>
  </si>
  <si>
    <t>Компания</t>
  </si>
  <si>
    <t>Дата начала договора</t>
  </si>
  <si>
    <t>Дата окончания договора</t>
  </si>
  <si>
    <t>ИНН</t>
  </si>
  <si>
    <t>Примечание</t>
  </si>
  <si>
    <t>Адрес</t>
  </si>
  <si>
    <t>Повтор</t>
  </si>
  <si>
    <t>№</t>
  </si>
  <si>
    <t>до исполнения</t>
  </si>
  <si>
    <t>1год</t>
  </si>
  <si>
    <t>3</t>
  </si>
  <si>
    <t>18</t>
  </si>
  <si>
    <t>-</t>
  </si>
  <si>
    <t>1</t>
  </si>
  <si>
    <t>8</t>
  </si>
  <si>
    <t>76</t>
  </si>
  <si>
    <t>79</t>
  </si>
  <si>
    <t>2</t>
  </si>
  <si>
    <t>339</t>
  </si>
  <si>
    <t>24</t>
  </si>
  <si>
    <t>Вид документа</t>
  </si>
  <si>
    <t>№ документа</t>
  </si>
  <si>
    <t>Дата документа</t>
  </si>
  <si>
    <t>Кол-во дубликатов</t>
  </si>
  <si>
    <t>Принял ФИО</t>
  </si>
  <si>
    <t>Дата принятия</t>
  </si>
  <si>
    <t>Выберите тип документа</t>
  </si>
  <si>
    <t>Акт</t>
  </si>
  <si>
    <t>Акт выполненных работ</t>
  </si>
  <si>
    <t>Акт приема-передачи</t>
  </si>
  <si>
    <t>Акт сдачи-приемки</t>
  </si>
  <si>
    <t>Акт о исполнении договора</t>
  </si>
  <si>
    <t>Ведомость</t>
  </si>
  <si>
    <t>Ведомость исполнения</t>
  </si>
  <si>
    <t>Ведомость носителя электронного</t>
  </si>
  <si>
    <t>Доп.соглашение</t>
  </si>
  <si>
    <t>Заказ-наряд</t>
  </si>
  <si>
    <t>Заявка</t>
  </si>
  <si>
    <t>Заявление</t>
  </si>
  <si>
    <t>Локальная смета</t>
  </si>
  <si>
    <t>Накладная</t>
  </si>
  <si>
    <t>Отчет</t>
  </si>
  <si>
    <t>Письмо</t>
  </si>
  <si>
    <t>Приказ</t>
  </si>
  <si>
    <t>Приказ (доверенность)</t>
  </si>
  <si>
    <t>Приложение</t>
  </si>
  <si>
    <t>Протокол</t>
  </si>
  <si>
    <t>Протокол разногласий</t>
  </si>
  <si>
    <t>Протокол согласования цены</t>
  </si>
  <si>
    <t>Протокол согласования разногласий</t>
  </si>
  <si>
    <t>Протокол урегулирования разногласий</t>
  </si>
  <si>
    <t>Соглашение</t>
  </si>
  <si>
    <t>Соглашение о расторжении</t>
  </si>
  <si>
    <t>Спецификация</t>
  </si>
  <si>
    <t>Уведомление</t>
  </si>
  <si>
    <t>4</t>
  </si>
  <si>
    <t>22</t>
  </si>
  <si>
    <t>9</t>
  </si>
  <si>
    <t>62</t>
  </si>
  <si>
    <t>82</t>
  </si>
  <si>
    <t>84</t>
  </si>
  <si>
    <t>185</t>
  </si>
  <si>
    <t>Протокол цены</t>
  </si>
  <si>
    <t>Согласование</t>
  </si>
  <si>
    <t>Договор</t>
  </si>
  <si>
    <t>Смена Юр. Реквизитов/Пролонгация</t>
  </si>
  <si>
    <t>Местоположение</t>
  </si>
  <si>
    <t>Архив</t>
  </si>
  <si>
    <t>зао</t>
  </si>
  <si>
    <t>согласовано</t>
  </si>
  <si>
    <t>Статус</t>
  </si>
  <si>
    <t>Замечания</t>
  </si>
  <si>
    <t>Проверка наличия документа</t>
  </si>
  <si>
    <t>Условия оплаты</t>
  </si>
  <si>
    <t>отсутствует документ</t>
  </si>
  <si>
    <t>1а</t>
  </si>
  <si>
    <t>2б</t>
  </si>
  <si>
    <t>3в</t>
  </si>
  <si>
    <t>4г</t>
  </si>
  <si>
    <t>5д</t>
  </si>
  <si>
    <t>6е</t>
  </si>
  <si>
    <t>7ж</t>
  </si>
  <si>
    <t>8з</t>
  </si>
  <si>
    <t>9и</t>
  </si>
  <si>
    <t>0001111</t>
  </si>
  <si>
    <t>0001112</t>
  </si>
  <si>
    <t>0001113</t>
  </si>
  <si>
    <t>№ Согласование</t>
  </si>
  <si>
    <t>0001110</t>
  </si>
  <si>
    <t>0001109</t>
  </si>
  <si>
    <t>0001107</t>
  </si>
  <si>
    <t>0001108</t>
  </si>
  <si>
    <t>0001114</t>
  </si>
  <si>
    <t>0001115</t>
  </si>
  <si>
    <t>0001116</t>
  </si>
  <si>
    <t>0001117</t>
  </si>
  <si>
    <t>0001118</t>
  </si>
  <si>
    <t>0001119</t>
  </si>
  <si>
    <t>0001120</t>
  </si>
  <si>
    <t>0001121</t>
  </si>
  <si>
    <t>0001122</t>
  </si>
  <si>
    <t>0001123</t>
  </si>
  <si>
    <t>0001124</t>
  </si>
  <si>
    <t>0001125</t>
  </si>
  <si>
    <t>Ленинский</t>
  </si>
  <si>
    <t>№ Согласования</t>
  </si>
  <si>
    <t>ООО  "Первый"</t>
  </si>
  <si>
    <t>ООО "Второй"</t>
  </si>
  <si>
    <t>ООО "Третий"</t>
  </si>
  <si>
    <t>ЗАО "Четвертый"</t>
  </si>
  <si>
    <t>ООО "Пятый"</t>
  </si>
  <si>
    <t>ООО "Шестой"</t>
  </si>
  <si>
    <t>ОАО "Седьмой"</t>
  </si>
  <si>
    <t>ООО "Восьмойт"</t>
  </si>
  <si>
    <t>ООО "Девятый"</t>
  </si>
  <si>
    <t>ООО "Десятый"</t>
  </si>
  <si>
    <t>31.12.2022/автопролонгация</t>
  </si>
  <si>
    <t>к ви 1</t>
  </si>
  <si>
    <t>к сп 2</t>
  </si>
  <si>
    <t>0001126</t>
  </si>
  <si>
    <t>0001127</t>
  </si>
  <si>
    <t>0001128</t>
  </si>
  <si>
    <t>0001129</t>
  </si>
  <si>
    <t>0001130</t>
  </si>
  <si>
    <t>0001132</t>
  </si>
  <si>
    <t>0001133</t>
  </si>
  <si>
    <t>0001134</t>
  </si>
  <si>
    <t>0001135</t>
  </si>
  <si>
    <t>0001136</t>
  </si>
  <si>
    <t>0001137</t>
  </si>
  <si>
    <t>0001138</t>
  </si>
  <si>
    <t>0001139</t>
  </si>
  <si>
    <t>0001141</t>
  </si>
  <si>
    <t>0001142</t>
  </si>
  <si>
    <t>0001143</t>
  </si>
  <si>
    <t>Cтатус</t>
  </si>
  <si>
    <t>Проверка</t>
  </si>
  <si>
    <t>согласовнао</t>
  </si>
  <si>
    <t>Согласование №</t>
  </si>
  <si>
    <t>Проверка № согласования</t>
  </si>
  <si>
    <t>№ Договора</t>
  </si>
  <si>
    <t>№ Документа</t>
  </si>
  <si>
    <t>Кнопка Добавить в согласование</t>
  </si>
  <si>
    <t>10/1923/о-2022</t>
  </si>
  <si>
    <r>
      <t xml:space="preserve">Добрый день, прошу помощи у экспертного сообщества, в решении(сокращении) цикличных идентичных каждодневных рабочих задач.
Данная таблица представляет собой некий реестр документооборота, список документов, представленных в архив.
Также имеется лист Согласование, куда записываются согласуемые документы и результат проверки согласован/замечание+комментарий, в электронном виде, еще не подписанные. Эти документы проходят проверку на листе Проверка на актуальность реквизитов (номер договора, дата договора, действие договора, номер документа, дата документа)
Действия:
Приходит задача согласовать (проверить) документ:
1.Открывается лист Проверка
2.Данные вносятся, согласно наименованиям: вид документа, номер документа, дата документа, номер договора, номер согласования
3.Происходит сверка по необходимым данным (договорам и приложениям)
4.Открывается лист Согласование, и в любую первую сверху пустую вносятся данные (идентичные шагу 2) и результат проверки: согласовано/замечания-комментарий
</t>
    </r>
    <r>
      <rPr>
        <i/>
        <sz val="10"/>
        <color theme="1"/>
        <rFont val="Calibri"/>
        <family val="2"/>
        <scheme val="minor"/>
      </rPr>
      <t xml:space="preserve">Проходит время, данный документ приносят в бумажном виде-Данные, идентичные пункту 2, вносятся в лист Приложения-Данные этого документа, стираются с листа Согласования
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Задача:
1.Переносить заполняемые и проверенные данные с Листа Проверка на Лист Согласование(тест)(«тест» если обязательно менять внешний вид)
2.Не переносить данные, если не заполнены все необходимые данные( вид документа, №документа, дата документа, №договора, № Согласования, Статус и комментарий.
3.Переносить данные в первую свободную сверху строчку,  так как после поступления документы регестрируются в Листе Приложения и удаляются из Листа Согласования в хаотичном порядке
4.Стирать данные после переноса
Заранее благодарю!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</si>
</sst>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charset val="204"/>
      <scheme val="minor"/>
    </font>
    <font>
      <sz val="12"/>
      <color rgb="FF9C65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theme="0"/>
      <name val="Cambria"/>
      <family val="1"/>
      <charset val="204"/>
      <scheme val="major"/>
    </font>
    <font>
      <b/>
      <sz val="12"/>
      <color theme="0"/>
      <name val="Cambria"/>
      <family val="1"/>
      <charset val="204"/>
      <scheme val="major"/>
    </font>
    <font>
      <b/>
      <i/>
      <sz val="12"/>
      <color theme="0"/>
      <name val="Cambria"/>
      <family val="1"/>
      <charset val="204"/>
      <scheme val="major"/>
    </font>
    <font>
      <b/>
      <sz val="12"/>
      <color theme="1" tint="4.9989318521683403E-2"/>
      <name val="Cambria"/>
      <family val="1"/>
      <charset val="204"/>
      <scheme val="major"/>
    </font>
    <font>
      <b/>
      <sz val="12"/>
      <color theme="1" tint="4.9989318521683403E-2"/>
      <name val="Calibri"/>
      <family val="2"/>
      <charset val="204"/>
      <scheme val="minor"/>
    </font>
    <font>
      <b/>
      <sz val="12"/>
      <color theme="1" tint="4.9989318521683403E-2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color theme="0"/>
      <name val="Cambria"/>
      <family val="1"/>
      <scheme val="major"/>
    </font>
    <font>
      <i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ill="1" applyBorder="1"/>
    <xf numFmtId="49" fontId="2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49" fontId="0" fillId="0" borderId="0" xfId="0" applyNumberForma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49" fontId="0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3" fillId="4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8" xfId="0" applyBorder="1"/>
    <xf numFmtId="0" fontId="16" fillId="3" borderId="10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49" fontId="7" fillId="4" borderId="16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 wrapText="1"/>
    </xf>
    <xf numFmtId="0" fontId="0" fillId="5" borderId="1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2">
    <cellStyle name="Нейтральный" xfId="1" builtinId="28"/>
    <cellStyle name="Обычный" xfId="0" builtinId="0"/>
  </cellStyles>
  <dxfs count="77">
    <dxf>
      <numFmt numFmtId="0" formatCode="General"/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numFmt numFmtId="30" formatCode="@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numFmt numFmtId="30" formatCode="@"/>
      <alignment horizontal="righ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 patternType="solid">
          <bgColor rgb="FFFF5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scheme val="major"/>
      </font>
      <alignment horizontal="center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</patternFill>
      </fill>
      <alignment textRotation="0" relative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lor theme="1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mbria"/>
        <scheme val="major"/>
      </font>
      <alignment vertical="center" textRotation="0" indent="0" justifyLastLine="0" shrinkToFit="0" readingOrder="0"/>
    </dxf>
    <dxf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Договора" displayName="Договора" ref="A1:M11" totalsRowShown="0" headerRowDxfId="74" dataDxfId="73">
  <autoFilter ref="A1:M11" xr:uid="{00000000-0009-0000-0100-000001000000}"/>
  <tableColumns count="13">
    <tableColumn id="1" xr3:uid="{00000000-0010-0000-0000-000001000000}" name="№" dataDxfId="72"/>
    <tableColumn id="2" xr3:uid="{00000000-0010-0000-0000-000002000000}" name="№ договора" dataDxfId="71"/>
    <tableColumn id="3" xr3:uid="{00000000-0010-0000-0000-000003000000}" name="Компания" dataDxfId="70"/>
    <tableColumn id="4" xr3:uid="{00000000-0010-0000-0000-000004000000}" name="Дата начала договора" dataDxfId="69"/>
    <tableColumn id="5" xr3:uid="{00000000-0010-0000-0000-000005000000}" name="Дата окончания договора" dataDxfId="68"/>
    <tableColumn id="6" xr3:uid="{00000000-0010-0000-0000-000006000000}" name="ИНН" dataDxfId="67"/>
    <tableColumn id="7" xr3:uid="{00000000-0010-0000-0000-000007000000}" name="№ Согласования" dataDxfId="66"/>
    <tableColumn id="8" xr3:uid="{00000000-0010-0000-0000-000008000000}" name="Примечание" dataDxfId="65"/>
    <tableColumn id="9" xr3:uid="{00000000-0010-0000-0000-000009000000}" name="Адрес" dataDxfId="64"/>
    <tableColumn id="10" xr3:uid="{00000000-0010-0000-0000-00000A000000}" name="Повтор" dataDxfId="63"/>
    <tableColumn id="11" xr3:uid="{00000000-0010-0000-0000-00000B000000}" name="Смена Юр. Реквизитов/Пролонгация" dataDxfId="62"/>
    <tableColumn id="12" xr3:uid="{00000000-0010-0000-0000-00000C000000}" name="Местоположение" dataDxfId="61"/>
    <tableColumn id="13" xr3:uid="{00000000-0010-0000-0000-00000D000000}" name="Условия оплаты" dataDxfId="6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Приложения" displayName="Приложения" ref="A1:L20" totalsRowShown="0" headerRowDxfId="54" dataDxfId="52" headerRowBorderDxfId="53">
  <autoFilter ref="A1:L20" xr:uid="{00000000-0009-0000-0100-000002000000}"/>
  <tableColumns count="12">
    <tableColumn id="1" xr3:uid="{00000000-0010-0000-0100-000001000000}" name="№" dataDxfId="51"/>
    <tableColumn id="2" xr3:uid="{00000000-0010-0000-0100-000002000000}" name="Вид документа" dataDxfId="50"/>
    <tableColumn id="3" xr3:uid="{00000000-0010-0000-0100-000003000000}" name="№ документа" dataDxfId="49"/>
    <tableColumn id="4" xr3:uid="{00000000-0010-0000-0100-000004000000}" name="Дата документа" dataDxfId="48"/>
    <tableColumn id="5" xr3:uid="{00000000-0010-0000-0100-000005000000}" name="№ договора" dataDxfId="47"/>
    <tableColumn id="6" xr3:uid="{00000000-0010-0000-0100-000006000000}" name="Компания" dataDxfId="46">
      <calculatedColumnFormula>IF(E2="","",INDEX(Договора!$B$1:$D$2008,MATCH($E2,Договора!$B$1:$B$2008,0),MATCH(F$1,Договора!$B$1:$D$1,0)))</calculatedColumnFormula>
    </tableColumn>
    <tableColumn id="7" xr3:uid="{00000000-0010-0000-0100-000007000000}" name="Дата начала договора" dataDxfId="45">
      <calculatedColumnFormula>IF(E2="","",INDEX(Договора!$B$1:$D$2008,MATCH($E2,Договора!$B$1:$B$2008,0),MATCH(G$1,Договора!$B$1:$D$1,0)))</calculatedColumnFormula>
    </tableColumn>
    <tableColumn id="8" xr3:uid="{00000000-0010-0000-0100-000008000000}" name="№ Согласование" dataDxfId="44"/>
    <tableColumn id="9" xr3:uid="{00000000-0010-0000-0100-000009000000}" name="Примечание" dataDxfId="43"/>
    <tableColumn id="10" xr3:uid="{00000000-0010-0000-0100-00000A000000}" name="Кол-во дубликатов" dataDxfId="42">
      <calculatedColumnFormula>IF(C2="","",IF(COUNTIFS(Приложения!$C$1:C1,Приложения!C2,Приложения!$D$1:D1,Приложения!D2,Приложения!$E$1:E1,Приложения!E2,Приложения!$F$1:F1,Приложения!F2,Приложения!$G$1:G1,Приложения!G2,Приложения!$B$1:B1,Приложения!B2)=0,"Оригинал",IF(COUNTIFS(Приложения!$C$1:C1,Приложения!C2,Приложения!$D$1:D1,Приложения!D2,Приложения!$E$1:E1,Приложения!E2,Приложения!$F$1:F1,Приложения!F2,Приложения!$G$1:G1,Приложения!G2,Приложения!$B$1:B1,Приложения!B2)=1,"Дубликат","Проверить")))</calculatedColumnFormula>
    </tableColumn>
    <tableColumn id="11" xr3:uid="{00000000-0010-0000-0100-00000B000000}" name="Принял ФИО" dataDxfId="41"/>
    <tableColumn id="12" xr3:uid="{00000000-0010-0000-0100-00000C000000}" name="Дата принятия" dataDxfId="4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Вид_документа" displayName="Вид_документа" ref="A1:A200" totalsRowShown="0" headerRowDxfId="39" dataDxfId="37" headerRowBorderDxfId="38" tableBorderDxfId="36">
  <autoFilter ref="A1:A200" xr:uid="{00000000-0009-0000-0100-000003000000}"/>
  <sortState xmlns:xlrd2="http://schemas.microsoft.com/office/spreadsheetml/2017/richdata2" ref="A2:A200">
    <sortCondition ref="A2"/>
  </sortState>
  <tableColumns count="1">
    <tableColumn id="1" xr3:uid="{00000000-0010-0000-0200-000001000000}" name="Вид документа" dataDxfId="35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Согласование" displayName="Согласование" ref="A1:L21" totalsRowShown="0" headerRowDxfId="13" headerRowBorderDxfId="12" tableBorderDxfId="11">
  <autoFilter ref="A1:L21" xr:uid="{00000000-0009-0000-0100-000008000000}"/>
  <tableColumns count="12">
    <tableColumn id="1" xr3:uid="{00000000-0010-0000-0300-000001000000}" name="№"/>
    <tableColumn id="2" xr3:uid="{00000000-0010-0000-0300-000002000000}" name="Вид документа" dataDxfId="10"/>
    <tableColumn id="3" xr3:uid="{00000000-0010-0000-0300-000003000000}" name="№ документа" dataDxfId="9"/>
    <tableColumn id="4" xr3:uid="{00000000-0010-0000-0300-000004000000}" name="Дата документа" dataDxfId="8"/>
    <tableColumn id="5" xr3:uid="{00000000-0010-0000-0300-000005000000}" name="№ договора" dataDxfId="7"/>
    <tableColumn id="6" xr3:uid="{00000000-0010-0000-0300-000006000000}" name="Компания" dataDxfId="6">
      <calculatedColumnFormula>IF(E2="","",INDEX(Договора!$B$1:$D$2008,MATCH($E2,Договора!$B$1:$B$2008,0),MATCH(F$1,Договора!$B$1:$D$1,0)))</calculatedColumnFormula>
    </tableColumn>
    <tableColumn id="7" xr3:uid="{00000000-0010-0000-0300-000007000000}" name="Дата начала договора" dataDxfId="5">
      <calculatedColumnFormula>IF(E2="","",INDEX(Договора!$B$1:$D$2008,MATCH($E2,Договора!$B$1:$B$2008,0),MATCH(G$1,Договора!$B$1:$D$1,0)))</calculatedColumnFormula>
    </tableColumn>
    <tableColumn id="8" xr3:uid="{00000000-0010-0000-0300-000008000000}" name="Согласование №" dataDxfId="4"/>
    <tableColumn id="9" xr3:uid="{00000000-0010-0000-0300-000009000000}" name="Статус" dataDxfId="3"/>
    <tableColumn id="11" xr3:uid="{00000000-0010-0000-0300-00000B000000}" name="Примечание" dataDxfId="2"/>
    <tableColumn id="10" xr3:uid="{00000000-0010-0000-0300-00000A000000}" name="Проверка наличия документа" dataDxfId="1">
      <calculatedColumnFormula>IF(B2="","",IF(COUNTIFS(Приложения[Вид документа],Согласование!$B2,Приложения[№ документа],Согласование!$C2,Приложения[Дата документа],Согласование!$D2,Приложения[№ договора],Согласование!$E2,Приложения[Компания],Согласование!$F2,Приложения[Дата начала договора],Согласование!$G2)=1,"Представлен",IF(COUNTIFS(Приложения[Вид документа],Согласование!$B2,Приложения[№ документа],Согласование!$C2,Приложения[Дата документа],Согласование!$D2,Приложения[№ договора],Согласование!$E2,Приложения[Компания],Согласование!$F2,Приложения[Дата начала договора],Согласование!$G2)=0,"В работе","Проверить")))</calculatedColumnFormula>
    </tableColumn>
    <tableColumn id="12" xr3:uid="{00000000-0010-0000-0300-00000C000000}" name="Проверка № согласования" dataDxfId="0">
      <calculatedColumnFormula>IF(B2="","",IF(COUNTIF(Приложения[№ Согласование],Согласование!$H2)=0,"В работе",IF(COUNTIF(Приложения[№ Согласование],Согласование!$H2)=1,"Представлен","Срочно проверить")))</calculatedColumnFormula>
    </tableColumn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9" tint="-0.249977111117893"/>
  </sheetPr>
  <dimension ref="A1:N12"/>
  <sheetViews>
    <sheetView zoomScale="90" zoomScaleNormal="90" workbookViewId="0"/>
  </sheetViews>
  <sheetFormatPr baseColWidth="10" defaultColWidth="9" defaultRowHeight="16" x14ac:dyDescent="0.2"/>
  <cols>
    <col min="1" max="1" width="7.33203125" style="37" customWidth="1"/>
    <col min="2" max="2" width="44.5" style="57" customWidth="1"/>
    <col min="3" max="3" width="46.6640625" style="58" customWidth="1"/>
    <col min="4" max="4" width="16.5" style="58" customWidth="1"/>
    <col min="5" max="5" width="19.33203125" style="58" customWidth="1"/>
    <col min="6" max="6" width="19" style="58" customWidth="1"/>
    <col min="7" max="7" width="13.1640625" style="58" customWidth="1"/>
    <col min="8" max="8" width="26.1640625" style="58" customWidth="1"/>
    <col min="9" max="10" width="9" style="58"/>
    <col min="11" max="11" width="20.1640625" style="58" customWidth="1"/>
    <col min="12" max="12" width="18.1640625" style="58" customWidth="1"/>
    <col min="13" max="13" width="15.5" style="59" customWidth="1"/>
    <col min="14" max="16384" width="9" style="9"/>
  </cols>
  <sheetData>
    <row r="1" spans="1:14" s="8" customFormat="1" ht="46.5" customHeight="1" x14ac:dyDescent="0.2">
      <c r="A1" s="49" t="s">
        <v>8</v>
      </c>
      <c r="B1" s="50" t="s">
        <v>0</v>
      </c>
      <c r="C1" s="51" t="s">
        <v>1</v>
      </c>
      <c r="D1" s="51" t="s">
        <v>2</v>
      </c>
      <c r="E1" s="51" t="s">
        <v>3</v>
      </c>
      <c r="F1" s="52" t="s">
        <v>4</v>
      </c>
      <c r="G1" s="51" t="s">
        <v>106</v>
      </c>
      <c r="H1" s="51" t="s">
        <v>5</v>
      </c>
      <c r="I1" s="51" t="s">
        <v>6</v>
      </c>
      <c r="J1" s="51" t="s">
        <v>7</v>
      </c>
      <c r="K1" s="51" t="s">
        <v>66</v>
      </c>
      <c r="L1" s="53" t="s">
        <v>67</v>
      </c>
      <c r="M1" s="54" t="s">
        <v>74</v>
      </c>
    </row>
    <row r="2" spans="1:14" x14ac:dyDescent="0.2">
      <c r="A2" s="37">
        <v>1</v>
      </c>
      <c r="B2" s="11" t="s">
        <v>76</v>
      </c>
      <c r="C2" s="26" t="s">
        <v>107</v>
      </c>
      <c r="D2" s="20">
        <v>44562</v>
      </c>
      <c r="E2" s="21" t="s">
        <v>9</v>
      </c>
      <c r="F2" s="22">
        <v>1234567890</v>
      </c>
      <c r="G2" s="23"/>
      <c r="H2" s="19"/>
      <c r="I2" s="19" t="s">
        <v>105</v>
      </c>
      <c r="J2" s="19" t="str">
        <f t="shared" ref="J2:J11" si="0">IF(COUNTIF(B:B,B2)&gt;1,"Дубликат","")</f>
        <v/>
      </c>
      <c r="K2" s="19"/>
      <c r="L2" s="55" t="s">
        <v>68</v>
      </c>
      <c r="M2" s="56">
        <v>50</v>
      </c>
    </row>
    <row r="3" spans="1:14" x14ac:dyDescent="0.2">
      <c r="A3" s="37">
        <v>2</v>
      </c>
      <c r="B3" s="11" t="s">
        <v>77</v>
      </c>
      <c r="C3" s="26" t="s">
        <v>108</v>
      </c>
      <c r="D3" s="20">
        <v>44563</v>
      </c>
      <c r="E3" s="21" t="s">
        <v>10</v>
      </c>
      <c r="F3" s="22">
        <v>1234567890</v>
      </c>
      <c r="G3" s="23"/>
      <c r="H3" s="19"/>
      <c r="I3" s="19" t="s">
        <v>105</v>
      </c>
      <c r="J3" s="19" t="str">
        <f t="shared" si="0"/>
        <v/>
      </c>
      <c r="K3" s="19"/>
      <c r="L3" s="55" t="s">
        <v>68</v>
      </c>
      <c r="M3" s="56">
        <v>60</v>
      </c>
    </row>
    <row r="4" spans="1:14" x14ac:dyDescent="0.2">
      <c r="A4" s="37">
        <v>3</v>
      </c>
      <c r="B4" s="11" t="s">
        <v>78</v>
      </c>
      <c r="C4" s="19" t="s">
        <v>109</v>
      </c>
      <c r="D4" s="20">
        <v>44564</v>
      </c>
      <c r="E4" s="26" t="s">
        <v>117</v>
      </c>
      <c r="F4" s="22">
        <v>1234567890</v>
      </c>
      <c r="G4" s="23"/>
      <c r="H4" s="19"/>
      <c r="I4" s="19" t="s">
        <v>105</v>
      </c>
      <c r="J4" s="19" t="str">
        <f t="shared" si="0"/>
        <v/>
      </c>
      <c r="K4" s="19"/>
      <c r="L4" s="55" t="s">
        <v>68</v>
      </c>
      <c r="M4" s="56">
        <v>70</v>
      </c>
    </row>
    <row r="5" spans="1:14" x14ac:dyDescent="0.2">
      <c r="A5" s="37">
        <v>4</v>
      </c>
      <c r="B5" s="11" t="s">
        <v>79</v>
      </c>
      <c r="C5" s="19" t="s">
        <v>110</v>
      </c>
      <c r="D5" s="20">
        <v>44565</v>
      </c>
      <c r="E5" s="26" t="s">
        <v>117</v>
      </c>
      <c r="F5" s="22">
        <v>1234567890</v>
      </c>
      <c r="G5" s="23"/>
      <c r="H5" s="19"/>
      <c r="I5" s="19" t="s">
        <v>105</v>
      </c>
      <c r="J5" s="19" t="str">
        <f t="shared" si="0"/>
        <v/>
      </c>
      <c r="K5" s="19"/>
      <c r="L5" s="55" t="s">
        <v>68</v>
      </c>
      <c r="M5" s="56">
        <v>50</v>
      </c>
    </row>
    <row r="6" spans="1:14" x14ac:dyDescent="0.2">
      <c r="A6" s="37">
        <v>5</v>
      </c>
      <c r="B6" s="11" t="s">
        <v>80</v>
      </c>
      <c r="C6" s="19" t="s">
        <v>111</v>
      </c>
      <c r="D6" s="20">
        <v>44566</v>
      </c>
      <c r="E6" s="21">
        <v>44926</v>
      </c>
      <c r="F6" s="22">
        <v>1234567890</v>
      </c>
      <c r="G6" s="23"/>
      <c r="H6" s="19"/>
      <c r="I6" s="19" t="s">
        <v>105</v>
      </c>
      <c r="J6" s="19" t="str">
        <f t="shared" si="0"/>
        <v/>
      </c>
      <c r="K6" s="19"/>
      <c r="L6" s="55" t="s">
        <v>68</v>
      </c>
      <c r="M6" s="56">
        <v>50</v>
      </c>
    </row>
    <row r="7" spans="1:14" x14ac:dyDescent="0.2">
      <c r="A7" s="37">
        <v>6</v>
      </c>
      <c r="B7" s="27" t="s">
        <v>81</v>
      </c>
      <c r="C7" s="19" t="s">
        <v>112</v>
      </c>
      <c r="D7" s="20">
        <v>44567</v>
      </c>
      <c r="E7" s="21">
        <v>44926</v>
      </c>
      <c r="F7" s="22">
        <v>1234567890</v>
      </c>
      <c r="G7" s="23"/>
      <c r="H7" s="19"/>
      <c r="I7" s="19" t="s">
        <v>105</v>
      </c>
      <c r="J7" s="19" t="str">
        <f t="shared" si="0"/>
        <v/>
      </c>
      <c r="K7" s="19"/>
      <c r="L7" s="55" t="s">
        <v>68</v>
      </c>
      <c r="M7" s="56">
        <v>50</v>
      </c>
    </row>
    <row r="8" spans="1:14" x14ac:dyDescent="0.2">
      <c r="A8" s="37">
        <v>7</v>
      </c>
      <c r="B8" s="11" t="s">
        <v>82</v>
      </c>
      <c r="C8" s="19" t="s">
        <v>113</v>
      </c>
      <c r="D8" s="20">
        <v>44568</v>
      </c>
      <c r="E8" s="26" t="s">
        <v>117</v>
      </c>
      <c r="F8" s="22">
        <v>1234567890</v>
      </c>
      <c r="G8" s="23"/>
      <c r="H8" s="19"/>
      <c r="I8" s="19" t="s">
        <v>105</v>
      </c>
      <c r="J8" s="19" t="str">
        <f t="shared" si="0"/>
        <v/>
      </c>
      <c r="K8" s="19"/>
      <c r="L8" s="55" t="s">
        <v>68</v>
      </c>
      <c r="M8" s="56">
        <v>60</v>
      </c>
    </row>
    <row r="9" spans="1:14" x14ac:dyDescent="0.2">
      <c r="A9" s="37">
        <v>8</v>
      </c>
      <c r="B9" s="11" t="s">
        <v>83</v>
      </c>
      <c r="C9" s="19" t="s">
        <v>114</v>
      </c>
      <c r="D9" s="20">
        <v>44569</v>
      </c>
      <c r="E9" s="21">
        <v>44926</v>
      </c>
      <c r="F9" s="22">
        <v>1234567890</v>
      </c>
      <c r="G9" s="23"/>
      <c r="H9" s="19"/>
      <c r="I9" s="19" t="s">
        <v>105</v>
      </c>
      <c r="J9" s="19" t="str">
        <f t="shared" si="0"/>
        <v/>
      </c>
      <c r="K9" s="19"/>
      <c r="L9" s="55" t="s">
        <v>68</v>
      </c>
      <c r="M9" s="56">
        <v>70</v>
      </c>
    </row>
    <row r="10" spans="1:14" x14ac:dyDescent="0.2">
      <c r="A10" s="37">
        <v>9</v>
      </c>
      <c r="B10" s="11" t="s">
        <v>84</v>
      </c>
      <c r="C10" s="19" t="s">
        <v>115</v>
      </c>
      <c r="D10" s="20">
        <v>44570</v>
      </c>
      <c r="E10" s="21">
        <v>44926</v>
      </c>
      <c r="F10" s="22">
        <v>1234567890</v>
      </c>
      <c r="G10" s="23"/>
      <c r="H10" s="19"/>
      <c r="I10" s="19" t="s">
        <v>105</v>
      </c>
      <c r="J10" s="19" t="str">
        <f t="shared" si="0"/>
        <v/>
      </c>
      <c r="K10" s="19"/>
      <c r="L10" s="55" t="s">
        <v>68</v>
      </c>
      <c r="M10" s="56">
        <v>30</v>
      </c>
    </row>
    <row r="11" spans="1:14" x14ac:dyDescent="0.2">
      <c r="A11" s="37">
        <v>10</v>
      </c>
      <c r="B11" s="11" t="s">
        <v>144</v>
      </c>
      <c r="C11" s="19" t="s">
        <v>116</v>
      </c>
      <c r="D11" s="20">
        <v>44571</v>
      </c>
      <c r="E11" s="26" t="s">
        <v>9</v>
      </c>
      <c r="F11" s="22">
        <v>1234567890</v>
      </c>
      <c r="G11" s="23"/>
      <c r="H11" s="19"/>
      <c r="I11" s="19" t="s">
        <v>105</v>
      </c>
      <c r="J11" s="19" t="str">
        <f t="shared" si="0"/>
        <v/>
      </c>
      <c r="K11" s="19"/>
      <c r="L11" s="55" t="s">
        <v>68</v>
      </c>
      <c r="M11" s="56">
        <v>30</v>
      </c>
    </row>
    <row r="12" spans="1:14" x14ac:dyDescent="0.2">
      <c r="A12" s="18"/>
      <c r="B12" s="2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33"/>
      <c r="N12" s="25"/>
    </row>
  </sheetData>
  <conditionalFormatting sqref="L1:L11">
    <cfRule type="containsText" dxfId="76" priority="1" operator="containsText" text="отсут">
      <formula>NOT(ISERROR(SEARCH("отсут",L1)))</formula>
    </cfRule>
  </conditionalFormatting>
  <conditionalFormatting sqref="B2:B11">
    <cfRule type="duplicateValues" dxfId="75" priority="8620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92D050"/>
  </sheetPr>
  <dimension ref="A1:L24"/>
  <sheetViews>
    <sheetView zoomScale="90" zoomScaleNormal="90" workbookViewId="0"/>
  </sheetViews>
  <sheetFormatPr baseColWidth="10" defaultColWidth="9" defaultRowHeight="16" x14ac:dyDescent="0.2"/>
  <cols>
    <col min="1" max="1" width="9" style="44"/>
    <col min="2" max="2" width="41.5" style="44" customWidth="1"/>
    <col min="3" max="3" width="14.5" style="44" customWidth="1"/>
    <col min="4" max="4" width="21.6640625" style="44" customWidth="1"/>
    <col min="5" max="5" width="17" style="44" customWidth="1"/>
    <col min="6" max="6" width="35" style="44" customWidth="1"/>
    <col min="7" max="7" width="16.5" style="44" customWidth="1"/>
    <col min="8" max="8" width="15.83203125" style="44" customWidth="1"/>
    <col min="9" max="9" width="21.1640625" style="44" customWidth="1"/>
    <col min="10" max="10" width="14.6640625" style="44" customWidth="1"/>
    <col min="11" max="11" width="17.1640625" style="44" customWidth="1"/>
    <col min="12" max="12" width="15.5" style="44" customWidth="1"/>
    <col min="13" max="16384" width="9" style="1"/>
  </cols>
  <sheetData>
    <row r="1" spans="1:12" s="7" customFormat="1" ht="34" x14ac:dyDescent="0.2">
      <c r="A1" s="34" t="s">
        <v>8</v>
      </c>
      <c r="B1" s="34" t="s">
        <v>21</v>
      </c>
      <c r="C1" s="35" t="s">
        <v>22</v>
      </c>
      <c r="D1" s="34" t="s">
        <v>23</v>
      </c>
      <c r="E1" s="35" t="s">
        <v>0</v>
      </c>
      <c r="F1" s="34" t="s">
        <v>1</v>
      </c>
      <c r="G1" s="36" t="s">
        <v>2</v>
      </c>
      <c r="H1" s="34" t="s">
        <v>88</v>
      </c>
      <c r="I1" s="34" t="s">
        <v>5</v>
      </c>
      <c r="J1" s="34" t="s">
        <v>24</v>
      </c>
      <c r="K1" s="34" t="s">
        <v>25</v>
      </c>
      <c r="L1" s="34" t="s">
        <v>26</v>
      </c>
    </row>
    <row r="2" spans="1:12" x14ac:dyDescent="0.2">
      <c r="A2" s="37">
        <v>1</v>
      </c>
      <c r="B2" s="38" t="s">
        <v>34</v>
      </c>
      <c r="C2" s="32" t="s">
        <v>14</v>
      </c>
      <c r="D2" s="40">
        <v>40756</v>
      </c>
      <c r="E2" s="11" t="s">
        <v>76</v>
      </c>
      <c r="F2" s="41" t="str">
        <f>IF(E2="","",INDEX(Договора!$B$1:$D$2008,MATCH($E2,Договора!$B$1:$B$2008,0),MATCH(F$1,Договора!$B$1:$D$1,0)))</f>
        <v>ООО  "Первый"</v>
      </c>
      <c r="G2" s="41">
        <f>IF(E2="","",INDEX(Договора!$B$1:$D$2008,MATCH($E2,Договора!$B$1:$B$2008,0),MATCH(G$1,Договора!$B$1:$D$1,0)))</f>
        <v>44562</v>
      </c>
      <c r="H2" s="10" t="s">
        <v>91</v>
      </c>
      <c r="I2" s="42"/>
      <c r="J2" s="43" t="str">
        <f>IF(C2="","",IF(COUNTIFS(Приложения!$C$1:C1,Приложения!C2,Приложения!$D$1:D1,Приложения!D2,Приложения!$E$1:E1,Приложения!E2,Приложения!$F$1:F1,Приложения!F2,Приложения!$G$1:G1,Приложения!G2,Приложения!$B$1:B1,Приложения!B2)=0,"Оригинал",IF(COUNTIFS(Приложения!$C$1:C1,Приложения!C2,Приложения!$D$1:D1,Приложения!D2,Приложения!$E$1:E1,Приложения!E2,Приложения!$F$1:F1,Приложения!F2,Приложения!$G$1:G1,Приложения!G2,Приложения!$B$1:B1,Приложения!B2)=1,"Дубликат","Проверить")))</f>
        <v>Оригинал</v>
      </c>
    </row>
    <row r="3" spans="1:12" x14ac:dyDescent="0.2">
      <c r="A3" s="37">
        <v>2</v>
      </c>
      <c r="B3" s="38" t="s">
        <v>49</v>
      </c>
      <c r="C3" s="32" t="s">
        <v>118</v>
      </c>
      <c r="D3" s="40">
        <v>40756</v>
      </c>
      <c r="E3" s="11" t="s">
        <v>76</v>
      </c>
      <c r="F3" s="45" t="str">
        <f>IF(E3="","",INDEX(Договора!$B$1:$D$2008,MATCH($E3,Договора!$B$1:$B$2008,0),MATCH(F$1,Договора!$B$1:$D$1,0)))</f>
        <v>ООО  "Первый"</v>
      </c>
      <c r="G3" s="45">
        <f>IF(E3="","",INDEX(Договора!$B$1:$D$2008,MATCH($E3,Договора!$B$1:$B$2008,0),MATCH(G$1,Договора!$B$1:$D$1,0)))</f>
        <v>44562</v>
      </c>
      <c r="H3" s="10" t="s">
        <v>92</v>
      </c>
      <c r="I3" s="38"/>
      <c r="J3" s="46" t="str">
        <f>IF(C3="","",IF(COUNTIFS(Приложения!$C$1:C2,Приложения!C3,Приложения!$D$1:D2,Приложения!D3,Приложения!$E$1:E2,Приложения!E3,Приложения!$F$1:F2,Приложения!F3,Приложения!$G$1:G2,Приложения!G3,Приложения!$B$1:B2,Приложения!B3)=0,"Оригинал",IF(COUNTIFS(Приложения!$C$1:C2,Приложения!C3,Приложения!$D$1:D2,Приложения!D3,Приложения!$E$1:E2,Приложения!E3,Приложения!$F$1:F2,Приложения!F3,Приложения!$G$1:G2,Приложения!G3,Приложения!$B$1:B2,Приложения!B3)=1,"Дубликат","Проверить")))</f>
        <v>Оригинал</v>
      </c>
    </row>
    <row r="4" spans="1:12" x14ac:dyDescent="0.2">
      <c r="A4" s="37">
        <v>3</v>
      </c>
      <c r="B4" s="38" t="s">
        <v>54</v>
      </c>
      <c r="C4" s="39" t="s">
        <v>14</v>
      </c>
      <c r="D4" s="40">
        <v>40759</v>
      </c>
      <c r="E4" s="11" t="s">
        <v>78</v>
      </c>
      <c r="F4" s="45" t="str">
        <f>IF(E4="","",INDEX(Договора!$B$1:$D$2008,MATCH($E4,Договора!$B$1:$B$2008,0),MATCH(F$1,Договора!$B$1:$D$1,0)))</f>
        <v>ООО "Третий"</v>
      </c>
      <c r="G4" s="45">
        <f>IF(E4="","",INDEX(Договора!$B$1:$D$2008,MATCH($E4,Договора!$B$1:$B$2008,0),MATCH(G$1,Договора!$B$1:$D$1,0)))</f>
        <v>44564</v>
      </c>
      <c r="H4" s="10" t="s">
        <v>90</v>
      </c>
      <c r="I4" s="38"/>
      <c r="J4" s="46" t="str">
        <f>IF(C4="","",IF(COUNTIFS(Приложения!$C$1:C3,Приложения!C4,Приложения!$D$1:D3,Приложения!D4,Приложения!$E$1:E3,Приложения!E4,Приложения!$F$1:F3,Приложения!F4,Приложения!$G$1:G3,Приложения!G4,Приложения!$B$1:B3,Приложения!B4)=0,"Оригинал",IF(COUNTIFS(Приложения!$C$1:C3,Приложения!C4,Приложения!$D$1:D3,Приложения!D4,Приложения!$E$1:E3,Приложения!E4,Приложения!$F$1:F3,Приложения!F4,Приложения!$G$1:G3,Приложения!G4,Приложения!$B$1:B3,Приложения!B4)=1,"Дубликат","Проверить")))</f>
        <v>Оригинал</v>
      </c>
    </row>
    <row r="5" spans="1:12" x14ac:dyDescent="0.2">
      <c r="A5" s="37">
        <v>4</v>
      </c>
      <c r="B5" s="38" t="s">
        <v>38</v>
      </c>
      <c r="C5" s="39" t="s">
        <v>14</v>
      </c>
      <c r="D5" s="40">
        <v>40772</v>
      </c>
      <c r="E5" s="11" t="s">
        <v>79</v>
      </c>
      <c r="F5" s="45" t="str">
        <f>IF(E5="","",INDEX(Договора!$B$1:$D$2008,MATCH($E5,Договора!$B$1:$B$2008,0),MATCH(F$1,Договора!$B$1:$D$1,0)))</f>
        <v>ЗАО "Четвертый"</v>
      </c>
      <c r="G5" s="45">
        <f>IF(E5="","",INDEX(Договора!$B$1:$D$2008,MATCH($E5,Договора!$B$1:$B$2008,0),MATCH(G$1,Договора!$B$1:$D$1,0)))</f>
        <v>44565</v>
      </c>
      <c r="H5" s="10" t="s">
        <v>89</v>
      </c>
      <c r="I5" s="38"/>
      <c r="J5" s="46" t="str">
        <f>IF(C5="","",IF(COUNTIFS(Приложения!$C$1:C4,Приложения!C5,Приложения!$D$1:D4,Приложения!D5,Приложения!$E$1:E4,Приложения!E5,Приложения!$F$1:F4,Приложения!F5,Приложения!$G$1:G4,Приложения!G5,Приложения!$B$1:B4,Приложения!B5)=0,"Оригинал",IF(COUNTIFS(Приложения!$C$1:C4,Приложения!C5,Приложения!$D$1:D4,Приложения!D5,Приложения!$E$1:E4,Приложения!E5,Приложения!$F$1:F4,Приложения!F5,Приложения!$G$1:G4,Приложения!G5,Приложения!$B$1:B4,Приложения!B5)=1,"Дубликат","Проверить")))</f>
        <v>Оригинал</v>
      </c>
    </row>
    <row r="6" spans="1:12" x14ac:dyDescent="0.2">
      <c r="A6" s="37">
        <v>5</v>
      </c>
      <c r="B6" s="38" t="s">
        <v>36</v>
      </c>
      <c r="C6" s="39" t="s">
        <v>14</v>
      </c>
      <c r="D6" s="40">
        <v>40772</v>
      </c>
      <c r="E6" s="11" t="s">
        <v>80</v>
      </c>
      <c r="F6" s="45" t="str">
        <f>IF(E6="","",INDEX(Договора!$B$1:$D$2008,MATCH($E6,Договора!$B$1:$B$2008,0),MATCH(F$1,Договора!$B$1:$D$1,0)))</f>
        <v>ООО "Пятый"</v>
      </c>
      <c r="G6" s="45">
        <f>IF(E6="","",INDEX(Договора!$B$1:$D$2008,MATCH($E6,Договора!$B$1:$B$2008,0),MATCH(G$1,Договора!$B$1:$D$1,0)))</f>
        <v>44566</v>
      </c>
      <c r="H6" s="10" t="s">
        <v>85</v>
      </c>
      <c r="I6" s="38"/>
      <c r="J6" s="46" t="str">
        <f>IF(C6="","",IF(COUNTIFS(Приложения!$C$1:C5,Приложения!C6,Приложения!$D$1:D5,Приложения!D6,Приложения!$E$1:E5,Приложения!E6,Приложения!$F$1:F5,Приложения!F6,Приложения!$G$1:G5,Приложения!G6,Приложения!$B$1:B5,Приложения!B6)=0,"Оригинал",IF(COUNTIFS(Приложения!$C$1:C5,Приложения!C6,Приложения!$D$1:D5,Приложения!D6,Приложения!$E$1:E5,Приложения!E6,Приложения!$F$1:F5,Приложения!F6,Приложения!$G$1:G5,Приложения!G6,Приложения!$B$1:B5,Приложения!B6)=1,"Дубликат","Проверить")))</f>
        <v>Оригинал</v>
      </c>
    </row>
    <row r="7" spans="1:12" x14ac:dyDescent="0.2">
      <c r="A7" s="37">
        <v>6</v>
      </c>
      <c r="B7" s="38" t="s">
        <v>40</v>
      </c>
      <c r="C7" s="39" t="s">
        <v>14</v>
      </c>
      <c r="D7" s="40">
        <v>40773</v>
      </c>
      <c r="E7" s="27" t="s">
        <v>81</v>
      </c>
      <c r="F7" s="45" t="str">
        <f>IF(E7="","",INDEX(Договора!$B$1:$D$2008,MATCH($E7,Договора!$B$1:$B$2008,0),MATCH(F$1,Договора!$B$1:$D$1,0)))</f>
        <v>ООО "Шестой"</v>
      </c>
      <c r="G7" s="45">
        <f>IF(E7="","",INDEX(Договора!$B$1:$D$2008,MATCH($E7,Договора!$B$1:$B$2008,0),MATCH(G$1,Договора!$B$1:$D$1,0)))</f>
        <v>44567</v>
      </c>
      <c r="H7" s="10" t="s">
        <v>86</v>
      </c>
      <c r="I7" s="38"/>
      <c r="J7" s="46" t="str">
        <f>IF(C7="","",IF(COUNTIFS(Приложения!$C$1:C6,Приложения!C7,Приложения!$D$1:D6,Приложения!D7,Приложения!$E$1:E6,Приложения!E7,Приложения!$F$1:F6,Приложения!F7,Приложения!$G$1:G6,Приложения!G7,Приложения!$B$1:B6,Приложения!B7)=0,"Оригинал",IF(COUNTIFS(Приложения!$C$1:C6,Приложения!C7,Приложения!$D$1:D6,Приложения!D7,Приложения!$E$1:E6,Приложения!E7,Приложения!$F$1:F6,Приложения!F7,Приложения!$G$1:G6,Приложения!G7,Приложения!$B$1:B6,Приложения!B7)=1,"Дубликат","Проверить")))</f>
        <v>Оригинал</v>
      </c>
    </row>
    <row r="8" spans="1:12" x14ac:dyDescent="0.2">
      <c r="A8" s="37">
        <v>7</v>
      </c>
      <c r="B8" s="38" t="s">
        <v>54</v>
      </c>
      <c r="C8" s="32" t="s">
        <v>18</v>
      </c>
      <c r="D8" s="40">
        <v>40773</v>
      </c>
      <c r="E8" s="11" t="s">
        <v>78</v>
      </c>
      <c r="F8" s="45" t="str">
        <f>IF(E8="","",INDEX(Договора!$B$1:$D$2008,MATCH($E8,Договора!$B$1:$B$2008,0),MATCH(F$1,Договора!$B$1:$D$1,0)))</f>
        <v>ООО "Третий"</v>
      </c>
      <c r="G8" s="45">
        <f>IF(E8="","",INDEX(Договора!$B$1:$D$2008,MATCH($E8,Договора!$B$1:$B$2008,0),MATCH(G$1,Договора!$B$1:$D$1,0)))</f>
        <v>44564</v>
      </c>
      <c r="H8" s="10" t="s">
        <v>87</v>
      </c>
      <c r="I8" s="38"/>
      <c r="J8" s="46" t="str">
        <f>IF(C8="","",IF(COUNTIFS(Приложения!$C$1:C7,Приложения!C8,Приложения!$D$1:D7,Приложения!D8,Приложения!$E$1:E7,Приложения!E8,Приложения!$F$1:F7,Приложения!F8,Приложения!$G$1:G7,Приложения!G8,Приложения!$B$1:B7,Приложения!B8)=0,"Оригинал",IF(COUNTIFS(Приложения!$C$1:C7,Приложения!C8,Приложения!$D$1:D7,Приложения!D8,Приложения!$E$1:E7,Приложения!E8,Приложения!$F$1:F7,Приложения!F8,Приложения!$G$1:G7,Приложения!G8,Приложения!$B$1:B7,Приложения!B8)=1,"Дубликат","Проверить")))</f>
        <v>Оригинал</v>
      </c>
    </row>
    <row r="9" spans="1:12" x14ac:dyDescent="0.2">
      <c r="A9" s="37">
        <v>8</v>
      </c>
      <c r="B9" s="38" t="s">
        <v>49</v>
      </c>
      <c r="C9" s="32" t="s">
        <v>119</v>
      </c>
      <c r="D9" s="40">
        <v>40785</v>
      </c>
      <c r="E9" s="11" t="s">
        <v>78</v>
      </c>
      <c r="F9" s="45" t="str">
        <f>IF(E9="","",INDEX(Договора!$B$1:$D$2008,MATCH($E9,Договора!$B$1:$B$2008,0),MATCH(F$1,Договора!$B$1:$D$1,0)))</f>
        <v>ООО "Третий"</v>
      </c>
      <c r="G9" s="45">
        <f>IF(E9="","",INDEX(Договора!$B$1:$D$2008,MATCH($E9,Договора!$B$1:$B$2008,0),MATCH(G$1,Договора!$B$1:$D$1,0)))</f>
        <v>44564</v>
      </c>
      <c r="H9" s="10" t="s">
        <v>93</v>
      </c>
      <c r="I9" s="38"/>
      <c r="J9" s="46" t="str">
        <f>IF(C9="","",IF(COUNTIFS(Приложения!$C$1:C8,Приложения!C9,Приложения!$D$1:D8,Приложения!D9,Приложения!$E$1:E8,Приложения!E9,Приложения!$F$1:F8,Приложения!F9,Приложения!$G$1:G8,Приложения!G9,Приложения!$B$1:B8,Приложения!B9)=0,"Оригинал",IF(COUNTIFS(Приложения!$C$1:C8,Приложения!C9,Приложения!$D$1:D8,Приложения!D9,Приложения!$E$1:E8,Приложения!E9,Приложения!$F$1:F8,Приложения!F9,Приложения!$G$1:G8,Приложения!G9,Приложения!$B$1:B8,Приложения!B9)=1,"Дубликат","Проверить")))</f>
        <v>Оригинал</v>
      </c>
    </row>
    <row r="10" spans="1:12" x14ac:dyDescent="0.2">
      <c r="A10" s="37">
        <v>9</v>
      </c>
      <c r="B10" s="38" t="s">
        <v>28</v>
      </c>
      <c r="C10" s="32" t="s">
        <v>14</v>
      </c>
      <c r="D10" s="40">
        <v>40785</v>
      </c>
      <c r="E10" s="11" t="s">
        <v>84</v>
      </c>
      <c r="F10" s="45" t="str">
        <f>IF(E10="","",INDEX(Договора!$B$1:$D$2008,MATCH($E10,Договора!$B$1:$B$2008,0),MATCH(F$1,Договора!$B$1:$D$1,0)))</f>
        <v>ООО "Девятый"</v>
      </c>
      <c r="G10" s="45">
        <f>IF(E10="","",INDEX(Договора!$B$1:$D$2008,MATCH($E10,Договора!$B$1:$B$2008,0),MATCH(G$1,Договора!$B$1:$D$1,0)))</f>
        <v>44570</v>
      </c>
      <c r="H10" s="10" t="s">
        <v>94</v>
      </c>
      <c r="I10" s="38"/>
      <c r="J10" s="46" t="str">
        <f>IF(C10="","",IF(COUNTIFS(Приложения!$C$1:C9,Приложения!C10,Приложения!$D$1:D9,Приложения!D10,Приложения!$E$1:E9,Приложения!E10,Приложения!$F$1:F9,Приложения!F10,Приложения!$G$1:G9,Приложения!G10,Приложения!$B$1:B9,Приложения!B10)=0,"Оригинал",IF(COUNTIFS(Приложения!$C$1:C9,Приложения!C10,Приложения!$D$1:D9,Приложения!D10,Приложения!$E$1:E9,Приложения!E10,Приложения!$F$1:F9,Приложения!F10,Приложения!$G$1:G9,Приложения!G10,Приложения!$B$1:B9,Приложения!B10)=1,"Дубликат","Проверить")))</f>
        <v>Оригинал</v>
      </c>
    </row>
    <row r="11" spans="1:12" x14ac:dyDescent="0.2">
      <c r="A11" s="37">
        <v>10</v>
      </c>
      <c r="B11" s="38" t="s">
        <v>34</v>
      </c>
      <c r="C11" s="32" t="s">
        <v>14</v>
      </c>
      <c r="D11" s="40">
        <v>40828</v>
      </c>
      <c r="E11" s="11" t="s">
        <v>144</v>
      </c>
      <c r="F11" s="45" t="str">
        <f>IF(E11="","",INDEX(Договора!$B$1:$D$2008,MATCH($E11,Договора!$B$1:$B$2008,0),MATCH(F$1,Договора!$B$1:$D$1,0)))</f>
        <v>ООО "Десятый"</v>
      </c>
      <c r="G11" s="45">
        <f>IF(E11="","",INDEX(Договора!$B$1:$D$2008,MATCH($E11,Договора!$B$1:$B$2008,0),MATCH(G$1,Договора!$B$1:$D$1,0)))</f>
        <v>44571</v>
      </c>
      <c r="H11" s="10" t="s">
        <v>95</v>
      </c>
      <c r="I11" s="38"/>
      <c r="J11" s="46" t="str">
        <f>IF(C11="","",IF(COUNTIFS(Приложения!$C$1:C10,Приложения!C11,Приложения!$D$1:D10,Приложения!D11,Приложения!$E$1:E10,Приложения!E11,Приложения!$F$1:F10,Приложения!F11,Приложения!$G$1:G10,Приложения!G11,Приложения!$B$1:B10,Приложения!B11)=0,"Оригинал",IF(COUNTIFS(Приложения!$C$1:C10,Приложения!C11,Приложения!$D$1:D10,Приложения!D11,Приложения!$E$1:E10,Приложения!E11,Приложения!$F$1:F10,Приложения!F11,Приложения!$G$1:G10,Приложения!G11,Приложения!$B$1:B10,Приложения!B11)=1,"Дубликат","Проверить")))</f>
        <v>Оригинал</v>
      </c>
    </row>
    <row r="12" spans="1:12" x14ac:dyDescent="0.2">
      <c r="A12" s="37">
        <v>11</v>
      </c>
      <c r="B12" s="38" t="s">
        <v>32</v>
      </c>
      <c r="C12" s="39" t="s">
        <v>13</v>
      </c>
      <c r="D12" s="40">
        <v>40822</v>
      </c>
      <c r="E12" s="32" t="s">
        <v>76</v>
      </c>
      <c r="F12" s="45" t="str">
        <f>IF(E12="","",INDEX(Договора!$B$1:$D$2008,MATCH($E12,Договора!$B$1:$B$2008,0),MATCH(F$1,Договора!$B$1:$D$1,0)))</f>
        <v>ООО  "Первый"</v>
      </c>
      <c r="G12" s="45">
        <f>IF(E12="","",INDEX(Договора!$B$1:$D$2008,MATCH($E12,Договора!$B$1:$B$2008,0),MATCH(G$1,Договора!$B$1:$D$1,0)))</f>
        <v>44562</v>
      </c>
      <c r="H12" s="10" t="s">
        <v>96</v>
      </c>
      <c r="I12" s="38"/>
      <c r="J12" s="46" t="str">
        <f>IF(C12="","",IF(COUNTIFS(Приложения!$C$1:C11,Приложения!C12,Приложения!$D$1:D11,Приложения!D12,Приложения!$E$1:E11,Приложения!E12,Приложения!$F$1:F11,Приложения!F12,Приложения!$G$1:G11,Приложения!G12,Приложения!$B$1:B11,Приложения!B12)=0,"Оригинал",IF(COUNTIFS(Приложения!$C$1:C11,Приложения!C12,Приложения!$D$1:D11,Приложения!D12,Приложения!$E$1:E11,Приложения!E12,Приложения!$F$1:F11,Приложения!F12,Приложения!$G$1:G11,Приложения!G12,Приложения!$B$1:B11,Приложения!B12)=1,"Дубликат","Проверить")))</f>
        <v>Оригинал</v>
      </c>
    </row>
    <row r="13" spans="1:12" x14ac:dyDescent="0.2">
      <c r="A13" s="37">
        <v>12</v>
      </c>
      <c r="B13" s="38" t="s">
        <v>36</v>
      </c>
      <c r="C13" s="32" t="s">
        <v>14</v>
      </c>
      <c r="D13" s="40">
        <v>40807</v>
      </c>
      <c r="E13" s="32" t="s">
        <v>84</v>
      </c>
      <c r="F13" s="45" t="str">
        <f>IF(E13="","",INDEX(Договора!$B$1:$D$2008,MATCH($E13,Договора!$B$1:$B$2008,0),MATCH(F$1,Договора!$B$1:$D$1,0)))</f>
        <v>ООО "Девятый"</v>
      </c>
      <c r="G13" s="45">
        <f>IF(E13="","",INDEX(Договора!$B$1:$D$2008,MATCH($E13,Договора!$B$1:$B$2008,0),MATCH(G$1,Договора!$B$1:$D$1,0)))</f>
        <v>44570</v>
      </c>
      <c r="H13" s="10" t="s">
        <v>97</v>
      </c>
      <c r="I13" s="38"/>
      <c r="J13" s="46" t="str">
        <f>IF(C13="","",IF(COUNTIFS(Приложения!$C$1:C12,Приложения!C13,Приложения!$D$1:D12,Приложения!D13,Приложения!$E$1:E12,Приложения!E13,Приложения!$F$1:F12,Приложения!F13,Приложения!$G$1:G12,Приложения!G13,Приложения!$B$1:B12,Приложения!B13)=0,"Оригинал",IF(COUNTIFS(Приложения!$C$1:C12,Приложения!C13,Приложения!$D$1:D12,Приложения!D13,Приложения!$E$1:E12,Приложения!E13,Приложения!$F$1:F12,Приложения!F13,Приложения!$G$1:G12,Приложения!G13,Приложения!$B$1:B12,Приложения!B13)=1,"Дубликат","Проверить")))</f>
        <v>Оригинал</v>
      </c>
    </row>
    <row r="14" spans="1:12" x14ac:dyDescent="0.2">
      <c r="A14" s="37">
        <v>13</v>
      </c>
      <c r="B14" s="38" t="s">
        <v>36</v>
      </c>
      <c r="C14" s="32" t="s">
        <v>18</v>
      </c>
      <c r="D14" s="40">
        <v>41289</v>
      </c>
      <c r="E14" s="32" t="s">
        <v>84</v>
      </c>
      <c r="F14" s="45" t="str">
        <f>IF(E14="","",INDEX(Договора!$B$1:$D$2008,MATCH($E14,Договора!$B$1:$B$2008,0),MATCH(F$1,Договора!$B$1:$D$1,0)))</f>
        <v>ООО "Девятый"</v>
      </c>
      <c r="G14" s="45">
        <f>IF(E14="","",INDEX(Договора!$B$1:$D$2008,MATCH($E14,Договора!$B$1:$B$2008,0),MATCH(G$1,Договора!$B$1:$D$1,0)))</f>
        <v>44570</v>
      </c>
      <c r="H14" s="10" t="s">
        <v>98</v>
      </c>
      <c r="I14" s="38"/>
      <c r="J14" s="46" t="str">
        <f>IF(C14="","",IF(COUNTIFS(Приложения!$C$1:C13,Приложения!C14,Приложения!$D$1:D13,Приложения!D14,Приложения!$E$1:E13,Приложения!E14,Приложения!$F$1:F13,Приложения!F14,Приложения!$G$1:G13,Приложения!G14,Приложения!$B$1:B13,Приложения!B14)=0,"Оригинал",IF(COUNTIFS(Приложения!$C$1:C13,Приложения!C14,Приложения!$D$1:D13,Приложения!D14,Приложения!$E$1:E13,Приложения!E14,Приложения!$F$1:F13,Приложения!F14,Приложения!$G$1:G13,Приложения!G14,Приложения!$B$1:B13,Приложения!B14)=1,"Дубликат","Проверить")))</f>
        <v>Оригинал</v>
      </c>
    </row>
    <row r="15" spans="1:12" x14ac:dyDescent="0.2">
      <c r="A15" s="37">
        <v>14</v>
      </c>
      <c r="B15" s="38" t="s">
        <v>36</v>
      </c>
      <c r="C15" s="32" t="s">
        <v>11</v>
      </c>
      <c r="D15" s="40">
        <v>41806</v>
      </c>
      <c r="E15" s="32" t="s">
        <v>84</v>
      </c>
      <c r="F15" s="45" t="str">
        <f>IF(E15="","",INDEX(Договора!$B$1:$D$2008,MATCH($E15,Договора!$B$1:$B$2008,0),MATCH(F$1,Договора!$B$1:$D$1,0)))</f>
        <v>ООО "Девятый"</v>
      </c>
      <c r="G15" s="45">
        <f>IF(E15="","",INDEX(Договора!$B$1:$D$2008,MATCH($E15,Договора!$B$1:$B$2008,0),MATCH(G$1,Договора!$B$1:$D$1,0)))</f>
        <v>44570</v>
      </c>
      <c r="H15" s="10" t="s">
        <v>99</v>
      </c>
      <c r="I15" s="38"/>
      <c r="J15" s="46" t="str">
        <f>IF(C15="","",IF(COUNTIFS(Приложения!$C$1:C14,Приложения!C15,Приложения!$D$1:D14,Приложения!D15,Приложения!$E$1:E14,Приложения!E15,Приложения!$F$1:F14,Приложения!F15,Приложения!$G$1:G14,Приложения!G15,Приложения!$B$1:B14,Приложения!B15)=0,"Оригинал",IF(COUNTIFS(Приложения!$C$1:C14,Приложения!C15,Приложения!$D$1:D14,Приложения!D15,Приложения!$E$1:E14,Приложения!E15,Приложения!$F$1:F14,Приложения!F15,Приложения!$G$1:G14,Приложения!G15,Приложения!$B$1:B14,Приложения!B15)=1,"Дубликат","Проверить")))</f>
        <v>Оригинал</v>
      </c>
    </row>
    <row r="16" spans="1:12" x14ac:dyDescent="0.2">
      <c r="A16" s="37">
        <v>15</v>
      </c>
      <c r="B16" s="38" t="s">
        <v>36</v>
      </c>
      <c r="C16" s="32" t="s">
        <v>14</v>
      </c>
      <c r="D16" s="40">
        <v>41878</v>
      </c>
      <c r="E16" s="32" t="s">
        <v>77</v>
      </c>
      <c r="F16" s="45" t="str">
        <f>IF(E16="","",INDEX(Договора!$B$1:$D$2008,MATCH($E16,Договора!$B$1:$B$2008,0),MATCH(F$1,Договора!$B$1:$D$1,0)))</f>
        <v>ООО "Второй"</v>
      </c>
      <c r="G16" s="45">
        <f>IF(E16="","",INDEX(Договора!$B$1:$D$2008,MATCH($E16,Договора!$B$1:$B$2008,0),MATCH(G$1,Договора!$B$1:$D$1,0)))</f>
        <v>44563</v>
      </c>
      <c r="H16" s="10" t="s">
        <v>100</v>
      </c>
      <c r="I16" s="38"/>
      <c r="J16" s="46" t="str">
        <f>IF(C16="","",IF(COUNTIFS(Приложения!$C$1:C15,Приложения!C16,Приложения!$D$1:D15,Приложения!D16,Приложения!$E$1:E15,Приложения!E16,Приложения!$F$1:F15,Приложения!F16,Приложения!$G$1:G15,Приложения!G16,Приложения!$B$1:B15,Приложения!B16)=0,"Оригинал",IF(COUNTIFS(Приложения!$C$1:C15,Приложения!C16,Приложения!$D$1:D15,Приложения!D16,Приложения!$E$1:E15,Приложения!E16,Приложения!$F$1:F15,Приложения!F16,Приложения!$G$1:G15,Приложения!G16,Приложения!$B$1:B15,Приложения!B16)=1,"Дубликат","Проверить")))</f>
        <v>Оригинал</v>
      </c>
    </row>
    <row r="17" spans="1:10" x14ac:dyDescent="0.2">
      <c r="A17" s="37">
        <v>16</v>
      </c>
      <c r="B17" s="38" t="s">
        <v>36</v>
      </c>
      <c r="C17" s="32" t="s">
        <v>18</v>
      </c>
      <c r="D17" s="40">
        <v>41989</v>
      </c>
      <c r="E17" s="32" t="s">
        <v>77</v>
      </c>
      <c r="F17" s="45" t="str">
        <f>IF(E17="","",INDEX(Договора!$B$1:$D$2008,MATCH($E17,Договора!$B$1:$B$2008,0),MATCH(F$1,Договора!$B$1:$D$1,0)))</f>
        <v>ООО "Второй"</v>
      </c>
      <c r="G17" s="45">
        <f>IF(E17="","",INDEX(Договора!$B$1:$D$2008,MATCH($E17,Договора!$B$1:$B$2008,0),MATCH(G$1,Договора!$B$1:$D$1,0)))</f>
        <v>44563</v>
      </c>
      <c r="H17" s="10" t="s">
        <v>101</v>
      </c>
      <c r="I17" s="38"/>
      <c r="J17" s="46" t="str">
        <f>IF(C17="","",IF(COUNTIFS(Приложения!$C$1:C16,Приложения!C17,Приложения!$D$1:D16,Приложения!D17,Приложения!$E$1:E16,Приложения!E17,Приложения!$F$1:F16,Приложения!F17,Приложения!$G$1:G16,Приложения!G17,Приложения!$B$1:B16,Приложения!B17)=0,"Оригинал",IF(COUNTIFS(Приложения!$C$1:C16,Приложения!C17,Приложения!$D$1:D16,Приложения!D17,Приложения!$E$1:E16,Приложения!E17,Приложения!$F$1:F16,Приложения!F17,Приложения!$G$1:G16,Приложения!G17,Приложения!$B$1:B16,Приложения!B17)=1,"Дубликат","Проверить")))</f>
        <v>Оригинал</v>
      </c>
    </row>
    <row r="18" spans="1:10" x14ac:dyDescent="0.2">
      <c r="A18" s="37">
        <v>17</v>
      </c>
      <c r="B18" s="38" t="s">
        <v>54</v>
      </c>
      <c r="C18" s="32" t="s">
        <v>14</v>
      </c>
      <c r="D18" s="40">
        <v>42986</v>
      </c>
      <c r="E18" s="32" t="s">
        <v>84</v>
      </c>
      <c r="F18" s="45" t="str">
        <f>IF(E18="","",INDEX(Договора!$B$1:$D$2008,MATCH($E18,Договора!$B$1:$B$2008,0),MATCH(F$1,Договора!$B$1:$D$1,0)))</f>
        <v>ООО "Девятый"</v>
      </c>
      <c r="G18" s="45">
        <f>IF(E18="","",INDEX(Договора!$B$1:$D$2008,MATCH($E18,Договора!$B$1:$B$2008,0),MATCH(G$1,Договора!$B$1:$D$1,0)))</f>
        <v>44570</v>
      </c>
      <c r="H18" s="10" t="s">
        <v>102</v>
      </c>
      <c r="I18" s="38"/>
      <c r="J18" s="46" t="str">
        <f>IF(C18="","",IF(COUNTIFS(Приложения!$C$1:C17,Приложения!C18,Приложения!$D$1:D17,Приложения!D18,Приложения!$E$1:E17,Приложения!E18,Приложения!$F$1:F17,Приложения!F18,Приложения!$G$1:G17,Приложения!G18,Приложения!$B$1:B17,Приложения!B18)=0,"Оригинал",IF(COUNTIFS(Приложения!$C$1:C17,Приложения!C18,Приложения!$D$1:D17,Приложения!D18,Приложения!$E$1:E17,Приложения!E18,Приложения!$F$1:F17,Приложения!F18,Приложения!$G$1:G17,Приложения!G18,Приложения!$B$1:B17,Приложения!B18)=1,"Дубликат","Проверить")))</f>
        <v>Оригинал</v>
      </c>
    </row>
    <row r="19" spans="1:10" x14ac:dyDescent="0.2">
      <c r="A19" s="37">
        <v>18</v>
      </c>
      <c r="B19" s="29" t="s">
        <v>54</v>
      </c>
      <c r="C19" s="32" t="s">
        <v>18</v>
      </c>
      <c r="D19" s="40">
        <v>43021</v>
      </c>
      <c r="E19" s="32" t="s">
        <v>84</v>
      </c>
      <c r="F19" s="45" t="str">
        <f>IF(E19="","",INDEX(Договора!$B$1:$D$2008,MATCH($E19,Договора!$B$1:$B$2008,0),MATCH(F$1,Договора!$B$1:$D$1,0)))</f>
        <v>ООО "Девятый"</v>
      </c>
      <c r="G19" s="45">
        <f>IF(E19="","",INDEX(Договора!$B$1:$D$2008,MATCH($E19,Договора!$B$1:$B$2008,0),MATCH(G$1,Договора!$B$1:$D$1,0)))</f>
        <v>44570</v>
      </c>
      <c r="H19" s="10" t="s">
        <v>103</v>
      </c>
      <c r="I19" s="38"/>
      <c r="J19" s="46" t="str">
        <f>IF(C19="","",IF(COUNTIFS(Приложения!$C$1:C18,Приложения!C19,Приложения!$D$1:D18,Приложения!D19,Приложения!$E$1:E18,Приложения!E19,Приложения!$F$1:F18,Приложения!F19,Приложения!$G$1:G18,Приложения!G19,Приложения!$B$1:B18,Приложения!B19)=0,"Оригинал",IF(COUNTIFS(Приложения!$C$1:C18,Приложения!C19,Приложения!$D$1:D18,Приложения!D19,Приложения!$E$1:E18,Приложения!E19,Приложения!$F$1:F18,Приложения!F19,Приложения!$G$1:G18,Приложения!G19,Приложения!$B$1:B18,Приложения!B19)=1,"Дубликат","Проверить")))</f>
        <v>Оригинал</v>
      </c>
    </row>
    <row r="20" spans="1:10" x14ac:dyDescent="0.2">
      <c r="A20" s="37">
        <v>19</v>
      </c>
      <c r="B20" s="38" t="s">
        <v>32</v>
      </c>
      <c r="C20" s="39" t="s">
        <v>13</v>
      </c>
      <c r="D20" s="40">
        <v>40792</v>
      </c>
      <c r="E20" s="11" t="s">
        <v>144</v>
      </c>
      <c r="F20" s="45" t="str">
        <f>IF(E20="","",INDEX(Договора!$B$1:$D$2008,MATCH($E20,Договора!$B$1:$B$2008,0),MATCH(F$1,Договора!$B$1:$D$1,0)))</f>
        <v>ООО "Десятый"</v>
      </c>
      <c r="G20" s="45">
        <f>IF(E20="","",INDEX(Договора!$B$1:$D$2008,MATCH($E20,Договора!$B$1:$B$2008,0),MATCH(G$1,Договора!$B$1:$D$1,0)))</f>
        <v>44571</v>
      </c>
      <c r="H20" s="10" t="s">
        <v>104</v>
      </c>
      <c r="I20" s="38"/>
      <c r="J20" s="46" t="str">
        <f>IF(C20="","",IF(COUNTIFS(Приложения!$C$1:C19,Приложения!C20,Приложения!$D$1:D19,Приложения!D20,Приложения!$E$1:E19,Приложения!E20,Приложения!$F$1:F19,Приложения!F20,Приложения!$G$1:G19,Приложения!G20,Приложения!$B$1:B19,Приложения!B20)=0,"Оригинал",IF(COUNTIFS(Приложения!$C$1:C19,Приложения!C20,Приложения!$D$1:D19,Приложения!D20,Приложения!$E$1:E19,Приложения!E20,Приложения!$F$1:F19,Приложения!F20,Приложения!$G$1:G19,Приложения!G20,Приложения!$B$1:B19,Приложения!B20)=1,"Дубликат","Проверить")))</f>
        <v>Оригинал</v>
      </c>
    </row>
    <row r="21" spans="1:10" x14ac:dyDescent="0.2">
      <c r="A21" s="37"/>
      <c r="C21" s="47"/>
      <c r="D21" s="47"/>
      <c r="E21" s="47"/>
      <c r="F21" s="45" t="str">
        <f>IF(E21="","",INDEX(Договора!$B$1:$D$2008,MATCH($E21,Договора!$B$1:$B$2008,0),MATCH(F$1,Договора!$B$1:$D$1,0)))</f>
        <v/>
      </c>
      <c r="G21" s="45" t="str">
        <f>IF(E21="","",INDEX(Договора!$B$1:$D$2008,MATCH($E21,Договора!$B$1:$B$2008,0),MATCH(G$1,Договора!$B$1:$D$1,0)))</f>
        <v/>
      </c>
      <c r="H21" s="48"/>
      <c r="J21" s="46" t="str">
        <f>IF(C21="","",IF(COUNTIFS(Приложения!$C$1:C20,Приложения!C21,Приложения!$D$1:D20,Приложения!D21,Приложения!$E$1:E20,Приложения!E21,Приложения!$F$1:F20,Приложения!F21,Приложения!$G$1:G20,Приложения!G21,Приложения!$B$1:B20,Приложения!B21)=0,"Оригинал",IF(COUNTIFS(Приложения!$C$1:C20,Приложения!C21,Приложения!$D$1:D20,Приложения!D21,Приложения!$E$1:E20,Приложения!E21,Приложения!$F$1:F20,Приложения!F21,Приложения!$G$1:G20,Приложения!G21,Приложения!$B$1:B20,Приложения!B21)=1,"Дубликат","Проверить")))</f>
        <v/>
      </c>
    </row>
    <row r="22" spans="1:10" x14ac:dyDescent="0.2">
      <c r="A22" s="37"/>
      <c r="C22" s="47"/>
      <c r="D22" s="47"/>
      <c r="E22" s="47"/>
      <c r="F22" s="45" t="str">
        <f>IF(E22="","",INDEX(Договора!$B$1:$D$2008,MATCH($E22,Договора!$B$1:$B$2008,0),MATCH(F$1,Договора!$B$1:$D$1,0)))</f>
        <v/>
      </c>
      <c r="G22" s="45" t="str">
        <f>IF(E22="","",INDEX(Договора!$B$1:$D$2008,MATCH($E22,Договора!$B$1:$B$2008,0),MATCH(G$1,Договора!$B$1:$D$1,0)))</f>
        <v/>
      </c>
      <c r="H22" s="48"/>
      <c r="J22" s="46" t="str">
        <f>IF(C22="","",IF(COUNTIFS(Приложения!$C$1:C21,Приложения!C22,Приложения!$D$1:D21,Приложения!D22,Приложения!$E$1:E21,Приложения!E22,Приложения!$F$1:F21,Приложения!F22,Приложения!$G$1:G21,Приложения!G22,Приложения!$B$1:B21,Приложения!B22)=0,"Оригинал",IF(COUNTIFS(Приложения!$C$1:C21,Приложения!C22,Приложения!$D$1:D21,Приложения!D22,Приложения!$E$1:E21,Приложения!E22,Приложения!$F$1:F21,Приложения!F22,Приложения!$G$1:G21,Приложения!G22,Приложения!$B$1:B21,Приложения!B22)=1,"Дубликат","Проверить")))</f>
        <v/>
      </c>
    </row>
    <row r="23" spans="1:10" x14ac:dyDescent="0.2">
      <c r="A23" s="37"/>
      <c r="C23" s="47"/>
      <c r="D23" s="47"/>
      <c r="E23" s="47"/>
      <c r="F23" s="45" t="str">
        <f>IF(E23="","",INDEX(Договора!$B$1:$D$2008,MATCH($E23,Договора!$B$1:$B$2008,0),MATCH(F$1,Договора!$B$1:$D$1,0)))</f>
        <v/>
      </c>
      <c r="G23" s="45" t="str">
        <f>IF(E23="","",INDEX(Договора!$B$1:$D$2008,MATCH($E23,Договора!$B$1:$B$2008,0),MATCH(G$1,Договора!$B$1:$D$1,0)))</f>
        <v/>
      </c>
      <c r="H23" s="48"/>
      <c r="J23" s="46" t="str">
        <f>IF(C23="","",IF(COUNTIFS(Приложения!$C$1:C22,Приложения!C23,Приложения!$D$1:D22,Приложения!D23,Приложения!$E$1:E22,Приложения!E23,Приложения!$F$1:F22,Приложения!F23,Приложения!$G$1:G22,Приложения!G23,Приложения!$B$1:B22,Приложения!B23)=0,"Оригинал",IF(COUNTIFS(Приложения!$C$1:C22,Приложения!C23,Приложения!$D$1:D22,Приложения!D23,Приложения!$E$1:E22,Приложения!E23,Приложения!$F$1:F22,Приложения!F23,Приложения!$G$1:G22,Приложения!G23,Приложения!$B$1:B22,Приложения!B23)=1,"Дубликат","Проверить")))</f>
        <v/>
      </c>
    </row>
    <row r="24" spans="1:10" x14ac:dyDescent="0.2">
      <c r="A24" s="37"/>
      <c r="C24" s="47"/>
      <c r="D24" s="47"/>
      <c r="E24" s="47"/>
      <c r="F24" s="45" t="str">
        <f>IF(E24="","",INDEX(Договора!$B$1:$D$2008,MATCH($E24,Договора!$B$1:$B$2008,0),MATCH(F$1,Договора!$B$1:$D$1,0)))</f>
        <v/>
      </c>
      <c r="G24" s="45" t="str">
        <f>IF(E24="","",INDEX(Договора!$B$1:$D$2008,MATCH($E24,Договора!$B$1:$B$2008,0),MATCH(G$1,Договора!$B$1:$D$1,0)))</f>
        <v/>
      </c>
      <c r="H24" s="48"/>
      <c r="J24" s="46" t="str">
        <f>IF(C24="","",IF(COUNTIFS(Приложения!$C$1:C23,Приложения!C24,Приложения!$D$1:D23,Приложения!D24,Приложения!$E$1:E23,Приложения!E24,Приложения!$F$1:F23,Приложения!F24,Приложения!$G$1:G23,Приложения!G24,Приложения!$B$1:B23,Приложения!B24)=0,"Оригинал",IF(COUNTIFS(Приложения!$C$1:C23,Приложения!C24,Приложения!$D$1:D23,Приложения!D24,Приложения!$E$1:E23,Приложения!E24,Приложения!$F$1:F23,Приложения!F24,Приложения!$G$1:G23,Приложения!G24,Приложения!$B$1:B23,Приложения!B24)=1,"Дубликат","Проверить")))</f>
        <v/>
      </c>
    </row>
  </sheetData>
  <conditionalFormatting sqref="J2:J1048576">
    <cfRule type="containsText" dxfId="59" priority="8619" operator="containsText" text="Проверить">
      <formula>NOT(ISERROR(SEARCH("Проверить",J2)))</formula>
    </cfRule>
  </conditionalFormatting>
  <conditionalFormatting sqref="J2:J1048576">
    <cfRule type="containsText" dxfId="58" priority="8617" operator="containsText" text="дубликат">
      <formula>NOT(ISERROR(SEARCH("дубликат",J2)))</formula>
    </cfRule>
  </conditionalFormatting>
  <conditionalFormatting sqref="H2:H20">
    <cfRule type="duplicateValues" dxfId="57" priority="135"/>
  </conditionalFormatting>
  <conditionalFormatting sqref="E11">
    <cfRule type="duplicateValues" dxfId="56" priority="2"/>
  </conditionalFormatting>
  <conditionalFormatting sqref="E20">
    <cfRule type="duplicateValues" dxfId="55" priority="1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Справочники!$A$2:$A$55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D234"/>
  <sheetViews>
    <sheetView zoomScale="85" zoomScaleNormal="85" workbookViewId="0">
      <selection activeCell="C7" sqref="C7"/>
    </sheetView>
  </sheetViews>
  <sheetFormatPr baseColWidth="10" defaultColWidth="8.83203125" defaultRowHeight="16" x14ac:dyDescent="0.2"/>
  <cols>
    <col min="1" max="1" width="28.6640625" customWidth="1"/>
    <col min="2" max="2" width="9" customWidth="1"/>
  </cols>
  <sheetData>
    <row r="1" spans="1:4" ht="47.25" customHeight="1" x14ac:dyDescent="0.2">
      <c r="A1" s="6" t="s">
        <v>21</v>
      </c>
    </row>
    <row r="2" spans="1:4" ht="17" x14ac:dyDescent="0.2">
      <c r="A2" s="2" t="s">
        <v>28</v>
      </c>
      <c r="B2" s="1"/>
      <c r="C2" s="1"/>
      <c r="D2" s="1"/>
    </row>
    <row r="3" spans="1:4" x14ac:dyDescent="0.2">
      <c r="A3" s="3" t="s">
        <v>29</v>
      </c>
      <c r="B3" s="1"/>
      <c r="C3" s="1"/>
      <c r="D3" s="1"/>
    </row>
    <row r="4" spans="1:4" x14ac:dyDescent="0.2">
      <c r="A4" s="4" t="s">
        <v>32</v>
      </c>
      <c r="B4" s="1"/>
      <c r="C4" s="1"/>
      <c r="D4" s="1"/>
    </row>
    <row r="5" spans="1:4" x14ac:dyDescent="0.2">
      <c r="A5" s="4" t="s">
        <v>30</v>
      </c>
      <c r="B5" s="1"/>
      <c r="C5" s="1"/>
      <c r="D5" s="1"/>
    </row>
    <row r="6" spans="1:4" x14ac:dyDescent="0.2">
      <c r="A6" s="4" t="s">
        <v>31</v>
      </c>
      <c r="B6" s="1"/>
      <c r="C6" s="1"/>
      <c r="D6" s="1"/>
    </row>
    <row r="7" spans="1:4" ht="17" x14ac:dyDescent="0.2">
      <c r="A7" s="2" t="s">
        <v>33</v>
      </c>
      <c r="B7" s="1"/>
      <c r="C7" s="1"/>
      <c r="D7" s="1"/>
    </row>
    <row r="8" spans="1:4" ht="17" x14ac:dyDescent="0.2">
      <c r="A8" s="5" t="s">
        <v>34</v>
      </c>
      <c r="B8" s="1"/>
      <c r="C8" s="1"/>
      <c r="D8" s="1"/>
    </row>
    <row r="9" spans="1:4" ht="34" x14ac:dyDescent="0.2">
      <c r="A9" s="2" t="s">
        <v>35</v>
      </c>
      <c r="B9" s="1"/>
      <c r="C9" s="1"/>
      <c r="D9" s="1"/>
    </row>
    <row r="10" spans="1:4" ht="17" x14ac:dyDescent="0.2">
      <c r="A10" s="2" t="s">
        <v>27</v>
      </c>
      <c r="B10" s="1"/>
      <c r="C10" s="1"/>
      <c r="D10" s="1"/>
    </row>
    <row r="11" spans="1:4" x14ac:dyDescent="0.2">
      <c r="A11" s="75" t="s">
        <v>65</v>
      </c>
      <c r="B11" s="1"/>
      <c r="C11" s="1"/>
      <c r="D11" s="1"/>
    </row>
    <row r="12" spans="1:4" ht="17" x14ac:dyDescent="0.2">
      <c r="A12" s="76" t="s">
        <v>36</v>
      </c>
      <c r="B12" s="1"/>
      <c r="C12" s="1"/>
      <c r="D12" s="1"/>
    </row>
    <row r="13" spans="1:4" ht="17" x14ac:dyDescent="0.2">
      <c r="A13" s="2" t="s">
        <v>37</v>
      </c>
      <c r="B13" s="1"/>
      <c r="C13" s="1"/>
      <c r="D13" s="1"/>
    </row>
    <row r="14" spans="1:4" ht="17" x14ac:dyDescent="0.2">
      <c r="A14" s="74" t="s">
        <v>38</v>
      </c>
      <c r="B14" s="1"/>
      <c r="C14" s="1"/>
      <c r="D14" s="1"/>
    </row>
    <row r="15" spans="1:4" ht="17" x14ac:dyDescent="0.2">
      <c r="A15" s="2" t="s">
        <v>39</v>
      </c>
      <c r="B15" s="1"/>
      <c r="C15" s="1"/>
      <c r="D15" s="1"/>
    </row>
    <row r="16" spans="1:4" ht="17" x14ac:dyDescent="0.2">
      <c r="A16" s="5" t="s">
        <v>41</v>
      </c>
      <c r="B16" s="1"/>
      <c r="C16" s="1"/>
      <c r="D16" s="1"/>
    </row>
    <row r="17" spans="1:4" x14ac:dyDescent="0.2">
      <c r="A17" s="4" t="s">
        <v>42</v>
      </c>
      <c r="B17" s="1"/>
      <c r="C17" s="1"/>
      <c r="D17" s="1"/>
    </row>
    <row r="18" spans="1:4" x14ac:dyDescent="0.2">
      <c r="A18" s="4" t="s">
        <v>43</v>
      </c>
      <c r="B18" s="1"/>
      <c r="C18" s="1"/>
      <c r="D18" s="1"/>
    </row>
    <row r="19" spans="1:4" ht="17" x14ac:dyDescent="0.2">
      <c r="A19" s="5" t="s">
        <v>44</v>
      </c>
      <c r="B19" s="1"/>
      <c r="C19" s="1"/>
      <c r="D19" s="1"/>
    </row>
    <row r="20" spans="1:4" ht="17" x14ac:dyDescent="0.2">
      <c r="A20" s="5" t="s">
        <v>45</v>
      </c>
      <c r="B20" s="1"/>
      <c r="C20" s="1"/>
      <c r="D20" s="1"/>
    </row>
    <row r="21" spans="1:4" ht="17" x14ac:dyDescent="0.2">
      <c r="A21" s="74" t="s">
        <v>46</v>
      </c>
      <c r="B21" s="1"/>
      <c r="C21" s="1"/>
      <c r="D21" s="1"/>
    </row>
    <row r="22" spans="1:4" ht="17" x14ac:dyDescent="0.2">
      <c r="A22" s="2" t="s">
        <v>47</v>
      </c>
      <c r="B22" s="1"/>
      <c r="C22" s="1"/>
      <c r="D22" s="1"/>
    </row>
    <row r="23" spans="1:4" ht="17" x14ac:dyDescent="0.2">
      <c r="A23" s="2" t="s">
        <v>48</v>
      </c>
      <c r="B23" s="1"/>
      <c r="C23" s="1"/>
      <c r="D23" s="1"/>
    </row>
    <row r="24" spans="1:4" ht="34" x14ac:dyDescent="0.2">
      <c r="A24" s="5" t="s">
        <v>50</v>
      </c>
      <c r="B24" s="1"/>
      <c r="C24" s="1"/>
      <c r="D24" s="1"/>
    </row>
    <row r="25" spans="1:4" ht="17" x14ac:dyDescent="0.2">
      <c r="A25" s="5" t="s">
        <v>49</v>
      </c>
      <c r="B25" s="1"/>
      <c r="C25" s="1"/>
      <c r="D25" s="1"/>
    </row>
    <row r="26" spans="1:4" ht="34" x14ac:dyDescent="0.2">
      <c r="A26" s="2" t="s">
        <v>51</v>
      </c>
      <c r="B26" s="1"/>
      <c r="C26" s="1"/>
      <c r="D26" s="1"/>
    </row>
    <row r="27" spans="1:4" x14ac:dyDescent="0.2">
      <c r="A27" s="4" t="s">
        <v>63</v>
      </c>
      <c r="B27" s="1"/>
      <c r="C27" s="1"/>
      <c r="D27" s="1"/>
    </row>
    <row r="28" spans="1:4" x14ac:dyDescent="0.2">
      <c r="A28" s="4" t="s">
        <v>64</v>
      </c>
      <c r="B28" s="1"/>
      <c r="C28" s="1"/>
      <c r="D28" s="1"/>
    </row>
    <row r="29" spans="1:4" ht="17" x14ac:dyDescent="0.2">
      <c r="A29" s="5" t="s">
        <v>52</v>
      </c>
      <c r="B29" s="1"/>
      <c r="C29" s="1"/>
      <c r="D29" s="1"/>
    </row>
    <row r="30" spans="1:4" ht="17" x14ac:dyDescent="0.2">
      <c r="A30" s="2" t="s">
        <v>53</v>
      </c>
      <c r="B30" s="1"/>
      <c r="C30" s="1"/>
      <c r="D30" s="1"/>
    </row>
    <row r="31" spans="1:4" ht="17" x14ac:dyDescent="0.2">
      <c r="A31" s="2" t="s">
        <v>54</v>
      </c>
      <c r="B31" s="1"/>
      <c r="C31" s="1"/>
      <c r="D31" s="1"/>
    </row>
    <row r="32" spans="1:4" ht="17" x14ac:dyDescent="0.2">
      <c r="A32" s="2" t="s">
        <v>55</v>
      </c>
      <c r="B32" s="1"/>
      <c r="C32" s="1"/>
      <c r="D32" s="1"/>
    </row>
    <row r="33" spans="1:4" x14ac:dyDescent="0.2">
      <c r="A33" s="5"/>
      <c r="B33" s="1"/>
      <c r="C33" s="1"/>
      <c r="D33" s="1"/>
    </row>
    <row r="34" spans="1:4" x14ac:dyDescent="0.2">
      <c r="A34" s="75"/>
      <c r="B34" s="1"/>
      <c r="C34" s="1"/>
      <c r="D34" s="1"/>
    </row>
    <row r="35" spans="1:4" x14ac:dyDescent="0.2">
      <c r="A35" s="5"/>
      <c r="B35" s="1"/>
      <c r="C35" s="1"/>
      <c r="D35" s="1"/>
    </row>
    <row r="36" spans="1:4" x14ac:dyDescent="0.2">
      <c r="A36" s="2"/>
      <c r="B36" s="1"/>
      <c r="C36" s="1"/>
      <c r="D36" s="1"/>
    </row>
    <row r="37" spans="1:4" x14ac:dyDescent="0.2">
      <c r="A37" s="4"/>
      <c r="B37" s="1"/>
      <c r="C37" s="1"/>
      <c r="D37" s="1"/>
    </row>
    <row r="38" spans="1:4" x14ac:dyDescent="0.2">
      <c r="A38" s="4"/>
      <c r="B38" s="1"/>
      <c r="C38" s="1"/>
      <c r="D38" s="1"/>
    </row>
    <row r="39" spans="1:4" x14ac:dyDescent="0.2">
      <c r="A39" s="2"/>
      <c r="B39" s="1"/>
      <c r="C39" s="1"/>
      <c r="D39" s="1"/>
    </row>
    <row r="40" spans="1:4" x14ac:dyDescent="0.2">
      <c r="A40" s="4"/>
      <c r="B40" s="1"/>
      <c r="C40" s="1"/>
      <c r="D40" s="1"/>
    </row>
    <row r="41" spans="1:4" x14ac:dyDescent="0.2">
      <c r="A41" s="2"/>
      <c r="B41" s="1"/>
      <c r="C41" s="1"/>
      <c r="D41" s="1"/>
    </row>
    <row r="42" spans="1:4" x14ac:dyDescent="0.2">
      <c r="A42" s="5"/>
      <c r="B42" s="1"/>
      <c r="C42" s="1"/>
      <c r="D42" s="1"/>
    </row>
    <row r="43" spans="1:4" x14ac:dyDescent="0.2">
      <c r="A43" s="76"/>
      <c r="B43" s="1"/>
      <c r="C43" s="1"/>
      <c r="D43" s="1"/>
    </row>
    <row r="44" spans="1:4" x14ac:dyDescent="0.2">
      <c r="A44" s="5"/>
      <c r="B44" s="1"/>
      <c r="C44" s="1"/>
      <c r="D44" s="1"/>
    </row>
    <row r="45" spans="1:4" x14ac:dyDescent="0.2">
      <c r="A45" s="2"/>
      <c r="B45" s="1"/>
      <c r="C45" s="1"/>
      <c r="D45" s="1"/>
    </row>
    <row r="46" spans="1:4" x14ac:dyDescent="0.2">
      <c r="A46" s="4"/>
      <c r="B46" s="1"/>
      <c r="C46" s="1"/>
      <c r="D46" s="1"/>
    </row>
    <row r="47" spans="1:4" x14ac:dyDescent="0.2">
      <c r="A47" s="4"/>
      <c r="B47" s="1"/>
      <c r="C47" s="1"/>
      <c r="D47" s="1"/>
    </row>
    <row r="48" spans="1:4" x14ac:dyDescent="0.2">
      <c r="A48" s="4"/>
      <c r="B48" s="1"/>
      <c r="C48" s="1"/>
      <c r="D48" s="1"/>
    </row>
    <row r="49" spans="1:4" x14ac:dyDescent="0.2">
      <c r="A49" s="4"/>
      <c r="B49" s="1"/>
      <c r="C49" s="1"/>
      <c r="D49" s="1"/>
    </row>
    <row r="50" spans="1:4" x14ac:dyDescent="0.2">
      <c r="A50" s="2"/>
      <c r="B50" s="1"/>
      <c r="C50" s="1"/>
      <c r="D50" s="1"/>
    </row>
    <row r="51" spans="1:4" x14ac:dyDescent="0.2">
      <c r="A51" s="4"/>
      <c r="B51" s="1"/>
      <c r="C51" s="1"/>
      <c r="D51" s="1"/>
    </row>
    <row r="52" spans="1:4" x14ac:dyDescent="0.2">
      <c r="A52" s="4"/>
      <c r="B52" s="1"/>
      <c r="C52" s="1"/>
      <c r="D52" s="1"/>
    </row>
    <row r="53" spans="1:4" x14ac:dyDescent="0.2">
      <c r="A53" s="4"/>
      <c r="B53" s="1"/>
      <c r="C53" s="1"/>
      <c r="D53" s="1"/>
    </row>
    <row r="54" spans="1:4" x14ac:dyDescent="0.2">
      <c r="A54" s="1"/>
      <c r="B54" s="1"/>
      <c r="C54" s="1"/>
      <c r="D54" s="1"/>
    </row>
    <row r="55" spans="1:4" x14ac:dyDescent="0.2">
      <c r="A55" s="1"/>
      <c r="B55" s="1"/>
      <c r="C55" s="1"/>
      <c r="D55" s="1"/>
    </row>
    <row r="56" spans="1:4" x14ac:dyDescent="0.2">
      <c r="A56" s="1"/>
      <c r="B56" s="1"/>
      <c r="C56" s="1"/>
      <c r="D56" s="1"/>
    </row>
    <row r="57" spans="1:4" x14ac:dyDescent="0.2">
      <c r="A57" s="1"/>
      <c r="B57" s="1"/>
      <c r="C57" s="1"/>
      <c r="D57" s="1"/>
    </row>
    <row r="58" spans="1:4" x14ac:dyDescent="0.2">
      <c r="A58" s="1"/>
      <c r="B58" s="1"/>
      <c r="C58" s="1"/>
      <c r="D58" s="1"/>
    </row>
    <row r="59" spans="1:4" x14ac:dyDescent="0.2">
      <c r="A59" s="1"/>
      <c r="B59" s="1"/>
      <c r="C59" s="1"/>
      <c r="D59" s="1"/>
    </row>
    <row r="60" spans="1:4" x14ac:dyDescent="0.2">
      <c r="A60" s="1"/>
      <c r="B60" s="1"/>
      <c r="C60" s="1"/>
      <c r="D60" s="1"/>
    </row>
    <row r="61" spans="1:4" x14ac:dyDescent="0.2">
      <c r="A61" s="1"/>
      <c r="B61" s="1"/>
      <c r="C61" s="1"/>
      <c r="D61" s="1"/>
    </row>
    <row r="62" spans="1:4" x14ac:dyDescent="0.2">
      <c r="A62" s="1"/>
      <c r="B62" s="1"/>
      <c r="C62" s="1"/>
      <c r="D62" s="1"/>
    </row>
    <row r="63" spans="1:4" x14ac:dyDescent="0.2">
      <c r="A63" s="1"/>
      <c r="B63" s="1"/>
      <c r="C63" s="1"/>
      <c r="D63" s="1"/>
    </row>
    <row r="64" spans="1:4" x14ac:dyDescent="0.2">
      <c r="A64" s="1"/>
      <c r="B64" s="1"/>
      <c r="C64" s="1"/>
      <c r="D64" s="1"/>
    </row>
    <row r="65" spans="1:4" x14ac:dyDescent="0.2">
      <c r="A65" s="1"/>
      <c r="B65" s="1"/>
      <c r="C65" s="1"/>
      <c r="D65" s="1"/>
    </row>
    <row r="66" spans="1:4" x14ac:dyDescent="0.2">
      <c r="A66" s="1"/>
      <c r="B66" s="1"/>
      <c r="C66" s="1"/>
      <c r="D66" s="1"/>
    </row>
    <row r="67" spans="1:4" x14ac:dyDescent="0.2">
      <c r="A67" s="1"/>
      <c r="B67" s="1"/>
      <c r="C67" s="1"/>
      <c r="D67" s="1"/>
    </row>
    <row r="68" spans="1:4" x14ac:dyDescent="0.2">
      <c r="A68" s="1"/>
      <c r="B68" s="1"/>
      <c r="C68" s="1"/>
      <c r="D68" s="1"/>
    </row>
    <row r="69" spans="1:4" x14ac:dyDescent="0.2">
      <c r="A69" s="1"/>
      <c r="B69" s="1"/>
      <c r="C69" s="1"/>
      <c r="D69" s="1"/>
    </row>
    <row r="70" spans="1:4" x14ac:dyDescent="0.2">
      <c r="A70" s="1"/>
      <c r="B70" s="1"/>
      <c r="C70" s="1"/>
      <c r="D70" s="1"/>
    </row>
    <row r="71" spans="1:4" x14ac:dyDescent="0.2">
      <c r="A71" s="1"/>
      <c r="B71" s="1"/>
      <c r="C71" s="1"/>
      <c r="D71" s="1"/>
    </row>
    <row r="72" spans="1:4" x14ac:dyDescent="0.2">
      <c r="A72" s="1"/>
      <c r="B72" s="1"/>
      <c r="C72" s="1"/>
      <c r="D72" s="1"/>
    </row>
    <row r="73" spans="1:4" x14ac:dyDescent="0.2">
      <c r="A73" s="1"/>
      <c r="B73" s="1"/>
      <c r="C73" s="1"/>
      <c r="D73" s="1"/>
    </row>
    <row r="74" spans="1:4" x14ac:dyDescent="0.2">
      <c r="A74" s="1"/>
      <c r="B74" s="1"/>
      <c r="C74" s="1"/>
      <c r="D74" s="1"/>
    </row>
    <row r="75" spans="1:4" x14ac:dyDescent="0.2">
      <c r="A75" s="1"/>
      <c r="B75" s="1"/>
      <c r="C75" s="1"/>
      <c r="D75" s="1"/>
    </row>
    <row r="76" spans="1:4" x14ac:dyDescent="0.2">
      <c r="A76" s="1"/>
      <c r="B76" s="1"/>
      <c r="C76" s="1"/>
      <c r="D76" s="1"/>
    </row>
    <row r="77" spans="1:4" x14ac:dyDescent="0.2">
      <c r="A77" s="1"/>
      <c r="B77" s="1"/>
      <c r="C77" s="1"/>
      <c r="D77" s="1"/>
    </row>
    <row r="78" spans="1:4" x14ac:dyDescent="0.2">
      <c r="A78" s="1"/>
      <c r="B78" s="1"/>
      <c r="C78" s="1"/>
      <c r="D78" s="1"/>
    </row>
    <row r="79" spans="1:4" x14ac:dyDescent="0.2">
      <c r="A79" s="1"/>
      <c r="B79" s="1"/>
      <c r="C79" s="1"/>
      <c r="D79" s="1"/>
    </row>
    <row r="80" spans="1:4" x14ac:dyDescent="0.2">
      <c r="A80" s="1"/>
      <c r="B80" s="1"/>
      <c r="C80" s="1"/>
      <c r="D80" s="1"/>
    </row>
    <row r="81" spans="1:4" x14ac:dyDescent="0.2">
      <c r="A81" s="1"/>
      <c r="B81" s="1"/>
      <c r="C81" s="1"/>
      <c r="D81" s="1"/>
    </row>
    <row r="82" spans="1:4" x14ac:dyDescent="0.2">
      <c r="A82" s="1"/>
      <c r="B82" s="1"/>
      <c r="C82" s="1"/>
      <c r="D82" s="1"/>
    </row>
    <row r="83" spans="1:4" x14ac:dyDescent="0.2">
      <c r="A83" s="1"/>
      <c r="B83" s="1"/>
      <c r="C83" s="1"/>
      <c r="D83" s="1"/>
    </row>
    <row r="84" spans="1:4" x14ac:dyDescent="0.2">
      <c r="A84" s="1"/>
      <c r="B84" s="1"/>
      <c r="C84" s="1"/>
      <c r="D84" s="1"/>
    </row>
    <row r="85" spans="1:4" x14ac:dyDescent="0.2">
      <c r="A85" s="1"/>
      <c r="B85" s="1"/>
      <c r="C85" s="1"/>
      <c r="D85" s="1"/>
    </row>
    <row r="86" spans="1:4" x14ac:dyDescent="0.2">
      <c r="A86" s="1"/>
      <c r="B86" s="1"/>
      <c r="C86" s="1"/>
      <c r="D86" s="1"/>
    </row>
    <row r="87" spans="1:4" x14ac:dyDescent="0.2">
      <c r="A87" s="1"/>
      <c r="B87" s="1"/>
      <c r="C87" s="1"/>
      <c r="D87" s="1"/>
    </row>
    <row r="88" spans="1:4" x14ac:dyDescent="0.2">
      <c r="A88" s="1"/>
      <c r="B88" s="1"/>
      <c r="C88" s="1"/>
      <c r="D88" s="1"/>
    </row>
    <row r="89" spans="1:4" x14ac:dyDescent="0.2">
      <c r="A89" s="1"/>
      <c r="B89" s="1"/>
      <c r="C89" s="1"/>
      <c r="D89" s="1"/>
    </row>
    <row r="90" spans="1:4" x14ac:dyDescent="0.2">
      <c r="A90" s="1"/>
      <c r="B90" s="1"/>
      <c r="C90" s="1"/>
      <c r="D90" s="1"/>
    </row>
    <row r="91" spans="1:4" x14ac:dyDescent="0.2">
      <c r="A91" s="1"/>
      <c r="B91" s="1"/>
      <c r="C91" s="1"/>
      <c r="D91" s="1"/>
    </row>
    <row r="92" spans="1:4" x14ac:dyDescent="0.2">
      <c r="A92" s="1"/>
      <c r="B92" s="1"/>
      <c r="C92" s="1"/>
      <c r="D92" s="1"/>
    </row>
    <row r="93" spans="1:4" x14ac:dyDescent="0.2">
      <c r="A93" s="1"/>
      <c r="B93" s="1"/>
      <c r="C93" s="1"/>
      <c r="D93" s="1"/>
    </row>
    <row r="94" spans="1:4" x14ac:dyDescent="0.2">
      <c r="A94" s="1"/>
      <c r="B94" s="1"/>
      <c r="C94" s="1"/>
      <c r="D94" s="1"/>
    </row>
    <row r="95" spans="1:4" x14ac:dyDescent="0.2">
      <c r="A95" s="1"/>
      <c r="B95" s="1"/>
      <c r="C95" s="1"/>
      <c r="D95" s="1"/>
    </row>
    <row r="96" spans="1:4" x14ac:dyDescent="0.2">
      <c r="A96" s="1"/>
      <c r="B96" s="1"/>
      <c r="C96" s="1"/>
      <c r="D96" s="1"/>
    </row>
    <row r="97" spans="1:4" x14ac:dyDescent="0.2">
      <c r="A97" s="1"/>
      <c r="B97" s="1"/>
      <c r="C97" s="1"/>
      <c r="D97" s="1"/>
    </row>
    <row r="98" spans="1:4" x14ac:dyDescent="0.2">
      <c r="A98" s="1"/>
      <c r="B98" s="1"/>
      <c r="C98" s="1"/>
      <c r="D98" s="1"/>
    </row>
    <row r="99" spans="1:4" x14ac:dyDescent="0.2">
      <c r="A99" s="1"/>
      <c r="B99" s="1"/>
      <c r="C99" s="1"/>
      <c r="D99" s="1"/>
    </row>
    <row r="100" spans="1:4" x14ac:dyDescent="0.2">
      <c r="A100" s="1"/>
      <c r="B100" s="1"/>
      <c r="C100" s="1"/>
      <c r="D100" s="1"/>
    </row>
    <row r="101" spans="1:4" x14ac:dyDescent="0.2">
      <c r="A101" s="1"/>
      <c r="B101" s="1"/>
      <c r="C101" s="1"/>
      <c r="D101" s="1"/>
    </row>
    <row r="102" spans="1:4" x14ac:dyDescent="0.2">
      <c r="A102" s="1"/>
      <c r="B102" s="1"/>
      <c r="C102" s="1"/>
      <c r="D102" s="1"/>
    </row>
    <row r="103" spans="1:4" x14ac:dyDescent="0.2">
      <c r="A103" s="1"/>
      <c r="B103" s="1"/>
      <c r="C103" s="1"/>
      <c r="D103" s="1"/>
    </row>
    <row r="104" spans="1:4" x14ac:dyDescent="0.2">
      <c r="A104" s="1"/>
      <c r="B104" s="1"/>
      <c r="C104" s="1"/>
      <c r="D104" s="1"/>
    </row>
    <row r="105" spans="1:4" x14ac:dyDescent="0.2">
      <c r="A105" s="1"/>
      <c r="B105" s="1"/>
      <c r="C105" s="1"/>
      <c r="D105" s="1"/>
    </row>
    <row r="106" spans="1:4" x14ac:dyDescent="0.2">
      <c r="A106" s="1"/>
      <c r="B106" s="1"/>
      <c r="C106" s="1"/>
      <c r="D106" s="1"/>
    </row>
    <row r="107" spans="1:4" x14ac:dyDescent="0.2">
      <c r="A107" s="1"/>
      <c r="B107" s="1"/>
      <c r="C107" s="1"/>
      <c r="D107" s="1"/>
    </row>
    <row r="108" spans="1:4" x14ac:dyDescent="0.2">
      <c r="A108" s="1"/>
      <c r="B108" s="1"/>
      <c r="C108" s="1"/>
      <c r="D108" s="1"/>
    </row>
    <row r="109" spans="1:4" x14ac:dyDescent="0.2">
      <c r="A109" s="1"/>
      <c r="B109" s="1"/>
      <c r="C109" s="1"/>
      <c r="D109" s="1"/>
    </row>
    <row r="110" spans="1:4" x14ac:dyDescent="0.2">
      <c r="A110" s="1"/>
      <c r="B110" s="1"/>
      <c r="C110" s="1"/>
      <c r="D110" s="1"/>
    </row>
    <row r="111" spans="1:4" x14ac:dyDescent="0.2">
      <c r="A111" s="1"/>
      <c r="B111" s="1"/>
      <c r="C111" s="1"/>
      <c r="D111" s="1"/>
    </row>
    <row r="112" spans="1:4" x14ac:dyDescent="0.2">
      <c r="A112" s="1"/>
      <c r="B112" s="1"/>
      <c r="C112" s="1"/>
      <c r="D112" s="1"/>
    </row>
    <row r="113" spans="1:4" x14ac:dyDescent="0.2">
      <c r="A113" s="1"/>
      <c r="B113" s="1"/>
      <c r="C113" s="1"/>
      <c r="D113" s="1"/>
    </row>
    <row r="114" spans="1:4" x14ac:dyDescent="0.2">
      <c r="A114" s="1"/>
      <c r="B114" s="1"/>
      <c r="C114" s="1"/>
      <c r="D114" s="1"/>
    </row>
    <row r="115" spans="1:4" x14ac:dyDescent="0.2">
      <c r="A115" s="1"/>
      <c r="B115" s="1"/>
      <c r="C115" s="1"/>
      <c r="D115" s="1"/>
    </row>
    <row r="116" spans="1:4" x14ac:dyDescent="0.2">
      <c r="A116" s="1"/>
      <c r="B116" s="1"/>
      <c r="C116" s="1"/>
      <c r="D116" s="1"/>
    </row>
    <row r="117" spans="1:4" x14ac:dyDescent="0.2">
      <c r="A117" s="1"/>
      <c r="B117" s="1"/>
      <c r="C117" s="1"/>
      <c r="D117" s="1"/>
    </row>
    <row r="118" spans="1:4" x14ac:dyDescent="0.2">
      <c r="A118" s="1"/>
      <c r="B118" s="1"/>
      <c r="C118" s="1"/>
      <c r="D118" s="1"/>
    </row>
    <row r="119" spans="1:4" x14ac:dyDescent="0.2">
      <c r="A119" s="1"/>
      <c r="B119" s="1"/>
      <c r="C119" s="1"/>
      <c r="D119" s="1"/>
    </row>
    <row r="120" spans="1:4" x14ac:dyDescent="0.2">
      <c r="A120" s="1"/>
      <c r="B120" s="1"/>
      <c r="C120" s="1"/>
      <c r="D120" s="1"/>
    </row>
    <row r="121" spans="1:4" x14ac:dyDescent="0.2">
      <c r="A121" s="1"/>
      <c r="B121" s="1"/>
      <c r="C121" s="1"/>
      <c r="D121" s="1"/>
    </row>
    <row r="122" spans="1:4" x14ac:dyDescent="0.2">
      <c r="A122" s="1"/>
      <c r="B122" s="1"/>
      <c r="C122" s="1"/>
      <c r="D122" s="1"/>
    </row>
    <row r="123" spans="1:4" x14ac:dyDescent="0.2">
      <c r="A123" s="1"/>
      <c r="B123" s="1"/>
      <c r="C123" s="1"/>
      <c r="D123" s="1"/>
    </row>
    <row r="124" spans="1:4" x14ac:dyDescent="0.2">
      <c r="A124" s="1"/>
      <c r="B124" s="1"/>
      <c r="C124" s="1"/>
      <c r="D124" s="1"/>
    </row>
    <row r="125" spans="1:4" x14ac:dyDescent="0.2">
      <c r="A125" s="1"/>
      <c r="B125" s="1"/>
      <c r="C125" s="1"/>
      <c r="D125" s="1"/>
    </row>
    <row r="126" spans="1:4" x14ac:dyDescent="0.2">
      <c r="A126" s="1"/>
      <c r="B126" s="1"/>
      <c r="C126" s="1"/>
      <c r="D126" s="1"/>
    </row>
    <row r="127" spans="1:4" x14ac:dyDescent="0.2">
      <c r="A127" s="1"/>
      <c r="B127" s="1"/>
      <c r="C127" s="1"/>
      <c r="D127" s="1"/>
    </row>
    <row r="128" spans="1:4" x14ac:dyDescent="0.2">
      <c r="A128" s="1"/>
      <c r="B128" s="1"/>
      <c r="C128" s="1"/>
      <c r="D128" s="1"/>
    </row>
    <row r="129" spans="1:4" x14ac:dyDescent="0.2">
      <c r="A129" s="1"/>
      <c r="B129" s="1"/>
      <c r="C129" s="1"/>
      <c r="D129" s="1"/>
    </row>
    <row r="130" spans="1:4" x14ac:dyDescent="0.2">
      <c r="A130" s="1"/>
      <c r="B130" s="1"/>
      <c r="C130" s="1"/>
      <c r="D130" s="1"/>
    </row>
    <row r="131" spans="1:4" x14ac:dyDescent="0.2">
      <c r="A131" s="1"/>
      <c r="B131" s="1"/>
      <c r="C131" s="1"/>
      <c r="D131" s="1"/>
    </row>
    <row r="132" spans="1:4" x14ac:dyDescent="0.2">
      <c r="A132" s="1"/>
      <c r="B132" s="1"/>
      <c r="C132" s="1"/>
      <c r="D132" s="1"/>
    </row>
    <row r="133" spans="1:4" x14ac:dyDescent="0.2">
      <c r="A133" s="1"/>
      <c r="B133" s="1"/>
      <c r="C133" s="1"/>
      <c r="D133" s="1"/>
    </row>
    <row r="134" spans="1:4" x14ac:dyDescent="0.2">
      <c r="A134" s="1"/>
      <c r="B134" s="1"/>
      <c r="C134" s="1"/>
      <c r="D134" s="1"/>
    </row>
    <row r="135" spans="1:4" x14ac:dyDescent="0.2">
      <c r="A135" s="1"/>
      <c r="B135" s="1"/>
      <c r="C135" s="1"/>
      <c r="D135" s="1"/>
    </row>
    <row r="136" spans="1:4" x14ac:dyDescent="0.2">
      <c r="A136" s="1"/>
      <c r="B136" s="1"/>
      <c r="C136" s="1"/>
      <c r="D136" s="1"/>
    </row>
    <row r="137" spans="1:4" x14ac:dyDescent="0.2">
      <c r="A137" s="1"/>
      <c r="B137" s="1"/>
      <c r="C137" s="1"/>
      <c r="D137" s="1"/>
    </row>
    <row r="138" spans="1:4" x14ac:dyDescent="0.2">
      <c r="A138" s="1"/>
      <c r="B138" s="1"/>
      <c r="C138" s="1"/>
      <c r="D138" s="1"/>
    </row>
    <row r="139" spans="1:4" x14ac:dyDescent="0.2">
      <c r="A139" s="1"/>
      <c r="B139" s="1"/>
      <c r="C139" s="1"/>
      <c r="D139" s="1"/>
    </row>
    <row r="140" spans="1:4" x14ac:dyDescent="0.2">
      <c r="A140" s="1"/>
      <c r="B140" s="1"/>
      <c r="C140" s="1"/>
      <c r="D140" s="1"/>
    </row>
    <row r="141" spans="1:4" x14ac:dyDescent="0.2">
      <c r="A141" s="1"/>
      <c r="B141" s="1"/>
      <c r="C141" s="1"/>
      <c r="D141" s="1"/>
    </row>
    <row r="142" spans="1:4" x14ac:dyDescent="0.2">
      <c r="A142" s="1"/>
      <c r="B142" s="1"/>
      <c r="C142" s="1"/>
      <c r="D142" s="1"/>
    </row>
    <row r="143" spans="1:4" x14ac:dyDescent="0.2">
      <c r="A143" s="1"/>
      <c r="B143" s="1"/>
      <c r="C143" s="1"/>
      <c r="D143" s="1"/>
    </row>
    <row r="144" spans="1:4" x14ac:dyDescent="0.2">
      <c r="A144" s="1"/>
      <c r="B144" s="1"/>
      <c r="C144" s="1"/>
      <c r="D144" s="1"/>
    </row>
    <row r="145" spans="1:4" x14ac:dyDescent="0.2">
      <c r="A145" s="1"/>
      <c r="B145" s="1"/>
      <c r="C145" s="1"/>
      <c r="D145" s="1"/>
    </row>
    <row r="146" spans="1:4" x14ac:dyDescent="0.2">
      <c r="A146" s="1"/>
      <c r="B146" s="1"/>
      <c r="C146" s="1"/>
      <c r="D146" s="1"/>
    </row>
    <row r="147" spans="1:4" x14ac:dyDescent="0.2">
      <c r="A147" s="1"/>
      <c r="B147" s="1"/>
      <c r="C147" s="1"/>
      <c r="D147" s="1"/>
    </row>
    <row r="148" spans="1:4" x14ac:dyDescent="0.2">
      <c r="A148" s="1"/>
      <c r="B148" s="1"/>
      <c r="C148" s="1"/>
      <c r="D148" s="1"/>
    </row>
    <row r="149" spans="1:4" x14ac:dyDescent="0.2">
      <c r="A149" s="1"/>
      <c r="B149" s="1"/>
      <c r="C149" s="1"/>
      <c r="D149" s="1"/>
    </row>
    <row r="150" spans="1:4" x14ac:dyDescent="0.2">
      <c r="A150" s="1"/>
      <c r="B150" s="1"/>
      <c r="C150" s="1"/>
      <c r="D150" s="1"/>
    </row>
    <row r="151" spans="1:4" x14ac:dyDescent="0.2">
      <c r="A151" s="1"/>
      <c r="B151" s="1"/>
      <c r="C151" s="1"/>
      <c r="D151" s="1"/>
    </row>
    <row r="152" spans="1:4" x14ac:dyDescent="0.2">
      <c r="A152" s="1"/>
      <c r="B152" s="1"/>
      <c r="C152" s="1"/>
      <c r="D152" s="1"/>
    </row>
    <row r="153" spans="1:4" x14ac:dyDescent="0.2">
      <c r="A153" s="1"/>
      <c r="B153" s="1"/>
      <c r="C153" s="1"/>
      <c r="D153" s="1"/>
    </row>
    <row r="154" spans="1:4" x14ac:dyDescent="0.2">
      <c r="A154" s="1"/>
      <c r="B154" s="1"/>
      <c r="C154" s="1"/>
      <c r="D154" s="1"/>
    </row>
    <row r="155" spans="1:4" x14ac:dyDescent="0.2">
      <c r="A155" s="1"/>
      <c r="B155" s="1"/>
      <c r="C155" s="1"/>
      <c r="D155" s="1"/>
    </row>
    <row r="156" spans="1:4" x14ac:dyDescent="0.2">
      <c r="A156" s="1"/>
      <c r="B156" s="1"/>
      <c r="C156" s="1"/>
      <c r="D156" s="1"/>
    </row>
    <row r="157" spans="1:4" x14ac:dyDescent="0.2">
      <c r="A157" s="1"/>
      <c r="B157" s="1"/>
      <c r="C157" s="1"/>
      <c r="D157" s="1"/>
    </row>
    <row r="158" spans="1:4" x14ac:dyDescent="0.2">
      <c r="A158" s="1"/>
      <c r="B158" s="1"/>
      <c r="C158" s="1"/>
      <c r="D158" s="1"/>
    </row>
    <row r="159" spans="1:4" x14ac:dyDescent="0.2">
      <c r="A159" s="1"/>
      <c r="B159" s="1"/>
      <c r="C159" s="1"/>
      <c r="D159" s="1"/>
    </row>
    <row r="160" spans="1:4" x14ac:dyDescent="0.2">
      <c r="A160" s="1"/>
      <c r="B160" s="1"/>
      <c r="C160" s="1"/>
      <c r="D160" s="1"/>
    </row>
    <row r="161" spans="1:4" x14ac:dyDescent="0.2">
      <c r="A161" s="1"/>
      <c r="B161" s="1"/>
      <c r="C161" s="1"/>
      <c r="D161" s="1"/>
    </row>
    <row r="162" spans="1:4" x14ac:dyDescent="0.2">
      <c r="A162" s="1"/>
      <c r="B162" s="1"/>
      <c r="C162" s="1"/>
      <c r="D162" s="1"/>
    </row>
    <row r="163" spans="1:4" x14ac:dyDescent="0.2">
      <c r="A163" s="1"/>
      <c r="B163" s="1"/>
      <c r="C163" s="1"/>
      <c r="D163" s="1"/>
    </row>
    <row r="164" spans="1:4" x14ac:dyDescent="0.2">
      <c r="A164" s="1"/>
      <c r="B164" s="1"/>
      <c r="C164" s="1"/>
      <c r="D164" s="1"/>
    </row>
    <row r="165" spans="1:4" x14ac:dyDescent="0.2">
      <c r="A165" s="1"/>
      <c r="B165" s="1"/>
      <c r="C165" s="1"/>
      <c r="D165" s="1"/>
    </row>
    <row r="166" spans="1:4" x14ac:dyDescent="0.2">
      <c r="A166" s="1"/>
      <c r="B166" s="1"/>
      <c r="C166" s="1"/>
      <c r="D166" s="1"/>
    </row>
    <row r="167" spans="1:4" x14ac:dyDescent="0.2">
      <c r="A167" s="1"/>
      <c r="B167" s="1"/>
      <c r="C167" s="1"/>
      <c r="D167" s="1"/>
    </row>
    <row r="168" spans="1:4" x14ac:dyDescent="0.2">
      <c r="A168" s="1"/>
      <c r="B168" s="1"/>
      <c r="C168" s="1"/>
      <c r="D168" s="1"/>
    </row>
    <row r="169" spans="1:4" x14ac:dyDescent="0.2">
      <c r="A169" s="1"/>
      <c r="B169" s="1"/>
      <c r="C169" s="1"/>
      <c r="D169" s="1"/>
    </row>
    <row r="170" spans="1:4" x14ac:dyDescent="0.2">
      <c r="A170" s="1"/>
      <c r="B170" s="1"/>
      <c r="C170" s="1"/>
      <c r="D170" s="1"/>
    </row>
    <row r="171" spans="1:4" x14ac:dyDescent="0.2">
      <c r="A171" s="1"/>
      <c r="B171" s="1"/>
      <c r="C171" s="1"/>
      <c r="D171" s="1"/>
    </row>
    <row r="172" spans="1:4" x14ac:dyDescent="0.2">
      <c r="A172" s="1"/>
      <c r="B172" s="1"/>
      <c r="C172" s="1"/>
      <c r="D172" s="1"/>
    </row>
    <row r="173" spans="1:4" x14ac:dyDescent="0.2">
      <c r="A173" s="1"/>
      <c r="B173" s="1"/>
      <c r="C173" s="1"/>
      <c r="D173" s="1"/>
    </row>
    <row r="174" spans="1:4" x14ac:dyDescent="0.2">
      <c r="A174" s="1"/>
      <c r="B174" s="1"/>
      <c r="C174" s="1"/>
      <c r="D174" s="1"/>
    </row>
    <row r="175" spans="1:4" x14ac:dyDescent="0.2">
      <c r="A175" s="1"/>
      <c r="B175" s="1"/>
      <c r="C175" s="1"/>
      <c r="D175" s="1"/>
    </row>
    <row r="176" spans="1:4" x14ac:dyDescent="0.2">
      <c r="A176" s="1"/>
      <c r="B176" s="1"/>
      <c r="C176" s="1"/>
      <c r="D176" s="1"/>
    </row>
    <row r="177" spans="1:4" x14ac:dyDescent="0.2">
      <c r="A177" s="1"/>
      <c r="B177" s="1"/>
      <c r="C177" s="1"/>
      <c r="D177" s="1"/>
    </row>
    <row r="178" spans="1:4" x14ac:dyDescent="0.2">
      <c r="A178" s="1"/>
      <c r="B178" s="1"/>
      <c r="C178" s="1"/>
      <c r="D178" s="1"/>
    </row>
    <row r="179" spans="1:4" x14ac:dyDescent="0.2">
      <c r="A179" s="1"/>
      <c r="B179" s="1"/>
      <c r="C179" s="1"/>
      <c r="D179" s="1"/>
    </row>
    <row r="180" spans="1:4" x14ac:dyDescent="0.2">
      <c r="A180" s="1"/>
      <c r="B180" s="1"/>
      <c r="C180" s="1"/>
      <c r="D180" s="1"/>
    </row>
    <row r="181" spans="1:4" x14ac:dyDescent="0.2">
      <c r="A181" s="1"/>
      <c r="B181" s="1"/>
      <c r="C181" s="1"/>
      <c r="D181" s="1"/>
    </row>
    <row r="182" spans="1:4" x14ac:dyDescent="0.2">
      <c r="A182" s="1"/>
      <c r="B182" s="1"/>
      <c r="C182" s="1"/>
      <c r="D182" s="1"/>
    </row>
    <row r="183" spans="1:4" x14ac:dyDescent="0.2">
      <c r="A183" s="1"/>
      <c r="B183" s="1"/>
      <c r="C183" s="1"/>
      <c r="D183" s="1"/>
    </row>
    <row r="184" spans="1:4" x14ac:dyDescent="0.2">
      <c r="A184" s="1"/>
      <c r="B184" s="1"/>
      <c r="C184" s="1"/>
      <c r="D184" s="1"/>
    </row>
    <row r="185" spans="1:4" x14ac:dyDescent="0.2">
      <c r="A185" s="1"/>
      <c r="B185" s="1"/>
      <c r="C185" s="1"/>
      <c r="D185" s="1"/>
    </row>
    <row r="186" spans="1:4" x14ac:dyDescent="0.2">
      <c r="A186" s="1"/>
      <c r="B186" s="1"/>
      <c r="C186" s="1"/>
      <c r="D186" s="1"/>
    </row>
    <row r="187" spans="1:4" x14ac:dyDescent="0.2">
      <c r="A187" s="1"/>
      <c r="B187" s="1"/>
      <c r="C187" s="1"/>
      <c r="D187" s="1"/>
    </row>
    <row r="188" spans="1:4" x14ac:dyDescent="0.2">
      <c r="A188" s="1"/>
      <c r="B188" s="1"/>
      <c r="C188" s="1"/>
      <c r="D188" s="1"/>
    </row>
    <row r="189" spans="1:4" x14ac:dyDescent="0.2">
      <c r="A189" s="1"/>
      <c r="B189" s="1"/>
      <c r="C189" s="1"/>
      <c r="D189" s="1"/>
    </row>
    <row r="190" spans="1:4" x14ac:dyDescent="0.2">
      <c r="A190" s="1"/>
      <c r="B190" s="1"/>
      <c r="C190" s="1"/>
      <c r="D190" s="1"/>
    </row>
    <row r="191" spans="1:4" x14ac:dyDescent="0.2">
      <c r="A191" s="1"/>
      <c r="B191" s="1"/>
      <c r="C191" s="1"/>
      <c r="D191" s="1"/>
    </row>
    <row r="192" spans="1:4" x14ac:dyDescent="0.2">
      <c r="A192" s="1"/>
      <c r="B192" s="1"/>
      <c r="C192" s="1"/>
      <c r="D192" s="1"/>
    </row>
    <row r="193" spans="1:4" x14ac:dyDescent="0.2">
      <c r="A193" s="1"/>
      <c r="B193" s="1"/>
      <c r="C193" s="1"/>
      <c r="D193" s="1"/>
    </row>
    <row r="194" spans="1:4" x14ac:dyDescent="0.2">
      <c r="A194" s="1"/>
      <c r="B194" s="1"/>
      <c r="C194" s="1"/>
      <c r="D194" s="1"/>
    </row>
    <row r="195" spans="1:4" x14ac:dyDescent="0.2">
      <c r="A195" s="1"/>
      <c r="B195" s="1"/>
      <c r="C195" s="1"/>
      <c r="D195" s="1"/>
    </row>
    <row r="196" spans="1:4" x14ac:dyDescent="0.2">
      <c r="A196" s="1"/>
      <c r="B196" s="1"/>
      <c r="C196" s="1"/>
      <c r="D196" s="1"/>
    </row>
    <row r="197" spans="1:4" x14ac:dyDescent="0.2">
      <c r="A197" s="1"/>
      <c r="B197" s="1"/>
      <c r="C197" s="1"/>
      <c r="D197" s="1"/>
    </row>
    <row r="198" spans="1:4" x14ac:dyDescent="0.2">
      <c r="A198" s="1"/>
      <c r="B198" s="1"/>
      <c r="C198" s="1"/>
      <c r="D198" s="1"/>
    </row>
    <row r="199" spans="1:4" x14ac:dyDescent="0.2">
      <c r="A199" s="1"/>
      <c r="B199" s="1"/>
      <c r="C199" s="1"/>
      <c r="D199" s="1"/>
    </row>
    <row r="200" spans="1:4" x14ac:dyDescent="0.2">
      <c r="A200" s="1"/>
      <c r="B200" s="1"/>
      <c r="C200" s="1"/>
      <c r="D200" s="1"/>
    </row>
    <row r="201" spans="1:4" x14ac:dyDescent="0.2">
      <c r="A201" s="1"/>
      <c r="B201" s="1"/>
      <c r="C201" s="1"/>
      <c r="D201" s="1"/>
    </row>
    <row r="202" spans="1:4" x14ac:dyDescent="0.2">
      <c r="A202" s="1"/>
      <c r="B202" s="1"/>
      <c r="C202" s="1"/>
      <c r="D202" s="1"/>
    </row>
    <row r="203" spans="1:4" x14ac:dyDescent="0.2">
      <c r="A203" s="1"/>
      <c r="B203" s="1"/>
      <c r="C203" s="1"/>
      <c r="D203" s="1"/>
    </row>
    <row r="204" spans="1:4" x14ac:dyDescent="0.2">
      <c r="A204" s="1"/>
      <c r="B204" s="1"/>
      <c r="C204" s="1"/>
      <c r="D204" s="1"/>
    </row>
    <row r="205" spans="1:4" x14ac:dyDescent="0.2">
      <c r="A205" s="1"/>
      <c r="B205" s="1"/>
      <c r="C205" s="1"/>
      <c r="D205" s="1"/>
    </row>
    <row r="206" spans="1:4" x14ac:dyDescent="0.2">
      <c r="A206" s="1"/>
      <c r="B206" s="1"/>
      <c r="C206" s="1"/>
      <c r="D206" s="1"/>
    </row>
    <row r="207" spans="1:4" x14ac:dyDescent="0.2">
      <c r="A207" s="1"/>
      <c r="B207" s="1"/>
      <c r="C207" s="1"/>
      <c r="D207" s="1"/>
    </row>
    <row r="208" spans="1:4" x14ac:dyDescent="0.2">
      <c r="A208" s="1"/>
      <c r="B208" s="1"/>
      <c r="C208" s="1"/>
      <c r="D208" s="1"/>
    </row>
    <row r="209" spans="1:4" x14ac:dyDescent="0.2">
      <c r="A209" s="1"/>
      <c r="B209" s="1"/>
      <c r="C209" s="1"/>
      <c r="D209" s="1"/>
    </row>
    <row r="210" spans="1:4" x14ac:dyDescent="0.2">
      <c r="A210" s="1"/>
      <c r="B210" s="1"/>
      <c r="C210" s="1"/>
      <c r="D210" s="1"/>
    </row>
    <row r="211" spans="1:4" x14ac:dyDescent="0.2">
      <c r="A211" s="1"/>
      <c r="B211" s="1"/>
      <c r="C211" s="1"/>
      <c r="D211" s="1"/>
    </row>
    <row r="212" spans="1:4" x14ac:dyDescent="0.2">
      <c r="A212" s="1"/>
      <c r="B212" s="1"/>
      <c r="C212" s="1"/>
      <c r="D212" s="1"/>
    </row>
    <row r="213" spans="1:4" x14ac:dyDescent="0.2">
      <c r="A213" s="1"/>
      <c r="B213" s="1"/>
      <c r="C213" s="1"/>
      <c r="D213" s="1"/>
    </row>
    <row r="214" spans="1:4" x14ac:dyDescent="0.2">
      <c r="A214" s="1"/>
      <c r="B214" s="1"/>
      <c r="C214" s="1"/>
      <c r="D214" s="1"/>
    </row>
    <row r="215" spans="1:4" x14ac:dyDescent="0.2">
      <c r="A215" s="1"/>
      <c r="B215" s="1"/>
      <c r="C215" s="1"/>
      <c r="D215" s="1"/>
    </row>
    <row r="216" spans="1:4" x14ac:dyDescent="0.2">
      <c r="A216" s="1"/>
      <c r="B216" s="1"/>
      <c r="C216" s="1"/>
      <c r="D216" s="1"/>
    </row>
    <row r="217" spans="1:4" x14ac:dyDescent="0.2">
      <c r="A217" s="1"/>
      <c r="B217" s="1"/>
      <c r="C217" s="1"/>
      <c r="D217" s="1"/>
    </row>
    <row r="218" spans="1:4" x14ac:dyDescent="0.2">
      <c r="A218" s="1"/>
      <c r="B218" s="1"/>
      <c r="C218" s="1"/>
      <c r="D218" s="1"/>
    </row>
    <row r="219" spans="1:4" x14ac:dyDescent="0.2">
      <c r="A219" s="1"/>
      <c r="B219" s="1"/>
      <c r="C219" s="1"/>
      <c r="D219" s="1"/>
    </row>
    <row r="220" spans="1:4" x14ac:dyDescent="0.2">
      <c r="A220" s="1"/>
      <c r="B220" s="1"/>
      <c r="C220" s="1"/>
      <c r="D220" s="1"/>
    </row>
    <row r="221" spans="1:4" x14ac:dyDescent="0.2">
      <c r="A221" s="1"/>
      <c r="B221" s="1"/>
      <c r="C221" s="1"/>
      <c r="D221" s="1"/>
    </row>
    <row r="222" spans="1:4" x14ac:dyDescent="0.2">
      <c r="A222" s="1"/>
      <c r="B222" s="1"/>
      <c r="C222" s="1"/>
      <c r="D222" s="1"/>
    </row>
    <row r="223" spans="1:4" x14ac:dyDescent="0.2">
      <c r="A223" s="1"/>
      <c r="B223" s="1"/>
      <c r="C223" s="1"/>
      <c r="D223" s="1"/>
    </row>
    <row r="224" spans="1:4" x14ac:dyDescent="0.2">
      <c r="A224" s="1"/>
      <c r="B224" s="1"/>
      <c r="C224" s="1"/>
      <c r="D224" s="1"/>
    </row>
    <row r="225" spans="1:4" x14ac:dyDescent="0.2">
      <c r="A225" s="1"/>
      <c r="B225" s="1"/>
      <c r="C225" s="1"/>
      <c r="D225" s="1"/>
    </row>
    <row r="226" spans="1:4" x14ac:dyDescent="0.2">
      <c r="A226" s="1"/>
      <c r="B226" s="1"/>
      <c r="C226" s="1"/>
      <c r="D226" s="1"/>
    </row>
    <row r="227" spans="1:4" x14ac:dyDescent="0.2">
      <c r="A227" s="1"/>
      <c r="B227" s="1"/>
      <c r="C227" s="1"/>
      <c r="D227" s="1"/>
    </row>
    <row r="228" spans="1:4" x14ac:dyDescent="0.2">
      <c r="A228" s="1"/>
      <c r="B228" s="1"/>
      <c r="C228" s="1"/>
      <c r="D228" s="1"/>
    </row>
    <row r="229" spans="1:4" x14ac:dyDescent="0.2">
      <c r="A229" s="1"/>
      <c r="B229" s="1"/>
      <c r="C229" s="1"/>
      <c r="D229" s="1"/>
    </row>
    <row r="230" spans="1:4" x14ac:dyDescent="0.2">
      <c r="A230" s="1"/>
      <c r="B230" s="1"/>
      <c r="C230" s="1"/>
      <c r="D230" s="1"/>
    </row>
    <row r="231" spans="1:4" x14ac:dyDescent="0.2">
      <c r="A231" s="1"/>
      <c r="B231" s="1"/>
      <c r="C231" s="1"/>
      <c r="D231" s="1"/>
    </row>
    <row r="232" spans="1:4" x14ac:dyDescent="0.2">
      <c r="A232" s="1"/>
      <c r="B232" s="1"/>
      <c r="C232" s="1"/>
      <c r="D232" s="1"/>
    </row>
    <row r="233" spans="1:4" x14ac:dyDescent="0.2">
      <c r="A233" s="1"/>
      <c r="B233" s="1"/>
      <c r="C233" s="1"/>
      <c r="D233" s="1"/>
    </row>
    <row r="234" spans="1:4" x14ac:dyDescent="0.2">
      <c r="A234" s="1"/>
      <c r="B234" s="1"/>
      <c r="C234" s="1"/>
      <c r="D234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BB3FE-8FBA-F443-AFE1-BBAF93CB5234}">
  <sheetPr codeName="Лист6">
    <tabColor theme="3" tint="0.39997558519241921"/>
  </sheetPr>
  <dimension ref="A1:G33"/>
  <sheetViews>
    <sheetView tabSelected="1" topLeftCell="A12" zoomScale="116" zoomScaleNormal="100" workbookViewId="0">
      <selection activeCell="A12" sqref="A12:G33"/>
    </sheetView>
  </sheetViews>
  <sheetFormatPr baseColWidth="10" defaultColWidth="8.83203125" defaultRowHeight="16" x14ac:dyDescent="0.2"/>
  <cols>
    <col min="1" max="1" width="28.1640625" customWidth="1"/>
    <col min="2" max="2" width="16" customWidth="1"/>
    <col min="3" max="3" width="14.5" customWidth="1"/>
    <col min="4" max="4" width="42.1640625" customWidth="1"/>
    <col min="5" max="5" width="18.6640625" customWidth="1"/>
    <col min="6" max="6" width="17.1640625" customWidth="1"/>
    <col min="7" max="7" width="27.5" customWidth="1"/>
  </cols>
  <sheetData>
    <row r="1" spans="1:7" ht="51" customHeight="1" x14ac:dyDescent="0.2">
      <c r="A1" s="83" t="s">
        <v>21</v>
      </c>
      <c r="B1" s="84" t="s">
        <v>142</v>
      </c>
      <c r="C1" s="85" t="s">
        <v>23</v>
      </c>
      <c r="D1" s="84" t="s">
        <v>141</v>
      </c>
      <c r="E1" s="85" t="s">
        <v>88</v>
      </c>
      <c r="F1" s="85" t="s">
        <v>136</v>
      </c>
      <c r="G1" s="86" t="s">
        <v>5</v>
      </c>
    </row>
    <row r="2" spans="1:7" ht="42" customHeight="1" x14ac:dyDescent="0.2">
      <c r="A2" s="91" t="s">
        <v>34</v>
      </c>
      <c r="B2" s="79" t="s">
        <v>14</v>
      </c>
      <c r="C2" s="80">
        <v>44886</v>
      </c>
      <c r="D2" s="82" t="s">
        <v>76</v>
      </c>
      <c r="E2" s="79" t="s">
        <v>104</v>
      </c>
      <c r="F2" s="82" t="s">
        <v>138</v>
      </c>
      <c r="G2" s="87"/>
    </row>
    <row r="3" spans="1:7" ht="56" customHeight="1" x14ac:dyDescent="0.2">
      <c r="A3" s="88" t="s">
        <v>137</v>
      </c>
      <c r="B3" s="78" t="str">
        <f>IF($B$2="","Отсутвует номер документа",IF(COUNTIFS(Приложения[Вид документа],Проверка!$A$2,Приложения[№ документа],Проверка!$B$2,Приложения[№ договора],Проверка!$D$2,Приложения[Компания],Проверка!$B$4)&gt;0,"Проверить Приложения",IF(COUNTIFS(Согласование[Вид документа],Проверка!$A$2,Согласование[№ документа],Проверка!$B$2,Согласование[№ договора],Проверка!$D$2,Согласование[Компания],Проверка!$B$4)&gt;0,"Проверить Согласование","Оригинал")))</f>
        <v>Оригинал</v>
      </c>
      <c r="C3" s="77"/>
      <c r="D3" s="81" t="str">
        <f>IF($D$2="","Отсутвует номер договора",INDEX(Договора!$B$1:$L$2008,MATCH($D$2,Договора!$B$1:$B$2008,0),MATCH("Местоположение",Договора!$B$1:$L$1,0)))</f>
        <v>Архив</v>
      </c>
      <c r="E3" s="94" t="str">
        <f>IF($E$2="","Отсутвует № Согласования",IF(COUNTIF(Приложения[№ Согласование],Проверка!$E$2)&gt;0,"Проверить Приложения",IF(COUNTIF(Договора[№ Согласования],Проверка!$E$2)&gt;0,"Проверить Договора",IF(COUNTIF(Согласование!H:H,Проверка!$E$2)&gt;0,"Проверить Согласование","Оригинал"))))</f>
        <v>Проверить Приложения</v>
      </c>
      <c r="F3" s="94"/>
      <c r="G3" s="93" t="s">
        <v>143</v>
      </c>
    </row>
    <row r="4" spans="1:7" ht="17" customHeight="1" x14ac:dyDescent="0.2">
      <c r="A4" s="95" t="s">
        <v>1</v>
      </c>
      <c r="B4" s="96"/>
      <c r="C4" s="97"/>
      <c r="D4" s="104" t="str">
        <f>IF($D$2="","",INDEX(Договора!$B$1:$D$2008,MATCH($D$2,Договора!$B$1:$B$2008,0),MATCH("Компания",Договора!$B$1:$D$1,0)))</f>
        <v>ООО  "Первый"</v>
      </c>
      <c r="E4" s="104"/>
      <c r="F4" s="104"/>
      <c r="G4" s="89"/>
    </row>
    <row r="5" spans="1:7" ht="17" customHeight="1" x14ac:dyDescent="0.2">
      <c r="A5" s="98" t="s">
        <v>2</v>
      </c>
      <c r="B5" s="99"/>
      <c r="C5" s="100"/>
      <c r="D5" s="105">
        <f>IF($D$2="","",INDEX(Договора!$B$1:$D$2008,MATCH($D$2,Договора!$B$1:$B$2008,0),MATCH("Дата начала договора",Договора!$B$1:$D$1,0)))</f>
        <v>44562</v>
      </c>
      <c r="E5" s="105"/>
      <c r="F5" s="105"/>
      <c r="G5" s="89"/>
    </row>
    <row r="6" spans="1:7" ht="17" customHeight="1" x14ac:dyDescent="0.2">
      <c r="A6" s="95" t="s">
        <v>3</v>
      </c>
      <c r="B6" s="96"/>
      <c r="C6" s="97"/>
      <c r="D6" s="105" t="str">
        <f>IF($D$2="","",INDEX(Договора!$B$1:$L$2008,MATCH($D$2,Договора!$B$1:$B$2008,0),MATCH("Дата окончания договора",Договора!$B$1:$L$1,0)))</f>
        <v>до исполнения</v>
      </c>
      <c r="E6" s="105"/>
      <c r="F6" s="105"/>
      <c r="G6" s="89"/>
    </row>
    <row r="7" spans="1:7" ht="17" customHeight="1" x14ac:dyDescent="0.2">
      <c r="A7" s="98" t="s">
        <v>6</v>
      </c>
      <c r="B7" s="99"/>
      <c r="C7" s="100"/>
      <c r="D7" s="106" t="str">
        <f>IF($D$2="","",INDEX(Договора!$B$1:$L$2008,MATCH($D$2,Договора!$B$1:$B$2008,0),MATCH("Адрес",Договора!$B$1:$L$1,0)))</f>
        <v>Ленинский</v>
      </c>
      <c r="E7" s="106"/>
      <c r="F7" s="106"/>
      <c r="G7" s="89"/>
    </row>
    <row r="8" spans="1:7" ht="47.25" customHeight="1" x14ac:dyDescent="0.2">
      <c r="A8" s="98" t="s">
        <v>66</v>
      </c>
      <c r="B8" s="99"/>
      <c r="C8" s="100"/>
      <c r="D8" s="107" t="str">
        <f>IF($D$2="","",IF((INDEX(Договора!$B$1:$L$2008,MATCH($D$2,Договора!$B$1:$B$2008,0),MATCH("Смена Юр. Реквизитов/Пролонгация",Договора!$B$1:$L$1,0)))=0,"Не производилась",INDEX(Договора!$B$1:$L$2008,MATCH($D$2,Договора!$B$1:$B$2008,0),MATCH("Смена Юр. Реквизитов/Пролонгация",Договора!$B$1:$L$1,0))))</f>
        <v>Не производилась</v>
      </c>
      <c r="E8" s="107"/>
      <c r="F8" s="107"/>
      <c r="G8" s="92"/>
    </row>
    <row r="9" spans="1:7" ht="17" customHeight="1" thickBot="1" x14ac:dyDescent="0.25">
      <c r="A9" s="101" t="s">
        <v>74</v>
      </c>
      <c r="B9" s="102"/>
      <c r="C9" s="103"/>
      <c r="D9" s="108">
        <f>IF($D$2="","",INDEX(Договора!$B$1:$M$2008,MATCH($D$2,Договора!$B$1:$B$2008,0),MATCH("Условия оплаты",Договора!$B$1:$M$1,0)))</f>
        <v>50</v>
      </c>
      <c r="E9" s="108"/>
      <c r="F9" s="108"/>
      <c r="G9" s="90"/>
    </row>
    <row r="12" spans="1:7" x14ac:dyDescent="0.2">
      <c r="A12" s="109" t="s">
        <v>145</v>
      </c>
      <c r="B12" s="110"/>
      <c r="C12" s="110"/>
      <c r="D12" s="110"/>
      <c r="E12" s="110"/>
      <c r="F12" s="110"/>
      <c r="G12" s="110"/>
    </row>
    <row r="13" spans="1:7" x14ac:dyDescent="0.2">
      <c r="A13" s="110"/>
      <c r="B13" s="110"/>
      <c r="C13" s="110"/>
      <c r="D13" s="110"/>
      <c r="E13" s="110"/>
      <c r="F13" s="110"/>
      <c r="G13" s="110"/>
    </row>
    <row r="14" spans="1:7" x14ac:dyDescent="0.2">
      <c r="A14" s="110"/>
      <c r="B14" s="110"/>
      <c r="C14" s="110"/>
      <c r="D14" s="110"/>
      <c r="E14" s="110"/>
      <c r="F14" s="110"/>
      <c r="G14" s="110"/>
    </row>
    <row r="15" spans="1:7" x14ac:dyDescent="0.2">
      <c r="A15" s="110"/>
      <c r="B15" s="110"/>
      <c r="C15" s="110"/>
      <c r="D15" s="110"/>
      <c r="E15" s="110"/>
      <c r="F15" s="110"/>
      <c r="G15" s="110"/>
    </row>
    <row r="16" spans="1:7" x14ac:dyDescent="0.2">
      <c r="A16" s="110"/>
      <c r="B16" s="110"/>
      <c r="C16" s="110"/>
      <c r="D16" s="110"/>
      <c r="E16" s="110"/>
      <c r="F16" s="110"/>
      <c r="G16" s="110"/>
    </row>
    <row r="17" spans="1:7" x14ac:dyDescent="0.2">
      <c r="A17" s="110"/>
      <c r="B17" s="110"/>
      <c r="C17" s="110"/>
      <c r="D17" s="110"/>
      <c r="E17" s="110"/>
      <c r="F17" s="110"/>
      <c r="G17" s="110"/>
    </row>
    <row r="18" spans="1:7" x14ac:dyDescent="0.2">
      <c r="A18" s="110"/>
      <c r="B18" s="110"/>
      <c r="C18" s="110"/>
      <c r="D18" s="110"/>
      <c r="E18" s="110"/>
      <c r="F18" s="110"/>
      <c r="G18" s="110"/>
    </row>
    <row r="19" spans="1:7" x14ac:dyDescent="0.2">
      <c r="A19" s="110"/>
      <c r="B19" s="110"/>
      <c r="C19" s="110"/>
      <c r="D19" s="110"/>
      <c r="E19" s="110"/>
      <c r="F19" s="110"/>
      <c r="G19" s="110"/>
    </row>
    <row r="20" spans="1:7" x14ac:dyDescent="0.2">
      <c r="A20" s="110"/>
      <c r="B20" s="110"/>
      <c r="C20" s="110"/>
      <c r="D20" s="110"/>
      <c r="E20" s="110"/>
      <c r="F20" s="110"/>
      <c r="G20" s="110"/>
    </row>
    <row r="21" spans="1:7" x14ac:dyDescent="0.2">
      <c r="A21" s="110"/>
      <c r="B21" s="110"/>
      <c r="C21" s="110"/>
      <c r="D21" s="110"/>
      <c r="E21" s="110"/>
      <c r="F21" s="110"/>
      <c r="G21" s="110"/>
    </row>
    <row r="22" spans="1:7" x14ac:dyDescent="0.2">
      <c r="A22" s="110"/>
      <c r="B22" s="110"/>
      <c r="C22" s="110"/>
      <c r="D22" s="110"/>
      <c r="E22" s="110"/>
      <c r="F22" s="110"/>
      <c r="G22" s="110"/>
    </row>
    <row r="23" spans="1:7" x14ac:dyDescent="0.2">
      <c r="A23" s="110"/>
      <c r="B23" s="110"/>
      <c r="C23" s="110"/>
      <c r="D23" s="110"/>
      <c r="E23" s="110"/>
      <c r="F23" s="110"/>
      <c r="G23" s="110"/>
    </row>
    <row r="24" spans="1:7" x14ac:dyDescent="0.2">
      <c r="A24" s="110"/>
      <c r="B24" s="110"/>
      <c r="C24" s="110"/>
      <c r="D24" s="110"/>
      <c r="E24" s="110"/>
      <c r="F24" s="110"/>
      <c r="G24" s="110"/>
    </row>
    <row r="25" spans="1:7" x14ac:dyDescent="0.2">
      <c r="A25" s="110"/>
      <c r="B25" s="110"/>
      <c r="C25" s="110"/>
      <c r="D25" s="110"/>
      <c r="E25" s="110"/>
      <c r="F25" s="110"/>
      <c r="G25" s="110"/>
    </row>
    <row r="26" spans="1:7" x14ac:dyDescent="0.2">
      <c r="A26" s="110"/>
      <c r="B26" s="110"/>
      <c r="C26" s="110"/>
      <c r="D26" s="110"/>
      <c r="E26" s="110"/>
      <c r="F26" s="110"/>
      <c r="G26" s="110"/>
    </row>
    <row r="27" spans="1:7" x14ac:dyDescent="0.2">
      <c r="A27" s="110"/>
      <c r="B27" s="110"/>
      <c r="C27" s="110"/>
      <c r="D27" s="110"/>
      <c r="E27" s="110"/>
      <c r="F27" s="110"/>
      <c r="G27" s="110"/>
    </row>
    <row r="28" spans="1:7" x14ac:dyDescent="0.2">
      <c r="A28" s="110"/>
      <c r="B28" s="110"/>
      <c r="C28" s="110"/>
      <c r="D28" s="110"/>
      <c r="E28" s="110"/>
      <c r="F28" s="110"/>
      <c r="G28" s="110"/>
    </row>
    <row r="29" spans="1:7" x14ac:dyDescent="0.2">
      <c r="A29" s="110"/>
      <c r="B29" s="110"/>
      <c r="C29" s="110"/>
      <c r="D29" s="110"/>
      <c r="E29" s="110"/>
      <c r="F29" s="110"/>
      <c r="G29" s="110"/>
    </row>
    <row r="30" spans="1:7" x14ac:dyDescent="0.2">
      <c r="A30" s="110"/>
      <c r="B30" s="110"/>
      <c r="C30" s="110"/>
      <c r="D30" s="110"/>
      <c r="E30" s="110"/>
      <c r="F30" s="110"/>
      <c r="G30" s="110"/>
    </row>
    <row r="31" spans="1:7" x14ac:dyDescent="0.2">
      <c r="A31" s="110"/>
      <c r="B31" s="110"/>
      <c r="C31" s="110"/>
      <c r="D31" s="110"/>
      <c r="E31" s="110"/>
      <c r="F31" s="110"/>
      <c r="G31" s="110"/>
    </row>
    <row r="32" spans="1:7" x14ac:dyDescent="0.2">
      <c r="A32" s="110"/>
      <c r="B32" s="110"/>
      <c r="C32" s="110"/>
      <c r="D32" s="110"/>
      <c r="E32" s="110"/>
      <c r="F32" s="110"/>
      <c r="G32" s="110"/>
    </row>
    <row r="33" spans="1:7" x14ac:dyDescent="0.2">
      <c r="A33" s="110"/>
      <c r="B33" s="110"/>
      <c r="C33" s="110"/>
      <c r="D33" s="110"/>
      <c r="E33" s="110"/>
      <c r="F33" s="110"/>
      <c r="G33" s="110"/>
    </row>
  </sheetData>
  <mergeCells count="14">
    <mergeCell ref="A12:G33"/>
    <mergeCell ref="E3:F3"/>
    <mergeCell ref="A4:C4"/>
    <mergeCell ref="A5:C5"/>
    <mergeCell ref="A6:C6"/>
    <mergeCell ref="A7:C7"/>
    <mergeCell ref="A9:C9"/>
    <mergeCell ref="D4:F4"/>
    <mergeCell ref="D5:F5"/>
    <mergeCell ref="D6:F6"/>
    <mergeCell ref="D7:F7"/>
    <mergeCell ref="D8:F8"/>
    <mergeCell ref="D9:F9"/>
    <mergeCell ref="A8:C8"/>
  </mergeCells>
  <conditionalFormatting sqref="C2">
    <cfRule type="containsText" dxfId="34" priority="14" operator="containsText" text="проверить">
      <formula>NOT(ISERROR(SEARCH("проверить",C2)))</formula>
    </cfRule>
    <cfRule type="containsText" dxfId="33" priority="15" operator="containsText" text="оригинал">
      <formula>NOT(ISERROR(SEARCH("оригинал",C2)))</formula>
    </cfRule>
  </conditionalFormatting>
  <conditionalFormatting sqref="E3">
    <cfRule type="containsText" dxfId="32" priority="8" operator="containsText" text="проверить">
      <formula>NOT(ISERROR(SEARCH("проверить",E3)))</formula>
    </cfRule>
    <cfRule type="containsText" dxfId="31" priority="9" operator="containsText" text="оригинал">
      <formula>NOT(ISERROR(SEARCH("оригинал",E3)))</formula>
    </cfRule>
  </conditionalFormatting>
  <conditionalFormatting sqref="B3">
    <cfRule type="containsText" dxfId="30" priority="5" operator="containsText" text="проверить">
      <formula>NOT(ISERROR(SEARCH("проверить",B3)))</formula>
    </cfRule>
    <cfRule type="containsText" dxfId="29" priority="6" operator="containsText" text="дубликат">
      <formula>NOT(ISERROR(SEARCH("дубликат",B3)))</formula>
    </cfRule>
    <cfRule type="containsText" dxfId="28" priority="7" operator="containsText" text="оригинал">
      <formula>NOT(ISERROR(SEARCH("оригинал",B3)))</formula>
    </cfRule>
  </conditionalFormatting>
  <conditionalFormatting sqref="D3">
    <cfRule type="containsText" dxfId="27" priority="4" operator="containsText" text="отсутствует">
      <formula>NOT(ISERROR(SEARCH("отсутствует",D3)))</formula>
    </cfRule>
  </conditionalFormatting>
  <conditionalFormatting sqref="D7">
    <cfRule type="containsText" dxfId="26" priority="2" operator="containsText" text="Баррикадная">
      <formula>NOT(ISERROR(SEARCH("Баррикадная",D7)))</formula>
    </cfRule>
    <cfRule type="containsText" dxfId="25" priority="3" operator="containsText" text="Маршала">
      <formula>NOT(ISERROR(SEARCH("Маршала",D7)))</formula>
    </cfRule>
  </conditionalFormatting>
  <conditionalFormatting sqref="D8">
    <cfRule type="containsText" dxfId="24" priority="1" operator="containsText" text="отсут">
      <formula>NOT(ISERROR(SEARCH("отсут",D8)))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08A6AC-1DD9-F049-9D55-AE10883D865D}">
          <x14:formula1>
            <xm:f>Справочники!$A$2:$A$55</xm:f>
          </x14:formula1>
          <xm:sqref>A2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00B0F0"/>
  </sheetPr>
  <dimension ref="A1:M47"/>
  <sheetViews>
    <sheetView zoomScale="70" zoomScaleNormal="70" workbookViewId="0">
      <selection activeCell="I17" sqref="I17"/>
    </sheetView>
  </sheetViews>
  <sheetFormatPr baseColWidth="10" defaultColWidth="8.83203125" defaultRowHeight="16" x14ac:dyDescent="0.2"/>
  <cols>
    <col min="1" max="1" width="9" style="71"/>
    <col min="2" max="2" width="35.6640625" style="55" customWidth="1"/>
    <col min="3" max="3" width="16.1640625" style="55" customWidth="1"/>
    <col min="4" max="4" width="18.83203125" style="55" customWidth="1"/>
    <col min="5" max="5" width="17" style="55" customWidth="1"/>
    <col min="6" max="6" width="34.1640625" style="55" customWidth="1"/>
    <col min="7" max="7" width="15.6640625" style="55" customWidth="1"/>
    <col min="8" max="8" width="17.5" style="16" customWidth="1"/>
    <col min="9" max="9" width="19.6640625" style="55" customWidth="1"/>
    <col min="10" max="10" width="23.6640625" style="70" customWidth="1"/>
    <col min="11" max="11" width="17.33203125" style="72" customWidth="1"/>
    <col min="12" max="12" width="22.1640625" style="73" customWidth="1"/>
    <col min="13" max="13" width="18.1640625" customWidth="1"/>
  </cols>
  <sheetData>
    <row r="1" spans="1:12" ht="64.5" customHeight="1" x14ac:dyDescent="0.2">
      <c r="A1" s="60" t="s">
        <v>8</v>
      </c>
      <c r="B1" s="61" t="s">
        <v>21</v>
      </c>
      <c r="C1" s="62" t="s">
        <v>22</v>
      </c>
      <c r="D1" s="61" t="s">
        <v>23</v>
      </c>
      <c r="E1" s="60" t="s">
        <v>0</v>
      </c>
      <c r="F1" s="61" t="s">
        <v>1</v>
      </c>
      <c r="G1" s="63" t="s">
        <v>2</v>
      </c>
      <c r="H1" s="60" t="s">
        <v>139</v>
      </c>
      <c r="I1" s="61" t="s">
        <v>71</v>
      </c>
      <c r="J1" s="64" t="s">
        <v>5</v>
      </c>
      <c r="K1" s="65" t="s">
        <v>73</v>
      </c>
      <c r="L1" s="61" t="s">
        <v>140</v>
      </c>
    </row>
    <row r="2" spans="1:12" ht="17" x14ac:dyDescent="0.2">
      <c r="A2" s="18">
        <v>1</v>
      </c>
      <c r="B2" s="25" t="s">
        <v>54</v>
      </c>
      <c r="C2" s="13" t="s">
        <v>62</v>
      </c>
      <c r="D2" s="14">
        <v>44607</v>
      </c>
      <c r="E2" s="11" t="s">
        <v>76</v>
      </c>
      <c r="F2" s="15" t="str">
        <f>IF(E2="","",INDEX(Договора!$B$1:$D$2008,MATCH($E2,Договора!$B$1:$B$2008,0),MATCH(F$1,Договора!$B$1:$D$1,0)))</f>
        <v>ООО  "Первый"</v>
      </c>
      <c r="G2" s="15">
        <f>IF(E2="","",INDEX(Договора!$B$1:$D$2008,MATCH($E2,Договора!$B$1:$B$2008,0),MATCH(G$1,Договора!$B$1:$D$1,0)))</f>
        <v>44562</v>
      </c>
      <c r="H2" s="10" t="s">
        <v>104</v>
      </c>
      <c r="I2" s="31" t="s">
        <v>70</v>
      </c>
      <c r="J2" s="66"/>
      <c r="K2" s="30" t="str">
        <f>IF(B2="","",IF(COUNTIFS(Приложения[Вид документа],Согласование!$B2,Приложения[№ документа],Согласование!$C2,Приложения[Дата документа],Согласование!$D2,Приложения[№ договора],Согласование!$E2,Приложения[Компания],Согласование!$F2,Приложения[Дата начала договора],Согласование!$G2)=1,"Представлен",IF(COUNTIFS(Приложения[Вид документа],Согласование!$B2,Приложения[№ документа],Согласование!$C2,Приложения[Дата документа],Согласование!$D2,Приложения[№ договора],Согласование!$E2,Приложения[Компания],Согласование!$F2,Приложения[Дата начала договора],Согласование!$G2)=0,"В работе","Проверить")))</f>
        <v>В работе</v>
      </c>
      <c r="L2" s="67" t="str">
        <f>IF(B2="","",IF(COUNTIF(Приложения[№ Согласование],Согласование!$H2)=0,"В работе",IF(COUNTIF(Приложения[№ Согласование],Согласование!$H2)=1,"Представлен","Срочно проверить")))</f>
        <v>Представлен</v>
      </c>
    </row>
    <row r="3" spans="1:12" ht="17" x14ac:dyDescent="0.2">
      <c r="A3" s="18">
        <v>2</v>
      </c>
      <c r="B3" s="24" t="s">
        <v>54</v>
      </c>
      <c r="C3" s="13" t="s">
        <v>12</v>
      </c>
      <c r="D3" s="68">
        <v>44678</v>
      </c>
      <c r="E3" s="11" t="s">
        <v>77</v>
      </c>
      <c r="F3" s="15" t="str">
        <f>IF(E3="","",INDEX(Договора!$B$1:$D$2008,MATCH($E3,Договора!$B$1:$B$2008,0),MATCH(F$1,Договора!$B$1:$D$1,0)))</f>
        <v>ООО "Второй"</v>
      </c>
      <c r="G3" s="15">
        <f>IF(E3="","",INDEX(Договора!$B$1:$D$2008,MATCH($E3,Договора!$B$1:$B$2008,0),MATCH(G$1,Договора!$B$1:$D$1,0)))</f>
        <v>44563</v>
      </c>
      <c r="H3" s="10" t="s">
        <v>120</v>
      </c>
      <c r="I3" s="31" t="s">
        <v>70</v>
      </c>
      <c r="J3" s="66"/>
      <c r="K3" s="30" t="str">
        <f>IF(B3="","",IF(COUNTIFS(Приложения[Вид документа],Согласование!$B3,Приложения[№ документа],Согласование!$C3,Приложения[Дата документа],Согласование!$D3,Приложения[№ договора],Согласование!$E3,Приложения[Компания],Согласование!$F3,Приложения[Дата начала договора],Согласование!$G3)=1,"Представлен",IF(COUNTIFS(Приложения[Вид документа],Согласование!$B3,Приложения[№ документа],Согласование!$C3,Приложения[Дата документа],Согласование!$D3,Приложения[№ договора],Согласование!$E3,Приложения[Компания],Согласование!$F3,Приложения[Дата начала договора],Согласование!$G3)=0,"В работе","Проверить")))</f>
        <v>В работе</v>
      </c>
      <c r="L3" s="67" t="str">
        <f>IF(B3="","",IF(COUNTIF(Приложения[№ Согласование],Согласование!$H3)=0,"В работе",IF(COUNTIF(Приложения[№ Согласование],Согласование!$H3)=1,"Представлен","Срочно проверить")))</f>
        <v>В работе</v>
      </c>
    </row>
    <row r="4" spans="1:12" ht="17" x14ac:dyDescent="0.2">
      <c r="A4" s="18">
        <v>3</v>
      </c>
      <c r="B4" s="24" t="s">
        <v>54</v>
      </c>
      <c r="C4" s="13" t="s">
        <v>59</v>
      </c>
      <c r="D4" s="68">
        <v>44673</v>
      </c>
      <c r="E4" s="11" t="s">
        <v>78</v>
      </c>
      <c r="F4" s="15" t="str">
        <f>IF(E4="","",INDEX(Договора!$B$1:$D$2008,MATCH($E4,Договора!$B$1:$B$2008,0),MATCH(F$1,Договора!$B$1:$D$1,0)))</f>
        <v>ООО "Третий"</v>
      </c>
      <c r="G4" s="15">
        <f>IF(E4="","",INDEX(Договора!$B$1:$D$2008,MATCH($E4,Договора!$B$1:$B$2008,0),MATCH(G$1,Договора!$B$1:$D$1,0)))</f>
        <v>44564</v>
      </c>
      <c r="H4" s="10" t="s">
        <v>121</v>
      </c>
      <c r="I4" s="31" t="s">
        <v>70</v>
      </c>
      <c r="J4" s="66"/>
      <c r="K4" s="30" t="str">
        <f>IF(B4="","",IF(COUNTIFS(Приложения[Вид документа],Согласование!$B4,Приложения[№ документа],Согласование!$C4,Приложения[Дата документа],Согласование!$D4,Приложения[№ договора],Согласование!$E4,Приложения[Компания],Согласование!$F4,Приложения[Дата начала договора],Согласование!$G4)=1,"Представлен",IF(COUNTIFS(Приложения[Вид документа],Согласование!$B4,Приложения[№ документа],Согласование!$C4,Приложения[Дата документа],Согласование!$D4,Приложения[№ договора],Согласование!$E4,Приложения[Компания],Согласование!$F4,Приложения[Дата начала договора],Согласование!$G4)=0,"В работе","Проверить")))</f>
        <v>В работе</v>
      </c>
      <c r="L4" s="67" t="str">
        <f>IF(B4="","",IF(COUNTIF(Приложения[№ Согласование],Согласование!$H4)=0,"В работе",IF(COUNTIF(Приложения[№ Согласование],Согласование!$H4)=1,"Представлен","Срочно проверить")))</f>
        <v>В работе</v>
      </c>
    </row>
    <row r="5" spans="1:12" ht="17" x14ac:dyDescent="0.2">
      <c r="A5" s="18">
        <v>4</v>
      </c>
      <c r="B5" s="24" t="s">
        <v>54</v>
      </c>
      <c r="C5" s="13" t="s">
        <v>57</v>
      </c>
      <c r="D5" s="68">
        <v>44676</v>
      </c>
      <c r="E5" s="11" t="s">
        <v>79</v>
      </c>
      <c r="F5" s="15" t="str">
        <f>IF(E5="","",INDEX(Договора!$B$1:$D$2008,MATCH($E5,Договора!$B$1:$B$2008,0),MATCH(F$1,Договора!$B$1:$D$1,0)))</f>
        <v>ЗАО "Четвертый"</v>
      </c>
      <c r="G5" s="15">
        <f>IF(E5="","",INDEX(Договора!$B$1:$D$2008,MATCH($E5,Договора!$B$1:$B$2008,0),MATCH(G$1,Договора!$B$1:$D$1,0)))</f>
        <v>44565</v>
      </c>
      <c r="H5" s="10" t="s">
        <v>122</v>
      </c>
      <c r="I5" s="31" t="s">
        <v>70</v>
      </c>
      <c r="J5" s="66"/>
      <c r="K5" s="30" t="str">
        <f>IF(B5="","",IF(COUNTIFS(Приложения[Вид документа],Согласование!$B5,Приложения[№ документа],Согласование!$C5,Приложения[Дата документа],Согласование!$D5,Приложения[№ договора],Согласование!$E5,Приложения[Компания],Согласование!$F5,Приложения[Дата начала договора],Согласование!$G5)=1,"Представлен",IF(COUNTIFS(Приложения[Вид документа],Согласование!$B5,Приложения[№ документа],Согласование!$C5,Приложения[Дата документа],Согласование!$D5,Приложения[№ договора],Согласование!$E5,Приложения[Компания],Согласование!$F5,Приложения[Дата начала договора],Согласование!$G5)=0,"В работе","Проверить")))</f>
        <v>В работе</v>
      </c>
      <c r="L5" s="67" t="str">
        <f>IF(B5="","",IF(COUNTIF(Приложения[№ Согласование],Согласование!$H5)=0,"В работе",IF(COUNTIF(Приложения[№ Согласование],Согласование!$H5)=1,"Представлен","Срочно проверить")))</f>
        <v>В работе</v>
      </c>
    </row>
    <row r="6" spans="1:12" ht="17" x14ac:dyDescent="0.2">
      <c r="A6" s="18">
        <v>5</v>
      </c>
      <c r="B6" s="24" t="s">
        <v>54</v>
      </c>
      <c r="C6" s="13" t="s">
        <v>20</v>
      </c>
      <c r="D6" s="68">
        <v>44676</v>
      </c>
      <c r="E6" s="11" t="s">
        <v>80</v>
      </c>
      <c r="F6" s="15" t="str">
        <f>IF(E6="","",INDEX(Договора!$B$1:$D$2008,MATCH($E6,Договора!$B$1:$B$2008,0),MATCH(F$1,Договора!$B$1:$D$1,0)))</f>
        <v>ООО "Пятый"</v>
      </c>
      <c r="G6" s="15">
        <f>IF(E6="","",INDEX(Договора!$B$1:$D$2008,MATCH($E6,Договора!$B$1:$B$2008,0),MATCH(G$1,Договора!$B$1:$D$1,0)))</f>
        <v>44566</v>
      </c>
      <c r="H6" s="10" t="s">
        <v>123</v>
      </c>
      <c r="I6" s="31" t="s">
        <v>70</v>
      </c>
      <c r="J6" s="31"/>
      <c r="K6" s="30" t="str">
        <f>IF(B6="","",IF(COUNTIFS(Приложения[Вид документа],Согласование!$B6,Приложения[№ документа],Согласование!$C6,Приложения[Дата документа],Согласование!$D6,Приложения[№ договора],Согласование!$E6,Приложения[Компания],Согласование!$F6,Приложения[Дата начала договора],Согласование!$G6)=1,"Представлен",IF(COUNTIFS(Приложения[Вид документа],Согласование!$B6,Приложения[№ документа],Согласование!$C6,Приложения[Дата документа],Согласование!$D6,Приложения[№ договора],Согласование!$E6,Приложения[Компания],Согласование!$F6,Приложения[Дата начала договора],Согласование!$G6)=0,"В работе","Проверить")))</f>
        <v>В работе</v>
      </c>
      <c r="L6" s="67" t="str">
        <f>IF(B6="","",IF(COUNTIF(Приложения[№ Согласование],Согласование!$H6)=0,"В работе",IF(COUNTIF(Приложения[№ Согласование],Согласование!$H6)=1,"Представлен","Срочно проверить")))</f>
        <v>В работе</v>
      </c>
    </row>
    <row r="7" spans="1:12" ht="17" x14ac:dyDescent="0.2">
      <c r="A7" s="18">
        <v>6</v>
      </c>
      <c r="B7" s="24" t="s">
        <v>34</v>
      </c>
      <c r="C7" s="13" t="s">
        <v>58</v>
      </c>
      <c r="D7" s="68">
        <v>44677</v>
      </c>
      <c r="E7" s="27" t="s">
        <v>81</v>
      </c>
      <c r="F7" s="15" t="str">
        <f>IF(E7="","",INDEX(Договора!$B$1:$D$2008,MATCH($E7,Договора!$B$1:$B$2008,0),MATCH(F$1,Договора!$B$1:$D$1,0)))</f>
        <v>ООО "Шестой"</v>
      </c>
      <c r="G7" s="15">
        <f>IF(E7="","",INDEX(Договора!$B$1:$D$2008,MATCH($E7,Договора!$B$1:$B$2008,0),MATCH(G$1,Договора!$B$1:$D$1,0)))</f>
        <v>44567</v>
      </c>
      <c r="H7" s="10" t="s">
        <v>124</v>
      </c>
      <c r="I7" s="31" t="s">
        <v>70</v>
      </c>
      <c r="J7" s="31"/>
      <c r="K7" s="30" t="str">
        <f>IF(B7="","",IF(COUNTIFS(Приложения[Вид документа],Согласование!$B7,Приложения[№ документа],Согласование!$C7,Приложения[Дата документа],Согласование!$D7,Приложения[№ договора],Согласование!$E7,Приложения[Компания],Согласование!$F7,Приложения[Дата начала договора],Согласование!$G7)=1,"Представлен",IF(COUNTIFS(Приложения[Вид документа],Согласование!$B7,Приложения[№ документа],Согласование!$C7,Приложения[Дата документа],Согласование!$D7,Приложения[№ договора],Согласование!$E7,Приложения[Компания],Согласование!$F7,Приложения[Дата начала договора],Согласование!$G7)=0,"В работе","Проверить")))</f>
        <v>В работе</v>
      </c>
      <c r="L7" s="67" t="str">
        <f>IF(B7="","",IF(COUNTIF(Приложения[№ Согласование],Согласование!$H7)=0,"В работе",IF(COUNTIF(Приложения[№ Согласование],Согласование!$H7)=1,"Представлен","Срочно проверить")))</f>
        <v>В работе</v>
      </c>
    </row>
    <row r="8" spans="1:12" x14ac:dyDescent="0.2">
      <c r="A8" s="18">
        <v>7</v>
      </c>
      <c r="B8" s="24"/>
      <c r="C8" s="13"/>
      <c r="D8" s="68"/>
      <c r="E8" s="11"/>
      <c r="F8" s="15" t="str">
        <f>IF(E8="","",INDEX(Договора!$B$1:$D$2008,MATCH($E8,Договора!$B$1:$B$2008,0),MATCH(F$1,Договора!$B$1:$D$1,0)))</f>
        <v/>
      </c>
      <c r="G8" s="15" t="str">
        <f>IF(E8="","",INDEX(Договора!$B$1:$D$2008,MATCH($E8,Договора!$B$1:$B$2008,0),MATCH(G$1,Договора!$B$1:$D$1,0)))</f>
        <v/>
      </c>
      <c r="H8" s="10"/>
      <c r="I8" s="31"/>
      <c r="J8" s="66"/>
      <c r="K8" s="30" t="str">
        <f>IF(B8="","",IF(COUNTIFS(Приложения[Вид документа],Согласование!$B8,Приложения[№ документа],Согласование!$C8,Приложения[Дата документа],Согласование!$D8,Приложения[№ договора],Согласование!$E8,Приложения[Компания],Согласование!$F8,Приложения[Дата начала договора],Согласование!$G8)=1,"Представлен",IF(COUNTIFS(Приложения[Вид документа],Согласование!$B8,Приложения[№ документа],Согласование!$C8,Приложения[Дата документа],Согласование!$D8,Приложения[№ договора],Согласование!$E8,Приложения[Компания],Согласование!$F8,Приложения[Дата начала договора],Согласование!$G8)=0,"В работе","Проверить")))</f>
        <v/>
      </c>
      <c r="L8" s="67" t="str">
        <f>IF(B8="","",IF(COUNTIF(Приложения[№ Согласование],Согласование!$H8)=0,"В работе",IF(COUNTIF(Приложения[№ Согласование],Согласование!$H8)=1,"Представлен","Срочно проверить")))</f>
        <v/>
      </c>
    </row>
    <row r="9" spans="1:12" ht="17" x14ac:dyDescent="0.2">
      <c r="A9" s="18">
        <v>8</v>
      </c>
      <c r="B9" s="24" t="s">
        <v>54</v>
      </c>
      <c r="C9" s="13" t="s">
        <v>11</v>
      </c>
      <c r="D9" s="68">
        <v>44625</v>
      </c>
      <c r="E9" s="11" t="s">
        <v>83</v>
      </c>
      <c r="F9" s="15" t="str">
        <f>IF(E9="","",INDEX(Договора!$B$1:$D$2008,MATCH($E9,Договора!$B$1:$B$2008,0),MATCH(F$1,Договора!$B$1:$D$1,0)))</f>
        <v>ООО "Восьмойт"</v>
      </c>
      <c r="G9" s="15">
        <f>IF(E9="","",INDEX(Договора!$B$1:$D$2008,MATCH($E9,Договора!$B$1:$B$2008,0),MATCH(G$1,Договора!$B$1:$D$1,0)))</f>
        <v>44569</v>
      </c>
      <c r="H9" s="10" t="s">
        <v>125</v>
      </c>
      <c r="I9" s="31" t="s">
        <v>70</v>
      </c>
      <c r="J9" s="66"/>
      <c r="K9" s="30" t="str">
        <f>IF(B9="","",IF(COUNTIFS(Приложения[Вид документа],Согласование!$B9,Приложения[№ документа],Согласование!$C9,Приложения[Дата документа],Согласование!$D9,Приложения[№ договора],Согласование!$E9,Приложения[Компания],Согласование!$F9,Приложения[Дата начала договора],Согласование!$G9)=1,"Представлен",IF(COUNTIFS(Приложения[Вид документа],Согласование!$B9,Приложения[№ документа],Согласование!$C9,Приложения[Дата документа],Согласование!$D9,Приложения[№ договора],Согласование!$E9,Приложения[Компания],Согласование!$F9,Приложения[Дата начала договора],Согласование!$G9)=0,"В работе","Проверить")))</f>
        <v>В работе</v>
      </c>
      <c r="L9" s="67" t="str">
        <f>IF(B9="","",IF(COUNTIF(Приложения[№ Согласование],Согласование!$H9)=0,"В работе",IF(COUNTIF(Приложения[№ Согласование],Согласование!$H9)=1,"Представлен","Срочно проверить")))</f>
        <v>В работе</v>
      </c>
    </row>
    <row r="10" spans="1:12" ht="17" x14ac:dyDescent="0.2">
      <c r="A10" s="18">
        <v>9</v>
      </c>
      <c r="B10" s="24" t="s">
        <v>54</v>
      </c>
      <c r="C10" s="13" t="s">
        <v>19</v>
      </c>
      <c r="D10" s="68">
        <v>44609</v>
      </c>
      <c r="E10" s="11" t="s">
        <v>84</v>
      </c>
      <c r="F10" s="15" t="str">
        <f>IF(E10="","",INDEX(Договора!$B$1:$D$2008,MATCH($E10,Договора!$B$1:$B$2008,0),MATCH(F$1,Договора!$B$1:$D$1,0)))</f>
        <v>ООО "Девятый"</v>
      </c>
      <c r="G10" s="15">
        <f>IF(E10="","",INDEX(Договора!$B$1:$D$2008,MATCH($E10,Договора!$B$1:$B$2008,0),MATCH(G$1,Договора!$B$1:$D$1,0)))</f>
        <v>44570</v>
      </c>
      <c r="H10" s="10" t="s">
        <v>126</v>
      </c>
      <c r="I10" s="31" t="s">
        <v>72</v>
      </c>
      <c r="J10" s="31" t="s">
        <v>75</v>
      </c>
      <c r="K10" s="30" t="str">
        <f>IF(B10="","",IF(COUNTIFS(Приложения[Вид документа],Согласование!$B10,Приложения[№ документа],Согласование!$C10,Приложения[Дата документа],Согласование!$D10,Приложения[№ договора],Согласование!$E10,Приложения[Компания],Согласование!$F10,Приложения[Дата начала договора],Согласование!$G10)=1,"Представлен",IF(COUNTIFS(Приложения[Вид документа],Согласование!$B10,Приложения[№ документа],Согласование!$C10,Приложения[Дата документа],Согласование!$D10,Приложения[№ договора],Согласование!$E10,Приложения[Компания],Согласование!$F10,Приложения[Дата начала договора],Согласование!$G10)=0,"В работе","Проверить")))</f>
        <v>В работе</v>
      </c>
      <c r="L10" s="67" t="str">
        <f>IF(B10="","",IF(COUNTIF(Приложения[№ Согласование],Согласование!$H10)=0,"В работе",IF(COUNTIF(Приложения[№ Согласование],Согласование!$H10)=1,"Представлен","Срочно проверить")))</f>
        <v>В работе</v>
      </c>
    </row>
    <row r="11" spans="1:12" ht="17" x14ac:dyDescent="0.2">
      <c r="A11" s="18">
        <v>10</v>
      </c>
      <c r="B11" s="24" t="s">
        <v>34</v>
      </c>
      <c r="C11" s="13" t="s">
        <v>61</v>
      </c>
      <c r="D11" s="68">
        <v>44672</v>
      </c>
      <c r="E11" s="11" t="s">
        <v>144</v>
      </c>
      <c r="F11" s="15" t="str">
        <f>IF(E11="","",INDEX(Договора!$B$1:$D$2008,MATCH($E11,Договора!$B$1:$B$2008,0),MATCH(F$1,Договора!$B$1:$D$1,0)))</f>
        <v>ООО "Десятый"</v>
      </c>
      <c r="G11" s="15">
        <f>IF(E11="","",INDEX(Договора!$B$1:$D$2008,MATCH($E11,Договора!$B$1:$B$2008,0),MATCH(G$1,Договора!$B$1:$D$1,0)))</f>
        <v>44571</v>
      </c>
      <c r="H11" s="10" t="s">
        <v>127</v>
      </c>
      <c r="I11" s="31" t="s">
        <v>70</v>
      </c>
      <c r="J11" s="66"/>
      <c r="K11" s="30" t="str">
        <f>IF(B11="","",IF(COUNTIFS(Приложения[Вид документа],Согласование!$B11,Приложения[№ документа],Согласование!$C11,Приложения[Дата документа],Согласование!$D11,Приложения[№ договора],Согласование!$E11,Приложения[Компания],Согласование!$F11,Приложения[Дата начала договора],Согласование!$G11)=1,"Представлен",IF(COUNTIFS(Приложения[Вид документа],Согласование!$B11,Приложения[№ документа],Согласование!$C11,Приложения[Дата документа],Согласование!$D11,Приложения[№ договора],Согласование!$E11,Приложения[Компания],Согласование!$F11,Приложения[Дата начала договора],Согласование!$G11)=0,"В работе","Проверить")))</f>
        <v>В работе</v>
      </c>
      <c r="L11" s="67" t="str">
        <f>IF(B11="","",IF(COUNTIF(Приложения[№ Согласование],Согласование!$H11)=0,"В работе",IF(COUNTIF(Приложения[№ Согласование],Согласование!$H11)=1,"Представлен","Срочно проверить")))</f>
        <v>В работе</v>
      </c>
    </row>
    <row r="12" spans="1:12" ht="17" x14ac:dyDescent="0.2">
      <c r="A12" s="18">
        <v>11</v>
      </c>
      <c r="B12" s="24" t="s">
        <v>34</v>
      </c>
      <c r="C12" s="13" t="s">
        <v>60</v>
      </c>
      <c r="D12" s="68">
        <v>44672</v>
      </c>
      <c r="E12" s="11" t="s">
        <v>76</v>
      </c>
      <c r="F12" s="15" t="str">
        <f>IF(E12="","",INDEX(Договора!$B$1:$D$2008,MATCH($E12,Договора!$B$1:$B$2008,0),MATCH(F$1,Договора!$B$1:$D$1,0)))</f>
        <v>ООО  "Первый"</v>
      </c>
      <c r="G12" s="15">
        <f>IF(E12="","",INDEX(Договора!$B$1:$D$2008,MATCH($E12,Договора!$B$1:$B$2008,0),MATCH(G$1,Договора!$B$1:$D$1,0)))</f>
        <v>44562</v>
      </c>
      <c r="H12" s="10" t="s">
        <v>128</v>
      </c>
      <c r="I12" s="31" t="s">
        <v>70</v>
      </c>
      <c r="J12" s="66"/>
      <c r="K12" s="30" t="str">
        <f>IF(B12="","",IF(COUNTIFS(Приложения[Вид документа],Согласование!$B12,Приложения[№ документа],Согласование!$C12,Приложения[Дата документа],Согласование!$D12,Приложения[№ договора],Согласование!$E12,Приложения[Компания],Согласование!$F12,Приложения[Дата начала договора],Согласование!$G12)=1,"Представлен",IF(COUNTIFS(Приложения[Вид документа],Согласование!$B12,Приложения[№ документа],Согласование!$C12,Приложения[Дата документа],Согласование!$D12,Приложения[№ договора],Согласование!$E12,Приложения[Компания],Согласование!$F12,Приложения[Дата начала договора],Согласование!$G12)=0,"В работе","Проверить")))</f>
        <v>В работе</v>
      </c>
      <c r="L12" s="67" t="str">
        <f>IF(B12="","",IF(COUNTIF(Приложения[№ Согласование],Согласование!$H12)=0,"В работе",IF(COUNTIF(Приложения[№ Согласование],Согласование!$H12)=1,"Представлен","Срочно проверить")))</f>
        <v>В работе</v>
      </c>
    </row>
    <row r="13" spans="1:12" ht="17" x14ac:dyDescent="0.2">
      <c r="A13" s="18">
        <v>12</v>
      </c>
      <c r="B13" s="24" t="s">
        <v>54</v>
      </c>
      <c r="C13" s="13">
        <v>50</v>
      </c>
      <c r="D13" s="68">
        <v>44587</v>
      </c>
      <c r="E13" s="11" t="s">
        <v>77</v>
      </c>
      <c r="F13" s="15" t="str">
        <f>IF(E13="","",INDEX(Договора!$B$1:$D$2008,MATCH($E13,Договора!$B$1:$B$2008,0),MATCH(F$1,Договора!$B$1:$D$1,0)))</f>
        <v>ООО "Второй"</v>
      </c>
      <c r="G13" s="15">
        <f>IF(E13="","",INDEX(Договора!$B$1:$D$2008,MATCH($E13,Договора!$B$1:$B$2008,0),MATCH(G$1,Договора!$B$1:$D$1,0)))</f>
        <v>44563</v>
      </c>
      <c r="H13" s="10" t="s">
        <v>129</v>
      </c>
      <c r="I13" s="31" t="s">
        <v>72</v>
      </c>
      <c r="J13" s="31" t="s">
        <v>69</v>
      </c>
      <c r="K13" s="30" t="str">
        <f>IF(B13="","",IF(COUNTIFS(Приложения[Вид документа],Согласование!$B13,Приложения[№ документа],Согласование!$C13,Приложения[Дата документа],Согласование!$D13,Приложения[№ договора],Согласование!$E13,Приложения[Компания],Согласование!$F13,Приложения[Дата начала договора],Согласование!$G13)=1,"Представлен",IF(COUNTIFS(Приложения[Вид документа],Согласование!$B13,Приложения[№ документа],Согласование!$C13,Приложения[Дата документа],Согласование!$D13,Приложения[№ договора],Согласование!$E13,Приложения[Компания],Согласование!$F13,Приложения[Дата начала договора],Согласование!$G13)=0,"В работе","Проверить")))</f>
        <v>В работе</v>
      </c>
      <c r="L13" s="67" t="str">
        <f>IF(B13="","",IF(COUNTIF(Приложения[№ Согласование],Согласование!$H13)=0,"В работе",IF(COUNTIF(Приложения[№ Согласование],Согласование!$H13)=1,"Представлен","Срочно проверить")))</f>
        <v>В работе</v>
      </c>
    </row>
    <row r="14" spans="1:12" ht="17" x14ac:dyDescent="0.2">
      <c r="A14" s="18">
        <v>13</v>
      </c>
      <c r="B14" s="24" t="s">
        <v>54</v>
      </c>
      <c r="C14" s="13">
        <v>9505</v>
      </c>
      <c r="D14" s="68">
        <v>44607</v>
      </c>
      <c r="E14" s="11" t="s">
        <v>78</v>
      </c>
      <c r="F14" s="15" t="str">
        <f>IF(E14="","",INDEX(Договора!$B$1:$D$2008,MATCH($E14,Договора!$B$1:$B$2008,0),MATCH(F$1,Договора!$B$1:$D$1,0)))</f>
        <v>ООО "Третий"</v>
      </c>
      <c r="G14" s="15">
        <f>IF(E14="","",INDEX(Договора!$B$1:$D$2008,MATCH($E14,Договора!$B$1:$B$2008,0),MATCH(G$1,Договора!$B$1:$D$1,0)))</f>
        <v>44564</v>
      </c>
      <c r="H14" s="10" t="s">
        <v>130</v>
      </c>
      <c r="I14" s="31" t="s">
        <v>70</v>
      </c>
      <c r="J14" s="31"/>
      <c r="K14" s="30" t="str">
        <f>IF(B14="","",IF(COUNTIFS(Приложения[Вид документа],Согласование!$B14,Приложения[№ документа],Согласование!$C14,Приложения[Дата документа],Согласование!$D14,Приложения[№ договора],Согласование!$E14,Приложения[Компания],Согласование!$F14,Приложения[Дата начала договора],Согласование!$G14)=1,"Представлен",IF(COUNTIFS(Приложения[Вид документа],Согласование!$B14,Приложения[№ документа],Согласование!$C14,Приложения[Дата документа],Согласование!$D14,Приложения[№ договора],Согласование!$E14,Приложения[Компания],Согласование!$F14,Приложения[Дата начала договора],Согласование!$G14)=0,"В работе","Проверить")))</f>
        <v>В работе</v>
      </c>
      <c r="L14" s="67" t="str">
        <f>IF(B14="","",IF(COUNTIF(Приложения[№ Согласование],Согласование!$H14)=0,"В работе",IF(COUNTIF(Приложения[№ Согласование],Согласование!$H14)=1,"Представлен","Срочно проверить")))</f>
        <v>В работе</v>
      </c>
    </row>
    <row r="15" spans="1:12" ht="17" x14ac:dyDescent="0.2">
      <c r="A15" s="18">
        <v>14</v>
      </c>
      <c r="B15" s="24" t="s">
        <v>34</v>
      </c>
      <c r="C15" s="13" t="s">
        <v>17</v>
      </c>
      <c r="D15" s="68">
        <v>44672</v>
      </c>
      <c r="E15" s="11" t="s">
        <v>79</v>
      </c>
      <c r="F15" s="15" t="str">
        <f>IF(E15="","",INDEX(Договора!$B$1:$D$2008,MATCH($E15,Договора!$B$1:$B$2008,0),MATCH(F$1,Договора!$B$1:$D$1,0)))</f>
        <v>ЗАО "Четвертый"</v>
      </c>
      <c r="G15" s="15">
        <f>IF(E15="","",INDEX(Договора!$B$1:$D$2008,MATCH($E15,Договора!$B$1:$B$2008,0),MATCH(G$1,Договора!$B$1:$D$1,0)))</f>
        <v>44565</v>
      </c>
      <c r="H15" s="10" t="s">
        <v>131</v>
      </c>
      <c r="I15" s="31" t="s">
        <v>70</v>
      </c>
      <c r="J15" s="31"/>
      <c r="K15" s="30" t="str">
        <f>IF(B15="","",IF(COUNTIFS(Приложения[Вид документа],Согласование!$B15,Приложения[№ документа],Согласование!$C15,Приложения[Дата документа],Согласование!$D15,Приложения[№ договора],Согласование!$E15,Приложения[Компания],Согласование!$F15,Приложения[Дата начала договора],Согласование!$G15)=1,"Представлен",IF(COUNTIFS(Приложения[Вид документа],Согласование!$B15,Приложения[№ документа],Согласование!$C15,Приложения[Дата документа],Согласование!$D15,Приложения[№ договора],Согласование!$E15,Приложения[Компания],Согласование!$F15,Приложения[Дата начала договора],Согласование!$G15)=0,"В работе","Проверить")))</f>
        <v>В работе</v>
      </c>
      <c r="L15" s="67" t="str">
        <f>IF(B15="","",IF(COUNTIF(Приложения[№ Согласование],Согласование!$H15)=0,"В работе",IF(COUNTIF(Приложения[№ Согласование],Согласование!$H15)=1,"Представлен","Срочно проверить")))</f>
        <v>В работе</v>
      </c>
    </row>
    <row r="16" spans="1:12" ht="17" x14ac:dyDescent="0.2">
      <c r="A16" s="18">
        <v>15</v>
      </c>
      <c r="B16" s="24" t="s">
        <v>54</v>
      </c>
      <c r="C16" s="13" t="s">
        <v>56</v>
      </c>
      <c r="D16" s="68">
        <v>44679</v>
      </c>
      <c r="E16" s="11" t="s">
        <v>80</v>
      </c>
      <c r="F16" s="15" t="str">
        <f>IF(E16="","",INDEX(Договора!$B$1:$D$2008,MATCH($E16,Договора!$B$1:$B$2008,0),MATCH(F$1,Договора!$B$1:$D$1,0)))</f>
        <v>ООО "Пятый"</v>
      </c>
      <c r="G16" s="15">
        <f>IF(E16="","",INDEX(Договора!$B$1:$D$2008,MATCH($E16,Договора!$B$1:$B$2008,0),MATCH(G$1,Договора!$B$1:$D$1,0)))</f>
        <v>44566</v>
      </c>
      <c r="H16" s="10" t="s">
        <v>132</v>
      </c>
      <c r="I16" s="31" t="s">
        <v>70</v>
      </c>
      <c r="J16" s="31"/>
      <c r="K16" s="30" t="str">
        <f>IF(B16="","",IF(COUNTIFS(Приложения[Вид документа],Согласование!$B16,Приложения[№ документа],Согласование!$C16,Приложения[Дата документа],Согласование!$D16,Приложения[№ договора],Согласование!$E16,Приложения[Компания],Согласование!$F16,Приложения[Дата начала договора],Согласование!$G16)=1,"Представлен",IF(COUNTIFS(Приложения[Вид документа],Согласование!$B16,Приложения[№ документа],Согласование!$C16,Приложения[Дата документа],Согласование!$D16,Приложения[№ договора],Согласование!$E16,Приложения[Компания],Согласование!$F16,Приложения[Дата начала договора],Согласование!$G16)=0,"В работе","Проверить")))</f>
        <v>В работе</v>
      </c>
      <c r="L16" s="67" t="str">
        <f>IF(B16="","",IF(COUNTIF(Приложения[№ Согласование],Согласование!$H16)=0,"В работе",IF(COUNTIF(Приложения[№ Согласование],Согласование!$H16)=1,"Представлен","Срочно проверить")))</f>
        <v>В работе</v>
      </c>
    </row>
    <row r="17" spans="1:13" x14ac:dyDescent="0.2">
      <c r="A17" s="18">
        <v>16</v>
      </c>
      <c r="B17" s="24"/>
      <c r="C17" s="13"/>
      <c r="D17" s="68"/>
      <c r="E17" s="27"/>
      <c r="F17" s="15" t="str">
        <f>IF(E17="","",INDEX(Договора!$B$1:$D$2008,MATCH($E17,Договора!$B$1:$B$2008,0),MATCH(F$1,Договора!$B$1:$D$1,0)))</f>
        <v/>
      </c>
      <c r="G17" s="15" t="str">
        <f>IF(E17="","",INDEX(Договора!$B$1:$D$2008,MATCH($E17,Договора!$B$1:$B$2008,0),MATCH(G$1,Договора!$B$1:$D$1,0)))</f>
        <v/>
      </c>
      <c r="H17" s="10"/>
      <c r="I17" s="31"/>
      <c r="J17" s="31"/>
      <c r="K17" s="30" t="str">
        <f>IF(B17="","",IF(COUNTIFS(Приложения[Вид документа],Согласование!$B17,Приложения[№ документа],Согласование!$C17,Приложения[Дата документа],Согласование!$D17,Приложения[№ договора],Согласование!$E17,Приложения[Компания],Согласование!$F17,Приложения[Дата начала договора],Согласование!$G17)=1,"Представлен",IF(COUNTIFS(Приложения[Вид документа],Согласование!$B17,Приложения[№ документа],Согласование!$C17,Приложения[Дата документа],Согласование!$D17,Приложения[№ договора],Согласование!$E17,Приложения[Компания],Согласование!$F17,Приложения[Дата начала договора],Согласование!$G17)=0,"В работе","Проверить")))</f>
        <v/>
      </c>
      <c r="L17" s="67" t="str">
        <f>IF(B17="","",IF(COUNTIF(Приложения[№ Согласование],Согласование!$H17)=0,"В работе",IF(COUNTIF(Приложения[№ Согласование],Согласование!$H17)=1,"Представлен","Срочно проверить")))</f>
        <v/>
      </c>
    </row>
    <row r="18" spans="1:13" ht="17" x14ac:dyDescent="0.2">
      <c r="A18" s="18">
        <v>17</v>
      </c>
      <c r="B18" s="24" t="s">
        <v>34</v>
      </c>
      <c r="C18" s="13" t="s">
        <v>16</v>
      </c>
      <c r="D18" s="68">
        <v>44672</v>
      </c>
      <c r="E18" s="11" t="s">
        <v>82</v>
      </c>
      <c r="F18" s="15" t="str">
        <f>IF(E18="","",INDEX(Договора!$B$1:$D$2008,MATCH($E18,Договора!$B$1:$B$2008,0),MATCH(F$1,Договора!$B$1:$D$1,0)))</f>
        <v>ОАО "Седьмой"</v>
      </c>
      <c r="G18" s="15">
        <f>IF(E18="","",INDEX(Договора!$B$1:$D$2008,MATCH($E18,Договора!$B$1:$B$2008,0),MATCH(G$1,Договора!$B$1:$D$1,0)))</f>
        <v>44568</v>
      </c>
      <c r="H18" s="10" t="s">
        <v>133</v>
      </c>
      <c r="I18" s="31" t="s">
        <v>70</v>
      </c>
      <c r="J18" s="31"/>
      <c r="K18" s="30" t="str">
        <f>IF(B18="","",IF(COUNTIFS(Приложения[Вид документа],Согласование!$B18,Приложения[№ документа],Согласование!$C18,Приложения[Дата документа],Согласование!$D18,Приложения[№ договора],Согласование!$E18,Приложения[Компания],Согласование!$F18,Приложения[Дата начала договора],Согласование!$G18)=1,"Представлен",IF(COUNTIFS(Приложения[Вид документа],Согласование!$B18,Приложения[№ документа],Согласование!$C18,Приложения[Дата документа],Согласование!$D18,Приложения[№ договора],Согласование!$E18,Приложения[Компания],Согласование!$F18,Приложения[Дата начала договора],Согласование!$G18)=0,"В работе","Проверить")))</f>
        <v>В работе</v>
      </c>
      <c r="L18" s="67" t="str">
        <f>IF(B18="","",IF(COUNTIF(Приложения[№ Согласование],Согласование!$H18)=0,"В работе",IF(COUNTIF(Приложения[№ Согласование],Согласование!$H18)=1,"Представлен","Срочно проверить")))</f>
        <v>В работе</v>
      </c>
      <c r="M18" s="17"/>
    </row>
    <row r="19" spans="1:13" ht="17" x14ac:dyDescent="0.2">
      <c r="A19" s="18">
        <v>18</v>
      </c>
      <c r="B19" s="24" t="s">
        <v>34</v>
      </c>
      <c r="C19" s="13" t="s">
        <v>15</v>
      </c>
      <c r="D19" s="68">
        <v>44677</v>
      </c>
      <c r="E19" s="11" t="s">
        <v>83</v>
      </c>
      <c r="F19" s="15" t="str">
        <f>IF(E19="","",INDEX(Договора!$B$1:$D$2008,MATCH($E19,Договора!$B$1:$B$2008,0),MATCH(F$1,Договора!$B$1:$D$1,0)))</f>
        <v>ООО "Восьмойт"</v>
      </c>
      <c r="G19" s="15">
        <f>IF(E19="","",INDEX(Договора!$B$1:$D$2008,MATCH($E19,Договора!$B$1:$B$2008,0),MATCH(G$1,Договора!$B$1:$D$1,0)))</f>
        <v>44569</v>
      </c>
      <c r="H19" s="10" t="s">
        <v>134</v>
      </c>
      <c r="I19" s="31" t="s">
        <v>70</v>
      </c>
      <c r="J19" s="31"/>
      <c r="K19" s="30" t="str">
        <f>IF(B19="","",IF(COUNTIFS(Приложения[Вид документа],Согласование!$B19,Приложения[№ документа],Согласование!$C19,Приложения[Дата документа],Согласование!$D19,Приложения[№ договора],Согласование!$E19,Приложения[Компания],Согласование!$F19,Приложения[Дата начала договора],Согласование!$G19)=1,"Представлен",IF(COUNTIFS(Приложения[Вид документа],Согласование!$B19,Приложения[№ документа],Согласование!$C19,Приложения[Дата документа],Согласование!$D19,Приложения[№ договора],Согласование!$E19,Приложения[Компания],Согласование!$F19,Приложения[Дата начала договора],Согласование!$G19)=0,"В работе","Проверить")))</f>
        <v>В работе</v>
      </c>
      <c r="L19" s="67" t="str">
        <f>IF(B19="","",IF(COUNTIF(Приложения[№ Согласование],Согласование!$H19)=0,"В работе",IF(COUNTIF(Приложения[№ Согласование],Согласование!$H19)=1,"Представлен","Срочно проверить")))</f>
        <v>В работе</v>
      </c>
      <c r="M19" s="17"/>
    </row>
    <row r="20" spans="1:13" ht="17" x14ac:dyDescent="0.2">
      <c r="A20" s="18">
        <v>19</v>
      </c>
      <c r="B20" s="24" t="s">
        <v>34</v>
      </c>
      <c r="C20" s="13" t="s">
        <v>18</v>
      </c>
      <c r="D20" s="68">
        <v>44677</v>
      </c>
      <c r="E20" s="11" t="s">
        <v>84</v>
      </c>
      <c r="F20" s="15" t="str">
        <f>IF(E20="","",INDEX(Договора!$B$1:$D$2008,MATCH($E20,Договора!$B$1:$B$2008,0),MATCH(F$1,Договора!$B$1:$D$1,0)))</f>
        <v>ООО "Девятый"</v>
      </c>
      <c r="G20" s="15">
        <f>IF(E20="","",INDEX(Договора!$B$1:$D$2008,MATCH($E20,Договора!$B$1:$B$2008,0),MATCH(G$1,Договора!$B$1:$D$1,0)))</f>
        <v>44570</v>
      </c>
      <c r="H20" s="10" t="s">
        <v>135</v>
      </c>
      <c r="I20" s="31" t="s">
        <v>70</v>
      </c>
      <c r="J20" s="31"/>
      <c r="K20" s="30" t="str">
        <f>IF(B20="","",IF(COUNTIFS(Приложения[Вид документа],Согласование!$B20,Приложения[№ документа],Согласование!$C20,Приложения[Дата документа],Согласование!$D20,Приложения[№ договора],Согласование!$E20,Приложения[Компания],Согласование!$F20,Приложения[Дата начала договора],Согласование!$G20)=1,"Представлен",IF(COUNTIFS(Приложения[Вид документа],Согласование!$B20,Приложения[№ документа],Согласование!$C20,Приложения[Дата документа],Согласование!$D20,Приложения[№ договора],Согласование!$E20,Приложения[Компания],Согласование!$F20,Приложения[Дата начала договора],Согласование!$G20)=0,"В работе","Проверить")))</f>
        <v>В работе</v>
      </c>
      <c r="L20" s="67" t="str">
        <f>IF(B20="","",IF(COUNTIF(Приложения[№ Согласование],Согласование!$H20)=0,"В работе",IF(COUNTIF(Приложения[№ Согласование],Согласование!$H20)=1,"Представлен","Срочно проверить")))</f>
        <v>В работе</v>
      </c>
      <c r="M20" s="17"/>
    </row>
    <row r="21" spans="1:13" x14ac:dyDescent="0.2">
      <c r="A21" s="18"/>
      <c r="B21" s="24"/>
      <c r="C21" s="13"/>
      <c r="D21" s="68"/>
      <c r="E21" s="11"/>
      <c r="F21" s="15" t="str">
        <f>IF(E21="","",INDEX(Договора!$B$1:$D$2008,MATCH($E21,Договора!$B$1:$B$2008,0),MATCH(F$1,Договора!$B$1:$D$1,0)))</f>
        <v/>
      </c>
      <c r="G21" s="15" t="str">
        <f>IF(E21="","",INDEX(Договора!$B$1:$D$2008,MATCH($E21,Договора!$B$1:$B$2008,0),MATCH(G$1,Договора!$B$1:$D$1,0)))</f>
        <v/>
      </c>
      <c r="H21" s="12"/>
      <c r="I21" s="31"/>
      <c r="J21" s="31"/>
      <c r="K21" s="30" t="str">
        <f>IF(B21="","",IF(COUNTIFS(Приложения[Вид документа],Согласование!$B21,Приложения[№ документа],Согласование!$C21,Приложения[Дата документа],Согласование!$D21,Приложения[№ договора],Согласование!$E21,Приложения[Компания],Согласование!$F21,Приложения[Дата начала договора],Согласование!$G21)=1,"Представлен",IF(COUNTIFS(Приложения[Вид документа],Согласование!$B21,Приложения[№ документа],Согласование!$C21,Приложения[Дата документа],Согласование!$D21,Приложения[№ договора],Согласование!$E21,Приложения[Компания],Согласование!$F21,Приложения[Дата начала договора],Согласование!$G21)=0,"В работе","Проверить")))</f>
        <v/>
      </c>
      <c r="L21" s="67" t="str">
        <f>IF(B21="","",IF(COUNTIF(Приложения[№ Согласование],Согласование!$H21)=0,"В работе",IF(COUNTIF(Приложения[№ Согласование],Согласование!$H21)=1,"Представлен","Срочно проверить")))</f>
        <v/>
      </c>
    </row>
    <row r="22" spans="1:13" x14ac:dyDescent="0.2">
      <c r="C22" s="69"/>
      <c r="E22" s="16"/>
      <c r="F22" s="15" t="str">
        <f>IF(E22="","",INDEX(Договора!$B$1:$D$2008,MATCH($E22,Договора!$B$1:$B$2008,0),MATCH(F$1,Договора!$B$1:$D$1,0)))</f>
        <v/>
      </c>
      <c r="G22" s="15" t="str">
        <f>IF(E22="","",INDEX(Договора!$B$1:$D$2008,MATCH($E22,Договора!$B$1:$B$2008,0),MATCH(G$1,Договора!$B$1:$D$1,0)))</f>
        <v/>
      </c>
      <c r="J22" s="66"/>
      <c r="K22" s="67" t="str">
        <f>IF(B22="","",IF(COUNTIFS(Приложения[Вид документа],Согласование!$B22,Приложения[№ документа],Согласование!$C22,Приложения[Дата документа],Согласование!$D22,Приложения[№ договора],Согласование!$E22,Приложения[Компания],Согласование!$F22,Приложения[Дата начала договора],Согласование!$G22)=1,"Представлен",IF(COUNTIFS(Приложения[Вид документа],Согласование!$B22,Приложения[№ документа],Согласование!$C22,Приложения[Дата документа],Согласование!$D22,Приложения[№ договора],Согласование!$E22,Приложения[Компания],Согласование!$F22,Приложения[Дата начала договора],Согласование!$G22)=0,"В работе","Проверить")))</f>
        <v/>
      </c>
      <c r="L22" s="67" t="str">
        <f>IF(B22="","",IF(COUNTIF(Приложения[№ Согласование],Согласование!$H22)=0,"В работе",IF(COUNTIF(Приложения[№ Согласование],Согласование!$H22)=1,"Представлен","Срочно проверить")))</f>
        <v/>
      </c>
    </row>
    <row r="23" spans="1:13" x14ac:dyDescent="0.2">
      <c r="C23" s="69"/>
      <c r="E23" s="16"/>
      <c r="F23" s="15" t="str">
        <f>IF(E23="","",INDEX(Договора!$B$1:$D$2008,MATCH($E23,Договора!$B$1:$B$2008,0),MATCH(F$1,Договора!$B$1:$D$1,0)))</f>
        <v/>
      </c>
      <c r="G23" s="15" t="str">
        <f>IF(E23="","",INDEX(Договора!$B$1:$D$2008,MATCH($E23,Договора!$B$1:$B$2008,0),MATCH(G$1,Договора!$B$1:$D$1,0)))</f>
        <v/>
      </c>
      <c r="J23" s="66"/>
      <c r="K23" s="67" t="str">
        <f>IF(B23="","",IF(COUNTIFS(Приложения[Вид документа],Согласование!$B23,Приложения[№ документа],Согласование!$C23,Приложения[Дата документа],Согласование!$D23,Приложения[№ договора],Согласование!$E23,Приложения[Компания],Согласование!$F23,Приложения[Дата начала договора],Согласование!$G23)=1,"Представлен",IF(COUNTIFS(Приложения[Вид документа],Согласование!$B23,Приложения[№ документа],Согласование!$C23,Приложения[Дата документа],Согласование!$D23,Приложения[№ договора],Согласование!$E23,Приложения[Компания],Согласование!$F23,Приложения[Дата начала договора],Согласование!$G23)=0,"В работе","Проверить")))</f>
        <v/>
      </c>
      <c r="L23" s="67" t="str">
        <f>IF(B23="","",IF(COUNTIF(Приложения[№ Согласование],Согласование!$H23)=0,"В работе",IF(COUNTIF(Приложения[№ Согласование],Согласование!$H23)=1,"Представлен","Срочно проверить")))</f>
        <v/>
      </c>
    </row>
    <row r="24" spans="1:13" x14ac:dyDescent="0.2">
      <c r="C24" s="69"/>
      <c r="E24" s="16"/>
      <c r="F24" s="15" t="str">
        <f>IF(E24="","",INDEX(Договора!$B$1:$D$2008,MATCH($E24,Договора!$B$1:$B$2008,0),MATCH(F$1,Договора!$B$1:$D$1,0)))</f>
        <v/>
      </c>
      <c r="G24" s="15" t="str">
        <f>IF(E24="","",INDEX(Договора!$B$1:$D$2008,MATCH($E24,Договора!$B$1:$B$2008,0),MATCH(G$1,Договора!$B$1:$D$1,0)))</f>
        <v/>
      </c>
      <c r="J24" s="66"/>
      <c r="K24" s="67" t="str">
        <f>IF(B24="","",IF(COUNTIFS(Приложения[Вид документа],Согласование!$B24,Приложения[№ документа],Согласование!$C24,Приложения[Дата документа],Согласование!$D24,Приложения[№ договора],Согласование!$E24,Приложения[Компания],Согласование!$F24,Приложения[Дата начала договора],Согласование!$G24)=1,"Представлен",IF(COUNTIFS(Приложения[Вид документа],Согласование!$B24,Приложения[№ документа],Согласование!$C24,Приложения[Дата документа],Согласование!$D24,Приложения[№ договора],Согласование!$E24,Приложения[Компания],Согласование!$F24,Приложения[Дата начала договора],Согласование!$G24)=0,"В работе","Проверить")))</f>
        <v/>
      </c>
      <c r="L24" s="67" t="str">
        <f>IF(B24="","",IF(COUNTIF(Приложения[№ Согласование],Согласование!$H24)=0,"В работе",IF(COUNTIF(Приложения[№ Согласование],Согласование!$H24)=1,"Представлен","Срочно проверить")))</f>
        <v/>
      </c>
    </row>
    <row r="25" spans="1:13" x14ac:dyDescent="0.2">
      <c r="C25" s="69"/>
      <c r="E25" s="16"/>
      <c r="F25" s="15" t="str">
        <f>IF(E25="","",INDEX(Договора!$B$1:$D$2008,MATCH($E25,Договора!$B$1:$B$2008,0),MATCH(F$1,Договора!$B$1:$D$1,0)))</f>
        <v/>
      </c>
      <c r="G25" s="15" t="str">
        <f>IF(E25="","",INDEX(Договора!$B$1:$D$2008,MATCH($E25,Договора!$B$1:$B$2008,0),MATCH(G$1,Договора!$B$1:$D$1,0)))</f>
        <v/>
      </c>
      <c r="J25" s="66"/>
      <c r="K25" s="67" t="str">
        <f>IF(B25="","",IF(COUNTIFS(Приложения[Вид документа],Согласование!$B25,Приложения[№ документа],Согласование!$C25,Приложения[Дата документа],Согласование!$D25,Приложения[№ договора],Согласование!$E25,Приложения[Компания],Согласование!$F25,Приложения[Дата начала договора],Согласование!$G25)=1,"Представлен",IF(COUNTIFS(Приложения[Вид документа],Согласование!$B25,Приложения[№ документа],Согласование!$C25,Приложения[Дата документа],Согласование!$D25,Приложения[№ договора],Согласование!$E25,Приложения[Компания],Согласование!$F25,Приложения[Дата начала договора],Согласование!$G25)=0,"В работе","Проверить")))</f>
        <v/>
      </c>
      <c r="L25" s="67" t="str">
        <f>IF(B25="","",IF(COUNTIF(Приложения[№ Согласование],Согласование!$H25)=0,"В работе",IF(COUNTIF(Приложения[№ Согласование],Согласование!$H25)=1,"Представлен","Срочно проверить")))</f>
        <v/>
      </c>
    </row>
    <row r="26" spans="1:13" x14ac:dyDescent="0.2">
      <c r="C26" s="69"/>
      <c r="E26" s="16"/>
      <c r="F26" s="15" t="str">
        <f>IF(E26="","",INDEX(Договора!$B$1:$D$2008,MATCH($E26,Договора!$B$1:$B$2008,0),MATCH(F$1,Договора!$B$1:$D$1,0)))</f>
        <v/>
      </c>
      <c r="G26" s="15" t="str">
        <f>IF(E26="","",INDEX(Договора!$B$1:$D$2008,MATCH($E26,Договора!$B$1:$B$2008,0),MATCH(G$1,Договора!$B$1:$D$1,0)))</f>
        <v/>
      </c>
      <c r="J26" s="66"/>
      <c r="K26" s="67" t="str">
        <f>IF(B26="","",IF(COUNTIFS(Приложения[Вид документа],Согласование!$B26,Приложения[№ документа],Согласование!$C26,Приложения[Дата документа],Согласование!$D26,Приложения[№ договора],Согласование!$E26,Приложения[Компания],Согласование!$F26,Приложения[Дата начала договора],Согласование!$G26)=1,"Представлен",IF(COUNTIFS(Приложения[Вид документа],Согласование!$B26,Приложения[№ документа],Согласование!$C26,Приложения[Дата документа],Согласование!$D26,Приложения[№ договора],Согласование!$E26,Приложения[Компания],Согласование!$F26,Приложения[Дата начала договора],Согласование!$G26)=0,"В работе","Проверить")))</f>
        <v/>
      </c>
      <c r="L26" s="67" t="str">
        <f>IF(B26="","",IF(COUNTIF(Приложения[№ Согласование],Согласование!$H26)=0,"В работе",IF(COUNTIF(Приложения[№ Согласование],Согласование!$H26)=1,"Представлен","Срочно проверить")))</f>
        <v/>
      </c>
    </row>
    <row r="27" spans="1:13" x14ac:dyDescent="0.2">
      <c r="C27" s="69"/>
      <c r="E27" s="16"/>
      <c r="F27" s="15" t="str">
        <f>IF(E27="","",INDEX(Договора!$B$1:$D$2008,MATCH($E27,Договора!$B$1:$B$2008,0),MATCH(F$1,Договора!$B$1:$D$1,0)))</f>
        <v/>
      </c>
      <c r="G27" s="15" t="str">
        <f>IF(E27="","",INDEX(Договора!$B$1:$D$2008,MATCH($E27,Договора!$B$1:$B$2008,0),MATCH(G$1,Договора!$B$1:$D$1,0)))</f>
        <v/>
      </c>
      <c r="J27" s="66"/>
      <c r="K27" s="67" t="str">
        <f>IF(B27="","",IF(COUNTIFS(Приложения[Вид документа],Согласование!$B27,Приложения[№ документа],Согласование!$C27,Приложения[Дата документа],Согласование!$D27,Приложения[№ договора],Согласование!$E27,Приложения[Компания],Согласование!$F27,Приложения[Дата начала договора],Согласование!$G27)=1,"Представлен",IF(COUNTIFS(Приложения[Вид документа],Согласование!$B27,Приложения[№ документа],Согласование!$C27,Приложения[Дата документа],Согласование!$D27,Приложения[№ договора],Согласование!$E27,Приложения[Компания],Согласование!$F27,Приложения[Дата начала договора],Согласование!$G27)=0,"В работе","Проверить")))</f>
        <v/>
      </c>
      <c r="L27" s="67" t="str">
        <f>IF(B27="","",IF(COUNTIF(Приложения[№ Согласование],Согласование!$H27)=0,"В работе",IF(COUNTIF(Приложения[№ Согласование],Согласование!$H27)=1,"Представлен","Срочно проверить")))</f>
        <v/>
      </c>
    </row>
    <row r="28" spans="1:13" x14ac:dyDescent="0.2">
      <c r="C28" s="69"/>
      <c r="E28" s="16"/>
      <c r="F28" s="15" t="str">
        <f>IF(E28="","",INDEX(Договора!$B$1:$D$2008,MATCH($E28,Договора!$B$1:$B$2008,0),MATCH(F$1,Договора!$B$1:$D$1,0)))</f>
        <v/>
      </c>
      <c r="G28" s="15" t="str">
        <f>IF(E28="","",INDEX(Договора!$B$1:$D$2008,MATCH($E28,Договора!$B$1:$B$2008,0),MATCH(G$1,Договора!$B$1:$D$1,0)))</f>
        <v/>
      </c>
      <c r="J28" s="66"/>
      <c r="K28" s="67" t="str">
        <f>IF(B28="","",IF(COUNTIFS(Приложения[Вид документа],Согласование!$B28,Приложения[№ документа],Согласование!$C28,Приложения[Дата документа],Согласование!$D28,Приложения[№ договора],Согласование!$E28,Приложения[Компания],Согласование!$F28,Приложения[Дата начала договора],Согласование!$G28)=1,"Представлен",IF(COUNTIFS(Приложения[Вид документа],Согласование!$B28,Приложения[№ документа],Согласование!$C28,Приложения[Дата документа],Согласование!$D28,Приложения[№ договора],Согласование!$E28,Приложения[Компания],Согласование!$F28,Приложения[Дата начала договора],Согласование!$G28)=0,"В работе","Проверить")))</f>
        <v/>
      </c>
      <c r="L28" s="67" t="str">
        <f>IF(B28="","",IF(COUNTIF(Приложения[№ Согласование],Согласование!$H28)=0,"В работе",IF(COUNTIF(Приложения[№ Согласование],Согласование!$H28)=1,"Представлен","Срочно проверить")))</f>
        <v/>
      </c>
    </row>
    <row r="29" spans="1:13" x14ac:dyDescent="0.2">
      <c r="C29" s="69"/>
      <c r="E29" s="16"/>
      <c r="F29" s="15" t="str">
        <f>IF(E29="","",INDEX(Договора!$B$1:$D$2008,MATCH($E29,Договора!$B$1:$B$2008,0),MATCH(F$1,Договора!$B$1:$D$1,0)))</f>
        <v/>
      </c>
      <c r="G29" s="15" t="str">
        <f>IF(E29="","",INDEX(Договора!$B$1:$D$2008,MATCH($E29,Договора!$B$1:$B$2008,0),MATCH(G$1,Договора!$B$1:$D$1,0)))</f>
        <v/>
      </c>
      <c r="J29" s="66"/>
      <c r="K29" s="67" t="str">
        <f>IF(B29="","",IF(COUNTIFS(Приложения[Вид документа],Согласование!$B29,Приложения[№ документа],Согласование!$C29,Приложения[Дата документа],Согласование!$D29,Приложения[№ договора],Согласование!$E29,Приложения[Компания],Согласование!$F29,Приложения[Дата начала договора],Согласование!$G29)=1,"Представлен",IF(COUNTIFS(Приложения[Вид документа],Согласование!$B29,Приложения[№ документа],Согласование!$C29,Приложения[Дата документа],Согласование!$D29,Приложения[№ договора],Согласование!$E29,Приложения[Компания],Согласование!$F29,Приложения[Дата начала договора],Согласование!$G29)=0,"В работе","Проверить")))</f>
        <v/>
      </c>
      <c r="L29" s="67" t="str">
        <f>IF(B29="","",IF(COUNTIF(Приложения[№ Согласование],Согласование!$H29)=0,"В работе",IF(COUNTIF(Приложения[№ Согласование],Согласование!$H29)=1,"Представлен","Срочно проверить")))</f>
        <v/>
      </c>
    </row>
    <row r="30" spans="1:13" x14ac:dyDescent="0.2">
      <c r="C30" s="69"/>
      <c r="E30" s="16"/>
      <c r="F30" s="15" t="str">
        <f>IF(E30="","",INDEX(Договора!$B$1:$D$2008,MATCH($E30,Договора!$B$1:$B$2008,0),MATCH(F$1,Договора!$B$1:$D$1,0)))</f>
        <v/>
      </c>
      <c r="G30" s="15" t="str">
        <f>IF(E30="","",INDEX(Договора!$B$1:$D$2008,MATCH($E30,Договора!$B$1:$B$2008,0),MATCH(G$1,Договора!$B$1:$D$1,0)))</f>
        <v/>
      </c>
      <c r="J30" s="66"/>
      <c r="K30" s="67" t="str">
        <f>IF(B30="","",IF(COUNTIFS(Приложения[Вид документа],Согласование!$B30,Приложения[№ документа],Согласование!$C30,Приложения[Дата документа],Согласование!$D30,Приложения[№ договора],Согласование!$E30,Приложения[Компания],Согласование!$F30,Приложения[Дата начала договора],Согласование!$G30)=1,"Представлен",IF(COUNTIFS(Приложения[Вид документа],Согласование!$B30,Приложения[№ документа],Согласование!$C30,Приложения[Дата документа],Согласование!$D30,Приложения[№ договора],Согласование!$E30,Приложения[Компания],Согласование!$F30,Приложения[Дата начала договора],Согласование!$G30)=0,"В работе","Проверить")))</f>
        <v/>
      </c>
      <c r="L30" s="67" t="str">
        <f>IF(B30="","",IF(COUNTIF(Приложения[№ Согласование],Согласование!$H30)=0,"В работе",IF(COUNTIF(Приложения[№ Согласование],Согласование!$H30)=1,"Представлен","Срочно проверить")))</f>
        <v/>
      </c>
    </row>
    <row r="31" spans="1:13" x14ac:dyDescent="0.2">
      <c r="C31" s="69"/>
      <c r="E31" s="16"/>
      <c r="F31" s="15" t="str">
        <f>IF(E31="","",INDEX(Договора!$B$1:$D$2008,MATCH($E31,Договора!$B$1:$B$2008,0),MATCH(F$1,Договора!$B$1:$D$1,0)))</f>
        <v/>
      </c>
      <c r="G31" s="15" t="str">
        <f>IF(E31="","",INDEX(Договора!$B$1:$D$2008,MATCH($E31,Договора!$B$1:$B$2008,0),MATCH(G$1,Договора!$B$1:$D$1,0)))</f>
        <v/>
      </c>
      <c r="J31" s="66"/>
      <c r="K31" s="67" t="str">
        <f>IF(B31="","",IF(COUNTIFS(Приложения[Вид документа],Согласование!$B31,Приложения[№ документа],Согласование!$C31,Приложения[Дата документа],Согласование!$D31,Приложения[№ договора],Согласование!$E31,Приложения[Компания],Согласование!$F31,Приложения[Дата начала договора],Согласование!$G31)=1,"Представлен",IF(COUNTIFS(Приложения[Вид документа],Согласование!$B31,Приложения[№ документа],Согласование!$C31,Приложения[Дата документа],Согласование!$D31,Приложения[№ договора],Согласование!$E31,Приложения[Компания],Согласование!$F31,Приложения[Дата начала договора],Согласование!$G31)=0,"В работе","Проверить")))</f>
        <v/>
      </c>
      <c r="L31" s="67" t="str">
        <f>IF(B31="","",IF(COUNTIF(Приложения[№ Согласование],Согласование!$H31)=0,"В работе",IF(COUNTIF(Приложения[№ Согласование],Согласование!$H31)=1,"Представлен","Срочно проверить")))</f>
        <v/>
      </c>
    </row>
    <row r="32" spans="1:13" x14ac:dyDescent="0.2">
      <c r="C32" s="69"/>
      <c r="E32" s="16"/>
      <c r="F32" s="15" t="str">
        <f>IF(E32="","",INDEX(Договора!$B$1:$D$2008,MATCH($E32,Договора!$B$1:$B$2008,0),MATCH(F$1,Договора!$B$1:$D$1,0)))</f>
        <v/>
      </c>
      <c r="G32" s="15" t="str">
        <f>IF(E32="","",INDEX(Договора!$B$1:$D$2008,MATCH($E32,Договора!$B$1:$B$2008,0),MATCH(G$1,Договора!$B$1:$D$1,0)))</f>
        <v/>
      </c>
      <c r="J32" s="66"/>
      <c r="K32" s="67" t="str">
        <f>IF(B32="","",IF(COUNTIFS(Приложения[Вид документа],Согласование!$B32,Приложения[№ документа],Согласование!$C32,Приложения[Дата документа],Согласование!$D32,Приложения[№ договора],Согласование!$E32,Приложения[Компания],Согласование!$F32,Приложения[Дата начала договора],Согласование!$G32)=1,"Представлен",IF(COUNTIFS(Приложения[Вид документа],Согласование!$B32,Приложения[№ документа],Согласование!$C32,Приложения[Дата документа],Согласование!$D32,Приложения[№ договора],Согласование!$E32,Приложения[Компания],Согласование!$F32,Приложения[Дата начала договора],Согласование!$G32)=0,"В работе","Проверить")))</f>
        <v/>
      </c>
      <c r="L32" s="67" t="str">
        <f>IF(B32="","",IF(COUNTIF(Приложения[№ Согласование],Согласование!$H32)=0,"В работе",IF(COUNTIF(Приложения[№ Согласование],Согласование!$H32)=1,"Представлен","Срочно проверить")))</f>
        <v/>
      </c>
    </row>
    <row r="33" spans="3:12" x14ac:dyDescent="0.2">
      <c r="C33" s="69"/>
      <c r="E33" s="16"/>
      <c r="F33" s="15" t="str">
        <f>IF(E33="","",INDEX(Договора!$B$1:$D$2008,MATCH($E33,Договора!$B$1:$B$2008,0),MATCH(F$1,Договора!$B$1:$D$1,0)))</f>
        <v/>
      </c>
      <c r="G33" s="15" t="str">
        <f>IF(E33="","",INDEX(Договора!$B$1:$D$2008,MATCH($E33,Договора!$B$1:$B$2008,0),MATCH(G$1,Договора!$B$1:$D$1,0)))</f>
        <v/>
      </c>
      <c r="J33" s="66"/>
      <c r="K33" s="67" t="str">
        <f>IF(B33="","",IF(COUNTIFS(Приложения[Вид документа],Согласование!$B33,Приложения[№ документа],Согласование!$C33,Приложения[Дата документа],Согласование!$D33,Приложения[№ договора],Согласование!$E33,Приложения[Компания],Согласование!$F33,Приложения[Дата начала договора],Согласование!$G33)=1,"Представлен",IF(COUNTIFS(Приложения[Вид документа],Согласование!$B33,Приложения[№ документа],Согласование!$C33,Приложения[Дата документа],Согласование!$D33,Приложения[№ договора],Согласование!$E33,Приложения[Компания],Согласование!$F33,Приложения[Дата начала договора],Согласование!$G33)=0,"В работе","Проверить")))</f>
        <v/>
      </c>
      <c r="L33" s="67" t="str">
        <f>IF(B33="","",IF(COUNTIF(Приложения[№ Согласование],Согласование!$H33)=0,"В работе",IF(COUNTIF(Приложения[№ Согласование],Согласование!$H33)=1,"Представлен","Срочно проверить")))</f>
        <v/>
      </c>
    </row>
    <row r="34" spans="3:12" x14ac:dyDescent="0.2">
      <c r="C34" s="69"/>
      <c r="E34" s="16"/>
      <c r="F34" s="15" t="str">
        <f>IF(E34="","",INDEX(Договора!$B$1:$D$2008,MATCH($E34,Договора!$B$1:$B$2008,0),MATCH(F$1,Договора!$B$1:$D$1,0)))</f>
        <v/>
      </c>
      <c r="G34" s="15" t="str">
        <f>IF(E34="","",INDEX(Договора!$B$1:$D$2008,MATCH($E34,Договора!$B$1:$B$2008,0),MATCH(G$1,Договора!$B$1:$D$1,0)))</f>
        <v/>
      </c>
      <c r="J34" s="66"/>
      <c r="K34" s="67" t="str">
        <f>IF(B34="","",IF(COUNTIFS(Приложения[Вид документа],Согласование!$B34,Приложения[№ документа],Согласование!$C34,Приложения[Дата документа],Согласование!$D34,Приложения[№ договора],Согласование!$E34,Приложения[Компания],Согласование!$F34,Приложения[Дата начала договора],Согласование!$G34)=1,"Представлен",IF(COUNTIFS(Приложения[Вид документа],Согласование!$B34,Приложения[№ документа],Согласование!$C34,Приложения[Дата документа],Согласование!$D34,Приложения[№ договора],Согласование!$E34,Приложения[Компания],Согласование!$F34,Приложения[Дата начала договора],Согласование!$G34)=0,"В работе","Проверить")))</f>
        <v/>
      </c>
      <c r="L34" s="67" t="str">
        <f>IF(B34="","",IF(COUNTIF(Приложения[№ Согласование],Согласование!$H34)=0,"В работе",IF(COUNTIF(Приложения[№ Согласование],Согласование!$H34)=1,"Представлен","Срочно проверить")))</f>
        <v/>
      </c>
    </row>
    <row r="35" spans="3:12" x14ac:dyDescent="0.2">
      <c r="C35" s="69"/>
      <c r="E35" s="16"/>
      <c r="F35" s="15" t="str">
        <f>IF(E35="","",INDEX(Договора!$B$1:$D$2008,MATCH($E35,Договора!$B$1:$B$2008,0),MATCH(F$1,Договора!$B$1:$D$1,0)))</f>
        <v/>
      </c>
      <c r="G35" s="15" t="str">
        <f>IF(E35="","",INDEX(Договора!$B$1:$D$2008,MATCH($E35,Договора!$B$1:$B$2008,0),MATCH(G$1,Договора!$B$1:$D$1,0)))</f>
        <v/>
      </c>
      <c r="J35" s="66"/>
      <c r="K35" s="67" t="str">
        <f>IF(B35="","",IF(COUNTIFS(Приложения[Вид документа],Согласование!$B35,Приложения[№ документа],Согласование!$C35,Приложения[Дата документа],Согласование!$D35,Приложения[№ договора],Согласование!$E35,Приложения[Компания],Согласование!$F35,Приложения[Дата начала договора],Согласование!$G35)=1,"Представлен",IF(COUNTIFS(Приложения[Вид документа],Согласование!$B35,Приложения[№ документа],Согласование!$C35,Приложения[Дата документа],Согласование!$D35,Приложения[№ договора],Согласование!$E35,Приложения[Компания],Согласование!$F35,Приложения[Дата начала договора],Согласование!$G35)=0,"В работе","Проверить")))</f>
        <v/>
      </c>
      <c r="L35" s="67" t="str">
        <f>IF(B35="","",IF(COUNTIF(Приложения[№ Согласование],Согласование!$H35)=0,"В работе",IF(COUNTIF(Приложения[№ Согласование],Согласование!$H35)=1,"Представлен","Срочно проверить")))</f>
        <v/>
      </c>
    </row>
    <row r="36" spans="3:12" x14ac:dyDescent="0.2">
      <c r="C36" s="69"/>
      <c r="E36" s="16"/>
      <c r="F36" s="15" t="str">
        <f>IF(E36="","",INDEX(Договора!$B$1:$D$2008,MATCH($E36,Договора!$B$1:$B$2008,0),MATCH(F$1,Договора!$B$1:$D$1,0)))</f>
        <v/>
      </c>
      <c r="G36" s="15" t="str">
        <f>IF(E36="","",INDEX(Договора!$B$1:$D$2008,MATCH($E36,Договора!$B$1:$B$2008,0),MATCH(G$1,Договора!$B$1:$D$1,0)))</f>
        <v/>
      </c>
      <c r="J36" s="66"/>
      <c r="K36" s="67" t="str">
        <f>IF(B36="","",IF(COUNTIFS(Приложения[Вид документа],Согласование!$B36,Приложения[№ документа],Согласование!$C36,Приложения[Дата документа],Согласование!$D36,Приложения[№ договора],Согласование!$E36,Приложения[Компания],Согласование!$F36,Приложения[Дата начала договора],Согласование!$G36)=1,"Представлен",IF(COUNTIFS(Приложения[Вид документа],Согласование!$B36,Приложения[№ документа],Согласование!$C36,Приложения[Дата документа],Согласование!$D36,Приложения[№ договора],Согласование!$E36,Приложения[Компания],Согласование!$F36,Приложения[Дата начала договора],Согласование!$G36)=0,"В работе","Проверить")))</f>
        <v/>
      </c>
      <c r="L36" s="67" t="str">
        <f>IF(B36="","",IF(COUNTIF(Приложения[№ Согласование],Согласование!$H36)=0,"В работе",IF(COUNTIF(Приложения[№ Согласование],Согласование!$H36)=1,"Представлен","Срочно проверить")))</f>
        <v/>
      </c>
    </row>
    <row r="37" spans="3:12" x14ac:dyDescent="0.2">
      <c r="C37" s="69"/>
      <c r="E37" s="16"/>
      <c r="F37" s="15" t="str">
        <f>IF(E37="","",INDEX(Договора!$B$1:$D$2008,MATCH($E37,Договора!$B$1:$B$2008,0),MATCH(F$1,Договора!$B$1:$D$1,0)))</f>
        <v/>
      </c>
      <c r="G37" s="15" t="str">
        <f>IF(E37="","",INDEX(Договора!$B$1:$D$2008,MATCH($E37,Договора!$B$1:$B$2008,0),MATCH(G$1,Договора!$B$1:$D$1,0)))</f>
        <v/>
      </c>
      <c r="J37" s="66"/>
      <c r="K37" s="67" t="str">
        <f>IF(B37="","",IF(COUNTIFS(Приложения[Вид документа],Согласование!$B37,Приложения[№ документа],Согласование!$C37,Приложения[Дата документа],Согласование!$D37,Приложения[№ договора],Согласование!$E37,Приложения[Компания],Согласование!$F37,Приложения[Дата начала договора],Согласование!$G37)=1,"Представлен",IF(COUNTIFS(Приложения[Вид документа],Согласование!$B37,Приложения[№ документа],Согласование!$C37,Приложения[Дата документа],Согласование!$D37,Приложения[№ договора],Согласование!$E37,Приложения[Компания],Согласование!$F37,Приложения[Дата начала договора],Согласование!$G37)=0,"В работе","Проверить")))</f>
        <v/>
      </c>
      <c r="L37" s="67" t="str">
        <f>IF(B37="","",IF(COUNTIF(Приложения[№ Согласование],Согласование!$H37)=0,"В работе",IF(COUNTIF(Приложения[№ Согласование],Согласование!$H37)=1,"Представлен","Срочно проверить")))</f>
        <v/>
      </c>
    </row>
    <row r="38" spans="3:12" x14ac:dyDescent="0.2">
      <c r="C38" s="69"/>
      <c r="E38" s="16"/>
      <c r="F38" s="15" t="str">
        <f>IF(E38="","",INDEX(Договора!$B$1:$D$2008,MATCH($E38,Договора!$B$1:$B$2008,0),MATCH(F$1,Договора!$B$1:$D$1,0)))</f>
        <v/>
      </c>
      <c r="G38" s="15" t="str">
        <f>IF(E38="","",INDEX(Договора!$B$1:$D$2008,MATCH($E38,Договора!$B$1:$B$2008,0),MATCH(G$1,Договора!$B$1:$D$1,0)))</f>
        <v/>
      </c>
      <c r="J38" s="66"/>
      <c r="K38" s="67" t="str">
        <f>IF(B38="","",IF(COUNTIFS(Приложения[Вид документа],Согласование!$B38,Приложения[№ документа],Согласование!$C38,Приложения[Дата документа],Согласование!$D38,Приложения[№ договора],Согласование!$E38,Приложения[Компания],Согласование!$F38,Приложения[Дата начала договора],Согласование!$G38)=1,"Представлен",IF(COUNTIFS(Приложения[Вид документа],Согласование!$B38,Приложения[№ документа],Согласование!$C38,Приложения[Дата документа],Согласование!$D38,Приложения[№ договора],Согласование!$E38,Приложения[Компания],Согласование!$F38,Приложения[Дата начала договора],Согласование!$G38)=0,"В работе","Проверить")))</f>
        <v/>
      </c>
      <c r="L38" s="67" t="str">
        <f>IF(B38="","",IF(COUNTIF(Приложения[№ Согласование],Согласование!$H38)=0,"В работе",IF(COUNTIF(Приложения[№ Согласование],Согласование!$H38)=1,"Представлен","Срочно проверить")))</f>
        <v/>
      </c>
    </row>
    <row r="39" spans="3:12" x14ac:dyDescent="0.2">
      <c r="C39" s="69"/>
      <c r="E39" s="16"/>
      <c r="F39" s="15" t="str">
        <f>IF(E39="","",INDEX(Договора!$B$1:$D$2008,MATCH($E39,Договора!$B$1:$B$2008,0),MATCH(F$1,Договора!$B$1:$D$1,0)))</f>
        <v/>
      </c>
      <c r="G39" s="15" t="str">
        <f>IF(E39="","",INDEX(Договора!$B$1:$D$2008,MATCH($E39,Договора!$B$1:$B$2008,0),MATCH(G$1,Договора!$B$1:$D$1,0)))</f>
        <v/>
      </c>
      <c r="J39" s="66"/>
      <c r="K39" s="67" t="str">
        <f>IF(B39="","",IF(COUNTIFS(Приложения[Вид документа],Согласование!$B39,Приложения[№ документа],Согласование!$C39,Приложения[Дата документа],Согласование!$D39,Приложения[№ договора],Согласование!$E39,Приложения[Компания],Согласование!$F39,Приложения[Дата начала договора],Согласование!$G39)=1,"Представлен",IF(COUNTIFS(Приложения[Вид документа],Согласование!$B39,Приложения[№ документа],Согласование!$C39,Приложения[Дата документа],Согласование!$D39,Приложения[№ договора],Согласование!$E39,Приложения[Компания],Согласование!$F39,Приложения[Дата начала договора],Согласование!$G39)=0,"В работе","Проверить")))</f>
        <v/>
      </c>
      <c r="L39" s="67" t="str">
        <f>IF(B39="","",IF(COUNTIF(Приложения[№ Согласование],Согласование!$H39)=0,"В работе",IF(COUNTIF(Приложения[№ Согласование],Согласование!$H39)=1,"Представлен","Срочно проверить")))</f>
        <v/>
      </c>
    </row>
    <row r="40" spans="3:12" x14ac:dyDescent="0.2">
      <c r="C40" s="69"/>
      <c r="E40" s="16"/>
      <c r="F40" s="15" t="str">
        <f>IF(E40="","",INDEX(Договора!$B$1:$D$2008,MATCH($E40,Договора!$B$1:$B$2008,0),MATCH(F$1,Договора!$B$1:$D$1,0)))</f>
        <v/>
      </c>
      <c r="G40" s="15" t="str">
        <f>IF(E40="","",INDEX(Договора!$B$1:$D$2008,MATCH($E40,Договора!$B$1:$B$2008,0),MATCH(G$1,Договора!$B$1:$D$1,0)))</f>
        <v/>
      </c>
      <c r="J40" s="66"/>
      <c r="K40" s="67" t="str">
        <f>IF(B40="","",IF(COUNTIFS(Приложения[Вид документа],Согласование!$B40,Приложения[№ документа],Согласование!$C40,Приложения[Дата документа],Согласование!$D40,Приложения[№ договора],Согласование!$E40,Приложения[Компания],Согласование!$F40,Приложения[Дата начала договора],Согласование!$G40)=1,"Представлен",IF(COUNTIFS(Приложения[Вид документа],Согласование!$B40,Приложения[№ документа],Согласование!$C40,Приложения[Дата документа],Согласование!$D40,Приложения[№ договора],Согласование!$E40,Приложения[Компания],Согласование!$F40,Приложения[Дата начала договора],Согласование!$G40)=0,"В работе","Проверить")))</f>
        <v/>
      </c>
      <c r="L40" s="67" t="str">
        <f>IF(B40="","",IF(COUNTIF(Приложения[№ Согласование],Согласование!$H40)=0,"В работе",IF(COUNTIF(Приложения[№ Согласование],Согласование!$H40)=1,"Представлен","Срочно проверить")))</f>
        <v/>
      </c>
    </row>
    <row r="41" spans="3:12" x14ac:dyDescent="0.2">
      <c r="C41" s="69"/>
      <c r="E41" s="16"/>
      <c r="F41" s="15" t="str">
        <f>IF(E41="","",INDEX(Договора!$B$1:$D$2008,MATCH($E41,Договора!$B$1:$B$2008,0),MATCH(F$1,Договора!$B$1:$D$1,0)))</f>
        <v/>
      </c>
      <c r="G41" s="15" t="str">
        <f>IF(E41="","",INDEX(Договора!$B$1:$D$2008,MATCH($E41,Договора!$B$1:$B$2008,0),MATCH(G$1,Договора!$B$1:$D$1,0)))</f>
        <v/>
      </c>
      <c r="J41" s="66"/>
      <c r="K41" s="67" t="str">
        <f>IF(B41="","",IF(COUNTIFS(Приложения[Вид документа],Согласование!$B41,Приложения[№ документа],Согласование!$C41,Приложения[Дата документа],Согласование!$D41,Приложения[№ договора],Согласование!$E41,Приложения[Компания],Согласование!$F41,Приложения[Дата начала договора],Согласование!$G41)=1,"Представлен",IF(COUNTIFS(Приложения[Вид документа],Согласование!$B41,Приложения[№ документа],Согласование!$C41,Приложения[Дата документа],Согласование!$D41,Приложения[№ договора],Согласование!$E41,Приложения[Компания],Согласование!$F41,Приложения[Дата начала договора],Согласование!$G41)=0,"В работе","Проверить")))</f>
        <v/>
      </c>
      <c r="L41" s="67" t="str">
        <f>IF(B41="","",IF(COUNTIF(Приложения[№ Согласование],Согласование!$H41)=0,"В работе",IF(COUNTIF(Приложения[№ Согласование],Согласование!$H41)=1,"Представлен","Срочно проверить")))</f>
        <v/>
      </c>
    </row>
    <row r="42" spans="3:12" x14ac:dyDescent="0.2">
      <c r="C42" s="69"/>
      <c r="E42" s="16"/>
      <c r="F42" s="15" t="str">
        <f>IF(E42="","",INDEX(Договора!$B$1:$D$2008,MATCH($E42,Договора!$B$1:$B$2008,0),MATCH(F$1,Договора!$B$1:$D$1,0)))</f>
        <v/>
      </c>
      <c r="G42" s="15" t="str">
        <f>IF(E42="","",INDEX(Договора!$B$1:$D$2008,MATCH($E42,Договора!$B$1:$B$2008,0),MATCH(G$1,Договора!$B$1:$D$1,0)))</f>
        <v/>
      </c>
      <c r="J42" s="66"/>
      <c r="K42" s="67" t="str">
        <f>IF(B42="","",IF(COUNTIFS(Приложения[Вид документа],Согласование!$B42,Приложения[№ документа],Согласование!$C42,Приложения[Дата документа],Согласование!$D42,Приложения[№ договора],Согласование!$E42,Приложения[Компания],Согласование!$F42,Приложения[Дата начала договора],Согласование!$G42)=1,"Представлен",IF(COUNTIFS(Приложения[Вид документа],Согласование!$B42,Приложения[№ документа],Согласование!$C42,Приложения[Дата документа],Согласование!$D42,Приложения[№ договора],Согласование!$E42,Приложения[Компания],Согласование!$F42,Приложения[Дата начала договора],Согласование!$G42)=0,"В работе","Проверить")))</f>
        <v/>
      </c>
      <c r="L42" s="67" t="str">
        <f>IF(B42="","",IF(COUNTIF(Приложения[№ Согласование],Согласование!$H42)=0,"В работе",IF(COUNTIF(Приложения[№ Согласование],Согласование!$H42)=1,"Представлен","Срочно проверить")))</f>
        <v/>
      </c>
    </row>
    <row r="43" spans="3:12" x14ac:dyDescent="0.2">
      <c r="C43" s="69"/>
      <c r="E43" s="16"/>
      <c r="F43" s="15" t="str">
        <f>IF(E43="","",INDEX(Договора!$B$1:$D$2008,MATCH($E43,Договора!$B$1:$B$2008,0),MATCH(F$1,Договора!$B$1:$D$1,0)))</f>
        <v/>
      </c>
      <c r="G43" s="15" t="str">
        <f>IF(E43="","",INDEX(Договора!$B$1:$D$2008,MATCH($E43,Договора!$B$1:$B$2008,0),MATCH(G$1,Договора!$B$1:$D$1,0)))</f>
        <v/>
      </c>
      <c r="J43" s="66"/>
      <c r="K43" s="67" t="str">
        <f>IF(B43="","",IF(COUNTIFS(Приложения[Вид документа],Согласование!$B43,Приложения[№ документа],Согласование!$C43,Приложения[Дата документа],Согласование!$D43,Приложения[№ договора],Согласование!$E43,Приложения[Компания],Согласование!$F43,Приложения[Дата начала договора],Согласование!$G43)=1,"Представлен",IF(COUNTIFS(Приложения[Вид документа],Согласование!$B43,Приложения[№ документа],Согласование!$C43,Приложения[Дата документа],Согласование!$D43,Приложения[№ договора],Согласование!$E43,Приложения[Компания],Согласование!$F43,Приложения[Дата начала договора],Согласование!$G43)=0,"В работе","Проверить")))</f>
        <v/>
      </c>
      <c r="L43" s="67" t="str">
        <f>IF(B43="","",IF(COUNTIF(Приложения[№ Согласование],Согласование!$H43)=0,"В работе",IF(COUNTIF(Приложения[№ Согласование],Согласование!$H43)=1,"Представлен","Срочно проверить")))</f>
        <v/>
      </c>
    </row>
    <row r="44" spans="3:12" x14ac:dyDescent="0.2">
      <c r="C44" s="69"/>
      <c r="E44" s="16"/>
      <c r="F44" s="15" t="str">
        <f>IF(E44="","",INDEX(Договора!$B$1:$D$2008,MATCH($E44,Договора!$B$1:$B$2008,0),MATCH(F$1,Договора!$B$1:$D$1,0)))</f>
        <v/>
      </c>
      <c r="G44" s="15" t="str">
        <f>IF(E44="","",INDEX(Договора!$B$1:$D$2008,MATCH($E44,Договора!$B$1:$B$2008,0),MATCH(G$1,Договора!$B$1:$D$1,0)))</f>
        <v/>
      </c>
      <c r="J44" s="66"/>
      <c r="K44" s="67" t="str">
        <f>IF(B44="","",IF(COUNTIFS(Приложения[Вид документа],Согласование!$B44,Приложения[№ документа],Согласование!$C44,Приложения[Дата документа],Согласование!$D44,Приложения[№ договора],Согласование!$E44,Приложения[Компания],Согласование!$F44,Приложения[Дата начала договора],Согласование!$G44)=1,"Представлен",IF(COUNTIFS(Приложения[Вид документа],Согласование!$B44,Приложения[№ документа],Согласование!$C44,Приложения[Дата документа],Согласование!$D44,Приложения[№ договора],Согласование!$E44,Приложения[Компания],Согласование!$F44,Приложения[Дата начала договора],Согласование!$G44)=0,"В работе","Проверить")))</f>
        <v/>
      </c>
      <c r="L44" s="67" t="str">
        <f>IF(B44="","",IF(COUNTIF(Приложения[№ Согласование],Согласование!$H44)=0,"В работе",IF(COUNTIF(Приложения[№ Согласование],Согласование!$H44)=1,"Представлен","Срочно проверить")))</f>
        <v/>
      </c>
    </row>
    <row r="45" spans="3:12" x14ac:dyDescent="0.2">
      <c r="C45" s="69"/>
      <c r="E45" s="16"/>
      <c r="F45" s="15" t="str">
        <f>IF(E45="","",INDEX(Договора!$B$1:$D$2008,MATCH($E45,Договора!$B$1:$B$2008,0),MATCH(F$1,Договора!$B$1:$D$1,0)))</f>
        <v/>
      </c>
      <c r="G45" s="15" t="str">
        <f>IF(E45="","",INDEX(Договора!$B$1:$D$2008,MATCH($E45,Договора!$B$1:$B$2008,0),MATCH(G$1,Договора!$B$1:$D$1,0)))</f>
        <v/>
      </c>
      <c r="J45" s="66"/>
      <c r="K45" s="67" t="str">
        <f>IF(B45="","",IF(COUNTIFS(Приложения[Вид документа],Согласование!$B45,Приложения[№ документа],Согласование!$C45,Приложения[Дата документа],Согласование!$D45,Приложения[№ договора],Согласование!$E45,Приложения[Компания],Согласование!$F45,Приложения[Дата начала договора],Согласование!$G45)=1,"Представлен",IF(COUNTIFS(Приложения[Вид документа],Согласование!$B45,Приложения[№ документа],Согласование!$C45,Приложения[Дата документа],Согласование!$D45,Приложения[№ договора],Согласование!$E45,Приложения[Компания],Согласование!$F45,Приложения[Дата начала договора],Согласование!$G45)=0,"В работе","Проверить")))</f>
        <v/>
      </c>
      <c r="L45" s="67" t="str">
        <f>IF(B45="","",IF(COUNTIF(Приложения[№ Согласование],Согласование!$H45)=0,"В работе",IF(COUNTIF(Приложения[№ Согласование],Согласование!$H45)=1,"Представлен","Срочно проверить")))</f>
        <v/>
      </c>
    </row>
    <row r="46" spans="3:12" x14ac:dyDescent="0.2">
      <c r="C46" s="69"/>
      <c r="E46" s="16"/>
      <c r="F46" s="15" t="str">
        <f>IF(E46="","",INDEX(Договора!$B$1:$D$2008,MATCH($E46,Договора!$B$1:$B$2008,0),MATCH(F$1,Договора!$B$1:$D$1,0)))</f>
        <v/>
      </c>
      <c r="G46" s="15" t="str">
        <f>IF(E46="","",INDEX(Договора!$B$1:$D$2008,MATCH($E46,Договора!$B$1:$B$2008,0),MATCH(G$1,Договора!$B$1:$D$1,0)))</f>
        <v/>
      </c>
      <c r="J46" s="66"/>
      <c r="K46" s="67" t="str">
        <f>IF(B46="","",IF(COUNTIFS(Приложения[Вид документа],Согласование!$B46,Приложения[№ документа],Согласование!$C46,Приложения[Дата документа],Согласование!$D46,Приложения[№ договора],Согласование!$E46,Приложения[Компания],Согласование!$F46,Приложения[Дата начала договора],Согласование!$G46)=1,"Представлен",IF(COUNTIFS(Приложения[Вид документа],Согласование!$B46,Приложения[№ документа],Согласование!$C46,Приложения[Дата документа],Согласование!$D46,Приложения[№ договора],Согласование!$E46,Приложения[Компания],Согласование!$F46,Приложения[Дата начала договора],Согласование!$G46)=0,"В работе","Проверить")))</f>
        <v/>
      </c>
      <c r="L46" s="67" t="str">
        <f>IF(B46="","",IF(COUNTIF(Приложения[№ Согласование],Согласование!$H46)=0,"В работе",IF(COUNTIF(Приложения[№ Согласование],Согласование!$H46)=1,"Представлен","Срочно проверить")))</f>
        <v/>
      </c>
    </row>
    <row r="47" spans="3:12" x14ac:dyDescent="0.2">
      <c r="C47" s="69"/>
      <c r="E47" s="16"/>
      <c r="F47" s="15" t="str">
        <f>IF(E47="","",INDEX(Договора!$B$1:$D$2008,MATCH($E47,Договора!$B$1:$B$2008,0),MATCH(F$1,Договора!$B$1:$D$1,0)))</f>
        <v/>
      </c>
      <c r="G47" s="15" t="str">
        <f>IF(E47="","",INDEX(Договора!$B$1:$D$2008,MATCH($E47,Договора!$B$1:$B$2008,0),MATCH(G$1,Договора!$B$1:$D$1,0)))</f>
        <v/>
      </c>
      <c r="J47" s="66"/>
      <c r="K47" s="67" t="str">
        <f>IF(B47="","",IF(COUNTIFS(Приложения[Вид документа],Согласование!$B47,Приложения[№ документа],Согласование!$C47,Приложения[Дата документа],Согласование!$D47,Приложения[№ договора],Согласование!$E47,Приложения[Компания],Согласование!$F47,Приложения[Дата начала договора],Согласование!$G47)=1,"Представлен",IF(COUNTIFS(Приложения[Вид документа],Согласование!$B47,Приложения[№ документа],Согласование!$C47,Приложения[Дата документа],Согласование!$D47,Приложения[№ договора],Согласование!$E47,Приложения[Компания],Согласование!$F47,Приложения[Дата начала договора],Согласование!$G47)=0,"В работе","Проверить")))</f>
        <v/>
      </c>
      <c r="L47" s="67" t="str">
        <f>IF(B47="","",IF(COUNTIF(Приложения[№ Согласование],Согласование!$H47)=0,"В работе",IF(COUNTIF(Приложения[№ Согласование],Согласование!$H47)=1,"Представлен","Срочно проверить")))</f>
        <v/>
      </c>
    </row>
  </sheetData>
  <phoneticPr fontId="12" type="noConversion"/>
  <conditionalFormatting sqref="H21">
    <cfRule type="duplicateValues" dxfId="23" priority="14"/>
  </conditionalFormatting>
  <conditionalFormatting sqref="I1:I1048576">
    <cfRule type="containsText" dxfId="22" priority="13" operator="containsText" text="замечания">
      <formula>NOT(ISERROR(SEARCH("замечания",I1)))</formula>
    </cfRule>
  </conditionalFormatting>
  <conditionalFormatting sqref="H1 H21:H1048576">
    <cfRule type="expression" dxfId="21" priority="9">
      <formula>"счёт(Приложения[Согласование ENOVIA наличие/№];Согласование!$H2)&gt;1"</formula>
    </cfRule>
  </conditionalFormatting>
  <conditionalFormatting sqref="K1:L1048576">
    <cfRule type="containsText" dxfId="20" priority="6" operator="containsText" text="проверить">
      <formula>NOT(ISERROR(SEARCH("проверить",K1)))</formula>
    </cfRule>
    <cfRule type="containsText" dxfId="19" priority="7" operator="containsText" text="представлен">
      <formula>NOT(ISERROR(SEARCH("представлен",K1)))</formula>
    </cfRule>
    <cfRule type="containsText" dxfId="18" priority="8" operator="containsText" text="в работе">
      <formula>NOT(ISERROR(SEARCH("в работе",K1)))</formula>
    </cfRule>
  </conditionalFormatting>
  <conditionalFormatting sqref="E2:E10">
    <cfRule type="duplicateValues" dxfId="17" priority="4"/>
  </conditionalFormatting>
  <conditionalFormatting sqref="E12:E21">
    <cfRule type="duplicateValues" dxfId="16" priority="3"/>
  </conditionalFormatting>
  <conditionalFormatting sqref="H2:H20">
    <cfRule type="duplicateValues" dxfId="15" priority="2"/>
  </conditionalFormatting>
  <conditionalFormatting sqref="E11">
    <cfRule type="duplicateValues" dxfId="14" priority="1"/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Справочники!$A$2:$A$55</xm:f>
          </x14:formula1>
          <xm:sqref>B2:B21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Договора</vt:lpstr>
      <vt:lpstr>Приложения</vt:lpstr>
      <vt:lpstr>Справочники</vt:lpstr>
      <vt:lpstr>Проверка</vt:lpstr>
      <vt:lpstr>Согласование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sogomonian</dc:creator>
  <cp:lastModifiedBy>Microsoft Office User</cp:lastModifiedBy>
  <cp:lastPrinted>2021-11-16T11:31:05Z</cp:lastPrinted>
  <dcterms:created xsi:type="dcterms:W3CDTF">2021-10-18T09:27:47Z</dcterms:created>
  <dcterms:modified xsi:type="dcterms:W3CDTF">2022-06-17T16:08:34Z</dcterms:modified>
</cp:coreProperties>
</file>