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2"/>
  </bookViews>
  <sheets>
    <sheet name="Выполнение" sheetId="1" r:id="rId1"/>
    <sheet name="Данные" sheetId="2" r:id="rId2"/>
    <sheet name="Сивцев_фасад" sheetId="3" r:id="rId3"/>
  </sheets>
  <definedNames>
    <definedName name="Вид_работ">Данные!$C$1:$C$2</definedName>
    <definedName name="Исполнители">Данные!$B$1:$B$7</definedName>
    <definedName name="Объекты">Данные!$A$1:$A$7</definedName>
    <definedName name="Сивцев_фасад">Сивцев_фасад!$B:$B</definedName>
  </definedNames>
  <calcPr calcId="124519"/>
</workbook>
</file>

<file path=xl/calcChain.xml><?xml version="1.0" encoding="utf-8"?>
<calcChain xmlns="http://schemas.openxmlformats.org/spreadsheetml/2006/main">
  <c r="G5" i="1"/>
  <c r="G6"/>
  <c r="G4"/>
  <c r="G7"/>
  <c r="F7"/>
  <c r="F6"/>
  <c r="F5"/>
  <c r="F4"/>
  <c r="G3"/>
  <c r="F3"/>
  <c r="I3" l="1"/>
  <c r="I7"/>
  <c r="I4"/>
  <c r="I6"/>
  <c r="I5"/>
  <c r="I1" l="1"/>
</calcChain>
</file>

<file path=xl/comments1.xml><?xml version="1.0" encoding="utf-8"?>
<comments xmlns="http://schemas.openxmlformats.org/spreadsheetml/2006/main">
  <authors>
    <author>Kirill</author>
  </authors>
  <commentList>
    <comment ref="G4" authorId="0">
      <text>
        <r>
          <rPr>
            <b/>
            <sz val="9"/>
            <color indexed="81"/>
            <rFont val="Tahoma"/>
            <charset val="1"/>
          </rPr>
          <t>Этого исполнителя формула вообще не видит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>
      <text>
        <r>
          <rPr>
            <b/>
            <sz val="9"/>
            <color indexed="81"/>
            <rFont val="Tahoma"/>
            <charset val="1"/>
          </rPr>
          <t xml:space="preserve">Как это возможно?
</t>
        </r>
      </text>
    </comment>
  </commentList>
</comments>
</file>

<file path=xl/sharedStrings.xml><?xml version="1.0" encoding="utf-8"?>
<sst xmlns="http://schemas.openxmlformats.org/spreadsheetml/2006/main" count="72" uniqueCount="50">
  <si>
    <t>Итого:</t>
  </si>
  <si>
    <t xml:space="preserve">Дата </t>
  </si>
  <si>
    <t>Объект</t>
  </si>
  <si>
    <t>Наименование работ</t>
  </si>
  <si>
    <t>Вид работ (смета/доп.работы)</t>
  </si>
  <si>
    <t>Исполнитель</t>
  </si>
  <si>
    <t>Цена по смете</t>
  </si>
  <si>
    <t>Цена по договоренности</t>
  </si>
  <si>
    <t>Выполнение в ед.</t>
  </si>
  <si>
    <t>Выполнение в руб.</t>
  </si>
  <si>
    <t>Доп.работы</t>
  </si>
  <si>
    <t>Залуцкий</t>
  </si>
  <si>
    <t>Смета</t>
  </si>
  <si>
    <t>Сивцев_фасад</t>
  </si>
  <si>
    <t>Штукатурка потолков балконов с устройством сетки</t>
  </si>
  <si>
    <t>Дудаш Вася</t>
  </si>
  <si>
    <t>Монтаж утеплителя откосов 150ммх, 2 слоя клея с сеткой, шпатлевка, грунтовка, покраска</t>
  </si>
  <si>
    <t>Алик</t>
  </si>
  <si>
    <t>Штукатурка стен гладкая с устройством сетки</t>
  </si>
  <si>
    <t>Саша</t>
  </si>
  <si>
    <t>Ап11</t>
  </si>
  <si>
    <t>Буримечков</t>
  </si>
  <si>
    <t>Балабаново</t>
  </si>
  <si>
    <t>БМ</t>
  </si>
  <si>
    <t>Владислав</t>
  </si>
  <si>
    <t>Ввц_фасад</t>
  </si>
  <si>
    <t>Дровяной</t>
  </si>
  <si>
    <t>Герман Ваня</t>
  </si>
  <si>
    <t>Николино</t>
  </si>
  <si>
    <t>Сивцев_декор</t>
  </si>
  <si>
    <t>№ п\п</t>
  </si>
  <si>
    <t>Маркировка</t>
  </si>
  <si>
    <t>Размер, мм</t>
  </si>
  <si>
    <t>Ед. изм.</t>
  </si>
  <si>
    <t>Кол-во по смете</t>
  </si>
  <si>
    <t>Кол-во по факту</t>
  </si>
  <si>
    <t>Цена за ед. по смете</t>
  </si>
  <si>
    <t>Цена за ед. по договоренности</t>
  </si>
  <si>
    <t>№ п/п</t>
  </si>
  <si>
    <t>Наименование работ и материалов</t>
  </si>
  <si>
    <t>м2</t>
  </si>
  <si>
    <t>Штукатурка откосов с устройством сетки</t>
  </si>
  <si>
    <t>м.п.</t>
  </si>
  <si>
    <t>887,3</t>
  </si>
  <si>
    <t>392,3</t>
  </si>
  <si>
    <t>Штукатурка колонн на 5 этаже с устройством сетки</t>
  </si>
  <si>
    <t>24,2</t>
  </si>
  <si>
    <t>Подготовка под отделку и отделка гладких поверхностей фасада (грунтовка, шпатлевка, сетка, шпатлевка, грунтовка, окраска за 2 раза)</t>
  </si>
  <si>
    <t>Грунтовка, покраска карнизов за 2-3 раза</t>
  </si>
  <si>
    <t>836,22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</si>
</sst>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[$-419]mmmm\ yyyy;@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0" xfId="0" applyNumberFormat="1" applyFont="1" applyFill="1"/>
    <xf numFmtId="0" fontId="3" fillId="0" borderId="0" xfId="0" applyFont="1" applyFill="1"/>
    <xf numFmtId="165" fontId="3" fillId="0" borderId="0" xfId="1" applyNumberFormat="1" applyFont="1" applyFill="1"/>
    <xf numFmtId="165" fontId="4" fillId="0" borderId="0" xfId="1" applyNumberFormat="1" applyFont="1" applyFill="1" applyAlignment="1">
      <alignment horizontal="center"/>
    </xf>
    <xf numFmtId="165" fontId="5" fillId="2" borderId="0" xfId="1" applyNumberFormat="1" applyFont="1" applyFill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5" fontId="4" fillId="3" borderId="1" xfId="1" applyNumberFormat="1" applyFont="1" applyFill="1" applyBorder="1" applyAlignment="1">
      <alignment horizontal="center" wrapText="1"/>
    </xf>
    <xf numFmtId="0" fontId="0" fillId="0" borderId="0" xfId="0" applyBorder="1"/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3" fontId="7" fillId="4" borderId="3" xfId="4" applyNumberFormat="1" applyFont="1" applyFill="1" applyBorder="1" applyAlignment="1">
      <alignment horizontal="center" vertical="center" wrapText="1"/>
    </xf>
    <xf numFmtId="1" fontId="7" fillId="4" borderId="3" xfId="4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" fontId="0" fillId="0" borderId="1" xfId="0" applyNumberFormat="1" applyBorder="1"/>
    <xf numFmtId="1" fontId="0" fillId="0" borderId="0" xfId="0" applyNumberFormat="1"/>
    <xf numFmtId="164" fontId="3" fillId="5" borderId="0" xfId="0" applyNumberFormat="1" applyFont="1" applyFill="1"/>
    <xf numFmtId="0" fontId="3" fillId="5" borderId="0" xfId="0" applyFont="1" applyFill="1"/>
    <xf numFmtId="165" fontId="3" fillId="5" borderId="0" xfId="1" applyNumberFormat="1" applyFont="1" applyFill="1"/>
  </cellXfs>
  <cellStyles count="5">
    <cellStyle name="Обычный" xfId="0" builtinId="0"/>
    <cellStyle name="Обычный 2" xfId="2"/>
    <cellStyle name="Обычный 3 2" xfId="3"/>
    <cellStyle name="Финансовый" xfId="1" builtinId="3"/>
    <cellStyle name="Финансов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C23" sqref="C23"/>
    </sheetView>
  </sheetViews>
  <sheetFormatPr defaultRowHeight="15"/>
  <cols>
    <col min="1" max="1" width="13.42578125" style="1" bestFit="1" customWidth="1"/>
    <col min="2" max="2" width="13.5703125" style="2" bestFit="1" customWidth="1"/>
    <col min="3" max="3" width="58" style="2" customWidth="1"/>
    <col min="4" max="4" width="20" style="2" customWidth="1"/>
    <col min="5" max="5" width="15.28515625" style="2" customWidth="1"/>
    <col min="6" max="6" width="12.42578125" style="3" customWidth="1"/>
    <col min="7" max="7" width="19" style="3" customWidth="1"/>
    <col min="8" max="8" width="15" style="3" customWidth="1"/>
    <col min="9" max="9" width="18" style="3" bestFit="1" customWidth="1"/>
    <col min="10" max="16384" width="9.140625" style="2"/>
  </cols>
  <sheetData>
    <row r="1" spans="1:9" ht="15.75">
      <c r="H1" s="4" t="s">
        <v>0</v>
      </c>
      <c r="I1" s="5">
        <f ca="1">SUBTOTAL(9,I3:I7)</f>
        <v>3150</v>
      </c>
    </row>
    <row r="2" spans="1:9" ht="30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pans="1:9">
      <c r="A3" s="1">
        <v>41395</v>
      </c>
      <c r="B3" s="2" t="s">
        <v>13</v>
      </c>
      <c r="C3" s="2" t="s">
        <v>14</v>
      </c>
      <c r="D3" s="2" t="s">
        <v>12</v>
      </c>
      <c r="E3" s="2" t="s">
        <v>15</v>
      </c>
      <c r="F3" s="3">
        <f t="shared" ref="F3:F7" ca="1" si="0">IFERROR(VLOOKUP(C3,INDIRECT(B3&amp;"!B:X"),7,1),"")</f>
        <v>350</v>
      </c>
      <c r="G3" s="3">
        <f t="shared" ref="G3" ca="1" si="1">MATCH(E3,INDIRECT(B3&amp;"!2:2"),1)</f>
        <v>9</v>
      </c>
      <c r="H3" s="3">
        <v>150</v>
      </c>
      <c r="I3" s="3">
        <f t="shared" ref="I3:I7" ca="1" si="2">IFERROR(IF(H3*G3&gt;0,H3*G3,""),"")</f>
        <v>1350</v>
      </c>
    </row>
    <row r="4" spans="1:9">
      <c r="A4" s="22">
        <v>41396</v>
      </c>
      <c r="B4" s="23" t="s">
        <v>13</v>
      </c>
      <c r="C4" s="23" t="s">
        <v>16</v>
      </c>
      <c r="D4" s="23" t="s">
        <v>12</v>
      </c>
      <c r="E4" s="23" t="s">
        <v>17</v>
      </c>
      <c r="F4" s="24">
        <f t="shared" ca="1" si="0"/>
        <v>350</v>
      </c>
      <c r="G4" s="24">
        <f ca="1">MATCH(E4,INDIRECT(B4&amp;"!2:2"),1)</f>
        <v>1</v>
      </c>
      <c r="H4" s="3">
        <v>150</v>
      </c>
      <c r="I4" s="3">
        <f t="shared" ca="1" si="2"/>
        <v>150</v>
      </c>
    </row>
    <row r="5" spans="1:9">
      <c r="A5" s="22">
        <v>41397</v>
      </c>
      <c r="B5" s="23" t="s">
        <v>13</v>
      </c>
      <c r="C5" s="23" t="s">
        <v>18</v>
      </c>
      <c r="D5" s="23"/>
      <c r="E5" s="23" t="s">
        <v>19</v>
      </c>
      <c r="F5" s="24">
        <f t="shared" ca="1" si="0"/>
        <v>350</v>
      </c>
      <c r="G5" s="24">
        <f ca="1">MATCH(E5,INDIRECT(B5&amp;"!2:2"),1)</f>
        <v>11</v>
      </c>
      <c r="H5" s="3">
        <v>150</v>
      </c>
      <c r="I5" s="3">
        <f t="shared" ca="1" si="2"/>
        <v>1650</v>
      </c>
    </row>
    <row r="6" spans="1:9">
      <c r="A6" s="22">
        <v>41398</v>
      </c>
      <c r="B6" s="23" t="s">
        <v>13</v>
      </c>
      <c r="C6" s="23" t="s">
        <v>18</v>
      </c>
      <c r="D6" s="23"/>
      <c r="E6" s="23" t="s">
        <v>19</v>
      </c>
      <c r="F6" s="24">
        <f t="shared" ca="1" si="0"/>
        <v>350</v>
      </c>
      <c r="G6" s="24">
        <f ca="1">IFERROR(VLOOKUP(C6,INDIRECT(B6&amp;"!B:AA"),MATCH(E6,INDIRECT(B6&amp;"!2:2"),1)-1,0),"")</f>
        <v>333</v>
      </c>
      <c r="I6" s="3" t="str">
        <f t="shared" ca="1" si="2"/>
        <v/>
      </c>
    </row>
    <row r="7" spans="1:9">
      <c r="A7" s="1">
        <v>41399</v>
      </c>
      <c r="F7" s="3" t="str">
        <f t="shared" ca="1" si="0"/>
        <v/>
      </c>
      <c r="G7" s="3" t="str">
        <f t="shared" ref="G7" ca="1" si="3">IFERROR(VLOOKUP(C7,INDIRECT(B7&amp;"!B:AA"),MATCH(E7,INDIRECT(B7&amp;"!2:2"),1)-1,0),"")</f>
        <v/>
      </c>
      <c r="I7" s="3" t="str">
        <f t="shared" ca="1" si="2"/>
        <v/>
      </c>
    </row>
  </sheetData>
  <dataConsolidate/>
  <dataValidations count="4">
    <dataValidation type="list" allowBlank="1" showInputMessage="1" showErrorMessage="1" sqref="D3:D7">
      <formula1>Вид_работ</formula1>
    </dataValidation>
    <dataValidation type="list" allowBlank="1" showInputMessage="1" showErrorMessage="1" sqref="E3:E7">
      <formula1>Исполнители</formula1>
    </dataValidation>
    <dataValidation type="list" allowBlank="1" showInputMessage="1" showErrorMessage="1" sqref="B3:B7">
      <formula1>Объекты</formula1>
    </dataValidation>
    <dataValidation type="list" allowBlank="1" showInputMessage="1" showErrorMessage="1" sqref="C3:C7">
      <formula1>INDIRECT($B3)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B14" sqref="B14"/>
    </sheetView>
  </sheetViews>
  <sheetFormatPr defaultRowHeight="15"/>
  <cols>
    <col min="1" max="1" width="54" customWidth="1"/>
    <col min="2" max="2" width="51.28515625" customWidth="1"/>
    <col min="3" max="3" width="16.5703125" customWidth="1"/>
  </cols>
  <sheetData>
    <row r="1" spans="1:3">
      <c r="A1" t="s">
        <v>20</v>
      </c>
      <c r="B1" t="s">
        <v>21</v>
      </c>
      <c r="C1" t="s">
        <v>12</v>
      </c>
    </row>
    <row r="2" spans="1:3">
      <c r="A2" t="s">
        <v>22</v>
      </c>
      <c r="B2" t="s">
        <v>11</v>
      </c>
      <c r="C2" t="s">
        <v>10</v>
      </c>
    </row>
    <row r="3" spans="1:3">
      <c r="A3" t="s">
        <v>23</v>
      </c>
      <c r="B3" t="s">
        <v>24</v>
      </c>
    </row>
    <row r="4" spans="1:3">
      <c r="A4" t="s">
        <v>25</v>
      </c>
      <c r="B4" t="s">
        <v>15</v>
      </c>
    </row>
    <row r="5" spans="1:3">
      <c r="A5" t="s">
        <v>26</v>
      </c>
      <c r="B5" t="s">
        <v>27</v>
      </c>
    </row>
    <row r="6" spans="1:3">
      <c r="A6" t="s">
        <v>28</v>
      </c>
      <c r="B6" t="s">
        <v>19</v>
      </c>
    </row>
    <row r="7" spans="1:3">
      <c r="A7" t="s">
        <v>29</v>
      </c>
      <c r="B7" s="9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B1" workbookViewId="0">
      <selection activeCell="G14" sqref="G14"/>
    </sheetView>
  </sheetViews>
  <sheetFormatPr defaultRowHeight="15"/>
  <cols>
    <col min="1" max="1" width="6.5703125" customWidth="1"/>
    <col min="2" max="2" width="46.140625" customWidth="1"/>
    <col min="3" max="3" width="12.5703125" bestFit="1" customWidth="1"/>
    <col min="4" max="4" width="11.7109375" bestFit="1" customWidth="1"/>
    <col min="5" max="5" width="9" bestFit="1" customWidth="1"/>
    <col min="6" max="7" width="10.7109375" bestFit="1" customWidth="1"/>
    <col min="8" max="8" width="15.5703125" bestFit="1" customWidth="1"/>
    <col min="9" max="9" width="16.5703125" customWidth="1"/>
    <col min="10" max="10" width="17.140625" customWidth="1"/>
    <col min="11" max="11" width="17.140625" style="21" customWidth="1"/>
  </cols>
  <sheetData>
    <row r="1" spans="1:11" ht="25.5">
      <c r="A1" s="10" t="s">
        <v>30</v>
      </c>
      <c r="B1" s="11" t="s">
        <v>3</v>
      </c>
      <c r="C1" s="12" t="s">
        <v>31</v>
      </c>
      <c r="D1" s="12" t="s">
        <v>32</v>
      </c>
      <c r="E1" s="13" t="s">
        <v>33</v>
      </c>
      <c r="F1" s="13" t="s">
        <v>34</v>
      </c>
      <c r="G1" s="13" t="s">
        <v>35</v>
      </c>
      <c r="H1" s="13" t="s">
        <v>36</v>
      </c>
      <c r="I1" s="13" t="s">
        <v>37</v>
      </c>
      <c r="J1" s="13" t="s">
        <v>37</v>
      </c>
      <c r="K1" s="14" t="s">
        <v>37</v>
      </c>
    </row>
    <row r="2" spans="1:11" s="18" customFormat="1">
      <c r="A2" s="15" t="s">
        <v>38</v>
      </c>
      <c r="B2" s="16" t="s">
        <v>39</v>
      </c>
      <c r="C2" s="16"/>
      <c r="D2" s="16"/>
      <c r="E2" s="16"/>
      <c r="F2" s="16"/>
      <c r="G2" s="16"/>
      <c r="H2" s="16"/>
      <c r="I2" s="17" t="s">
        <v>15</v>
      </c>
      <c r="J2" s="17" t="s">
        <v>24</v>
      </c>
      <c r="K2" s="17" t="s">
        <v>17</v>
      </c>
    </row>
    <row r="3" spans="1:11">
      <c r="A3" s="19">
        <v>1</v>
      </c>
      <c r="B3" s="19" t="s">
        <v>18</v>
      </c>
      <c r="C3" s="19"/>
      <c r="D3" s="19"/>
      <c r="E3" s="19" t="s">
        <v>40</v>
      </c>
      <c r="F3" s="19">
        <v>1794.97</v>
      </c>
      <c r="G3" s="19"/>
      <c r="H3" s="19">
        <v>600</v>
      </c>
      <c r="I3" s="19">
        <v>299</v>
      </c>
      <c r="J3" s="20">
        <v>450</v>
      </c>
      <c r="K3" s="20">
        <v>333</v>
      </c>
    </row>
    <row r="4" spans="1:11">
      <c r="A4" s="19">
        <v>2</v>
      </c>
      <c r="B4" s="19" t="s">
        <v>41</v>
      </c>
      <c r="C4" s="19"/>
      <c r="D4" s="19"/>
      <c r="E4" s="19" t="s">
        <v>42</v>
      </c>
      <c r="F4" s="19" t="s">
        <v>43</v>
      </c>
      <c r="G4" s="19"/>
      <c r="H4" s="19">
        <v>330</v>
      </c>
      <c r="I4" s="20">
        <v>299</v>
      </c>
      <c r="J4" s="20">
        <v>450</v>
      </c>
      <c r="K4" s="20">
        <v>333</v>
      </c>
    </row>
    <row r="5" spans="1:11">
      <c r="A5" s="19">
        <v>3</v>
      </c>
      <c r="B5" s="19" t="s">
        <v>14</v>
      </c>
      <c r="C5" s="19"/>
      <c r="D5" s="19"/>
      <c r="E5" s="19" t="s">
        <v>40</v>
      </c>
      <c r="F5" s="19" t="s">
        <v>44</v>
      </c>
      <c r="G5" s="19"/>
      <c r="H5" s="19">
        <v>780</v>
      </c>
      <c r="I5" s="20">
        <v>450</v>
      </c>
      <c r="J5" s="20">
        <v>450</v>
      </c>
      <c r="K5" s="20">
        <v>333</v>
      </c>
    </row>
    <row r="6" spans="1:11">
      <c r="A6" s="19">
        <v>4</v>
      </c>
      <c r="B6" s="19" t="s">
        <v>45</v>
      </c>
      <c r="C6" s="19"/>
      <c r="D6" s="19"/>
      <c r="E6" s="19" t="s">
        <v>40</v>
      </c>
      <c r="F6" s="19" t="s">
        <v>46</v>
      </c>
      <c r="G6" s="19"/>
      <c r="H6" s="19">
        <v>730</v>
      </c>
      <c r="I6" s="20">
        <v>450</v>
      </c>
      <c r="J6" s="20">
        <v>450</v>
      </c>
      <c r="K6" s="20">
        <v>333</v>
      </c>
    </row>
    <row r="7" spans="1:11">
      <c r="A7" s="19">
        <v>5</v>
      </c>
      <c r="B7" s="19" t="s">
        <v>47</v>
      </c>
      <c r="C7" s="19"/>
      <c r="D7" s="19"/>
      <c r="E7" s="19" t="s">
        <v>40</v>
      </c>
      <c r="F7" s="19">
        <v>1400</v>
      </c>
      <c r="G7" s="19"/>
      <c r="H7" s="19">
        <v>500</v>
      </c>
      <c r="I7" s="20">
        <v>450</v>
      </c>
      <c r="J7" s="20">
        <v>450</v>
      </c>
      <c r="K7" s="20">
        <v>333</v>
      </c>
    </row>
    <row r="8" spans="1:11">
      <c r="A8" s="19">
        <v>6</v>
      </c>
      <c r="B8" s="19" t="s">
        <v>48</v>
      </c>
      <c r="C8" s="19"/>
      <c r="D8" s="19"/>
      <c r="E8" s="19" t="s">
        <v>40</v>
      </c>
      <c r="F8" s="19" t="s">
        <v>49</v>
      </c>
      <c r="G8" s="19"/>
      <c r="H8" s="19">
        <v>350</v>
      </c>
      <c r="I8" s="20">
        <v>450</v>
      </c>
      <c r="J8" s="20">
        <v>450</v>
      </c>
      <c r="K8" s="20">
        <v>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Выполнение</vt:lpstr>
      <vt:lpstr>Данные</vt:lpstr>
      <vt:lpstr>Сивцев_фасад</vt:lpstr>
      <vt:lpstr>Вид_работ</vt:lpstr>
      <vt:lpstr>Исполнители</vt:lpstr>
      <vt:lpstr>Объекты</vt:lpstr>
      <vt:lpstr>Сивцев_фасад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</dc:creator>
  <cp:lastModifiedBy>Kirill</cp:lastModifiedBy>
  <dcterms:created xsi:type="dcterms:W3CDTF">2013-06-13T20:18:30Z</dcterms:created>
  <dcterms:modified xsi:type="dcterms:W3CDTF">2013-06-13T20:40:01Z</dcterms:modified>
</cp:coreProperties>
</file>