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БРУСЧАТКА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D18" i="1"/>
  <c r="E18" s="1"/>
  <c r="B10"/>
  <c r="E25" l="1"/>
  <c r="E24"/>
  <c r="E23"/>
  <c r="B14"/>
  <c r="D14" s="1"/>
  <c r="E14" s="1"/>
  <c r="D13"/>
  <c r="E13" s="1"/>
  <c r="D12"/>
  <c r="E12" s="1"/>
  <c r="D19"/>
  <c r="E19" s="1"/>
  <c r="D17"/>
  <c r="E17" s="1"/>
  <c r="D16"/>
  <c r="D15"/>
  <c r="E15" s="1"/>
  <c r="D11"/>
  <c r="E11" s="1"/>
  <c r="B6"/>
  <c r="D6" s="1"/>
  <c r="E6" s="1"/>
  <c r="B5"/>
  <c r="D5" s="1"/>
  <c r="E5" s="1"/>
  <c r="E7"/>
  <c r="D8" l="1"/>
  <c r="E16"/>
  <c r="E8"/>
  <c r="D10"/>
  <c r="E10" s="1"/>
  <c r="E20" s="1"/>
  <c r="D20" l="1"/>
  <c r="D26" s="1"/>
  <c r="E21"/>
  <c r="E26" s="1"/>
</calcChain>
</file>

<file path=xl/sharedStrings.xml><?xml version="1.0" encoding="utf-8"?>
<sst xmlns="http://schemas.openxmlformats.org/spreadsheetml/2006/main" count="51" uniqueCount="38">
  <si>
    <t>Наименование вида работ</t>
  </si>
  <si>
    <t>Единица изм.</t>
  </si>
  <si>
    <t>кв.м</t>
  </si>
  <si>
    <t>Разбивка пятна укладки на местности</t>
  </si>
  <si>
    <t>Расчистка пятна укладки от мусора</t>
  </si>
  <si>
    <t>Подготовительные работы,  определяется как дополнение к смете по укладке пратуарной плитки</t>
  </si>
  <si>
    <t>Приезд-отъезд, устройство туалета, уборка территории</t>
  </si>
  <si>
    <t>ед</t>
  </si>
  <si>
    <t>Укажите объем территории под укладку плитки в кв.м</t>
  </si>
  <si>
    <t>Цена в руб  озвученная заказчику</t>
  </si>
  <si>
    <t>Цена в руб  озвученная рабочим</t>
  </si>
  <si>
    <t>Прокладка геотекстилем</t>
  </si>
  <si>
    <t>Засыпка щебнем с трамбовкой 100 мм</t>
  </si>
  <si>
    <t>Засыпка песком с трамбовкой 100 мм</t>
  </si>
  <si>
    <t>Укладка плитки на готовое основание</t>
  </si>
  <si>
    <t>Бетонирование с армированием под автостоянку</t>
  </si>
  <si>
    <t>Установка дорожного борта (1000х300х150мм)</t>
  </si>
  <si>
    <t>мп</t>
  </si>
  <si>
    <t>Установка садового борта (1000х200х80мм)</t>
  </si>
  <si>
    <r>
      <t>Выемка грунта глубиной 300 мм (без вывоза с территории)</t>
    </r>
    <r>
      <rPr>
        <i/>
        <sz val="11"/>
        <color rgb="FFFF0000"/>
        <rFont val="Calibri"/>
        <family val="2"/>
        <charset val="204"/>
        <scheme val="minor"/>
      </rPr>
      <t>*</t>
    </r>
  </si>
  <si>
    <r>
      <t>Установка водоотводных полимеробетонных лотков (в зависимости от вида лотка и решетки)</t>
    </r>
    <r>
      <rPr>
        <i/>
        <sz val="11"/>
        <color rgb="FFFF0000"/>
        <rFont val="Calibri"/>
        <family val="2"/>
        <charset val="204"/>
        <scheme val="minor"/>
      </rPr>
      <t>*</t>
    </r>
  </si>
  <si>
    <t>Прорабское сопровождение работ</t>
  </si>
  <si>
    <t>%</t>
  </si>
  <si>
    <t>Завоз-вывоз бытовки (а/м КАМАЗ)</t>
  </si>
  <si>
    <t>рейс</t>
  </si>
  <si>
    <t>Завоз материалов</t>
  </si>
  <si>
    <t>Вывоз и утилиз. мусора (а/м ВАЛДАЙ)</t>
  </si>
  <si>
    <t>Итого, стоимость подгот. работ составляет:</t>
  </si>
  <si>
    <t>Итого, стоимость работ составляет:</t>
  </si>
  <si>
    <t>Итого, общая стоимость работ составляет:</t>
  </si>
  <si>
    <t>Обще-организационные работы</t>
  </si>
  <si>
    <r>
      <rPr>
        <sz val="11"/>
        <rFont val="Calibri"/>
        <family val="2"/>
        <charset val="204"/>
        <scheme val="minor"/>
      </rPr>
      <t xml:space="preserve">Стоимость материалов по данному подряду существенно меньше стоимости работ и может варьроваться в процессе работы над строительными конструкциями. Предварительный расчет объемов строительных материалов может быть произведен в случае внесения невозвратного авансового платежа в размере не менее 50% от стоимости работ по прорабскому сопровождению проекта.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 - Окончательная стоимость работ определяется на объекте.</t>
    </r>
  </si>
  <si>
    <t>Цена за укладку тротуарной плитки                                                                        (без стоимости материалов)</t>
  </si>
  <si>
    <t>Перечень вида работ необходимых для укладки тротуарной плитки                                       (средняя рыночная расценка)</t>
  </si>
  <si>
    <t>Установка садового борта (470х150х80мм)</t>
  </si>
  <si>
    <t>Выберите способ укладки плитки</t>
  </si>
  <si>
    <t>С подготовкой</t>
  </si>
  <si>
    <t>Без подготовки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</si>
</sst>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164" fontId="6" fillId="6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2" fillId="7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0" borderId="1" xfId="0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activeCell="K5" sqref="K5"/>
    </sheetView>
  </sheetViews>
  <sheetFormatPr defaultRowHeight="15"/>
  <cols>
    <col min="1" max="1" width="38.42578125" customWidth="1"/>
    <col min="2" max="2" width="8.42578125" customWidth="1"/>
    <col min="3" max="3" width="7" customWidth="1"/>
    <col min="4" max="4" width="16.140625" customWidth="1"/>
    <col min="5" max="5" width="17" customWidth="1"/>
    <col min="6" max="6" width="9.140625" customWidth="1"/>
    <col min="11" max="11" width="18.42578125" customWidth="1"/>
    <col min="13" max="13" width="19.85546875" customWidth="1"/>
  </cols>
  <sheetData>
    <row r="1" spans="1:13" ht="35.25" customHeight="1">
      <c r="A1" s="28" t="s">
        <v>32</v>
      </c>
      <c r="B1" s="28"/>
      <c r="C1" s="28"/>
      <c r="D1" s="28"/>
      <c r="E1" s="28"/>
      <c r="F1" s="2"/>
      <c r="G1" s="2"/>
      <c r="M1" t="s">
        <v>36</v>
      </c>
    </row>
    <row r="2" spans="1:13">
      <c r="A2" s="31" t="s">
        <v>8</v>
      </c>
      <c r="B2" s="31"/>
      <c r="C2" s="31"/>
      <c r="D2" s="31"/>
      <c r="E2" s="6">
        <v>1</v>
      </c>
      <c r="M2" t="s">
        <v>37</v>
      </c>
    </row>
    <row r="3" spans="1:13" ht="43.5" customHeight="1">
      <c r="A3" s="7" t="s">
        <v>0</v>
      </c>
      <c r="B3" s="29" t="s">
        <v>1</v>
      </c>
      <c r="C3" s="29"/>
      <c r="D3" s="8" t="s">
        <v>10</v>
      </c>
      <c r="E3" s="8" t="s">
        <v>9</v>
      </c>
    </row>
    <row r="4" spans="1:13" ht="30.75" customHeight="1">
      <c r="A4" s="30" t="s">
        <v>5</v>
      </c>
      <c r="B4" s="30"/>
      <c r="C4" s="30"/>
      <c r="D4" s="30"/>
      <c r="E4" s="30"/>
    </row>
    <row r="5" spans="1:13">
      <c r="A5" s="9" t="s">
        <v>3</v>
      </c>
      <c r="B5" s="10">
        <f>E2</f>
        <v>1</v>
      </c>
      <c r="C5" s="11" t="s">
        <v>2</v>
      </c>
      <c r="D5" s="12">
        <f>B5*5</f>
        <v>5</v>
      </c>
      <c r="E5" s="12">
        <f>D5*2.2</f>
        <v>11</v>
      </c>
      <c r="G5" s="26" t="s">
        <v>35</v>
      </c>
      <c r="H5" s="27"/>
      <c r="I5" s="27"/>
      <c r="J5" s="27"/>
      <c r="K5" s="25" t="s">
        <v>36</v>
      </c>
    </row>
    <row r="6" spans="1:13">
      <c r="A6" s="9" t="s">
        <v>4</v>
      </c>
      <c r="B6" s="10">
        <f>E2</f>
        <v>1</v>
      </c>
      <c r="C6" s="11" t="s">
        <v>2</v>
      </c>
      <c r="D6" s="12">
        <f>B6*19</f>
        <v>19</v>
      </c>
      <c r="E6" s="12">
        <f>D6*2.2</f>
        <v>41.800000000000004</v>
      </c>
    </row>
    <row r="7" spans="1:13" ht="30" customHeight="1">
      <c r="A7" s="13" t="s">
        <v>6</v>
      </c>
      <c r="B7" s="10">
        <v>1</v>
      </c>
      <c r="C7" s="11" t="s">
        <v>7</v>
      </c>
      <c r="D7" s="12">
        <v>3763</v>
      </c>
      <c r="E7" s="12">
        <f>D7*2.2</f>
        <v>8278.6</v>
      </c>
    </row>
    <row r="8" spans="1:13">
      <c r="A8" s="32" t="s">
        <v>27</v>
      </c>
      <c r="B8" s="32"/>
      <c r="C8" s="32"/>
      <c r="D8" s="14">
        <f>SUM(D5:D7)</f>
        <v>3787</v>
      </c>
      <c r="E8" s="15">
        <f>SUM(E5:E7)</f>
        <v>8331.4</v>
      </c>
    </row>
    <row r="9" spans="1:13" ht="30" customHeight="1">
      <c r="A9" s="30" t="s">
        <v>33</v>
      </c>
      <c r="B9" s="30"/>
      <c r="C9" s="30"/>
      <c r="D9" s="30"/>
      <c r="E9" s="30"/>
    </row>
    <row r="10" spans="1:13" ht="30">
      <c r="A10" s="13" t="s">
        <v>19</v>
      </c>
      <c r="B10" s="10" t="e">
        <f ca="1" xml:space="preserve"> _xludf.IF(_xludf.OR(K5 ="С подготовкой")=E2)</f>
        <v>#NAME?</v>
      </c>
      <c r="C10" s="11" t="s">
        <v>2</v>
      </c>
      <c r="D10" s="12" t="e">
        <f ca="1">B10*85.4</f>
        <v>#NAME?</v>
      </c>
      <c r="E10" s="12" t="e">
        <f ca="1">D10*2.2</f>
        <v>#NAME?</v>
      </c>
    </row>
    <row r="11" spans="1:13">
      <c r="A11" s="9" t="s">
        <v>11</v>
      </c>
      <c r="B11" s="10">
        <v>0</v>
      </c>
      <c r="C11" s="11" t="s">
        <v>2</v>
      </c>
      <c r="D11" s="12">
        <f>B11*9</f>
        <v>0</v>
      </c>
      <c r="E11" s="12">
        <f>D11*2.2</f>
        <v>0</v>
      </c>
    </row>
    <row r="12" spans="1:13">
      <c r="A12" s="9" t="s">
        <v>12</v>
      </c>
      <c r="B12" s="10">
        <v>0</v>
      </c>
      <c r="C12" s="11" t="s">
        <v>2</v>
      </c>
      <c r="D12" s="12">
        <f>B12*56</f>
        <v>0</v>
      </c>
      <c r="E12" s="12">
        <f>D12*2.2</f>
        <v>0</v>
      </c>
    </row>
    <row r="13" spans="1:13">
      <c r="A13" s="9" t="s">
        <v>13</v>
      </c>
      <c r="B13" s="10">
        <v>0</v>
      </c>
      <c r="C13" s="11" t="s">
        <v>2</v>
      </c>
      <c r="D13" s="12">
        <f>B13*56</f>
        <v>0</v>
      </c>
      <c r="E13" s="12">
        <f>D13*2.2</f>
        <v>0</v>
      </c>
    </row>
    <row r="14" spans="1:13">
      <c r="A14" s="9" t="s">
        <v>14</v>
      </c>
      <c r="B14" s="10">
        <f>E2</f>
        <v>1</v>
      </c>
      <c r="C14" s="11" t="s">
        <v>2</v>
      </c>
      <c r="D14" s="12">
        <f>B14*306</f>
        <v>306</v>
      </c>
      <c r="E14" s="12">
        <f>D14*1.9</f>
        <v>581.4</v>
      </c>
    </row>
    <row r="15" spans="1:13" ht="30">
      <c r="A15" s="13" t="s">
        <v>15</v>
      </c>
      <c r="B15" s="16">
        <v>0</v>
      </c>
      <c r="C15" s="11" t="s">
        <v>2</v>
      </c>
      <c r="D15" s="12">
        <f>B15*253</f>
        <v>0</v>
      </c>
      <c r="E15" s="12">
        <f>D15*2.2</f>
        <v>0</v>
      </c>
    </row>
    <row r="16" spans="1:13" ht="30">
      <c r="A16" s="13" t="s">
        <v>16</v>
      </c>
      <c r="B16" s="17">
        <v>0</v>
      </c>
      <c r="C16" s="11" t="s">
        <v>17</v>
      </c>
      <c r="D16" s="12">
        <f>B16*236</f>
        <v>0</v>
      </c>
      <c r="E16" s="12">
        <f>D16*2.2</f>
        <v>0</v>
      </c>
    </row>
    <row r="17" spans="1:8" ht="30">
      <c r="A17" s="13" t="s">
        <v>18</v>
      </c>
      <c r="B17" s="16">
        <v>0</v>
      </c>
      <c r="C17" s="11" t="s">
        <v>17</v>
      </c>
      <c r="D17" s="12">
        <f>B17*159</f>
        <v>0</v>
      </c>
      <c r="E17" s="12">
        <f>D17*2.2</f>
        <v>0</v>
      </c>
    </row>
    <row r="18" spans="1:8" ht="30">
      <c r="A18" s="22" t="s">
        <v>34</v>
      </c>
      <c r="B18" s="16">
        <v>0</v>
      </c>
      <c r="C18" s="23" t="s">
        <v>17</v>
      </c>
      <c r="D18" s="24">
        <f>B18*105</f>
        <v>0</v>
      </c>
      <c r="E18" s="24">
        <f>D18*2.2</f>
        <v>0</v>
      </c>
    </row>
    <row r="19" spans="1:8" ht="60">
      <c r="A19" s="13" t="s">
        <v>20</v>
      </c>
      <c r="B19" s="17">
        <v>0</v>
      </c>
      <c r="C19" s="18" t="s">
        <v>17</v>
      </c>
      <c r="D19" s="12">
        <f>B19*277</f>
        <v>0</v>
      </c>
      <c r="E19" s="12">
        <f>D19*2.2</f>
        <v>0</v>
      </c>
    </row>
    <row r="20" spans="1:8">
      <c r="A20" s="32" t="s">
        <v>28</v>
      </c>
      <c r="B20" s="32"/>
      <c r="C20" s="32"/>
      <c r="D20" s="14" t="e">
        <f ca="1">SUM(D10:D19)</f>
        <v>#NAME?</v>
      </c>
      <c r="E20" s="15" t="e">
        <f ca="1">SUM(E10:E19)+SUM(E23:E25)</f>
        <v>#NAME?</v>
      </c>
    </row>
    <row r="21" spans="1:8" ht="15" customHeight="1">
      <c r="A21" s="9" t="s">
        <v>21</v>
      </c>
      <c r="B21" s="20">
        <v>20</v>
      </c>
      <c r="C21" s="11" t="s">
        <v>22</v>
      </c>
      <c r="D21" s="12"/>
      <c r="E21" s="21" t="e">
        <f ca="1">(E8+E20)*0.2</f>
        <v>#NAME?</v>
      </c>
    </row>
    <row r="22" spans="1:8" ht="15" customHeight="1">
      <c r="A22" s="42" t="s">
        <v>30</v>
      </c>
      <c r="B22" s="42"/>
      <c r="C22" s="42"/>
      <c r="D22" s="42"/>
      <c r="E22" s="42"/>
    </row>
    <row r="23" spans="1:8">
      <c r="A23" s="9" t="s">
        <v>23</v>
      </c>
      <c r="B23" s="16">
        <v>0</v>
      </c>
      <c r="C23" s="11" t="s">
        <v>24</v>
      </c>
      <c r="D23" s="12"/>
      <c r="E23" s="12">
        <f>B23*3600</f>
        <v>0</v>
      </c>
    </row>
    <row r="24" spans="1:8">
      <c r="A24" s="9" t="s">
        <v>25</v>
      </c>
      <c r="B24" s="16">
        <v>0</v>
      </c>
      <c r="C24" s="11" t="s">
        <v>24</v>
      </c>
      <c r="D24" s="12"/>
      <c r="E24" s="12">
        <f>B24*3600</f>
        <v>0</v>
      </c>
    </row>
    <row r="25" spans="1:8">
      <c r="A25" s="9" t="s">
        <v>26</v>
      </c>
      <c r="B25" s="16">
        <v>0</v>
      </c>
      <c r="C25" s="11" t="s">
        <v>24</v>
      </c>
      <c r="D25" s="12"/>
      <c r="E25" s="12">
        <f>B25*2700</f>
        <v>0</v>
      </c>
    </row>
    <row r="26" spans="1:8">
      <c r="A26" s="32" t="s">
        <v>29</v>
      </c>
      <c r="B26" s="32"/>
      <c r="C26" s="32"/>
      <c r="D26" s="14" t="e">
        <f ca="1">D8+D15+D16+D17+D18+D19+D20</f>
        <v>#NAME?</v>
      </c>
      <c r="E26" s="15" t="e">
        <f ca="1">E8+E20+E21</f>
        <v>#NAME?</v>
      </c>
    </row>
    <row r="27" spans="1:8">
      <c r="A27" s="33" t="s">
        <v>31</v>
      </c>
      <c r="B27" s="34"/>
      <c r="C27" s="34"/>
      <c r="D27" s="34"/>
      <c r="E27" s="35"/>
    </row>
    <row r="28" spans="1:8">
      <c r="A28" s="36"/>
      <c r="B28" s="37"/>
      <c r="C28" s="37"/>
      <c r="D28" s="37"/>
      <c r="E28" s="38"/>
    </row>
    <row r="29" spans="1:8">
      <c r="A29" s="36"/>
      <c r="B29" s="37"/>
      <c r="C29" s="37"/>
      <c r="D29" s="37"/>
      <c r="E29" s="38"/>
      <c r="H29" s="19"/>
    </row>
    <row r="30" spans="1:8">
      <c r="A30" s="36"/>
      <c r="B30" s="37"/>
      <c r="C30" s="37"/>
      <c r="D30" s="37"/>
      <c r="E30" s="38"/>
    </row>
    <row r="31" spans="1:8">
      <c r="A31" s="36"/>
      <c r="B31" s="37"/>
      <c r="C31" s="37"/>
      <c r="D31" s="37"/>
      <c r="E31" s="38"/>
    </row>
    <row r="32" spans="1:8">
      <c r="A32" s="36"/>
      <c r="B32" s="37"/>
      <c r="C32" s="37"/>
      <c r="D32" s="37"/>
      <c r="E32" s="38"/>
    </row>
    <row r="33" spans="1:5">
      <c r="A33" s="36"/>
      <c r="B33" s="37"/>
      <c r="C33" s="37"/>
      <c r="D33" s="37"/>
      <c r="E33" s="38"/>
    </row>
    <row r="34" spans="1:5">
      <c r="A34" s="36"/>
      <c r="B34" s="37"/>
      <c r="C34" s="37"/>
      <c r="D34" s="37"/>
      <c r="E34" s="38"/>
    </row>
    <row r="35" spans="1:5">
      <c r="A35" s="39"/>
      <c r="B35" s="40"/>
      <c r="C35" s="40"/>
      <c r="D35" s="40"/>
      <c r="E35" s="41"/>
    </row>
    <row r="36" spans="1:5">
      <c r="A36" s="1"/>
      <c r="B36" s="4"/>
      <c r="C36" s="3"/>
      <c r="D36" s="5"/>
      <c r="E36" s="5"/>
    </row>
  </sheetData>
  <mergeCells count="11">
    <mergeCell ref="A8:C8"/>
    <mergeCell ref="A26:C26"/>
    <mergeCell ref="A27:E35"/>
    <mergeCell ref="A9:E9"/>
    <mergeCell ref="A20:C20"/>
    <mergeCell ref="A22:E22"/>
    <mergeCell ref="G5:J5"/>
    <mergeCell ref="A1:E1"/>
    <mergeCell ref="B3:C3"/>
    <mergeCell ref="A4:E4"/>
    <mergeCell ref="A2:D2"/>
  </mergeCells>
  <dataValidations count="1">
    <dataValidation type="list" allowBlank="1" showInputMessage="1" showErrorMessage="1" promptTitle="Подсказка" prompt="Выберите из списка" sqref="K5">
      <formula1>$M$1:$M$2</formula1>
    </dataValidation>
  </dataValidations>
  <pageMargins left="0.7" right="0.7" top="0.75" bottom="0.75" header="0.3" footer="0.3"/>
  <pageSetup paperSize="9" orientation="portrait" horizontalDpi="180" verticalDpi="180" r:id="rId1"/>
  <ignoredErrors>
    <ignoredError sqref="E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30" sqref="P3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БРУСЧАТКА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2013-06-03T13:15:47Z</dcterms:modified>
</cp:coreProperties>
</file>