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:\Табель 100613\"/>
    </mc:Choice>
  </mc:AlternateContent>
  <bookViews>
    <workbookView xWindow="0" yWindow="0" windowWidth="27315" windowHeight="13140" tabRatio="731" activeTab="2"/>
  </bookViews>
  <sheets>
    <sheet name="Табель май" sheetId="6" r:id="rId1"/>
    <sheet name="Табель июнь" sheetId="8" r:id="rId2"/>
    <sheet name="График" sheetId="9" r:id="rId3"/>
    <sheet name="Праздники" sheetId="5" r:id="rId4"/>
    <sheet name="2013" sheetId="7" r:id="rId5"/>
  </sheets>
  <definedNames>
    <definedName name="год" localSheetId="1">'Табель июнь'!$U$6</definedName>
    <definedName name="год" localSheetId="0">'Табель май'!$U$6</definedName>
    <definedName name="Год">'Табель май'!$AJ$7</definedName>
    <definedName name="ДатаПеренос" localSheetId="1">Праздники!#REF!</definedName>
    <definedName name="ДатаПеренос">Праздники!#REF!</definedName>
    <definedName name="ДатаПраздн">Праздники!$G$3:$G$10</definedName>
    <definedName name="День" localSheetId="1">'Табель июнь'!$D$10:$AH$10</definedName>
    <definedName name="День">'Табель май'!$D$10:$AH$10</definedName>
    <definedName name="месяц" localSheetId="1">'Табель июнь'!$R$6</definedName>
    <definedName name="месяц" localSheetId="0">'Табель май'!$R$6</definedName>
    <definedName name="Месяц">'Табель май'!$AG$7</definedName>
    <definedName name="_xlnm.Print_Area" localSheetId="1">'Табель июнь'!$A$5:$AL$19</definedName>
    <definedName name="_xlnm.Print_Area" localSheetId="0">'Табель май'!$A$5:$AL$19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6" l="1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3" i="6"/>
  <c r="AL13" i="6"/>
  <c r="AI11" i="6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AF10" i="8"/>
  <c r="AG10" i="8"/>
  <c r="AH10" i="8"/>
  <c r="AI29" i="8"/>
  <c r="AL29" i="8"/>
  <c r="AK29" i="8"/>
  <c r="AJ29" i="8" a="1"/>
  <c r="AJ29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I28" i="8"/>
  <c r="AL28" i="8"/>
  <c r="AK28" i="8"/>
  <c r="AJ28" i="8" a="1"/>
  <c r="AJ28" i="8"/>
  <c r="AI27" i="8"/>
  <c r="AL27" i="8"/>
  <c r="AK27" i="8"/>
  <c r="AJ27" i="8" a="1"/>
  <c r="AJ27" i="8"/>
  <c r="AI26" i="8"/>
  <c r="AL26" i="8"/>
  <c r="AK26" i="8"/>
  <c r="AJ26" i="8" a="1"/>
  <c r="AJ26" i="8"/>
  <c r="AI25" i="8"/>
  <c r="AL25" i="8"/>
  <c r="AK25" i="8"/>
  <c r="AJ25" i="8" a="1"/>
  <c r="AJ25" i="8"/>
  <c r="AI24" i="8"/>
  <c r="AL24" i="8"/>
  <c r="AK24" i="8"/>
  <c r="AJ24" i="8" a="1"/>
  <c r="AJ24" i="8"/>
  <c r="AI23" i="8"/>
  <c r="AL23" i="8"/>
  <c r="AK23" i="8"/>
  <c r="AJ23" i="8" a="1"/>
  <c r="AJ23" i="8"/>
  <c r="AI22" i="8"/>
  <c r="AL22" i="8"/>
  <c r="AK22" i="8"/>
  <c r="AJ22" i="8" a="1"/>
  <c r="AJ22" i="8"/>
  <c r="AI21" i="8"/>
  <c r="AL21" i="8"/>
  <c r="AJ21" i="8" a="1"/>
  <c r="AJ21" i="8"/>
  <c r="AI20" i="8"/>
  <c r="AL20" i="8"/>
  <c r="AK20" i="8"/>
  <c r="AJ20" i="8" a="1"/>
  <c r="AJ20" i="8"/>
  <c r="AI19" i="8"/>
  <c r="AL19" i="8"/>
  <c r="AK19" i="8"/>
  <c r="AJ19" i="8" a="1"/>
  <c r="AJ19" i="8"/>
  <c r="AI18" i="8"/>
  <c r="AL18" i="8"/>
  <c r="AK18" i="8"/>
  <c r="AJ18" i="8" a="1"/>
  <c r="AJ18" i="8"/>
  <c r="AI17" i="8"/>
  <c r="AL17" i="8"/>
  <c r="AK17" i="8"/>
  <c r="AJ17" i="8" a="1"/>
  <c r="AJ17" i="8"/>
  <c r="AI16" i="8"/>
  <c r="AL16" i="8"/>
  <c r="AK16" i="8"/>
  <c r="AJ16" i="8" a="1"/>
  <c r="AJ16" i="8"/>
  <c r="AI15" i="8"/>
  <c r="AL15" i="8"/>
  <c r="AK15" i="8"/>
  <c r="AJ15" i="8" a="1"/>
  <c r="AJ15" i="8"/>
  <c r="AI14" i="8"/>
  <c r="AL14" i="8"/>
  <c r="AK14" i="8"/>
  <c r="AJ14" i="8" a="1"/>
  <c r="AJ14" i="8"/>
  <c r="AK13" i="8"/>
  <c r="AJ13" i="8" a="1"/>
  <c r="AJ13" i="8"/>
  <c r="AI12" i="8"/>
  <c r="AL12" i="8"/>
  <c r="AK12" i="8"/>
  <c r="AJ12" i="8" a="1"/>
  <c r="AJ12" i="8"/>
  <c r="AI11" i="8"/>
  <c r="AL11" i="8"/>
  <c r="AK11" i="8"/>
  <c r="AJ11" i="8" a="1"/>
  <c r="AJ11" i="8"/>
  <c r="AJ11" i="6" a="1"/>
  <c r="AJ11" i="6"/>
  <c r="AK11" i="6"/>
  <c r="AL11" i="6"/>
  <c r="AI16" i="6"/>
  <c r="AL16" i="6"/>
  <c r="AI17" i="6"/>
  <c r="AI18" i="6"/>
  <c r="AI19" i="6"/>
  <c r="AI20" i="6"/>
  <c r="AI21" i="6"/>
  <c r="AI22" i="6"/>
  <c r="AI23" i="6"/>
  <c r="AI24" i="6"/>
  <c r="AI25" i="6"/>
  <c r="AI26" i="6"/>
  <c r="AI27" i="6"/>
  <c r="AI28" i="6"/>
  <c r="AI29" i="6"/>
  <c r="AJ16" i="6" a="1"/>
  <c r="AJ16" i="6"/>
  <c r="AJ17" i="6" a="1"/>
  <c r="AJ17" i="6"/>
  <c r="AJ18" i="6" a="1"/>
  <c r="AJ18" i="6"/>
  <c r="AJ19" i="6" a="1"/>
  <c r="AJ19" i="6"/>
  <c r="AJ20" i="6" a="1"/>
  <c r="AJ20" i="6"/>
  <c r="AJ21" i="6" a="1"/>
  <c r="AJ21" i="6"/>
  <c r="AJ22" i="6" a="1"/>
  <c r="AJ22" i="6"/>
  <c r="AJ23" i="6" a="1"/>
  <c r="AJ23" i="6"/>
  <c r="AJ24" i="6" a="1"/>
  <c r="AJ24" i="6"/>
  <c r="AJ25" i="6" a="1"/>
  <c r="AJ25" i="6"/>
  <c r="AJ26" i="6" a="1"/>
  <c r="AJ26" i="6"/>
  <c r="AJ27" i="6" a="1"/>
  <c r="AJ27" i="6"/>
  <c r="AJ28" i="6" a="1"/>
  <c r="AJ28" i="6"/>
  <c r="AJ29" i="6" a="1"/>
  <c r="AJ29" i="6"/>
  <c r="AL26" i="6"/>
  <c r="AL27" i="6"/>
  <c r="AL28" i="6"/>
  <c r="AL29" i="6"/>
  <c r="AL25" i="6"/>
  <c r="AL17" i="6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F4" i="5"/>
  <c r="E4" i="5"/>
  <c r="J4" i="5" a="1"/>
  <c r="J4" i="5"/>
  <c r="H4" i="5" a="1"/>
  <c r="H4" i="5"/>
  <c r="B4" i="5"/>
  <c r="B3" i="5"/>
  <c r="B2" i="5"/>
  <c r="B1" i="5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G4" i="5"/>
  <c r="I4" i="5"/>
  <c r="AK12" i="6"/>
  <c r="AK13" i="6"/>
  <c r="AK14" i="6"/>
  <c r="AK15" i="6"/>
  <c r="AI12" i="6"/>
  <c r="AL12" i="6"/>
  <c r="AI14" i="6"/>
  <c r="AL14" i="6"/>
  <c r="AI15" i="6"/>
  <c r="AL15" i="6"/>
  <c r="AL18" i="6"/>
  <c r="AL19" i="6"/>
  <c r="AL20" i="6"/>
  <c r="AL21" i="6"/>
  <c r="AL22" i="6"/>
  <c r="AL23" i="6"/>
  <c r="AL24" i="6"/>
  <c r="AJ12" i="6" a="1"/>
  <c r="AJ12" i="6"/>
  <c r="AJ13" i="6" a="1"/>
  <c r="AJ13" i="6"/>
  <c r="AJ14" i="6" a="1"/>
  <c r="AJ14" i="6"/>
  <c r="AJ15" i="6" a="1"/>
  <c r="AJ15" i="6"/>
  <c r="AK29" i="6"/>
  <c r="AK28" i="6"/>
  <c r="AK27" i="6"/>
  <c r="AK26" i="6"/>
  <c r="AK25" i="6"/>
  <c r="AK24" i="6"/>
  <c r="AK23" i="6"/>
  <c r="AK22" i="6"/>
  <c r="AK20" i="6"/>
  <c r="AK19" i="6"/>
  <c r="AK18" i="6"/>
  <c r="AK17" i="6"/>
  <c r="AK16" i="6"/>
</calcChain>
</file>

<file path=xl/comments1.xml><?xml version="1.0" encoding="utf-8"?>
<comments xmlns="http://schemas.openxmlformats.org/spreadsheetml/2006/main">
  <authors>
    <author>Admin</author>
  </authors>
  <commentList>
    <comment ref="D1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В этой колонке отмечены предпраздничные дни</t>
        </r>
      </text>
    </comment>
  </commentList>
</comments>
</file>

<file path=xl/sharedStrings.xml><?xml version="1.0" encoding="utf-8"?>
<sst xmlns="http://schemas.openxmlformats.org/spreadsheetml/2006/main" count="690" uniqueCount="164">
  <si>
    <t>Январь</t>
  </si>
  <si>
    <t>Должность</t>
  </si>
  <si>
    <t>Выходные дни</t>
  </si>
  <si>
    <t>Март</t>
  </si>
  <si>
    <t>Апрель</t>
  </si>
  <si>
    <t>Май</t>
  </si>
  <si>
    <t>Июнь</t>
  </si>
  <si>
    <t>Август</t>
  </si>
  <si>
    <t>Ноябрь</t>
  </si>
  <si>
    <t>Февраль</t>
  </si>
  <si>
    <t>Июль</t>
  </si>
  <si>
    <t>Сентябрь</t>
  </si>
  <si>
    <t>Октябрь</t>
  </si>
  <si>
    <t>Декабрь</t>
  </si>
  <si>
    <t>Д н и  м е с я ц а   и   к о л и ч е с т в о   ч а с о в</t>
  </si>
  <si>
    <t xml:space="preserve">     Время  в  часах.</t>
  </si>
  <si>
    <t>Отделение связи</t>
  </si>
  <si>
    <t>Фамилия, Имя, Отчество</t>
  </si>
  <si>
    <t>телефонист</t>
  </si>
  <si>
    <t>Антонюк И.В.</t>
  </si>
  <si>
    <t>Омельченко Т.А.</t>
  </si>
  <si>
    <t>Никульская Т.Л.</t>
  </si>
  <si>
    <t>Волос С.Н.</t>
  </si>
  <si>
    <t>Кузняк Н. В.</t>
  </si>
  <si>
    <t>Исаевская Н.Ю.</t>
  </si>
  <si>
    <t>Шишлин П.М.</t>
  </si>
  <si>
    <t>Тетерина Е.С.</t>
  </si>
  <si>
    <t>Гаврилова Р.А.</t>
  </si>
  <si>
    <t>Нестерова О.А.</t>
  </si>
  <si>
    <t>Мартыненко Т.А.</t>
  </si>
  <si>
    <t>Мазур Г.В.</t>
  </si>
  <si>
    <t>Демушкина Т.В.</t>
  </si>
  <si>
    <t>Александрова К.М.</t>
  </si>
  <si>
    <t>Голенко Е.И.</t>
  </si>
  <si>
    <t>Семенихин Д.И.</t>
  </si>
  <si>
    <t>Голенко С.И.</t>
  </si>
  <si>
    <t>Визгалов Д.В.</t>
  </si>
  <si>
    <t>Карпенко М.А.</t>
  </si>
  <si>
    <t>радиооператор</t>
  </si>
  <si>
    <t>эл.монтер</t>
  </si>
  <si>
    <t>телеграфист ЗАС</t>
  </si>
  <si>
    <t>радиомеханик</t>
  </si>
  <si>
    <t>эл. монтер</t>
  </si>
  <si>
    <t>май</t>
  </si>
  <si>
    <t>часы</t>
  </si>
  <si>
    <t>ночные</t>
  </si>
  <si>
    <t>2013 год</t>
  </si>
  <si>
    <t>I квартал</t>
  </si>
  <si>
    <t>II квартал</t>
  </si>
  <si>
    <t>III квартал</t>
  </si>
  <si>
    <t>IV квартал</t>
  </si>
  <si>
    <t>2-е</t>
  </si>
  <si>
    <t>год</t>
  </si>
  <si>
    <t>Количество дней</t>
  </si>
  <si>
    <t>Календарные дни</t>
  </si>
  <si>
    <t>Рабочие дни</t>
  </si>
  <si>
    <t>Выходные и праздничные дни</t>
  </si>
  <si>
    <t>Рабочее время (в часах)</t>
  </si>
  <si>
    <t>при 40-часовой рабочей неделе</t>
  </si>
  <si>
    <t>при 36-часовой рабочей неделе</t>
  </si>
  <si>
    <t>при 24-часовой рабочей неделе</t>
  </si>
  <si>
    <t>переработка</t>
  </si>
  <si>
    <t>праздничные</t>
  </si>
  <si>
    <t>Производственный календарь России на 2013 год</t>
  </si>
  <si>
    <t>Понедельник</t>
  </si>
  <si>
    <t>Вторник</t>
  </si>
  <si>
    <t>30*</t>
  </si>
  <si>
    <t>11*</t>
  </si>
  <si>
    <t>Среда</t>
  </si>
  <si>
    <t>8*</t>
  </si>
  <si>
    <t>Четверг</t>
  </si>
  <si>
    <t>7*</t>
  </si>
  <si>
    <t>Пятница</t>
  </si>
  <si>
    <t>22*</t>
  </si>
  <si>
    <t>Суббота</t>
  </si>
  <si>
    <t>Воскресенье</t>
  </si>
  <si>
    <t>31*</t>
  </si>
  <si>
    <t>* Предпраздничные дни, в которые продолжительность работы сокращается на один час.</t>
  </si>
  <si>
    <t>Данные для заполнения табеля учета рабочего времени. 
Нормы рабочего времени на 2013 год</t>
  </si>
  <si>
    <t>1-е полу­годие</t>
  </si>
  <si>
    <t>полу­годие</t>
  </si>
  <si>
    <t xml:space="preserve">Согласно производственному календарю Российской Федерации на 2013 год, в стране будет 118 праздничных и выходных дней и 247 рабочих дней. Рабочее время при 40-часовой неделе составит 1970 часов, при 36-часовой рабочей неделе - 1772,4 часа, при 24-часовой </t>
  </si>
  <si>
    <t>Нерабочие дни и праздники в России в 2013 г.</t>
  </si>
  <si>
    <t>с 1-го по 6-е января и 8 января – новогодние каникулы;</t>
  </si>
  <si>
    <t>7 января – Рождество Христово;</t>
  </si>
  <si>
    <t>23 февраля – День защитника Отечества;</t>
  </si>
  <si>
    <t>8 марта – Международный женский день;</t>
  </si>
  <si>
    <t>1 мая – Праздник Весны и Труда;</t>
  </si>
  <si>
    <t>9 мая – День Победы;</t>
  </si>
  <si>
    <t>12 июня – День России;</t>
  </si>
  <si>
    <t>4 ноября – День народного единства.</t>
  </si>
  <si>
    <t xml:space="preserve">При совпадении выходного и праздничного дней выходной день переносится на следующий после праздничного рабочий день. Правительство страны имеет право вносить изменения в производственный календарь России путем перенесения нерабочих праздничных и выходных </t>
  </si>
  <si>
    <t>Согласно Постановлению Правительства Российской Федерации "О переносе выходных дней в 2013 году" от 15 октября 2012 г. № 1048 предусматривается перенос следующих выходных дней:</t>
  </si>
  <si>
    <t>с субботы 5 января 2013 г. на четверг 2 мая 2013 г.;</t>
  </si>
  <si>
    <t>с воскресенья 6 января 2013 г. на пятницу 3 мая 2013 г.;</t>
  </si>
  <si>
    <t>с понедельника 25 февраля на пятницу 10 мая 2013 г.</t>
  </si>
  <si>
    <t>О</t>
  </si>
  <si>
    <t>П</t>
  </si>
  <si>
    <t>п</t>
  </si>
  <si>
    <t>Выходной</t>
  </si>
  <si>
    <t>Заданные даты</t>
  </si>
  <si>
    <t>НачДата</t>
  </si>
  <si>
    <t>КонДата</t>
  </si>
  <si>
    <t>ЧИСТРАБДНИ</t>
  </si>
  <si>
    <t>СУММ (массив.)</t>
  </si>
  <si>
    <t>Производственный календарь 2013</t>
  </si>
  <si>
    <t>"Праздники 2013" (в дополнение к Сб и Вс)</t>
  </si>
  <si>
    <t>Рабочий</t>
  </si>
  <si>
    <t>Предпраздничный</t>
  </si>
  <si>
    <t>апрель</t>
  </si>
  <si>
    <t>январь</t>
  </si>
  <si>
    <t>февраль</t>
  </si>
  <si>
    <t>март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</si>
  <si>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</si>
  <si>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</si>
  <si>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</si>
  <si>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</si>
  <si>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</si>
  <si>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</si>
  <si>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</si>
  <si>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№ п/п</t>
  </si>
  <si>
    <t>Предприятие:</t>
  </si>
  <si>
    <t>войсковая часть 21315</t>
  </si>
  <si>
    <t>УТВЕРЖДАЮ</t>
  </si>
  <si>
    <t>Командир войсковой части 21315</t>
  </si>
  <si>
    <t>п/п-к _____________Д.Юговский</t>
  </si>
  <si>
    <r>
      <rPr>
        <sz val="14"/>
        <rFont val="Times New Roman"/>
        <family val="1"/>
        <charset val="204"/>
      </rPr>
      <t xml:space="preserve">«____ » _____________2013 года </t>
    </r>
    <r>
      <rPr>
        <sz val="14"/>
        <rFont val="Calibri"/>
        <family val="2"/>
        <charset val="204"/>
      </rPr>
      <t xml:space="preserve"> </t>
    </r>
  </si>
  <si>
    <t>Т А Б Е Л Ь  за</t>
  </si>
  <si>
    <t>года</t>
  </si>
  <si>
    <t>Начальник ОС_________________В. Васьков</t>
  </si>
  <si>
    <t>Т</t>
  </si>
  <si>
    <t>У</t>
  </si>
  <si>
    <t>С</t>
  </si>
  <si>
    <t>К</t>
  </si>
  <si>
    <t>Жен</t>
  </si>
  <si>
    <t>Муж</t>
  </si>
  <si>
    <t xml:space="preserve">              У Т В Е Р Ж Д А Ю</t>
  </si>
  <si>
    <t xml:space="preserve">            Командир  войсковой части 21315</t>
  </si>
  <si>
    <r>
      <t xml:space="preserve">                                                                                                                                                                        подполковник</t>
    </r>
    <r>
      <rPr>
        <i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                              </t>
    </r>
  </si>
  <si>
    <t xml:space="preserve">                                                                                                                                                                                                             Д. Юговский</t>
  </si>
  <si>
    <t>ГРАФИК ДЕЖУРСТВ</t>
  </si>
  <si>
    <t>радиобюро ОС</t>
  </si>
  <si>
    <t>на июнь  2013 г.</t>
  </si>
  <si>
    <t>№</t>
  </si>
  <si>
    <t>п/п</t>
  </si>
  <si>
    <t>Фамилия, инициалы</t>
  </si>
  <si>
    <t>1.</t>
  </si>
  <si>
    <t>Исаевская Н.Ю</t>
  </si>
  <si>
    <t>2.</t>
  </si>
  <si>
    <t>Шишлин П.М</t>
  </si>
  <si>
    <t>3.</t>
  </si>
  <si>
    <t>Тетерина Е.С</t>
  </si>
  <si>
    <t>4.</t>
  </si>
  <si>
    <t>Гаврилова Р.А</t>
  </si>
  <si>
    <t>о</t>
  </si>
  <si>
    <t>т</t>
  </si>
  <si>
    <t>у</t>
  </si>
  <si>
    <t>с</t>
  </si>
  <si>
    <t>к</t>
  </si>
  <si>
    <t>5.</t>
  </si>
  <si>
    <t>Нестерова О.А</t>
  </si>
  <si>
    <t>6.</t>
  </si>
  <si>
    <t>Мартыненко Т.Л</t>
  </si>
  <si>
    <t>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</si>
</sst>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dd"/>
    <numFmt numFmtId="165" formatCode="General;\-General;&quot;-&quot;"/>
  </numFmts>
  <fonts count="44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color indexed="8"/>
      <name val="Arial Cyr"/>
      <family val="2"/>
      <charset val="204"/>
    </font>
    <font>
      <b/>
      <sz val="11"/>
      <color indexed="63"/>
      <name val="Arial Cyr"/>
      <family val="2"/>
      <charset val="204"/>
    </font>
    <font>
      <sz val="11"/>
      <color indexed="63"/>
      <name val="Arial Cyr"/>
      <family val="2"/>
      <charset val="204"/>
    </font>
    <font>
      <b/>
      <sz val="11"/>
      <color indexed="63"/>
      <name val="Arial Cyr"/>
      <charset val="204"/>
    </font>
    <font>
      <sz val="11"/>
      <name val="Arial Cyr"/>
      <family val="2"/>
      <charset val="204"/>
    </font>
    <font>
      <sz val="11"/>
      <color indexed="63"/>
      <name val="Times New Roman Cyr"/>
      <charset val="204"/>
    </font>
    <font>
      <b/>
      <sz val="11"/>
      <name val="Arial Cyr"/>
      <family val="2"/>
      <charset val="204"/>
    </font>
    <font>
      <sz val="11"/>
      <color indexed="10"/>
      <name val="Arial Cyr"/>
      <family val="2"/>
      <charset val="204"/>
    </font>
    <font>
      <sz val="11"/>
      <name val="Arial Cyr"/>
    </font>
    <font>
      <b/>
      <sz val="11"/>
      <color indexed="63"/>
      <name val="Times New Roman Cyr"/>
      <family val="1"/>
      <charset val="204"/>
    </font>
    <font>
      <sz val="11"/>
      <color indexed="63"/>
      <name val="Times New Roman Cyr"/>
      <family val="1"/>
      <charset val="204"/>
    </font>
    <font>
      <b/>
      <sz val="11"/>
      <color indexed="63"/>
      <name val="Arial Cyr"/>
    </font>
    <font>
      <sz val="11"/>
      <color indexed="63"/>
      <name val="Arial Cyr"/>
    </font>
    <font>
      <b/>
      <sz val="11"/>
      <name val="Arial Cyr"/>
    </font>
    <font>
      <sz val="9"/>
      <name val="Times New Roman"/>
      <family val="1"/>
      <charset val="204"/>
    </font>
    <font>
      <b/>
      <sz val="9"/>
      <name val="Arial Cyr"/>
      <family val="2"/>
      <charset val="204"/>
    </font>
    <font>
      <b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12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10"/>
      <name val="Arial Cyr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5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</cellStyleXfs>
  <cellXfs count="216">
    <xf numFmtId="0" fontId="0" fillId="0" borderId="0" xfId="0"/>
    <xf numFmtId="0" fontId="4" fillId="0" borderId="0" xfId="2" applyFont="1" applyProtection="1"/>
    <xf numFmtId="0" fontId="3" fillId="0" borderId="0" xfId="2" applyProtection="1"/>
    <xf numFmtId="0" fontId="4" fillId="2" borderId="0" xfId="2" applyFont="1" applyFill="1" applyProtection="1"/>
    <xf numFmtId="0" fontId="4" fillId="0" borderId="0" xfId="2" applyFont="1" applyAlignment="1" applyProtection="1">
      <alignment horizontal="center"/>
    </xf>
    <xf numFmtId="0" fontId="4" fillId="2" borderId="0" xfId="2" applyFont="1" applyFill="1" applyAlignment="1" applyProtection="1">
      <alignment horizontal="center"/>
    </xf>
    <xf numFmtId="0" fontId="7" fillId="2" borderId="0" xfId="2" applyFont="1" applyFill="1" applyProtection="1"/>
    <xf numFmtId="0" fontId="4" fillId="0" borderId="0" xfId="2" applyFont="1" applyBorder="1" applyProtection="1"/>
    <xf numFmtId="0" fontId="7" fillId="2" borderId="0" xfId="2" applyFont="1" applyFill="1" applyProtection="1">
      <protection hidden="1"/>
    </xf>
    <xf numFmtId="0" fontId="6" fillId="0" borderId="0" xfId="2" applyFont="1" applyAlignment="1" applyProtection="1">
      <alignment horizontal="center"/>
    </xf>
    <xf numFmtId="0" fontId="5" fillId="0" borderId="0" xfId="2" applyFont="1" applyAlignment="1" applyProtection="1">
      <alignment horizontal="center"/>
    </xf>
    <xf numFmtId="0" fontId="5" fillId="0" borderId="0" xfId="2" applyFont="1" applyProtection="1"/>
    <xf numFmtId="0" fontId="6" fillId="0" borderId="0" xfId="2" applyFont="1" applyProtection="1"/>
    <xf numFmtId="0" fontId="9" fillId="3" borderId="10" xfId="2" applyFont="1" applyFill="1" applyBorder="1" applyAlignment="1" applyProtection="1">
      <alignment horizontal="center"/>
    </xf>
    <xf numFmtId="0" fontId="11" fillId="0" borderId="0" xfId="2" applyFont="1" applyFill="1" applyAlignment="1" applyProtection="1">
      <alignment horizontal="center"/>
    </xf>
    <xf numFmtId="0" fontId="13" fillId="0" borderId="0" xfId="2" applyFont="1" applyFill="1" applyAlignment="1" applyProtection="1">
      <alignment horizontal="center"/>
    </xf>
    <xf numFmtId="0" fontId="11" fillId="0" borderId="0" xfId="2" applyFont="1" applyFill="1" applyAlignment="1" applyProtection="1">
      <alignment horizontal="right"/>
    </xf>
    <xf numFmtId="0" fontId="9" fillId="0" borderId="0" xfId="2" applyFont="1" applyFill="1" applyProtection="1"/>
    <xf numFmtId="0" fontId="11" fillId="0" borderId="0" xfId="2" applyFont="1" applyProtection="1"/>
    <xf numFmtId="0" fontId="15" fillId="0" borderId="0" xfId="2" applyFont="1" applyProtection="1"/>
    <xf numFmtId="0" fontId="11" fillId="2" borderId="0" xfId="2" applyFont="1" applyFill="1" applyProtection="1"/>
    <xf numFmtId="0" fontId="8" fillId="0" borderId="0" xfId="2" quotePrefix="1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horizontal="center"/>
    </xf>
    <xf numFmtId="0" fontId="16" fillId="0" borderId="0" xfId="2" applyFont="1" applyFill="1" applyBorder="1" applyAlignment="1" applyProtection="1">
      <alignment vertical="center"/>
    </xf>
    <xf numFmtId="0" fontId="17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8" fillId="0" borderId="0" xfId="2" applyFont="1" applyFill="1" applyBorder="1" applyAlignment="1" applyProtection="1"/>
    <xf numFmtId="0" fontId="18" fillId="0" borderId="0" xfId="2" applyFont="1" applyFill="1" applyBorder="1" applyAlignment="1" applyProtection="1">
      <alignment vertical="center"/>
      <protection locked="0" hidden="1"/>
    </xf>
    <xf numFmtId="0" fontId="9" fillId="0" borderId="0" xfId="2" applyFont="1" applyFill="1" applyBorder="1" applyAlignment="1" applyProtection="1">
      <alignment horizontal="center"/>
    </xf>
    <xf numFmtId="0" fontId="9" fillId="0" borderId="0" xfId="2" quotePrefix="1" applyFont="1" applyFill="1" applyBorder="1" applyAlignment="1" applyProtection="1">
      <alignment horizontal="center"/>
    </xf>
    <xf numFmtId="0" fontId="20" fillId="0" borderId="0" xfId="2" applyFont="1" applyProtection="1"/>
    <xf numFmtId="0" fontId="20" fillId="2" borderId="0" xfId="2" applyFont="1" applyFill="1" applyProtection="1"/>
    <xf numFmtId="0" fontId="8" fillId="0" borderId="0" xfId="2" applyFont="1" applyFill="1" applyBorder="1" applyAlignment="1" applyProtection="1">
      <alignment vertical="center"/>
    </xf>
    <xf numFmtId="0" fontId="14" fillId="0" borderId="0" xfId="2" applyFont="1" applyProtection="1"/>
    <xf numFmtId="0" fontId="9" fillId="2" borderId="2" xfId="2" applyFont="1" applyFill="1" applyBorder="1" applyAlignment="1" applyProtection="1">
      <alignment vertical="center"/>
      <protection locked="0" hidden="1"/>
    </xf>
    <xf numFmtId="0" fontId="21" fillId="0" borderId="0" xfId="0" applyFont="1"/>
    <xf numFmtId="0" fontId="9" fillId="3" borderId="2" xfId="2" applyFont="1" applyFill="1" applyBorder="1" applyAlignment="1" applyProtection="1">
      <alignment vertical="center"/>
      <protection hidden="1"/>
    </xf>
    <xf numFmtId="0" fontId="30" fillId="3" borderId="11" xfId="0" applyFont="1" applyFill="1" applyBorder="1" applyAlignment="1">
      <alignment vertical="center"/>
    </xf>
    <xf numFmtId="0" fontId="30" fillId="3" borderId="2" xfId="0" applyFont="1" applyFill="1" applyBorder="1" applyAlignment="1">
      <alignment vertical="center"/>
    </xf>
    <xf numFmtId="0" fontId="9" fillId="2" borderId="2" xfId="2" applyFont="1" applyFill="1" applyBorder="1" applyAlignment="1" applyProtection="1">
      <alignment vertical="center"/>
      <protection hidden="1"/>
    </xf>
    <xf numFmtId="0" fontId="30" fillId="0" borderId="11" xfId="0" applyFont="1" applyBorder="1" applyAlignment="1">
      <alignment vertical="center"/>
    </xf>
    <xf numFmtId="0" fontId="30" fillId="0" borderId="2" xfId="0" applyFont="1" applyFill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30" fillId="3" borderId="12" xfId="0" applyFont="1" applyFill="1" applyBorder="1" applyAlignment="1">
      <alignment vertical="center"/>
    </xf>
    <xf numFmtId="2" fontId="11" fillId="0" borderId="0" xfId="2" applyNumberFormat="1" applyFont="1" applyProtection="1"/>
    <xf numFmtId="2" fontId="20" fillId="0" borderId="0" xfId="2" applyNumberFormat="1" applyFont="1" applyProtection="1"/>
    <xf numFmtId="2" fontId="4" fillId="0" borderId="0" xfId="2" applyNumberFormat="1" applyFont="1" applyProtection="1"/>
    <xf numFmtId="0" fontId="4" fillId="0" borderId="0" xfId="2" applyNumberFormat="1" applyFont="1" applyAlignment="1" applyProtection="1">
      <alignment horizontal="right"/>
    </xf>
    <xf numFmtId="43" fontId="4" fillId="0" borderId="0" xfId="3" applyFont="1" applyAlignment="1" applyProtection="1"/>
    <xf numFmtId="0" fontId="4" fillId="0" borderId="0" xfId="2" applyNumberFormat="1" applyFont="1" applyAlignment="1" applyProtection="1">
      <alignment horizontal="center"/>
    </xf>
    <xf numFmtId="0" fontId="5" fillId="0" borderId="10" xfId="2" applyFont="1" applyBorder="1" applyProtection="1"/>
    <xf numFmtId="0" fontId="9" fillId="3" borderId="1" xfId="2" applyFont="1" applyFill="1" applyBorder="1" applyAlignment="1" applyProtection="1">
      <alignment vertical="center"/>
      <protection hidden="1"/>
    </xf>
    <xf numFmtId="0" fontId="30" fillId="3" borderId="6" xfId="0" applyFont="1" applyFill="1" applyBorder="1" applyAlignment="1">
      <alignment vertical="center"/>
    </xf>
    <xf numFmtId="0" fontId="30" fillId="3" borderId="1" xfId="0" applyFont="1" applyFill="1" applyBorder="1" applyAlignment="1">
      <alignment vertical="center"/>
    </xf>
    <xf numFmtId="0" fontId="22" fillId="0" borderId="0" xfId="0" applyFont="1" applyAlignment="1">
      <alignment horizontal="centerContinuous"/>
    </xf>
    <xf numFmtId="0" fontId="21" fillId="0" borderId="0" xfId="0" applyFont="1" applyAlignment="1">
      <alignment horizontal="centerContinuous"/>
    </xf>
    <xf numFmtId="0" fontId="23" fillId="0" borderId="16" xfId="0" applyFont="1" applyBorder="1" applyAlignment="1">
      <alignment wrapText="1"/>
    </xf>
    <xf numFmtId="0" fontId="23" fillId="0" borderId="21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4" fillId="0" borderId="2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wrapText="1"/>
    </xf>
    <xf numFmtId="0" fontId="23" fillId="0" borderId="17" xfId="0" applyFont="1" applyBorder="1" applyAlignment="1">
      <alignment wrapText="1"/>
    </xf>
    <xf numFmtId="0" fontId="23" fillId="0" borderId="18" xfId="0" applyFont="1" applyBorder="1" applyAlignment="1">
      <alignment wrapText="1"/>
    </xf>
    <xf numFmtId="0" fontId="22" fillId="0" borderId="0" xfId="0" applyFont="1" applyAlignment="1">
      <alignment horizontal="centerContinuous" wrapText="1"/>
    </xf>
    <xf numFmtId="0" fontId="21" fillId="0" borderId="21" xfId="0" applyFont="1" applyBorder="1" applyAlignment="1">
      <alignment horizontal="centerContinuous" vertical="top" wrapText="1"/>
    </xf>
    <xf numFmtId="0" fontId="21" fillId="0" borderId="17" xfId="0" applyFont="1" applyBorder="1" applyAlignment="1">
      <alignment horizontal="centerContinuous"/>
    </xf>
    <xf numFmtId="0" fontId="21" fillId="0" borderId="3" xfId="0" applyFont="1" applyBorder="1" applyAlignment="1">
      <alignment horizontal="centerContinuous" vertical="top" wrapText="1"/>
    </xf>
    <xf numFmtId="0" fontId="21" fillId="0" borderId="5" xfId="0" applyFont="1" applyBorder="1" applyAlignment="1">
      <alignment horizontal="centerContinuous"/>
    </xf>
    <xf numFmtId="0" fontId="21" fillId="0" borderId="23" xfId="0" applyFont="1" applyBorder="1" applyAlignment="1">
      <alignment horizontal="centerContinuous" vertical="top" wrapText="1"/>
    </xf>
    <xf numFmtId="0" fontId="21" fillId="0" borderId="20" xfId="0" applyFont="1" applyBorder="1" applyAlignment="1">
      <alignment horizontal="centerContinuous"/>
    </xf>
    <xf numFmtId="0" fontId="21" fillId="0" borderId="14" xfId="0" applyFont="1" applyBorder="1" applyAlignment="1">
      <alignment wrapText="1"/>
    </xf>
    <xf numFmtId="0" fontId="21" fillId="0" borderId="24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Continuous" vertical="center" wrapText="1"/>
    </xf>
    <xf numFmtId="0" fontId="21" fillId="0" borderId="14" xfId="0" applyFont="1" applyBorder="1" applyAlignment="1">
      <alignment horizontal="centerContinuous" vertical="center" wrapText="1"/>
    </xf>
    <xf numFmtId="0" fontId="21" fillId="0" borderId="14" xfId="0" applyFont="1" applyBorder="1" applyAlignment="1">
      <alignment horizontal="centerContinuous"/>
    </xf>
    <xf numFmtId="0" fontId="21" fillId="0" borderId="0" xfId="0" applyFont="1" applyBorder="1" applyAlignment="1">
      <alignment wrapText="1"/>
    </xf>
    <xf numFmtId="0" fontId="21" fillId="0" borderId="18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4" fontId="21" fillId="0" borderId="3" xfId="0" applyNumberFormat="1" applyFont="1" applyBorder="1" applyAlignment="1">
      <alignment horizontal="centerContinuous" vertical="center" wrapText="1"/>
    </xf>
    <xf numFmtId="0" fontId="21" fillId="0" borderId="0" xfId="0" applyFont="1" applyAlignment="1">
      <alignment horizontal="centerContinuous" wrapText="1"/>
    </xf>
    <xf numFmtId="0" fontId="21" fillId="0" borderId="0" xfId="0" applyFont="1" applyAlignment="1">
      <alignment horizontal="left" indent="2"/>
    </xf>
    <xf numFmtId="14" fontId="0" fillId="0" borderId="0" xfId="0" applyNumberFormat="1"/>
    <xf numFmtId="0" fontId="28" fillId="4" borderId="0" xfId="0" applyFont="1" applyFill="1"/>
    <xf numFmtId="0" fontId="31" fillId="0" borderId="0" xfId="0" applyFont="1"/>
    <xf numFmtId="0" fontId="0" fillId="0" borderId="0" xfId="0" applyNumberFormat="1"/>
    <xf numFmtId="14" fontId="0" fillId="6" borderId="0" xfId="0" applyNumberFormat="1" applyFill="1"/>
    <xf numFmtId="0" fontId="0" fillId="6" borderId="0" xfId="0" applyFill="1"/>
    <xf numFmtId="0" fontId="0" fillId="0" borderId="0" xfId="0" applyAlignment="1">
      <alignment wrapText="1"/>
    </xf>
    <xf numFmtId="0" fontId="32" fillId="0" borderId="0" xfId="4" applyAlignment="1" applyProtection="1"/>
    <xf numFmtId="0" fontId="29" fillId="0" borderId="0" xfId="0" applyFont="1"/>
    <xf numFmtId="0" fontId="28" fillId="5" borderId="0" xfId="0" applyFont="1" applyFill="1"/>
    <xf numFmtId="0" fontId="28" fillId="7" borderId="0" xfId="0" applyFont="1" applyFill="1"/>
    <xf numFmtId="0" fontId="23" fillId="0" borderId="20" xfId="0" applyFont="1" applyBorder="1" applyAlignment="1">
      <alignment wrapText="1"/>
    </xf>
    <xf numFmtId="0" fontId="24" fillId="0" borderId="20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14" fontId="13" fillId="0" borderId="0" xfId="2" applyNumberFormat="1" applyFont="1" applyFill="1" applyAlignment="1" applyProtection="1">
      <alignment horizontal="center"/>
    </xf>
    <xf numFmtId="165" fontId="9" fillId="3" borderId="2" xfId="2" applyNumberFormat="1" applyFont="1" applyFill="1" applyBorder="1" applyAlignment="1" applyProtection="1">
      <alignment horizontal="center"/>
    </xf>
    <xf numFmtId="164" fontId="10" fillId="8" borderId="2" xfId="2" applyNumberFormat="1" applyFont="1" applyFill="1" applyBorder="1" applyAlignment="1" applyProtection="1">
      <alignment vertical="center"/>
    </xf>
    <xf numFmtId="0" fontId="9" fillId="3" borderId="2" xfId="2" applyFont="1" applyFill="1" applyBorder="1" applyAlignment="1" applyProtection="1">
      <alignment vertical="center" wrapText="1"/>
      <protection hidden="1"/>
    </xf>
    <xf numFmtId="0" fontId="9" fillId="0" borderId="0" xfId="2" applyNumberFormat="1" applyFont="1" applyFill="1" applyAlignment="1" applyProtection="1">
      <alignment horizontal="center"/>
    </xf>
    <xf numFmtId="0" fontId="9" fillId="2" borderId="2" xfId="2" applyNumberFormat="1" applyFont="1" applyFill="1" applyBorder="1" applyAlignment="1" applyProtection="1">
      <alignment horizontal="center"/>
    </xf>
    <xf numFmtId="0" fontId="5" fillId="0" borderId="10" xfId="2" applyNumberFormat="1" applyFont="1" applyBorder="1" applyAlignment="1" applyProtection="1">
      <alignment horizontal="center"/>
    </xf>
    <xf numFmtId="0" fontId="5" fillId="0" borderId="0" xfId="2" applyNumberFormat="1" applyFont="1" applyAlignment="1" applyProtection="1">
      <alignment horizontal="center"/>
    </xf>
    <xf numFmtId="0" fontId="6" fillId="0" borderId="0" xfId="2" applyFont="1" applyProtection="1"/>
    <xf numFmtId="0" fontId="11" fillId="0" borderId="0" xfId="2" applyFont="1" applyFill="1" applyBorder="1" applyAlignment="1" applyProtection="1"/>
    <xf numFmtId="0" fontId="9" fillId="0" borderId="0" xfId="2" quotePrefix="1" applyNumberFormat="1" applyFont="1" applyFill="1" applyBorder="1" applyAlignment="1" applyProtection="1">
      <alignment horizontal="center"/>
    </xf>
    <xf numFmtId="0" fontId="9" fillId="0" borderId="0" xfId="2" applyFont="1" applyFill="1" applyBorder="1" applyProtection="1"/>
    <xf numFmtId="0" fontId="4" fillId="0" borderId="0" xfId="3" applyNumberFormat="1" applyFont="1" applyAlignment="1" applyProtection="1">
      <alignment horizontal="center"/>
    </xf>
    <xf numFmtId="0" fontId="35" fillId="0" borderId="0" xfId="2" applyFont="1" applyAlignment="1" applyProtection="1">
      <alignment vertical="center"/>
    </xf>
    <xf numFmtId="0" fontId="5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6" fillId="0" borderId="0" xfId="2" applyFont="1" applyAlignment="1" applyProtection="1">
      <alignment horizontal="center" vertical="center"/>
    </xf>
    <xf numFmtId="0" fontId="9" fillId="3" borderId="2" xfId="2" applyFont="1" applyFill="1" applyBorder="1" applyAlignment="1" applyProtection="1">
      <alignment vertical="center"/>
      <protection locked="0" hidden="1"/>
    </xf>
    <xf numFmtId="0" fontId="9" fillId="3" borderId="2" xfId="2" applyNumberFormat="1" applyFont="1" applyFill="1" applyBorder="1" applyAlignment="1" applyProtection="1">
      <alignment horizontal="center"/>
    </xf>
    <xf numFmtId="0" fontId="9" fillId="3" borderId="9" xfId="2" applyFont="1" applyFill="1" applyBorder="1" applyAlignment="1" applyProtection="1">
      <alignment horizontal="center"/>
    </xf>
    <xf numFmtId="0" fontId="9" fillId="0" borderId="10" xfId="2" applyFont="1" applyFill="1" applyBorder="1" applyAlignment="1" applyProtection="1">
      <alignment horizontal="center"/>
    </xf>
    <xf numFmtId="0" fontId="9" fillId="0" borderId="9" xfId="2" applyFont="1" applyFill="1" applyBorder="1" applyAlignment="1" applyProtection="1">
      <alignment horizontal="center"/>
    </xf>
    <xf numFmtId="165" fontId="9" fillId="0" borderId="2" xfId="2" applyNumberFormat="1" applyFont="1" applyFill="1" applyBorder="1" applyAlignment="1" applyProtection="1">
      <alignment horizontal="center"/>
    </xf>
    <xf numFmtId="0" fontId="9" fillId="0" borderId="2" xfId="2" applyNumberFormat="1" applyFont="1" applyFill="1" applyBorder="1" applyAlignment="1" applyProtection="1">
      <alignment horizontal="center"/>
    </xf>
    <xf numFmtId="0" fontId="9" fillId="3" borderId="1" xfId="2" applyFont="1" applyFill="1" applyBorder="1" applyAlignment="1" applyProtection="1">
      <alignment vertical="center"/>
      <protection locked="0" hidden="1"/>
    </xf>
    <xf numFmtId="0" fontId="9" fillId="8" borderId="6" xfId="2" applyNumberFormat="1" applyFont="1" applyFill="1" applyBorder="1" applyAlignment="1" applyProtection="1">
      <alignment horizontal="left"/>
    </xf>
    <xf numFmtId="0" fontId="9" fillId="8" borderId="7" xfId="2" applyFont="1" applyFill="1" applyBorder="1" applyProtection="1"/>
    <xf numFmtId="0" fontId="9" fillId="8" borderId="8" xfId="2" applyFont="1" applyFill="1" applyBorder="1" applyProtection="1"/>
    <xf numFmtId="0" fontId="9" fillId="8" borderId="6" xfId="2" applyFont="1" applyFill="1" applyBorder="1" applyProtection="1"/>
    <xf numFmtId="0" fontId="9" fillId="8" borderId="2" xfId="2" applyNumberFormat="1" applyFont="1" applyFill="1" applyBorder="1" applyAlignment="1" applyProtection="1">
      <alignment vertical="center" wrapText="1"/>
    </xf>
    <xf numFmtId="0" fontId="9" fillId="8" borderId="2" xfId="2" applyFont="1" applyFill="1" applyBorder="1" applyAlignment="1" applyProtection="1">
      <alignment vertical="center" wrapText="1"/>
    </xf>
    <xf numFmtId="0" fontId="4" fillId="0" borderId="25" xfId="2" applyFont="1" applyBorder="1" applyProtection="1"/>
    <xf numFmtId="164" fontId="10" fillId="9" borderId="2" xfId="2" applyNumberFormat="1" applyFont="1" applyFill="1" applyBorder="1" applyAlignment="1" applyProtection="1">
      <alignment vertical="center"/>
    </xf>
    <xf numFmtId="0" fontId="9" fillId="10" borderId="2" xfId="2" applyNumberFormat="1" applyFont="1" applyFill="1" applyBorder="1" applyAlignment="1" applyProtection="1">
      <alignment horizontal="center"/>
    </xf>
    <xf numFmtId="165" fontId="9" fillId="10" borderId="2" xfId="2" applyNumberFormat="1" applyFont="1" applyFill="1" applyBorder="1" applyAlignment="1" applyProtection="1">
      <alignment horizontal="center"/>
    </xf>
    <xf numFmtId="0" fontId="9" fillId="10" borderId="9" xfId="2" applyFont="1" applyFill="1" applyBorder="1" applyAlignment="1" applyProtection="1">
      <alignment horizontal="center"/>
    </xf>
    <xf numFmtId="0" fontId="38" fillId="0" borderId="0" xfId="0" applyFont="1" applyAlignment="1">
      <alignment horizontal="left" vertical="center" indent="15"/>
    </xf>
    <xf numFmtId="0" fontId="38" fillId="0" borderId="0" xfId="0" applyFont="1" applyAlignment="1">
      <alignment horizontal="left" vertical="center" indent="5"/>
    </xf>
    <xf numFmtId="0" fontId="39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1" fillId="11" borderId="17" xfId="0" applyFont="1" applyFill="1" applyBorder="1" applyAlignment="1">
      <alignment vertical="center" wrapText="1"/>
    </xf>
    <xf numFmtId="0" fontId="21" fillId="11" borderId="20" xfId="0" applyFont="1" applyFill="1" applyBorder="1" applyAlignment="1">
      <alignment vertical="center" wrapText="1"/>
    </xf>
    <xf numFmtId="0" fontId="41" fillId="0" borderId="20" xfId="0" applyFont="1" applyBorder="1" applyAlignment="1">
      <alignment horizontal="center" vertical="center" wrapText="1"/>
    </xf>
    <xf numFmtId="0" fontId="21" fillId="12" borderId="20" xfId="0" applyFont="1" applyFill="1" applyBorder="1" applyAlignment="1">
      <alignment horizontal="center" vertical="center" wrapText="1"/>
    </xf>
    <xf numFmtId="0" fontId="21" fillId="13" borderId="20" xfId="0" applyFont="1" applyFill="1" applyBorder="1" applyAlignment="1">
      <alignment horizontal="center" vertical="center" wrapText="1"/>
    </xf>
    <xf numFmtId="0" fontId="38" fillId="12" borderId="20" xfId="0" applyFont="1" applyFill="1" applyBorder="1" applyAlignment="1">
      <alignment horizontal="center" vertical="center" wrapText="1"/>
    </xf>
    <xf numFmtId="0" fontId="38" fillId="13" borderId="20" xfId="0" applyFont="1" applyFill="1" applyBorder="1" applyAlignment="1">
      <alignment horizontal="center" vertical="center" wrapText="1"/>
    </xf>
    <xf numFmtId="0" fontId="41" fillId="13" borderId="20" xfId="0" applyFont="1" applyFill="1" applyBorder="1" applyAlignment="1">
      <alignment horizontal="center" vertical="center" wrapText="1"/>
    </xf>
    <xf numFmtId="0" fontId="21" fillId="12" borderId="20" xfId="0" applyFont="1" applyFill="1" applyBorder="1" applyAlignment="1">
      <alignment vertical="center" wrapText="1"/>
    </xf>
    <xf numFmtId="0" fontId="42" fillId="12" borderId="20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35" fillId="0" borderId="0" xfId="0" applyFont="1" applyAlignment="1">
      <alignment horizontal="justify" vertical="center"/>
    </xf>
    <xf numFmtId="0" fontId="35" fillId="0" borderId="0" xfId="2" applyFont="1" applyAlignment="1" applyProtection="1">
      <alignment horizontal="right" vertical="center"/>
    </xf>
    <xf numFmtId="0" fontId="35" fillId="0" borderId="10" xfId="2" applyFont="1" applyBorder="1" applyAlignment="1" applyProtection="1">
      <alignment horizontal="center" vertical="center"/>
    </xf>
    <xf numFmtId="0" fontId="35" fillId="0" borderId="0" xfId="2" applyFont="1" applyAlignment="1" applyProtection="1">
      <alignment horizontal="center" vertical="center"/>
    </xf>
    <xf numFmtId="0" fontId="6" fillId="0" borderId="0" xfId="2" applyFont="1" applyProtection="1"/>
    <xf numFmtId="0" fontId="18" fillId="0" borderId="0" xfId="2" applyFont="1" applyFill="1" applyBorder="1" applyAlignment="1" applyProtection="1">
      <alignment horizontal="center"/>
      <protection locked="0" hidden="1"/>
    </xf>
    <xf numFmtId="0" fontId="19" fillId="0" borderId="0" xfId="2" applyFont="1" applyFill="1" applyBorder="1" applyAlignment="1"/>
    <xf numFmtId="0" fontId="8" fillId="0" borderId="0" xfId="2" applyNumberFormat="1" applyFont="1" applyFill="1" applyBorder="1" applyAlignment="1" applyProtection="1">
      <alignment horizontal="center" vertical="center"/>
      <protection locked="0" hidden="1"/>
    </xf>
    <xf numFmtId="0" fontId="12" fillId="0" borderId="0" xfId="1" applyNumberFormat="1" applyFont="1" applyFill="1" applyBorder="1" applyAlignment="1">
      <alignment horizontal="center" vertical="center"/>
    </xf>
    <xf numFmtId="0" fontId="8" fillId="8" borderId="6" xfId="2" applyFont="1" applyFill="1" applyBorder="1" applyAlignment="1" applyProtection="1">
      <alignment horizontal="center"/>
    </xf>
    <xf numFmtId="0" fontId="8" fillId="8" borderId="7" xfId="2" applyFont="1" applyFill="1" applyBorder="1" applyAlignment="1" applyProtection="1">
      <alignment horizontal="center"/>
    </xf>
    <xf numFmtId="0" fontId="8" fillId="8" borderId="8" xfId="2" applyFont="1" applyFill="1" applyBorder="1" applyAlignment="1" applyProtection="1">
      <alignment horizontal="center"/>
    </xf>
    <xf numFmtId="0" fontId="35" fillId="0" borderId="0" xfId="2" applyFont="1" applyAlignment="1" applyProtection="1">
      <alignment horizontal="center"/>
    </xf>
    <xf numFmtId="0" fontId="9" fillId="8" borderId="2" xfId="2" applyFont="1" applyFill="1" applyBorder="1" applyAlignment="1" applyProtection="1">
      <alignment horizontal="center" vertical="center" wrapText="1"/>
    </xf>
    <xf numFmtId="0" fontId="9" fillId="8" borderId="9" xfId="2" applyFont="1" applyFill="1" applyBorder="1" applyAlignment="1" applyProtection="1">
      <alignment horizontal="center" vertical="center" wrapText="1"/>
    </xf>
    <xf numFmtId="0" fontId="8" fillId="8" borderId="2" xfId="2" applyFont="1" applyFill="1" applyBorder="1" applyAlignment="1" applyProtection="1">
      <alignment horizontal="center" vertical="center" wrapText="1"/>
    </xf>
    <xf numFmtId="0" fontId="8" fillId="8" borderId="9" xfId="2" applyFont="1" applyFill="1" applyBorder="1" applyAlignment="1" applyProtection="1">
      <alignment horizontal="center" vertical="center" wrapText="1"/>
    </xf>
    <xf numFmtId="0" fontId="27" fillId="0" borderId="0" xfId="2" applyFont="1" applyProtection="1"/>
    <xf numFmtId="0" fontId="36" fillId="0" borderId="0" xfId="2" applyFont="1" applyFill="1" applyBorder="1" applyAlignment="1" applyProtection="1">
      <alignment horizontal="center" vertical="center"/>
    </xf>
    <xf numFmtId="0" fontId="37" fillId="0" borderId="0" xfId="2" applyFont="1" applyFill="1" applyAlignment="1" applyProtection="1">
      <alignment horizontal="right"/>
    </xf>
    <xf numFmtId="0" fontId="35" fillId="0" borderId="13" xfId="2" applyFont="1" applyFill="1" applyBorder="1" applyAlignment="1" applyProtection="1">
      <alignment horizontal="center"/>
    </xf>
    <xf numFmtId="0" fontId="35" fillId="0" borderId="0" xfId="2" applyFont="1" applyFill="1" applyBorder="1" applyAlignment="1" applyProtection="1">
      <alignment horizontal="center"/>
    </xf>
    <xf numFmtId="0" fontId="35" fillId="0" borderId="0" xfId="2" applyFont="1" applyFill="1" applyAlignment="1" applyProtection="1">
      <alignment horizontal="left"/>
    </xf>
    <xf numFmtId="0" fontId="9" fillId="8" borderId="6" xfId="2" applyNumberFormat="1" applyFont="1" applyFill="1" applyBorder="1" applyAlignment="1" applyProtection="1">
      <alignment horizontal="center"/>
    </xf>
    <xf numFmtId="0" fontId="9" fillId="8" borderId="7" xfId="2" applyNumberFormat="1" applyFont="1" applyFill="1" applyBorder="1" applyAlignment="1" applyProtection="1">
      <alignment horizontal="center"/>
    </xf>
    <xf numFmtId="0" fontId="9" fillId="8" borderId="8" xfId="2" applyNumberFormat="1" applyFont="1" applyFill="1" applyBorder="1" applyAlignment="1" applyProtection="1">
      <alignment horizontal="center"/>
    </xf>
    <xf numFmtId="0" fontId="21" fillId="12" borderId="15" xfId="0" applyFont="1" applyFill="1" applyBorder="1" applyAlignment="1">
      <alignment horizontal="center" vertical="center" wrapText="1"/>
    </xf>
    <xf numFmtId="0" fontId="21" fillId="12" borderId="19" xfId="0" applyFont="1" applyFill="1" applyBorder="1" applyAlignment="1">
      <alignment horizontal="center" vertical="center" wrapText="1"/>
    </xf>
    <xf numFmtId="0" fontId="21" fillId="11" borderId="15" xfId="0" applyFont="1" applyFill="1" applyBorder="1" applyAlignment="1">
      <alignment horizontal="center" vertical="center" wrapText="1"/>
    </xf>
    <xf numFmtId="0" fontId="21" fillId="11" borderId="19" xfId="0" applyFont="1" applyFill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0" borderId="21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</cellXfs>
  <cellStyles count="5">
    <cellStyle name="Гиперссылка" xfId="4" builtinId="8"/>
    <cellStyle name="Обычный" xfId="0" builtinId="0"/>
    <cellStyle name="Обычный_07. Электронный табель 001003 001" xfId="1"/>
    <cellStyle name="Обычный_Электронный табель УДК 000827 001" xfId="2"/>
    <cellStyle name="Финансовый" xfId="3" builtinId="3"/>
  </cellStyles>
  <dxfs count="3">
    <dxf>
      <font>
        <color auto="1"/>
      </font>
      <fill>
        <patternFill patternType="solid">
          <fgColor auto="1"/>
          <bgColor rgb="FFAA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fgColor auto="1"/>
          <bgColor rgb="FFAA0000"/>
        </patternFill>
      </fill>
    </dxf>
  </dxfs>
  <tableStyles count="0" defaultTableStyle="TableStyleMedium2" defaultPivotStyle="PivotStyleLight16"/>
  <colors>
    <mruColors>
      <color rgb="FFA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11905</xdr:colOff>
      <xdr:row>18</xdr:row>
      <xdr:rowOff>95250</xdr:rowOff>
    </xdr:from>
    <xdr:to>
      <xdr:col>38</xdr:col>
      <xdr:colOff>140495</xdr:colOff>
      <xdr:row>19</xdr:row>
      <xdr:rowOff>164306</xdr:rowOff>
    </xdr:to>
    <xdr:sp macro="" textlink="">
      <xdr:nvSpPr>
        <xdr:cNvPr id="2" name="Скругленный прямоугольник 1"/>
        <xdr:cNvSpPr/>
      </xdr:nvSpPr>
      <xdr:spPr>
        <a:xfrm>
          <a:off x="10989468" y="4655344"/>
          <a:ext cx="2486027" cy="31908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Ночные считаются в текущем месяце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40480</xdr:colOff>
      <xdr:row>14</xdr:row>
      <xdr:rowOff>183356</xdr:rowOff>
    </xdr:from>
    <xdr:to>
      <xdr:col>21</xdr:col>
      <xdr:colOff>66676</xdr:colOff>
      <xdr:row>19</xdr:row>
      <xdr:rowOff>78581</xdr:rowOff>
    </xdr:to>
    <xdr:sp macro="" textlink="">
      <xdr:nvSpPr>
        <xdr:cNvPr id="2" name="Скругленный прямоугольник 1"/>
        <xdr:cNvSpPr/>
      </xdr:nvSpPr>
      <xdr:spPr>
        <a:xfrm>
          <a:off x="3624261" y="3743325"/>
          <a:ext cx="4407696" cy="114538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Если человек уходит в отпуск или на больничный, или увольняется, то считается  общее количество отработанных дней независимо от смены. .В итоге, если с 24 отпуск, человек отработал 14 дней, из которых один предпраздничный. 13х7,2+6,2= 99,8 часов. Переработка 3,8 часа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  <xdr:twoCellAnchor>
    <xdr:from>
      <xdr:col>3</xdr:col>
      <xdr:colOff>19050</xdr:colOff>
      <xdr:row>13</xdr:row>
      <xdr:rowOff>19049</xdr:rowOff>
    </xdr:from>
    <xdr:to>
      <xdr:col>23</xdr:col>
      <xdr:colOff>266700</xdr:colOff>
      <xdr:row>14</xdr:row>
      <xdr:rowOff>76199</xdr:rowOff>
    </xdr:to>
    <xdr:sp macro="" textlink="">
      <xdr:nvSpPr>
        <xdr:cNvPr id="6" name="Левая фигурная скобка 5"/>
        <xdr:cNvSpPr/>
      </xdr:nvSpPr>
      <xdr:spPr>
        <a:xfrm rot="16200000">
          <a:off x="5791200" y="581024"/>
          <a:ext cx="304800" cy="5772150"/>
        </a:xfrm>
        <a:prstGeom prst="leftBrace">
          <a:avLst>
            <a:gd name="adj1" fmla="val 38768"/>
            <a:gd name="adj2" fmla="val 50000"/>
          </a:avLst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30</xdr:col>
      <xdr:colOff>264317</xdr:colOff>
      <xdr:row>18</xdr:row>
      <xdr:rowOff>85725</xdr:rowOff>
    </xdr:from>
    <xdr:to>
      <xdr:col>37</xdr:col>
      <xdr:colOff>297656</xdr:colOff>
      <xdr:row>19</xdr:row>
      <xdr:rowOff>154781</xdr:rowOff>
    </xdr:to>
    <xdr:sp macro="" textlink="">
      <xdr:nvSpPr>
        <xdr:cNvPr id="7" name="Скругленный прямоугольник 6"/>
        <xdr:cNvSpPr/>
      </xdr:nvSpPr>
      <xdr:spPr>
        <a:xfrm>
          <a:off x="10694192" y="4645819"/>
          <a:ext cx="2486027" cy="319087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Ночные считаются в текущем месяце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  <xdr:twoCellAnchor>
    <xdr:from>
      <xdr:col>16</xdr:col>
      <xdr:colOff>11907</xdr:colOff>
      <xdr:row>23</xdr:row>
      <xdr:rowOff>1</xdr:rowOff>
    </xdr:from>
    <xdr:to>
      <xdr:col>31</xdr:col>
      <xdr:colOff>178595</xdr:colOff>
      <xdr:row>25</xdr:row>
      <xdr:rowOff>23812</xdr:rowOff>
    </xdr:to>
    <xdr:sp macro="" textlink="">
      <xdr:nvSpPr>
        <xdr:cNvPr id="9" name="Скругленный прямоугольник 8"/>
        <xdr:cNvSpPr/>
      </xdr:nvSpPr>
      <xdr:spPr>
        <a:xfrm>
          <a:off x="6607970" y="5810251"/>
          <a:ext cx="4274344" cy="5238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Если</a:t>
          </a:r>
          <a:r>
            <a:rPr lang="ru-RU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возможно один вариант такой, а  другой  только  ночные исправить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18</xdr:row>
      <xdr:rowOff>66675</xdr:rowOff>
    </xdr:from>
    <xdr:to>
      <xdr:col>22</xdr:col>
      <xdr:colOff>35719</xdr:colOff>
      <xdr:row>20</xdr:row>
      <xdr:rowOff>190499</xdr:rowOff>
    </xdr:to>
    <xdr:sp macro="" textlink="">
      <xdr:nvSpPr>
        <xdr:cNvPr id="2" name="Скругленный прямоугольник 1"/>
        <xdr:cNvSpPr/>
      </xdr:nvSpPr>
      <xdr:spPr>
        <a:xfrm>
          <a:off x="3067050" y="4333875"/>
          <a:ext cx="4274344" cy="5238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И</a:t>
          </a:r>
          <a:r>
            <a:rPr lang="ru-RU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возможно при закрашивании ячейки в графике, проставлялись смены в табеле, хотя это наверное совсем наглость</a:t>
          </a:r>
          <a:endParaRPr lang="ru-RU">
            <a:effectLst/>
          </a:endParaRPr>
        </a:p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www.superjob.ru/proizvodstvennyj_kalend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F42"/>
  <sheetViews>
    <sheetView showZeros="0" zoomScale="80" zoomScaleNormal="80" workbookViewId="0">
      <selection activeCell="C32" sqref="C32:AL32"/>
    </sheetView>
  </sheetViews>
  <sheetFormatPr defaultColWidth="10.6640625" defaultRowHeight="12.75" x14ac:dyDescent="0.2"/>
  <cols>
    <col min="1" max="1" width="6" style="4" customWidth="1"/>
    <col min="2" max="2" width="25.5" style="9" customWidth="1"/>
    <col min="3" max="3" width="21.6640625" style="9" customWidth="1"/>
    <col min="4" max="34" width="4.83203125" style="10" customWidth="1"/>
    <col min="35" max="35" width="7.83203125" style="124" customWidth="1"/>
    <col min="36" max="38" width="7.83203125" style="11" customWidth="1"/>
    <col min="39" max="39" width="10.6640625" style="1" customWidth="1"/>
    <col min="40" max="40" width="8.6640625" style="2" customWidth="1"/>
    <col min="41" max="53" width="10.6640625" style="1" customWidth="1"/>
    <col min="54" max="54" width="10.6640625" style="46" customWidth="1"/>
    <col min="55" max="237" width="10.6640625" style="1" customWidth="1"/>
    <col min="238" max="16384" width="10.6640625" style="3"/>
  </cols>
  <sheetData>
    <row r="1" spans="1:240" ht="18" customHeight="1" x14ac:dyDescent="0.2"/>
    <row r="2" spans="1:240" ht="17.25" customHeight="1" x14ac:dyDescent="0.2">
      <c r="A2" s="172" t="s">
        <v>121</v>
      </c>
      <c r="B2" s="172"/>
      <c r="C2" s="130" t="s">
        <v>122</v>
      </c>
      <c r="D2" s="130"/>
      <c r="E2" s="131"/>
      <c r="AE2" s="174" t="s">
        <v>123</v>
      </c>
      <c r="AF2" s="174"/>
      <c r="AG2" s="174"/>
      <c r="AH2" s="174"/>
      <c r="AI2" s="174"/>
      <c r="AJ2" s="174"/>
      <c r="AK2" s="174"/>
      <c r="AL2" s="174"/>
    </row>
    <row r="3" spans="1:240" ht="15" customHeight="1" x14ac:dyDescent="0.2">
      <c r="A3" s="132"/>
      <c r="B3" s="133"/>
      <c r="C3" s="173" t="s">
        <v>16</v>
      </c>
      <c r="D3" s="173"/>
      <c r="E3" s="173"/>
      <c r="AE3" s="174" t="s">
        <v>124</v>
      </c>
      <c r="AF3" s="174"/>
      <c r="AG3" s="174"/>
      <c r="AH3" s="174"/>
      <c r="AI3" s="174"/>
      <c r="AJ3" s="174"/>
      <c r="AK3" s="174"/>
      <c r="AL3" s="174"/>
    </row>
    <row r="4" spans="1:240" ht="18.75" customHeight="1" x14ac:dyDescent="0.2">
      <c r="AE4" s="174" t="s">
        <v>125</v>
      </c>
      <c r="AF4" s="174"/>
      <c r="AG4" s="174"/>
      <c r="AH4" s="174"/>
      <c r="AI4" s="174"/>
      <c r="AJ4" s="174"/>
      <c r="AK4" s="174"/>
      <c r="AL4" s="174"/>
    </row>
    <row r="5" spans="1:240" s="20" customFormat="1" ht="19.5" customHeight="1" x14ac:dyDescent="0.25">
      <c r="A5" s="14"/>
      <c r="B5" s="117"/>
      <c r="C5" s="15"/>
      <c r="D5" s="16"/>
      <c r="E5" s="126"/>
      <c r="F5" s="126"/>
      <c r="G5" s="126"/>
      <c r="H5" s="126"/>
      <c r="I5" s="126"/>
      <c r="J5" s="126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89" t="s">
        <v>126</v>
      </c>
      <c r="AF5" s="189"/>
      <c r="AG5" s="189"/>
      <c r="AH5" s="189"/>
      <c r="AI5" s="189"/>
      <c r="AJ5" s="189"/>
      <c r="AK5" s="189"/>
      <c r="AL5" s="189"/>
      <c r="AM5" s="18"/>
      <c r="AN5" s="19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44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</row>
    <row r="6" spans="1:240" s="20" customFormat="1" ht="20.25" x14ac:dyDescent="0.3">
      <c r="A6" s="14"/>
      <c r="B6" s="15"/>
      <c r="C6" s="15"/>
      <c r="D6" s="190" t="s">
        <v>127</v>
      </c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1" t="s">
        <v>43</v>
      </c>
      <c r="S6" s="191"/>
      <c r="T6" s="191"/>
      <c r="U6" s="192">
        <v>2013</v>
      </c>
      <c r="V6" s="192"/>
      <c r="W6" s="193" t="s">
        <v>128</v>
      </c>
      <c r="X6" s="193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21"/>
      <c r="AJ6" s="17"/>
      <c r="AK6" s="17"/>
      <c r="AL6" s="17"/>
      <c r="AM6" s="18"/>
      <c r="AN6" s="19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44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</row>
    <row r="7" spans="1:240" s="30" customFormat="1" ht="11.25" customHeight="1" x14ac:dyDescent="0.25">
      <c r="A7" s="21"/>
      <c r="B7" s="22"/>
      <c r="C7" s="22"/>
      <c r="D7" s="23"/>
      <c r="E7" s="24"/>
      <c r="F7" s="24"/>
      <c r="G7" s="24"/>
      <c r="H7" s="24"/>
      <c r="I7" s="24"/>
      <c r="J7" s="25"/>
      <c r="K7" s="25"/>
      <c r="L7" s="22"/>
      <c r="M7" s="22"/>
      <c r="N7" s="26"/>
      <c r="O7" s="26"/>
      <c r="P7" s="26"/>
      <c r="Q7" s="26"/>
      <c r="R7" s="26"/>
      <c r="S7" s="26"/>
      <c r="T7" s="26"/>
      <c r="U7" s="26"/>
      <c r="V7" s="26"/>
      <c r="W7" s="27"/>
      <c r="X7" s="27"/>
      <c r="Y7" s="27"/>
      <c r="Z7" s="27"/>
      <c r="AA7" s="27"/>
      <c r="AB7" s="27"/>
      <c r="AC7" s="28"/>
      <c r="AD7" s="29"/>
      <c r="AE7" s="28"/>
      <c r="AF7" s="28"/>
      <c r="AG7" s="178"/>
      <c r="AH7" s="179"/>
      <c r="AI7" s="127"/>
      <c r="AJ7" s="176"/>
      <c r="AK7" s="177"/>
      <c r="AL7" s="128"/>
      <c r="AN7" s="19"/>
      <c r="BB7" s="45"/>
      <c r="ID7" s="31"/>
      <c r="IE7" s="31"/>
      <c r="IF7" s="31"/>
    </row>
    <row r="8" spans="1:240" s="20" customFormat="1" ht="5.25" customHeight="1" x14ac:dyDescent="0.2">
      <c r="A8" s="28"/>
      <c r="B8" s="32"/>
      <c r="C8" s="32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121"/>
      <c r="AJ8" s="17"/>
      <c r="AK8" s="17"/>
      <c r="AL8" s="17"/>
      <c r="AM8" s="18"/>
      <c r="AN8" s="19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33"/>
      <c r="AZ8" s="18"/>
      <c r="BA8" s="18"/>
      <c r="BB8" s="44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</row>
    <row r="9" spans="1:240" ht="15" customHeight="1" x14ac:dyDescent="0.25">
      <c r="A9" s="184" t="s">
        <v>120</v>
      </c>
      <c r="B9" s="186" t="s">
        <v>17</v>
      </c>
      <c r="C9" s="186" t="s">
        <v>1</v>
      </c>
      <c r="D9" s="180" t="s">
        <v>14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42" t="s">
        <v>15</v>
      </c>
      <c r="AJ9" s="143"/>
      <c r="AK9" s="144"/>
      <c r="AL9" s="145"/>
      <c r="AM9" s="148"/>
    </row>
    <row r="10" spans="1:240" s="4" customFormat="1" ht="60.95" customHeight="1" x14ac:dyDescent="0.2">
      <c r="A10" s="185"/>
      <c r="B10" s="187"/>
      <c r="C10" s="187"/>
      <c r="D10" s="119">
        <f>DATE(год,MATCH(месяц,Праздники!$H$7:$H$18,0),1)</f>
        <v>41395</v>
      </c>
      <c r="E10" s="119">
        <f t="shared" ref="E10:AF10" si="0">IF((DAY(D10)&lt;DAY(EOMONTH($D$10,0)))*(DAY(D10)&gt;0),D10+1,0)</f>
        <v>41396</v>
      </c>
      <c r="F10" s="119">
        <f t="shared" si="0"/>
        <v>41397</v>
      </c>
      <c r="G10" s="149">
        <f t="shared" si="0"/>
        <v>41398</v>
      </c>
      <c r="H10" s="149">
        <f t="shared" si="0"/>
        <v>41399</v>
      </c>
      <c r="I10" s="119">
        <f t="shared" si="0"/>
        <v>41400</v>
      </c>
      <c r="J10" s="119">
        <f t="shared" si="0"/>
        <v>41401</v>
      </c>
      <c r="K10" s="119">
        <f t="shared" si="0"/>
        <v>41402</v>
      </c>
      <c r="L10" s="119">
        <f t="shared" si="0"/>
        <v>41403</v>
      </c>
      <c r="M10" s="119">
        <f t="shared" si="0"/>
        <v>41404</v>
      </c>
      <c r="N10" s="149">
        <f t="shared" si="0"/>
        <v>41405</v>
      </c>
      <c r="O10" s="149">
        <f t="shared" si="0"/>
        <v>41406</v>
      </c>
      <c r="P10" s="119">
        <f t="shared" si="0"/>
        <v>41407</v>
      </c>
      <c r="Q10" s="119">
        <f t="shared" si="0"/>
        <v>41408</v>
      </c>
      <c r="R10" s="119">
        <f t="shared" si="0"/>
        <v>41409</v>
      </c>
      <c r="S10" s="119">
        <f t="shared" si="0"/>
        <v>41410</v>
      </c>
      <c r="T10" s="119">
        <f t="shared" si="0"/>
        <v>41411</v>
      </c>
      <c r="U10" s="149">
        <f t="shared" si="0"/>
        <v>41412</v>
      </c>
      <c r="V10" s="149">
        <f t="shared" si="0"/>
        <v>41413</v>
      </c>
      <c r="W10" s="119">
        <f t="shared" si="0"/>
        <v>41414</v>
      </c>
      <c r="X10" s="119">
        <f t="shared" si="0"/>
        <v>41415</v>
      </c>
      <c r="Y10" s="119">
        <f t="shared" si="0"/>
        <v>41416</v>
      </c>
      <c r="Z10" s="119">
        <f t="shared" si="0"/>
        <v>41417</v>
      </c>
      <c r="AA10" s="119">
        <f t="shared" si="0"/>
        <v>41418</v>
      </c>
      <c r="AB10" s="149">
        <f t="shared" si="0"/>
        <v>41419</v>
      </c>
      <c r="AC10" s="149">
        <f t="shared" si="0"/>
        <v>41420</v>
      </c>
      <c r="AD10" s="119">
        <f t="shared" si="0"/>
        <v>41421</v>
      </c>
      <c r="AE10" s="119">
        <f t="shared" si="0"/>
        <v>41422</v>
      </c>
      <c r="AF10" s="119">
        <f t="shared" si="0"/>
        <v>41423</v>
      </c>
      <c r="AG10" s="119">
        <f>IF((DAY(AF10)&lt;DAY(EOMONTH($D$10,0)))*(DAY(AF10)&gt;0),AF10+1,0)</f>
        <v>41424</v>
      </c>
      <c r="AH10" s="119">
        <f>IF((DAY(AG10)&lt;DAY(EOMONTH($D$10,0)))*(DAY(AG10)&gt;0),AG10+1,0)</f>
        <v>41425</v>
      </c>
      <c r="AI10" s="146" t="s">
        <v>44</v>
      </c>
      <c r="AJ10" s="147" t="s">
        <v>62</v>
      </c>
      <c r="AK10" s="147" t="s">
        <v>45</v>
      </c>
      <c r="AL10" s="147" t="s">
        <v>61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46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5"/>
      <c r="IE10" s="5"/>
      <c r="IF10" s="5"/>
    </row>
    <row r="11" spans="1:240" s="8" customFormat="1" ht="20.100000000000001" customHeight="1" x14ac:dyDescent="0.2">
      <c r="A11" s="120">
        <v>1</v>
      </c>
      <c r="B11" s="37" t="s">
        <v>23</v>
      </c>
      <c r="C11" s="38" t="s">
        <v>18</v>
      </c>
      <c r="D11" s="134">
        <v>15</v>
      </c>
      <c r="E11" s="134">
        <v>9</v>
      </c>
      <c r="F11" s="134"/>
      <c r="G11" s="134"/>
      <c r="H11" s="134"/>
      <c r="I11" s="134">
        <v>15</v>
      </c>
      <c r="J11" s="134">
        <v>9</v>
      </c>
      <c r="K11" s="134"/>
      <c r="L11" s="134"/>
      <c r="M11" s="134"/>
      <c r="N11" s="134">
        <v>15</v>
      </c>
      <c r="O11" s="134">
        <v>9</v>
      </c>
      <c r="P11" s="134"/>
      <c r="Q11" s="134"/>
      <c r="R11" s="134"/>
      <c r="S11" s="134">
        <v>15</v>
      </c>
      <c r="T11" s="134">
        <v>9</v>
      </c>
      <c r="U11" s="134"/>
      <c r="V11" s="134"/>
      <c r="W11" s="134"/>
      <c r="X11" s="134">
        <v>15</v>
      </c>
      <c r="Y11" s="134">
        <v>9</v>
      </c>
      <c r="Z11" s="134"/>
      <c r="AA11" s="134"/>
      <c r="AB11" s="134"/>
      <c r="AC11" s="134">
        <v>15</v>
      </c>
      <c r="AD11" s="134">
        <v>9</v>
      </c>
      <c r="AE11" s="134"/>
      <c r="AF11" s="134"/>
      <c r="AG11" s="134"/>
      <c r="AH11" s="134">
        <v>15</v>
      </c>
      <c r="AI11" s="135">
        <f>SUMIF($D$10:$AH$10,"&gt;0",D11:AH11)</f>
        <v>159</v>
      </c>
      <c r="AJ11" s="13">
        <f t="array" ref="AJ11">SUMPRODUCT(ISNUMBER(MATCH(D$10:AH$10,Праздники!$E$8:$E$21,0))*IF(ISNUMBER(D11:AH11),D11:AH11,0))</f>
        <v>15</v>
      </c>
      <c r="AK11" s="136">
        <f t="shared" ref="AK11:AK29" si="1">COUNTIFS(D11:AH11,"15",День,"&gt;0")*2+COUNTIFS(D11:AH11,"9",День,"&gt;0")*6+IF($D11=9,2,0)-SUMPRODUCT(($AE$10:$AH$10=EOMONTH($D$10,0))*(AE11:AH11=15)*2)</f>
        <v>48</v>
      </c>
      <c r="AL11" s="118">
        <f>IF(AI11=0,"",'Табель май'!AI11-INDEX('2013'!$B$35:$Q$35,MATCH(месяц,'2013'!$B$27:$Q$27,0)))</f>
        <v>30.400000000000006</v>
      </c>
      <c r="AM11" s="7" t="s">
        <v>134</v>
      </c>
      <c r="AN11" s="1"/>
      <c r="AO11" s="1"/>
      <c r="AP11" s="1"/>
      <c r="AQ11" s="1"/>
      <c r="AR11" s="49">
        <v>15</v>
      </c>
      <c r="AS11" s="1"/>
      <c r="AT11" s="1"/>
      <c r="AU11" s="1"/>
      <c r="AV11" s="1"/>
      <c r="AW11" s="1"/>
      <c r="AX11" s="1"/>
      <c r="AY11" s="1"/>
      <c r="AZ11" s="1"/>
      <c r="BA11" s="1"/>
      <c r="BB11" s="49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</row>
    <row r="12" spans="1:240" s="8" customFormat="1" ht="20.100000000000001" customHeight="1" x14ac:dyDescent="0.2">
      <c r="A12" s="39">
        <f t="shared" ref="A12:A29" si="2">A11+1</f>
        <v>2</v>
      </c>
      <c r="B12" s="40" t="s">
        <v>19</v>
      </c>
      <c r="C12" s="41" t="s"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122">
        <f t="shared" ref="AI12:AI29" si="3">SUMIF($D$10:$AH$10,"&gt;0",D12:AH12)</f>
        <v>0</v>
      </c>
      <c r="AJ12" s="137">
        <f t="array" ref="AJ12">SUMPRODUCT(ISNUMBER(MATCH(D$10:AH$10,Праздники!$E$8:$E$21,0))*IF(ISNUMBER(D12:AH12),D12:AH12,0))</f>
        <v>0</v>
      </c>
      <c r="AK12" s="138">
        <f t="shared" si="1"/>
        <v>0</v>
      </c>
      <c r="AL12" s="139" t="str">
        <f>IF(AI12=0,"",'Табель май'!AI12-INDEX('2013'!$B$35:$Q$35,MATCH(месяц,'2013'!$B$27:$Q$27,0)))</f>
        <v/>
      </c>
      <c r="AM12" s="7" t="s">
        <v>134</v>
      </c>
      <c r="AN12" s="1"/>
      <c r="AO12" s="1"/>
      <c r="AP12" s="1"/>
      <c r="AQ12" s="1"/>
      <c r="AR12" s="49">
        <v>9</v>
      </c>
      <c r="AS12" s="1"/>
      <c r="AT12" s="1"/>
      <c r="AU12" s="1"/>
      <c r="AV12" s="1"/>
      <c r="AW12" s="1"/>
      <c r="AX12" s="1"/>
      <c r="AY12" s="1"/>
      <c r="AZ12" s="1"/>
      <c r="BA12" s="1"/>
      <c r="BB12" s="48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</row>
    <row r="13" spans="1:240" s="8" customFormat="1" ht="20.100000000000001" customHeight="1" x14ac:dyDescent="0.2">
      <c r="A13" s="36">
        <f t="shared" si="2"/>
        <v>3</v>
      </c>
      <c r="B13" s="37" t="s">
        <v>20</v>
      </c>
      <c r="C13" s="38" t="s">
        <v>18</v>
      </c>
      <c r="D13" s="134"/>
      <c r="E13" s="134">
        <v>15</v>
      </c>
      <c r="F13" s="134">
        <v>9</v>
      </c>
      <c r="G13" s="134"/>
      <c r="H13" s="134"/>
      <c r="I13" s="134">
        <v>15</v>
      </c>
      <c r="J13" s="134">
        <v>9</v>
      </c>
      <c r="K13" s="134"/>
      <c r="L13" s="134"/>
      <c r="M13" s="134">
        <v>15</v>
      </c>
      <c r="N13" s="134">
        <v>9</v>
      </c>
      <c r="O13" s="134"/>
      <c r="P13" s="134"/>
      <c r="Q13" s="134">
        <v>15</v>
      </c>
      <c r="R13" s="134">
        <v>9</v>
      </c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5">
        <f t="shared" si="3"/>
        <v>96</v>
      </c>
      <c r="AJ13" s="13">
        <f t="array" ref="AJ13">SUMPRODUCT(ISNUMBER(MATCH(D$10:AH$10,Праздники!$E$8:$E$21,0))*IF(ISNUMBER(D13:AH13),D13:AH13,0))</f>
        <v>0</v>
      </c>
      <c r="AK13" s="136">
        <f t="shared" si="1"/>
        <v>32</v>
      </c>
      <c r="AL13" s="118">
        <f>IF(AI13=0,"",'Табель май'!AI13-INDEX('2013'!$B$35:$Q$35,MATCH(месяц,'2013'!$B$27:$Q$27,0)))</f>
        <v>-32.599999999999994</v>
      </c>
      <c r="AM13" s="7" t="s">
        <v>134</v>
      </c>
      <c r="AN13" s="1"/>
      <c r="AO13" s="1"/>
      <c r="AP13" s="1"/>
      <c r="AQ13" s="1"/>
      <c r="AR13" s="49">
        <v>1</v>
      </c>
      <c r="AS13" s="1"/>
      <c r="AT13" s="1"/>
      <c r="AU13" s="1"/>
      <c r="AV13" s="1"/>
      <c r="AW13" s="1"/>
      <c r="AX13" s="1"/>
      <c r="AY13" s="1"/>
      <c r="AZ13" s="1"/>
      <c r="BA13" s="1"/>
      <c r="BB13" s="48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</row>
    <row r="14" spans="1:240" s="8" customFormat="1" ht="20.100000000000001" customHeight="1" x14ac:dyDescent="0.2">
      <c r="A14" s="39">
        <f t="shared" si="2"/>
        <v>4</v>
      </c>
      <c r="B14" s="40" t="s">
        <v>21</v>
      </c>
      <c r="C14" s="41" t="s"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122">
        <f t="shared" si="3"/>
        <v>0</v>
      </c>
      <c r="AJ14" s="137">
        <f t="array" ref="AJ14">SUMPRODUCT(ISNUMBER(MATCH(D$10:AH$10,Праздники!$E$8:$E$21,0))*IF(ISNUMBER(D14:AH14),D14:AH14,0))</f>
        <v>0</v>
      </c>
      <c r="AK14" s="138">
        <f t="shared" si="1"/>
        <v>0</v>
      </c>
      <c r="AL14" s="139" t="str">
        <f>IF(AI14=0,"",'Табель май'!AI14-INDEX('2013'!$B$35:$Q$35,MATCH(месяц,'2013'!$B$27:$Q$27,0)))</f>
        <v/>
      </c>
      <c r="AM14" s="7" t="s">
        <v>134</v>
      </c>
      <c r="AN14" s="1"/>
      <c r="AO14" s="1"/>
      <c r="AP14" s="1"/>
      <c r="AQ14" s="1"/>
      <c r="AR14" s="49">
        <v>2</v>
      </c>
      <c r="AS14" s="1"/>
      <c r="AT14" s="1"/>
      <c r="AU14" s="1"/>
      <c r="AV14" s="1"/>
      <c r="AW14" s="1"/>
      <c r="AX14" s="1"/>
      <c r="AY14" s="1"/>
      <c r="AZ14" s="1"/>
      <c r="BA14" s="1"/>
      <c r="BB14" s="48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</row>
    <row r="15" spans="1:240" s="8" customFormat="1" ht="20.100000000000001" customHeight="1" x14ac:dyDescent="0.2">
      <c r="A15" s="36">
        <f t="shared" si="2"/>
        <v>5</v>
      </c>
      <c r="B15" s="37" t="s">
        <v>22</v>
      </c>
      <c r="C15" s="38" t="s">
        <v>18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5">
        <f t="shared" si="3"/>
        <v>0</v>
      </c>
      <c r="AJ15" s="13">
        <f t="array" ref="AJ15">SUMPRODUCT(ISNUMBER(MATCH(D$10:AH$10,Праздники!$E$8:$E$21,0))*IF(ISNUMBER(D15:AH15),D15:AH15,0))</f>
        <v>0</v>
      </c>
      <c r="AK15" s="136">
        <f t="shared" si="1"/>
        <v>0</v>
      </c>
      <c r="AL15" s="118" t="str">
        <f>IF(AI15=0,"",'Табель май'!AI15-INDEX('2013'!$B$35:$Q$35,MATCH(месяц,'2013'!$B$27:$Q$27,0)))</f>
        <v/>
      </c>
      <c r="AM15" s="7" t="s">
        <v>134</v>
      </c>
      <c r="AN15" s="1"/>
      <c r="AO15" s="1"/>
      <c r="AP15" s="1"/>
      <c r="AQ15" s="1"/>
      <c r="AR15" s="49">
        <v>3</v>
      </c>
      <c r="AS15" s="1"/>
      <c r="AT15" s="1"/>
      <c r="AU15" s="1"/>
      <c r="AV15" s="1"/>
      <c r="AW15" s="1"/>
      <c r="AX15" s="1"/>
      <c r="AY15" s="1"/>
      <c r="AZ15" s="1"/>
      <c r="BA15" s="1"/>
      <c r="BB15" s="48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</row>
    <row r="16" spans="1:240" s="8" customFormat="1" ht="20.100000000000001" customHeight="1" x14ac:dyDescent="0.2">
      <c r="A16" s="39">
        <f t="shared" si="2"/>
        <v>6</v>
      </c>
      <c r="B16" s="42" t="s">
        <v>24</v>
      </c>
      <c r="C16" s="42" t="s">
        <v>38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122">
        <f t="shared" si="3"/>
        <v>0</v>
      </c>
      <c r="AJ16" s="137">
        <f t="array" ref="AJ16">SUMPRODUCT(ISNUMBER(MATCH(D$10:AH$10,Праздники!$E$8:$E$21,0))*IF(ISNUMBER(D16:AH16),D16:AH16,0))</f>
        <v>0</v>
      </c>
      <c r="AK16" s="138">
        <f t="shared" si="1"/>
        <v>0</v>
      </c>
      <c r="AL16" s="139" t="str">
        <f>IF(AI16=0,"",'Табель май'!AI16-INDEX('2013'!$B$35:$Q$35,MATCH(месяц,'2013'!$B$27:$Q$27,0)))</f>
        <v/>
      </c>
      <c r="AM16" s="7" t="s">
        <v>134</v>
      </c>
      <c r="AN16" s="1"/>
      <c r="AO16" s="1"/>
      <c r="AP16" s="1"/>
      <c r="AQ16" s="1"/>
      <c r="AR16" s="49">
        <v>4</v>
      </c>
      <c r="AS16" s="1"/>
      <c r="AT16" s="1"/>
      <c r="AU16" s="1"/>
      <c r="AV16" s="1"/>
      <c r="AW16" s="1"/>
      <c r="AX16" s="1"/>
      <c r="AY16" s="1"/>
      <c r="AZ16" s="1"/>
      <c r="BA16" s="1"/>
      <c r="BB16" s="48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</row>
    <row r="17" spans="1:54" s="6" customFormat="1" ht="20.100000000000001" customHeight="1" x14ac:dyDescent="0.2">
      <c r="A17" s="36">
        <f t="shared" si="2"/>
        <v>7</v>
      </c>
      <c r="B17" s="38" t="s">
        <v>25</v>
      </c>
      <c r="C17" s="38" t="s">
        <v>38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5">
        <f t="shared" si="3"/>
        <v>0</v>
      </c>
      <c r="AJ17" s="13">
        <f t="array" ref="AJ17">SUMPRODUCT(ISNUMBER(MATCH(D$10:AH$10,Праздники!$E$8:$E$21,0))*IF(ISNUMBER(D17:AH17),D17:AH17,0))</f>
        <v>0</v>
      </c>
      <c r="AK17" s="136">
        <f t="shared" si="1"/>
        <v>0</v>
      </c>
      <c r="AL17" s="118" t="str">
        <f>IF(AI17=0,"",'Табель май'!AI17-INDEX('2013'!$B$34:$Q$34,MATCH(месяц,'2013'!$B$27:$Q$27,0)))</f>
        <v/>
      </c>
      <c r="AM17" s="7" t="s">
        <v>135</v>
      </c>
      <c r="AN17" s="2"/>
      <c r="AR17" s="129">
        <v>5</v>
      </c>
      <c r="BB17" s="48"/>
    </row>
    <row r="18" spans="1:54" ht="20.100000000000001" customHeight="1" x14ac:dyDescent="0.2">
      <c r="A18" s="39">
        <f t="shared" si="2"/>
        <v>8</v>
      </c>
      <c r="B18" s="42" t="s">
        <v>26</v>
      </c>
      <c r="C18" s="42" t="s">
        <v>38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140">
        <f t="shared" si="3"/>
        <v>0</v>
      </c>
      <c r="AJ18" s="137">
        <f t="array" ref="AJ18">SUMPRODUCT(ISNUMBER(MATCH(D$10:AH$10,Праздники!$E$8:$E$21,0))*IF(ISNUMBER(D18:AH18),D18:AH18,0))</f>
        <v>0</v>
      </c>
      <c r="AK18" s="138">
        <f t="shared" si="1"/>
        <v>0</v>
      </c>
      <c r="AL18" s="139" t="str">
        <f>IF(AI18=0,"",'Табель май'!AI18-INDEX('2013'!$B$35:$Q$35,MATCH(месяц,'2013'!$B$27:$Q$27,0)))</f>
        <v/>
      </c>
      <c r="AM18" s="7" t="s">
        <v>134</v>
      </c>
      <c r="AR18" s="129">
        <v>6</v>
      </c>
      <c r="BB18" s="48"/>
    </row>
    <row r="19" spans="1:54" ht="20.100000000000001" customHeight="1" x14ac:dyDescent="0.2">
      <c r="A19" s="36">
        <f t="shared" si="2"/>
        <v>9</v>
      </c>
      <c r="B19" s="38" t="s">
        <v>27</v>
      </c>
      <c r="C19" s="38" t="s">
        <v>39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5">
        <f t="shared" si="3"/>
        <v>0</v>
      </c>
      <c r="AJ19" s="13">
        <f t="array" ref="AJ19">SUMPRODUCT(ISNUMBER(MATCH(D$10:AH$10,Праздники!$E$8:$E$21,0))*IF(ISNUMBER(D19:AH19),D19:AH19,0))</f>
        <v>0</v>
      </c>
      <c r="AK19" s="136">
        <f t="shared" si="1"/>
        <v>0</v>
      </c>
      <c r="AL19" s="118" t="str">
        <f>IF(AI19=0,"",'Табель май'!AI19-INDEX('2013'!$B$35:$Q$35,MATCH(месяц,'2013'!$B$27:$Q$27,0)))</f>
        <v/>
      </c>
      <c r="AM19" s="7" t="s">
        <v>134</v>
      </c>
      <c r="AR19" s="129">
        <v>7</v>
      </c>
      <c r="BB19" s="48"/>
    </row>
    <row r="20" spans="1:54" ht="20.100000000000001" customHeight="1" x14ac:dyDescent="0.2">
      <c r="A20" s="39">
        <f t="shared" si="2"/>
        <v>10</v>
      </c>
      <c r="B20" s="40" t="s">
        <v>28</v>
      </c>
      <c r="C20" s="42" t="s">
        <v>38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140">
        <f t="shared" si="3"/>
        <v>0</v>
      </c>
      <c r="AJ20" s="137">
        <f t="array" ref="AJ20">SUMPRODUCT(ISNUMBER(MATCH(D$10:AH$10,Праздники!$E$8:$E$21,0))*IF(ISNUMBER(D20:AH20),D20:AH20,0))</f>
        <v>0</v>
      </c>
      <c r="AK20" s="138">
        <f t="shared" si="1"/>
        <v>0</v>
      </c>
      <c r="AL20" s="139" t="str">
        <f>IF(AI20=0,"",'Табель май'!AI20-INDEX('2013'!$B$35:$Q$35,MATCH(месяц,'2013'!$B$27:$Q$27,0)))</f>
        <v/>
      </c>
      <c r="AM20" s="7" t="s">
        <v>134</v>
      </c>
      <c r="AR20" s="129">
        <v>8</v>
      </c>
      <c r="BB20" s="48"/>
    </row>
    <row r="21" spans="1:54" ht="20.100000000000001" customHeight="1" x14ac:dyDescent="0.2">
      <c r="A21" s="36">
        <f t="shared" si="2"/>
        <v>11</v>
      </c>
      <c r="B21" s="37" t="s">
        <v>29</v>
      </c>
      <c r="C21" s="38" t="s">
        <v>38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>
        <v>15</v>
      </c>
      <c r="AI21" s="135">
        <f t="shared" si="3"/>
        <v>15</v>
      </c>
      <c r="AJ21" s="13">
        <f t="array" ref="AJ21">SUMPRODUCT(ISNUMBER(MATCH(D$10:AH$10,Праздники!$E$8:$E$21,0))*IF(ISNUMBER(D21:AH21),D21:AH21,0))</f>
        <v>0</v>
      </c>
      <c r="AK21" s="152">
        <v>2</v>
      </c>
      <c r="AL21" s="118">
        <f>IF(AI21=0,"",'Табель май'!AI21-INDEX('2013'!$B$35:$Q$35,MATCH(месяц,'2013'!$B$27:$Q$27,0)))</f>
        <v>-113.6</v>
      </c>
      <c r="AM21" s="7" t="s">
        <v>134</v>
      </c>
      <c r="AR21" s="129">
        <v>1.2</v>
      </c>
      <c r="BB21" s="48"/>
    </row>
    <row r="22" spans="1:54" ht="20.100000000000001" customHeight="1" x14ac:dyDescent="0.2">
      <c r="A22" s="39">
        <f t="shared" si="2"/>
        <v>12</v>
      </c>
      <c r="B22" s="40" t="s">
        <v>30</v>
      </c>
      <c r="C22" s="42" t="s">
        <v>40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140">
        <f t="shared" si="3"/>
        <v>0</v>
      </c>
      <c r="AJ22" s="137">
        <f t="array" ref="AJ22">SUMPRODUCT(ISNUMBER(MATCH(D$10:AH$10,Праздники!$E$8:$E$21,0))*IF(ISNUMBER(D22:AH22),D22:AH22,0))</f>
        <v>0</v>
      </c>
      <c r="AK22" s="138">
        <f t="shared" si="1"/>
        <v>0</v>
      </c>
      <c r="AL22" s="139" t="str">
        <f>IF(AI22=0,"",'Табель май'!AI22-INDEX('2013'!$B$35:$Q$35,MATCH(месяц,'2013'!$B$27:$Q$27,0)))</f>
        <v/>
      </c>
      <c r="AM22" s="7" t="s">
        <v>134</v>
      </c>
      <c r="AR22" s="129">
        <v>2.2000000000000002</v>
      </c>
      <c r="BB22" s="48"/>
    </row>
    <row r="23" spans="1:54" ht="20.100000000000001" customHeight="1" x14ac:dyDescent="0.2">
      <c r="A23" s="36">
        <f t="shared" si="2"/>
        <v>13</v>
      </c>
      <c r="B23" s="38" t="s">
        <v>31</v>
      </c>
      <c r="C23" s="43" t="s">
        <v>41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5">
        <f t="shared" si="3"/>
        <v>0</v>
      </c>
      <c r="AJ23" s="13">
        <f t="array" ref="AJ23">SUMPRODUCT(ISNUMBER(MATCH(D$10:AH$10,Праздники!$E$8:$E$21,0))*IF(ISNUMBER(D23:AH23),D23:AH23,0))</f>
        <v>0</v>
      </c>
      <c r="AK23" s="136">
        <f t="shared" si="1"/>
        <v>0</v>
      </c>
      <c r="AL23" s="118" t="str">
        <f>IF(AI23=0,"",'Табель май'!AI23-INDEX('2013'!$B$35:$Q$35,MATCH(месяц,'2013'!$B$27:$Q$27,0)))</f>
        <v/>
      </c>
      <c r="AM23" s="7" t="s">
        <v>134</v>
      </c>
      <c r="AR23" s="129">
        <v>3.2</v>
      </c>
      <c r="BB23" s="48"/>
    </row>
    <row r="24" spans="1:54" ht="20.100000000000001" customHeight="1" x14ac:dyDescent="0.2">
      <c r="A24" s="39">
        <f t="shared" si="2"/>
        <v>14</v>
      </c>
      <c r="B24" s="40" t="s">
        <v>32</v>
      </c>
      <c r="C24" s="42" t="s">
        <v>41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140">
        <f t="shared" si="3"/>
        <v>0</v>
      </c>
      <c r="AJ24" s="137">
        <f t="array" ref="AJ24">SUMPRODUCT(ISNUMBER(MATCH(D$10:AH$10,Праздники!$E$8:$E$21,0))*IF(ISNUMBER(D24:AH24),D24:AH24,0))</f>
        <v>0</v>
      </c>
      <c r="AK24" s="138">
        <f t="shared" si="1"/>
        <v>0</v>
      </c>
      <c r="AL24" s="139" t="str">
        <f>IF(AI24=0,"",'Табель май'!AI24-INDEX('2013'!$B$35:$Q$35,MATCH(месяц,'2013'!$B$27:$Q$27,0)))</f>
        <v/>
      </c>
      <c r="AM24" s="7" t="s">
        <v>134</v>
      </c>
      <c r="AR24" s="129">
        <v>4.2</v>
      </c>
      <c r="BB24" s="48"/>
    </row>
    <row r="25" spans="1:54" ht="20.100000000000001" customHeight="1" x14ac:dyDescent="0.2">
      <c r="A25" s="36">
        <f t="shared" si="2"/>
        <v>15</v>
      </c>
      <c r="B25" s="37" t="s">
        <v>33</v>
      </c>
      <c r="C25" s="38" t="s">
        <v>42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5">
        <f t="shared" si="3"/>
        <v>0</v>
      </c>
      <c r="AJ25" s="13">
        <f t="array" ref="AJ25">SUMPRODUCT(ISNUMBER(MATCH(D$10:AH$10,Праздники!$E$8:$E$21,0))*IF(ISNUMBER(D25:AH25),D25:AH25,0))</f>
        <v>0</v>
      </c>
      <c r="AK25" s="136">
        <f t="shared" si="1"/>
        <v>0</v>
      </c>
      <c r="AL25" s="118" t="str">
        <f>IF(AI25=0,"",'Табель май'!AI25-INDEX('2013'!$B$34:$Q$34,MATCH(месяц,'2013'!$B$27:$Q$27,0)))</f>
        <v/>
      </c>
      <c r="AM25" s="1" t="s">
        <v>135</v>
      </c>
      <c r="AR25" s="129">
        <v>4.3</v>
      </c>
      <c r="BB25" s="48"/>
    </row>
    <row r="26" spans="1:54" ht="20.100000000000001" customHeight="1" x14ac:dyDescent="0.2">
      <c r="A26" s="39">
        <f t="shared" si="2"/>
        <v>16</v>
      </c>
      <c r="B26" s="40" t="s">
        <v>34</v>
      </c>
      <c r="C26" s="42" t="s">
        <v>42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140">
        <f t="shared" si="3"/>
        <v>0</v>
      </c>
      <c r="AJ26" s="137">
        <f t="array" ref="AJ26">SUMPRODUCT(ISNUMBER(MATCH(D$10:AH$10,Праздники!$E$8:$E$21,0))*IF(ISNUMBER(D26:AH26),D26:AH26,0))</f>
        <v>0</v>
      </c>
      <c r="AK26" s="138">
        <f t="shared" si="1"/>
        <v>0</v>
      </c>
      <c r="AL26" s="139" t="str">
        <f>IF(AI26=0,"",'Табель май'!AI26-INDEX('2013'!$B$34:$Q$34,MATCH(месяц,'2013'!$B$27:$Q$27,0)))</f>
        <v/>
      </c>
      <c r="AM26" s="1" t="s">
        <v>135</v>
      </c>
      <c r="AR26" s="129">
        <v>4.4000000000000004</v>
      </c>
      <c r="BB26" s="48"/>
    </row>
    <row r="27" spans="1:54" ht="20.100000000000001" customHeight="1" x14ac:dyDescent="0.2">
      <c r="A27" s="36">
        <f t="shared" si="2"/>
        <v>17</v>
      </c>
      <c r="B27" s="37" t="s">
        <v>35</v>
      </c>
      <c r="C27" s="38" t="s">
        <v>42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5">
        <f t="shared" si="3"/>
        <v>0</v>
      </c>
      <c r="AJ27" s="13">
        <f t="array" ref="AJ27">SUMPRODUCT(ISNUMBER(MATCH(D$10:AH$10,Праздники!$E$8:$E$21,0))*IF(ISNUMBER(D27:AH27),D27:AH27,0))</f>
        <v>0</v>
      </c>
      <c r="AK27" s="136">
        <f t="shared" si="1"/>
        <v>0</v>
      </c>
      <c r="AL27" s="118" t="str">
        <f>IF(AI27=0,"",'Табель май'!AI27-INDEX('2013'!$B$34:$Q$34,MATCH(месяц,'2013'!$B$27:$Q$27,0)))</f>
        <v/>
      </c>
      <c r="AM27" s="1" t="s">
        <v>135</v>
      </c>
      <c r="AR27" s="129">
        <v>4.5</v>
      </c>
      <c r="BB27" s="48"/>
    </row>
    <row r="28" spans="1:54" ht="20.100000000000001" customHeight="1" x14ac:dyDescent="0.2">
      <c r="A28" s="39">
        <f t="shared" si="2"/>
        <v>18</v>
      </c>
      <c r="B28" s="40" t="s">
        <v>36</v>
      </c>
      <c r="C28" s="42" t="s">
        <v>42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140">
        <f t="shared" si="3"/>
        <v>0</v>
      </c>
      <c r="AJ28" s="137">
        <f t="array" ref="AJ28">SUMPRODUCT(ISNUMBER(MATCH(D$10:AH$10,Праздники!$E$8:$E$21,0))*IF(ISNUMBER(D28:AH28),D28:AH28,0))</f>
        <v>0</v>
      </c>
      <c r="AK28" s="138">
        <f t="shared" si="1"/>
        <v>0</v>
      </c>
      <c r="AL28" s="139" t="str">
        <f>IF(AI28=0,"",'Табель май'!AI28-INDEX('2013'!$B$34:$Q$34,MATCH(месяц,'2013'!$B$27:$Q$27,0)))</f>
        <v/>
      </c>
      <c r="AM28" s="1" t="s">
        <v>135</v>
      </c>
      <c r="AR28" s="129">
        <v>1.4</v>
      </c>
      <c r="BB28" s="49"/>
    </row>
    <row r="29" spans="1:54" ht="20.100000000000001" customHeight="1" x14ac:dyDescent="0.2">
      <c r="A29" s="51">
        <f t="shared" si="2"/>
        <v>19</v>
      </c>
      <c r="B29" s="52" t="s">
        <v>37</v>
      </c>
      <c r="C29" s="53" t="s">
        <v>42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35">
        <f t="shared" si="3"/>
        <v>0</v>
      </c>
      <c r="AJ29" s="13">
        <f t="array" ref="AJ29">SUMPRODUCT(ISNUMBER(MATCH(D$10:AH$10,Праздники!$E$8:$E$21,0))*IF(ISNUMBER(D29:AH29),D29:AH29,0))</f>
        <v>0</v>
      </c>
      <c r="AK29" s="136">
        <f t="shared" si="1"/>
        <v>0</v>
      </c>
      <c r="AL29" s="118" t="str">
        <f>IF(AI29=0,"",'Табель май'!AI29-INDEX('2013'!$B$34:$Q$34,MATCH(месяц,'2013'!$B$27:$Q$27,0)))</f>
        <v/>
      </c>
      <c r="AM29" s="1" t="s">
        <v>135</v>
      </c>
      <c r="AR29" s="129">
        <v>2.4</v>
      </c>
      <c r="BB29" s="49"/>
    </row>
    <row r="30" spans="1:54" ht="20.100000000000001" customHeight="1" x14ac:dyDescent="0.2">
      <c r="B30" s="12"/>
      <c r="C30" s="12"/>
      <c r="AI30" s="123"/>
      <c r="AJ30" s="50"/>
      <c r="AL30" s="50"/>
      <c r="AR30" s="129">
        <v>3.4</v>
      </c>
      <c r="BB30" s="49"/>
    </row>
    <row r="31" spans="1:54" ht="20.100000000000001" customHeight="1" x14ac:dyDescent="0.3">
      <c r="A31" s="183" t="s">
        <v>129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R31" s="129">
        <v>4.4000000000000004</v>
      </c>
      <c r="BB31" s="49"/>
    </row>
    <row r="32" spans="1:54" ht="20.100000000000001" customHeight="1" x14ac:dyDescent="0.2">
      <c r="B32" s="12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R32" s="129">
        <v>5.4</v>
      </c>
      <c r="BB32" s="47"/>
    </row>
    <row r="33" spans="2:44" ht="20.100000000000001" customHeight="1" x14ac:dyDescent="0.2">
      <c r="B33" s="12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R33" s="129">
        <v>6.4</v>
      </c>
    </row>
    <row r="34" spans="2:44" ht="20.100000000000001" customHeight="1" x14ac:dyDescent="0.2">
      <c r="B34" s="12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R34" s="129">
        <v>7.4</v>
      </c>
    </row>
    <row r="35" spans="2:44" ht="20.100000000000001" customHeight="1" x14ac:dyDescent="0.2">
      <c r="B35" s="12"/>
      <c r="C35" s="12"/>
      <c r="AR35" s="129">
        <v>8.4</v>
      </c>
    </row>
    <row r="36" spans="2:44" ht="20.100000000000001" customHeight="1" x14ac:dyDescent="0.2">
      <c r="B36" s="12"/>
      <c r="C36" s="12"/>
      <c r="AR36" s="49" t="s">
        <v>96</v>
      </c>
    </row>
    <row r="37" spans="2:44" ht="20.100000000000001" customHeight="1" x14ac:dyDescent="0.2">
      <c r="B37" s="12"/>
      <c r="C37" s="12"/>
      <c r="AR37" s="49" t="s">
        <v>130</v>
      </c>
    </row>
    <row r="38" spans="2:44" ht="20.100000000000001" customHeight="1" x14ac:dyDescent="0.2">
      <c r="B38" s="12"/>
      <c r="C38" s="12"/>
      <c r="AR38" s="49" t="s">
        <v>97</v>
      </c>
    </row>
    <row r="39" spans="2:44" ht="20.100000000000001" customHeight="1" x14ac:dyDescent="0.2">
      <c r="B39" s="12"/>
      <c r="C39" s="12"/>
      <c r="AR39" s="49" t="s">
        <v>131</v>
      </c>
    </row>
    <row r="40" spans="2:44" ht="20.100000000000001" customHeight="1" x14ac:dyDescent="0.2">
      <c r="B40" s="12"/>
      <c r="C40" s="12"/>
      <c r="AR40" s="4" t="s">
        <v>132</v>
      </c>
    </row>
    <row r="41" spans="2:44" ht="20.100000000000001" customHeight="1" x14ac:dyDescent="0.2">
      <c r="B41" s="12"/>
      <c r="C41" s="12"/>
      <c r="AR41" s="4" t="s">
        <v>133</v>
      </c>
    </row>
    <row r="42" spans="2:44" ht="20.100000000000001" customHeight="1" x14ac:dyDescent="0.2">
      <c r="B42" s="12"/>
      <c r="C42" s="12"/>
    </row>
  </sheetData>
  <mergeCells count="20">
    <mergeCell ref="AE5:AL5"/>
    <mergeCell ref="D6:Q6"/>
    <mergeCell ref="R6:T6"/>
    <mergeCell ref="U6:V6"/>
    <mergeCell ref="W6:X6"/>
    <mergeCell ref="C33:AL33"/>
    <mergeCell ref="C34:AL34"/>
    <mergeCell ref="AJ7:AK7"/>
    <mergeCell ref="AG7:AH7"/>
    <mergeCell ref="D9:AH9"/>
    <mergeCell ref="A31:AL31"/>
    <mergeCell ref="A9:A10"/>
    <mergeCell ref="B9:B10"/>
    <mergeCell ref="C9:C10"/>
    <mergeCell ref="C32:AL32"/>
    <mergeCell ref="A2:B2"/>
    <mergeCell ref="C3:E3"/>
    <mergeCell ref="AE2:AL2"/>
    <mergeCell ref="AE3:AL3"/>
    <mergeCell ref="AE4:AL4"/>
  </mergeCells>
  <phoneticPr fontId="0" type="noConversion"/>
  <conditionalFormatting sqref="D11:AH29">
    <cfRule type="colorScale" priority="2">
      <colorScale>
        <cfvo type="num" val="$D$11"/>
        <cfvo type="num" val="$D$11"/>
        <color theme="9" tint="0.79998168889431442"/>
        <color theme="9" tint="0.79998168889431442"/>
      </colorScale>
    </cfRule>
  </conditionalFormatting>
  <dataValidations count="1">
    <dataValidation type="list" operator="equal" allowBlank="1" showInputMessage="1" showErrorMessage="1" error="Упс" prompt="Часы дежурства" sqref="D11:AH29">
      <formula1>$AR$11:$AR$42</formula1>
    </dataValidation>
  </dataValidations>
  <pageMargins left="0.19685039370078741" right="0.19685039370078741" top="0.78740157480314965" bottom="0.19685039370078741" header="0.51181102362204722" footer="0.51181102362204722"/>
  <pageSetup paperSize="8" scale="89" orientation="landscape" blackAndWhite="1" horizontalDpi="120" verticalDpi="144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A13D59C-F8D2-E747-882D-D06F068494F6}">
            <xm:f>ISNUMBER(MATCH(D$10,Праздники!$E$8:$E$21,0))</xm:f>
            <x14:dxf>
              <font>
                <color auto="1"/>
              </font>
              <fill>
                <patternFill patternType="solid">
                  <fgColor auto="1"/>
                  <bgColor rgb="FFAA0000"/>
                </patternFill>
              </fill>
            </x14:dxf>
          </x14:cfRule>
          <xm:sqref>D10:AH10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2"/>
  <sheetViews>
    <sheetView showZeros="0" topLeftCell="A4" zoomScale="80" zoomScaleNormal="80" workbookViewId="0">
      <selection activeCell="C33" sqref="C33:AL33"/>
    </sheetView>
  </sheetViews>
  <sheetFormatPr defaultColWidth="10.6640625" defaultRowHeight="12.75" x14ac:dyDescent="0.2"/>
  <cols>
    <col min="1" max="1" width="6" style="4" customWidth="1"/>
    <col min="2" max="2" width="25.5" style="9" customWidth="1"/>
    <col min="3" max="3" width="21.6640625" style="9" customWidth="1"/>
    <col min="4" max="34" width="4.83203125" style="10" customWidth="1"/>
    <col min="35" max="35" width="7.83203125" style="124" customWidth="1"/>
    <col min="36" max="38" width="7.83203125" style="11" customWidth="1"/>
    <col min="39" max="39" width="10.6640625" style="1" customWidth="1"/>
    <col min="40" max="40" width="8.6640625" style="2" customWidth="1"/>
    <col min="41" max="53" width="10.6640625" style="1" customWidth="1"/>
    <col min="54" max="54" width="10.6640625" style="46" customWidth="1"/>
    <col min="55" max="237" width="10.6640625" style="1" customWidth="1"/>
    <col min="238" max="16384" width="10.6640625" style="3"/>
  </cols>
  <sheetData>
    <row r="1" spans="1:240" ht="18" customHeight="1" x14ac:dyDescent="0.2"/>
    <row r="2" spans="1:240" ht="17.25" customHeight="1" x14ac:dyDescent="0.2">
      <c r="A2" s="172" t="s">
        <v>121</v>
      </c>
      <c r="B2" s="172"/>
      <c r="C2" s="130" t="s">
        <v>122</v>
      </c>
      <c r="D2" s="130"/>
      <c r="E2" s="131"/>
      <c r="AE2" s="174" t="s">
        <v>123</v>
      </c>
      <c r="AF2" s="174"/>
      <c r="AG2" s="174"/>
      <c r="AH2" s="174"/>
      <c r="AI2" s="174"/>
      <c r="AJ2" s="174"/>
      <c r="AK2" s="174"/>
      <c r="AL2" s="174"/>
    </row>
    <row r="3" spans="1:240" ht="15" customHeight="1" x14ac:dyDescent="0.2">
      <c r="A3" s="132"/>
      <c r="B3" s="133"/>
      <c r="C3" s="173" t="s">
        <v>16</v>
      </c>
      <c r="D3" s="173"/>
      <c r="E3" s="173"/>
      <c r="AE3" s="174" t="s">
        <v>124</v>
      </c>
      <c r="AF3" s="174"/>
      <c r="AG3" s="174"/>
      <c r="AH3" s="174"/>
      <c r="AI3" s="174"/>
      <c r="AJ3" s="174"/>
      <c r="AK3" s="174"/>
      <c r="AL3" s="174"/>
    </row>
    <row r="4" spans="1:240" ht="18.75" customHeight="1" x14ac:dyDescent="0.2">
      <c r="AE4" s="174" t="s">
        <v>125</v>
      </c>
      <c r="AF4" s="174"/>
      <c r="AG4" s="174"/>
      <c r="AH4" s="174"/>
      <c r="AI4" s="174"/>
      <c r="AJ4" s="174"/>
      <c r="AK4" s="174"/>
      <c r="AL4" s="174"/>
    </row>
    <row r="5" spans="1:240" s="20" customFormat="1" ht="19.5" customHeight="1" x14ac:dyDescent="0.25">
      <c r="A5" s="14"/>
      <c r="B5" s="117"/>
      <c r="C5" s="15"/>
      <c r="D5" s="16"/>
      <c r="E5" s="126"/>
      <c r="F5" s="126"/>
      <c r="G5" s="126"/>
      <c r="H5" s="126"/>
      <c r="I5" s="126"/>
      <c r="J5" s="126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89" t="s">
        <v>126</v>
      </c>
      <c r="AF5" s="189"/>
      <c r="AG5" s="189"/>
      <c r="AH5" s="189"/>
      <c r="AI5" s="189"/>
      <c r="AJ5" s="189"/>
      <c r="AK5" s="189"/>
      <c r="AL5" s="189"/>
      <c r="AM5" s="18"/>
      <c r="AN5" s="19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44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</row>
    <row r="6" spans="1:240" s="20" customFormat="1" ht="20.25" x14ac:dyDescent="0.3">
      <c r="A6" s="14"/>
      <c r="B6" s="15"/>
      <c r="C6" s="15"/>
      <c r="D6" s="190" t="s">
        <v>127</v>
      </c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1" t="s">
        <v>113</v>
      </c>
      <c r="S6" s="191"/>
      <c r="T6" s="191"/>
      <c r="U6" s="192">
        <v>2013</v>
      </c>
      <c r="V6" s="192"/>
      <c r="W6" s="193" t="s">
        <v>128</v>
      </c>
      <c r="X6" s="193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21"/>
      <c r="AJ6" s="17"/>
      <c r="AK6" s="17"/>
      <c r="AL6" s="17"/>
      <c r="AM6" s="18"/>
      <c r="AN6" s="19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44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</row>
    <row r="7" spans="1:240" s="30" customFormat="1" ht="11.25" customHeight="1" x14ac:dyDescent="0.25">
      <c r="A7" s="21"/>
      <c r="B7" s="22"/>
      <c r="C7" s="22"/>
      <c r="D7" s="23"/>
      <c r="E7" s="24"/>
      <c r="F7" s="24"/>
      <c r="G7" s="24"/>
      <c r="H7" s="24"/>
      <c r="I7" s="24"/>
      <c r="J7" s="25"/>
      <c r="K7" s="25"/>
      <c r="L7" s="22"/>
      <c r="M7" s="22"/>
      <c r="N7" s="26"/>
      <c r="O7" s="26"/>
      <c r="P7" s="26"/>
      <c r="Q7" s="26"/>
      <c r="R7" s="26"/>
      <c r="S7" s="26"/>
      <c r="T7" s="26"/>
      <c r="U7" s="26"/>
      <c r="V7" s="26"/>
      <c r="W7" s="27"/>
      <c r="X7" s="27"/>
      <c r="Y7" s="27"/>
      <c r="Z7" s="27"/>
      <c r="AA7" s="27"/>
      <c r="AB7" s="27"/>
      <c r="AC7" s="28"/>
      <c r="AD7" s="29"/>
      <c r="AE7" s="28"/>
      <c r="AF7" s="28"/>
      <c r="AG7" s="178"/>
      <c r="AH7" s="179"/>
      <c r="AI7" s="127"/>
      <c r="AJ7" s="176"/>
      <c r="AK7" s="177"/>
      <c r="AL7" s="128"/>
      <c r="AN7" s="19"/>
      <c r="BB7" s="45"/>
      <c r="ID7" s="31"/>
      <c r="IE7" s="31"/>
      <c r="IF7" s="31"/>
    </row>
    <row r="8" spans="1:240" s="20" customFormat="1" ht="5.25" customHeight="1" x14ac:dyDescent="0.2">
      <c r="A8" s="28"/>
      <c r="B8" s="32"/>
      <c r="C8" s="32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121"/>
      <c r="AJ8" s="17"/>
      <c r="AK8" s="17"/>
      <c r="AL8" s="17"/>
      <c r="AM8" s="18"/>
      <c r="AN8" s="19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33"/>
      <c r="AZ8" s="18"/>
      <c r="BA8" s="18"/>
      <c r="BB8" s="44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</row>
    <row r="9" spans="1:240" ht="15" customHeight="1" x14ac:dyDescent="0.25">
      <c r="A9" s="184" t="s">
        <v>120</v>
      </c>
      <c r="B9" s="186" t="s">
        <v>17</v>
      </c>
      <c r="C9" s="186" t="s">
        <v>1</v>
      </c>
      <c r="D9" s="180" t="s">
        <v>14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2"/>
      <c r="AI9" s="194" t="s">
        <v>15</v>
      </c>
      <c r="AJ9" s="195"/>
      <c r="AK9" s="195"/>
      <c r="AL9" s="196"/>
      <c r="AM9" s="148"/>
    </row>
    <row r="10" spans="1:240" s="4" customFormat="1" ht="60.95" customHeight="1" x14ac:dyDescent="0.2">
      <c r="A10" s="185"/>
      <c r="B10" s="187"/>
      <c r="C10" s="187"/>
      <c r="D10" s="119">
        <f>DATE(год,MATCH(месяц,Праздники!$H$7:$H$18,0),1)</f>
        <v>41426</v>
      </c>
      <c r="E10" s="119">
        <f t="shared" ref="E10:AF10" si="0">IF((DAY(D10)&lt;DAY(EOMONTH($D$10,0)))*(DAY(D10)&gt;0),D10+1,0)</f>
        <v>41427</v>
      </c>
      <c r="F10" s="119">
        <f t="shared" si="0"/>
        <v>41428</v>
      </c>
      <c r="G10" s="119">
        <f t="shared" si="0"/>
        <v>41429</v>
      </c>
      <c r="H10" s="119">
        <f t="shared" si="0"/>
        <v>41430</v>
      </c>
      <c r="I10" s="119">
        <f t="shared" si="0"/>
        <v>41431</v>
      </c>
      <c r="J10" s="119">
        <f t="shared" si="0"/>
        <v>41432</v>
      </c>
      <c r="K10" s="119">
        <f t="shared" si="0"/>
        <v>41433</v>
      </c>
      <c r="L10" s="119">
        <f t="shared" si="0"/>
        <v>41434</v>
      </c>
      <c r="M10" s="119">
        <f t="shared" si="0"/>
        <v>41435</v>
      </c>
      <c r="N10" s="119">
        <f t="shared" si="0"/>
        <v>41436</v>
      </c>
      <c r="O10" s="119">
        <f t="shared" si="0"/>
        <v>41437</v>
      </c>
      <c r="P10" s="119">
        <f t="shared" si="0"/>
        <v>41438</v>
      </c>
      <c r="Q10" s="119">
        <f t="shared" si="0"/>
        <v>41439</v>
      </c>
      <c r="R10" s="119">
        <f t="shared" si="0"/>
        <v>41440</v>
      </c>
      <c r="S10" s="119">
        <f t="shared" si="0"/>
        <v>41441</v>
      </c>
      <c r="T10" s="119">
        <f t="shared" si="0"/>
        <v>41442</v>
      </c>
      <c r="U10" s="119">
        <f t="shared" si="0"/>
        <v>41443</v>
      </c>
      <c r="V10" s="119">
        <f t="shared" si="0"/>
        <v>41444</v>
      </c>
      <c r="W10" s="119">
        <f t="shared" si="0"/>
        <v>41445</v>
      </c>
      <c r="X10" s="119">
        <f t="shared" si="0"/>
        <v>41446</v>
      </c>
      <c r="Y10" s="119">
        <f t="shared" si="0"/>
        <v>41447</v>
      </c>
      <c r="Z10" s="119">
        <f t="shared" si="0"/>
        <v>41448</v>
      </c>
      <c r="AA10" s="119">
        <f t="shared" si="0"/>
        <v>41449</v>
      </c>
      <c r="AB10" s="119">
        <f t="shared" si="0"/>
        <v>41450</v>
      </c>
      <c r="AC10" s="119">
        <f t="shared" si="0"/>
        <v>41451</v>
      </c>
      <c r="AD10" s="119">
        <f t="shared" si="0"/>
        <v>41452</v>
      </c>
      <c r="AE10" s="119">
        <f t="shared" si="0"/>
        <v>41453</v>
      </c>
      <c r="AF10" s="119">
        <f t="shared" si="0"/>
        <v>41454</v>
      </c>
      <c r="AG10" s="119">
        <f>IF((DAY(AF10)&lt;DAY(EOMONTH($D$10,0)))*(DAY(AF10)&gt;0),AF10+1,0)</f>
        <v>41455</v>
      </c>
      <c r="AH10" s="119">
        <f>IF((DAY(AG10)&lt;DAY(EOMONTH($D$10,0)))*(DAY(AG10)&gt;0),AG10+1,0)</f>
        <v>0</v>
      </c>
      <c r="AI10" s="146" t="s">
        <v>44</v>
      </c>
      <c r="AJ10" s="147" t="s">
        <v>62</v>
      </c>
      <c r="AK10" s="147" t="s">
        <v>45</v>
      </c>
      <c r="AL10" s="147" t="s">
        <v>61</v>
      </c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46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5"/>
      <c r="IE10" s="5"/>
      <c r="IF10" s="5"/>
    </row>
    <row r="11" spans="1:240" s="8" customFormat="1" ht="20.100000000000001" customHeight="1" x14ac:dyDescent="0.2">
      <c r="A11" s="120">
        <v>1</v>
      </c>
      <c r="B11" s="37" t="s">
        <v>23</v>
      </c>
      <c r="C11" s="38" t="s">
        <v>18</v>
      </c>
      <c r="D11" s="134"/>
      <c r="E11" s="134"/>
      <c r="F11" s="134">
        <v>15</v>
      </c>
      <c r="G11" s="134">
        <v>9</v>
      </c>
      <c r="H11" s="134"/>
      <c r="I11" s="134"/>
      <c r="J11" s="134"/>
      <c r="K11" s="134">
        <v>15</v>
      </c>
      <c r="L11" s="134">
        <v>9</v>
      </c>
      <c r="M11" s="134"/>
      <c r="N11" s="134"/>
      <c r="O11" s="134"/>
      <c r="P11" s="134">
        <v>15</v>
      </c>
      <c r="Q11" s="134">
        <v>9</v>
      </c>
      <c r="R11" s="134"/>
      <c r="S11" s="134"/>
      <c r="T11" s="134"/>
      <c r="U11" s="134">
        <v>15</v>
      </c>
      <c r="V11" s="134">
        <v>9</v>
      </c>
      <c r="W11" s="134"/>
      <c r="X11" s="134"/>
      <c r="Y11" s="134"/>
      <c r="Z11" s="134"/>
      <c r="AA11" s="134" t="s">
        <v>96</v>
      </c>
      <c r="AB11" s="134" t="s">
        <v>96</v>
      </c>
      <c r="AC11" s="134" t="s">
        <v>96</v>
      </c>
      <c r="AD11" s="134" t="s">
        <v>96</v>
      </c>
      <c r="AE11" s="134" t="s">
        <v>96</v>
      </c>
      <c r="AF11" s="134" t="s">
        <v>96</v>
      </c>
      <c r="AG11" s="134" t="s">
        <v>96</v>
      </c>
      <c r="AH11" s="134"/>
      <c r="AI11" s="135">
        <f>SUMIF($D$10:$AH$10,"&gt;0",D11:AH11)</f>
        <v>96</v>
      </c>
      <c r="AJ11" s="13">
        <f t="array" ref="AJ11">SUMPRODUCT(ISNUMBER(MATCH(D$10:AH$10,Праздники!$E$8:$E$21,0))*IF(ISNUMBER(D11:AH11),D11:AH11,0))</f>
        <v>0</v>
      </c>
      <c r="AK11" s="136">
        <f t="shared" ref="AK11" si="1">COUNTIFS(D11:AH11,"15",День,"&gt;0")*2+COUNTIFS(D11:AH11,"9",День,"&gt;0")*6+IF($D11=9,2,0)-SUMPRODUCT(($AE$10:$AH$10=EOMONTH($D$10,0))*(AE11:AH11=15)*2)</f>
        <v>32</v>
      </c>
      <c r="AL11" s="118">
        <f>IF(AI11=0,"",'Табель июнь'!AI11-INDEX('2013'!$B$35:$Q$35,MATCH(месяц,'2013'!$B$27:$Q$27,0)))</f>
        <v>-39.800000000000011</v>
      </c>
      <c r="AM11" s="7" t="s">
        <v>134</v>
      </c>
      <c r="AN11" s="1"/>
      <c r="AO11" s="1"/>
      <c r="AP11" s="1"/>
      <c r="AQ11" s="1"/>
      <c r="AR11" s="49">
        <v>15</v>
      </c>
      <c r="AS11" s="1"/>
      <c r="AT11" s="1"/>
      <c r="AU11" s="1"/>
      <c r="AV11" s="1"/>
      <c r="AW11" s="1"/>
      <c r="AX11" s="1"/>
      <c r="AY11" s="1"/>
      <c r="AZ11" s="1"/>
      <c r="BA11" s="1"/>
      <c r="BB11" s="49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</row>
    <row r="12" spans="1:240" s="8" customFormat="1" ht="20.100000000000001" customHeight="1" x14ac:dyDescent="0.2">
      <c r="A12" s="39">
        <f t="shared" ref="A12:A29" si="2">A11+1</f>
        <v>2</v>
      </c>
      <c r="B12" s="40" t="s">
        <v>19</v>
      </c>
      <c r="C12" s="41" t="s">
        <v>18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122">
        <f t="shared" ref="AI12:AI29" si="3">SUMIF($D$10:$AH$10,"&gt;0",D12:AH12)</f>
        <v>0</v>
      </c>
      <c r="AJ12" s="137">
        <f t="array" ref="AJ12">SUMPRODUCT(ISNUMBER(MATCH(D$10:AH$10,Праздники!$E$8:$E$21,0))*IF(ISNUMBER(D12:AH12),D12:AH12,0))</f>
        <v>0</v>
      </c>
      <c r="AK12" s="138">
        <f t="shared" ref="AK12" si="4">COUNTIFS(D12:AH12,"15",День,"&gt;0")*2+COUNTIFS(D12:AH12,"9",День,"&gt;0")*6+IF($D12=9,2,0)-SUMPRODUCT(($AE$10:$AH$10=EOMONTH($D$10,0))*(AE12:AH12=15)*2)</f>
        <v>0</v>
      </c>
      <c r="AL12" s="139" t="str">
        <f>IF(AI12=0,"",'Табель июнь'!AI12-INDEX('2013'!$B$35:$Q$35,MATCH(месяц,'2013'!$B$27:$Q$27,0)))</f>
        <v/>
      </c>
      <c r="AM12" s="7" t="s">
        <v>134</v>
      </c>
      <c r="AN12" s="1"/>
      <c r="AO12" s="1"/>
      <c r="AP12" s="1"/>
      <c r="AQ12" s="1"/>
      <c r="AR12" s="49">
        <v>9</v>
      </c>
      <c r="AS12" s="1"/>
      <c r="AT12" s="1"/>
      <c r="AU12" s="1"/>
      <c r="AV12" s="1"/>
      <c r="AW12" s="1"/>
      <c r="AX12" s="1"/>
      <c r="AY12" s="1"/>
      <c r="AZ12" s="1"/>
      <c r="BA12" s="1"/>
      <c r="BB12" s="48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</row>
    <row r="13" spans="1:240" s="8" customFormat="1" ht="20.100000000000001" customHeight="1" x14ac:dyDescent="0.2">
      <c r="A13" s="36">
        <f t="shared" si="2"/>
        <v>3</v>
      </c>
      <c r="B13" s="37" t="s">
        <v>20</v>
      </c>
      <c r="C13" s="38" t="s">
        <v>18</v>
      </c>
      <c r="D13" s="134"/>
      <c r="E13" s="134"/>
      <c r="F13" s="134">
        <v>15</v>
      </c>
      <c r="G13" s="134">
        <v>9</v>
      </c>
      <c r="H13" s="134"/>
      <c r="I13" s="134"/>
      <c r="J13" s="134"/>
      <c r="K13" s="134">
        <v>15</v>
      </c>
      <c r="L13" s="134">
        <v>9</v>
      </c>
      <c r="M13" s="134"/>
      <c r="N13" s="134"/>
      <c r="O13" s="134"/>
      <c r="P13" s="134">
        <v>15</v>
      </c>
      <c r="Q13" s="134">
        <v>9</v>
      </c>
      <c r="R13" s="134"/>
      <c r="S13" s="134"/>
      <c r="T13" s="134"/>
      <c r="U13" s="134">
        <v>15</v>
      </c>
      <c r="V13" s="134">
        <v>9</v>
      </c>
      <c r="W13" s="134"/>
      <c r="X13" s="134"/>
      <c r="Y13" s="134"/>
      <c r="Z13" s="134"/>
      <c r="AA13" s="134" t="s">
        <v>96</v>
      </c>
      <c r="AB13" s="134" t="s">
        <v>96</v>
      </c>
      <c r="AC13" s="134" t="s">
        <v>96</v>
      </c>
      <c r="AD13" s="134" t="s">
        <v>96</v>
      </c>
      <c r="AE13" s="134" t="s">
        <v>96</v>
      </c>
      <c r="AF13" s="134" t="s">
        <v>96</v>
      </c>
      <c r="AG13" s="134" t="s">
        <v>96</v>
      </c>
      <c r="AH13" s="134"/>
      <c r="AI13" s="150">
        <v>99.8</v>
      </c>
      <c r="AJ13" s="13">
        <f t="array" ref="AJ13">SUMPRODUCT(ISNUMBER(MATCH(D$10:AH$10,Праздники!$E$8:$E$21,0))*IF(ISNUMBER(D13:AH13),D13:AH13,0))</f>
        <v>0</v>
      </c>
      <c r="AK13" s="136">
        <f t="shared" ref="AK13" si="5">COUNTIFS(D13:AH13,"15",День,"&gt;0")*2+COUNTIFS(D13:AH13,"9",День,"&gt;0")*6+IF($D13=9,2,0)-SUMPRODUCT(($AE$10:$AH$10=EOMONTH($D$10,0))*(AE13:AH13=15)*2)</f>
        <v>32</v>
      </c>
      <c r="AL13" s="151">
        <v>3.8</v>
      </c>
      <c r="AM13" s="7" t="s">
        <v>134</v>
      </c>
      <c r="AN13" s="1"/>
      <c r="AO13" s="1"/>
      <c r="AP13" s="1"/>
      <c r="AQ13" s="1"/>
      <c r="AR13" s="49">
        <v>1</v>
      </c>
      <c r="AS13" s="1"/>
      <c r="AT13" s="1"/>
      <c r="AU13" s="1"/>
      <c r="AV13" s="1"/>
      <c r="AW13" s="1"/>
      <c r="AX13" s="1"/>
      <c r="AY13" s="1"/>
      <c r="AZ13" s="1"/>
      <c r="BA13" s="1"/>
      <c r="BB13" s="48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</row>
    <row r="14" spans="1:240" s="8" customFormat="1" ht="20.100000000000001" customHeight="1" x14ac:dyDescent="0.2">
      <c r="A14" s="39">
        <f t="shared" si="2"/>
        <v>4</v>
      </c>
      <c r="B14" s="40" t="s">
        <v>21</v>
      </c>
      <c r="C14" s="41" t="s">
        <v>18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122">
        <f t="shared" si="3"/>
        <v>0</v>
      </c>
      <c r="AJ14" s="137">
        <f t="array" ref="AJ14">SUMPRODUCT(ISNUMBER(MATCH(D$10:AH$10,Праздники!$E$8:$E$21,0))*IF(ISNUMBER(D14:AH14),D14:AH14,0))</f>
        <v>0</v>
      </c>
      <c r="AK14" s="138">
        <f t="shared" ref="AK14" si="6">COUNTIFS(D14:AH14,"15",День,"&gt;0")*2+COUNTIFS(D14:AH14,"9",День,"&gt;0")*6+IF($D14=9,2,0)-SUMPRODUCT(($AE$10:$AH$10=EOMONTH($D$10,0))*(AE14:AH14=15)*2)</f>
        <v>0</v>
      </c>
      <c r="AL14" s="139" t="str">
        <f>IF(AI14=0,"",'Табель июнь'!AI14-INDEX('2013'!$B$35:$Q$35,MATCH(месяц,'2013'!$B$27:$Q$27,0)))</f>
        <v/>
      </c>
      <c r="AM14" s="7" t="s">
        <v>134</v>
      </c>
      <c r="AN14" s="1"/>
      <c r="AO14" s="1"/>
      <c r="AP14" s="1"/>
      <c r="AQ14" s="1"/>
      <c r="AR14" s="49">
        <v>2</v>
      </c>
      <c r="AS14" s="1"/>
      <c r="AT14" s="1"/>
      <c r="AU14" s="1"/>
      <c r="AV14" s="1"/>
      <c r="AW14" s="1"/>
      <c r="AX14" s="1"/>
      <c r="AY14" s="1"/>
      <c r="AZ14" s="1"/>
      <c r="BA14" s="1"/>
      <c r="BB14" s="48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</row>
    <row r="15" spans="1:240" s="8" customFormat="1" ht="20.100000000000001" customHeight="1" x14ac:dyDescent="0.2">
      <c r="A15" s="36">
        <f t="shared" si="2"/>
        <v>5</v>
      </c>
      <c r="B15" s="37" t="s">
        <v>22</v>
      </c>
      <c r="C15" s="38" t="s">
        <v>18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5">
        <f t="shared" si="3"/>
        <v>0</v>
      </c>
      <c r="AJ15" s="13">
        <f t="array" ref="AJ15">SUMPRODUCT(ISNUMBER(MATCH(D$10:AH$10,Праздники!$E$8:$E$21,0))*IF(ISNUMBER(D15:AH15),D15:AH15,0))</f>
        <v>0</v>
      </c>
      <c r="AK15" s="136">
        <f t="shared" ref="AK15" si="7">COUNTIFS(D15:AH15,"15",День,"&gt;0")*2+COUNTIFS(D15:AH15,"9",День,"&gt;0")*6+IF($D15=9,2,0)-SUMPRODUCT(($AE$10:$AH$10=EOMONTH($D$10,0))*(AE15:AH15=15)*2)</f>
        <v>0</v>
      </c>
      <c r="AL15" s="118" t="str">
        <f>IF(AI15=0,"",'Табель июнь'!AI15-INDEX('2013'!$B$35:$Q$35,MATCH(месяц,'2013'!$B$27:$Q$27,0)))</f>
        <v/>
      </c>
      <c r="AM15" s="7" t="s">
        <v>134</v>
      </c>
      <c r="AN15" s="1"/>
      <c r="AO15" s="1"/>
      <c r="AP15" s="1"/>
      <c r="AQ15" s="1"/>
      <c r="AR15" s="49">
        <v>3</v>
      </c>
      <c r="AS15" s="1"/>
      <c r="AT15" s="1"/>
      <c r="AU15" s="1"/>
      <c r="AV15" s="1"/>
      <c r="AW15" s="1"/>
      <c r="AX15" s="1"/>
      <c r="AY15" s="1"/>
      <c r="AZ15" s="1"/>
      <c r="BA15" s="1"/>
      <c r="BB15" s="48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</row>
    <row r="16" spans="1:240" s="8" customFormat="1" ht="20.100000000000001" customHeight="1" x14ac:dyDescent="0.2">
      <c r="A16" s="39">
        <f t="shared" si="2"/>
        <v>6</v>
      </c>
      <c r="B16" s="42" t="s">
        <v>24</v>
      </c>
      <c r="C16" s="42" t="s">
        <v>38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122">
        <f t="shared" si="3"/>
        <v>0</v>
      </c>
      <c r="AJ16" s="137">
        <f t="array" ref="AJ16">SUMPRODUCT(ISNUMBER(MATCH(D$10:AH$10,Праздники!$E$8:$E$21,0))*IF(ISNUMBER(D16:AH16),D16:AH16,0))</f>
        <v>0</v>
      </c>
      <c r="AK16" s="138">
        <f t="shared" ref="AK16" si="8">COUNTIFS(D16:AH16,"15",День,"&gt;0")*2+COUNTIFS(D16:AH16,"9",День,"&gt;0")*6+IF($D16=9,2,0)-SUMPRODUCT(($AE$10:$AH$10=EOMONTH($D$10,0))*(AE16:AH16=15)*2)</f>
        <v>0</v>
      </c>
      <c r="AL16" s="139" t="str">
        <f>IF(AI16=0,"",'Табель июнь'!AI16-INDEX('2013'!$B$35:$Q$35,MATCH(месяц,'2013'!$B$27:$Q$27,0)))</f>
        <v/>
      </c>
      <c r="AM16" s="7" t="s">
        <v>134</v>
      </c>
      <c r="AN16" s="1"/>
      <c r="AO16" s="1"/>
      <c r="AP16" s="1"/>
      <c r="AQ16" s="1"/>
      <c r="AR16" s="49">
        <v>4</v>
      </c>
      <c r="AS16" s="1"/>
      <c r="AT16" s="1"/>
      <c r="AU16" s="1"/>
      <c r="AV16" s="1"/>
      <c r="AW16" s="1"/>
      <c r="AX16" s="1"/>
      <c r="AY16" s="1"/>
      <c r="AZ16" s="1"/>
      <c r="BA16" s="1"/>
      <c r="BB16" s="48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</row>
    <row r="17" spans="1:54" s="6" customFormat="1" ht="20.100000000000001" customHeight="1" x14ac:dyDescent="0.2">
      <c r="A17" s="36">
        <f t="shared" si="2"/>
        <v>7</v>
      </c>
      <c r="B17" s="38" t="s">
        <v>25</v>
      </c>
      <c r="C17" s="38" t="s">
        <v>38</v>
      </c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5">
        <f t="shared" si="3"/>
        <v>0</v>
      </c>
      <c r="AJ17" s="13">
        <f t="array" ref="AJ17">SUMPRODUCT(ISNUMBER(MATCH(D$10:AH$10,Праздники!$E$8:$E$21,0))*IF(ISNUMBER(D17:AH17),D17:AH17,0))</f>
        <v>0</v>
      </c>
      <c r="AK17" s="136">
        <f t="shared" ref="AK17" si="9">COUNTIFS(D17:AH17,"15",День,"&gt;0")*2+COUNTIFS(D17:AH17,"9",День,"&gt;0")*6+IF($D17=9,2,0)-SUMPRODUCT(($AE$10:$AH$10=EOMONTH($D$10,0))*(AE17:AH17=15)*2)</f>
        <v>0</v>
      </c>
      <c r="AL17" s="118" t="str">
        <f>IF(AI17=0,"",'Табель июнь'!AI17-INDEX('2013'!$B$34:$Q$34,MATCH(месяц,'2013'!$B$27:$Q$27,0)))</f>
        <v/>
      </c>
      <c r="AM17" s="7" t="s">
        <v>135</v>
      </c>
      <c r="AN17" s="2"/>
      <c r="AR17" s="129">
        <v>5</v>
      </c>
      <c r="BB17" s="48"/>
    </row>
    <row r="18" spans="1:54" ht="20.100000000000001" customHeight="1" x14ac:dyDescent="0.2">
      <c r="A18" s="39">
        <f t="shared" si="2"/>
        <v>8</v>
      </c>
      <c r="B18" s="42" t="s">
        <v>26</v>
      </c>
      <c r="C18" s="42" t="s">
        <v>38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140">
        <f t="shared" si="3"/>
        <v>0</v>
      </c>
      <c r="AJ18" s="137">
        <f t="array" ref="AJ18">SUMPRODUCT(ISNUMBER(MATCH(D$10:AH$10,Праздники!$E$8:$E$21,0))*IF(ISNUMBER(D18:AH18),D18:AH18,0))</f>
        <v>0</v>
      </c>
      <c r="AK18" s="138">
        <f t="shared" ref="AK18" si="10">COUNTIFS(D18:AH18,"15",День,"&gt;0")*2+COUNTIFS(D18:AH18,"9",День,"&gt;0")*6+IF($D18=9,2,0)-SUMPRODUCT(($AE$10:$AH$10=EOMONTH($D$10,0))*(AE18:AH18=15)*2)</f>
        <v>0</v>
      </c>
      <c r="AL18" s="139" t="str">
        <f>IF(AI18=0,"",'Табель июнь'!AI18-INDEX('2013'!$B$35:$Q$35,MATCH(месяц,'2013'!$B$27:$Q$27,0)))</f>
        <v/>
      </c>
      <c r="AM18" s="7" t="s">
        <v>134</v>
      </c>
      <c r="AR18" s="129">
        <v>6</v>
      </c>
      <c r="BB18" s="48"/>
    </row>
    <row r="19" spans="1:54" ht="20.100000000000001" customHeight="1" x14ac:dyDescent="0.2">
      <c r="A19" s="36">
        <f t="shared" si="2"/>
        <v>9</v>
      </c>
      <c r="B19" s="38" t="s">
        <v>27</v>
      </c>
      <c r="C19" s="38" t="s">
        <v>39</v>
      </c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5">
        <f t="shared" si="3"/>
        <v>0</v>
      </c>
      <c r="AJ19" s="13">
        <f t="array" ref="AJ19">SUMPRODUCT(ISNUMBER(MATCH(D$10:AH$10,Праздники!$E$8:$E$21,0))*IF(ISNUMBER(D19:AH19),D19:AH19,0))</f>
        <v>0</v>
      </c>
      <c r="AK19" s="136">
        <f t="shared" ref="AK19" si="11">COUNTIFS(D19:AH19,"15",День,"&gt;0")*2+COUNTIFS(D19:AH19,"9",День,"&gt;0")*6+IF($D19=9,2,0)-SUMPRODUCT(($AE$10:$AH$10=EOMONTH($D$10,0))*(AE19:AH19=15)*2)</f>
        <v>0</v>
      </c>
      <c r="AL19" s="118" t="str">
        <f>IF(AI19=0,"",'Табель июнь'!AI19-INDEX('2013'!$B$35:$Q$35,MATCH(месяц,'2013'!$B$27:$Q$27,0)))</f>
        <v/>
      </c>
      <c r="AM19" s="7" t="s">
        <v>134</v>
      </c>
      <c r="AR19" s="129">
        <v>7</v>
      </c>
      <c r="BB19" s="48"/>
    </row>
    <row r="20" spans="1:54" ht="20.100000000000001" customHeight="1" x14ac:dyDescent="0.2">
      <c r="A20" s="39">
        <f t="shared" si="2"/>
        <v>10</v>
      </c>
      <c r="B20" s="40" t="s">
        <v>28</v>
      </c>
      <c r="C20" s="42" t="s">
        <v>38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140">
        <f t="shared" si="3"/>
        <v>0</v>
      </c>
      <c r="AJ20" s="137">
        <f t="array" ref="AJ20">SUMPRODUCT(ISNUMBER(MATCH(D$10:AH$10,Праздники!$E$8:$E$21,0))*IF(ISNUMBER(D20:AH20),D20:AH20,0))</f>
        <v>0</v>
      </c>
      <c r="AK20" s="138">
        <f t="shared" ref="AK20" si="12">COUNTIFS(D20:AH20,"15",День,"&gt;0")*2+COUNTIFS(D20:AH20,"9",День,"&gt;0")*6+IF($D20=9,2,0)-SUMPRODUCT(($AE$10:$AH$10=EOMONTH($D$10,0))*(AE20:AH20=15)*2)</f>
        <v>0</v>
      </c>
      <c r="AL20" s="139" t="str">
        <f>IF(AI20=0,"",'Табель июнь'!AI20-INDEX('2013'!$B$35:$Q$35,MATCH(месяц,'2013'!$B$27:$Q$27,0)))</f>
        <v/>
      </c>
      <c r="AM20" s="7" t="s">
        <v>134</v>
      </c>
      <c r="AR20" s="129">
        <v>8</v>
      </c>
      <c r="BB20" s="48"/>
    </row>
    <row r="21" spans="1:54" ht="20.100000000000001" customHeight="1" x14ac:dyDescent="0.2">
      <c r="A21" s="36">
        <f t="shared" si="2"/>
        <v>11</v>
      </c>
      <c r="B21" s="37" t="s">
        <v>29</v>
      </c>
      <c r="C21" s="38" t="s">
        <v>38</v>
      </c>
      <c r="D21" s="134">
        <v>9</v>
      </c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5">
        <f t="shared" si="3"/>
        <v>9</v>
      </c>
      <c r="AJ21" s="13">
        <f t="array" ref="AJ21">SUMPRODUCT(ISNUMBER(MATCH(D$10:AH$10,Праздники!$E$8:$E$21,0))*IF(ISNUMBER(D21:AH21),D21:AH21,0))</f>
        <v>0</v>
      </c>
      <c r="AK21" s="152">
        <v>6</v>
      </c>
      <c r="AL21" s="118">
        <f>IF(AI21=0,"",'Табель июнь'!AI21-INDEX('2013'!$B$35:$Q$35,MATCH(месяц,'2013'!$B$27:$Q$27,0)))</f>
        <v>-126.80000000000001</v>
      </c>
      <c r="AM21" s="7" t="s">
        <v>134</v>
      </c>
      <c r="AR21" s="129">
        <v>1.2</v>
      </c>
      <c r="BB21" s="48"/>
    </row>
    <row r="22" spans="1:54" ht="20.100000000000001" customHeight="1" x14ac:dyDescent="0.2">
      <c r="A22" s="39">
        <f t="shared" si="2"/>
        <v>12</v>
      </c>
      <c r="B22" s="40" t="s">
        <v>30</v>
      </c>
      <c r="C22" s="42" t="s">
        <v>40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140">
        <f t="shared" si="3"/>
        <v>0</v>
      </c>
      <c r="AJ22" s="137">
        <f t="array" ref="AJ22">SUMPRODUCT(ISNUMBER(MATCH(D$10:AH$10,Праздники!$E$8:$E$21,0))*IF(ISNUMBER(D22:AH22),D22:AH22,0))</f>
        <v>0</v>
      </c>
      <c r="AK22" s="138">
        <f t="shared" ref="AK22" si="13">COUNTIFS(D22:AH22,"15",День,"&gt;0")*2+COUNTIFS(D22:AH22,"9",День,"&gt;0")*6+IF($D22=9,2,0)-SUMPRODUCT(($AE$10:$AH$10=EOMONTH($D$10,0))*(AE22:AH22=15)*2)</f>
        <v>0</v>
      </c>
      <c r="AL22" s="139" t="str">
        <f>IF(AI22=0,"",'Табель июнь'!AI22-INDEX('2013'!$B$35:$Q$35,MATCH(месяц,'2013'!$B$27:$Q$27,0)))</f>
        <v/>
      </c>
      <c r="AM22" s="7" t="s">
        <v>134</v>
      </c>
      <c r="AR22" s="129">
        <v>2.2000000000000002</v>
      </c>
      <c r="BB22" s="48"/>
    </row>
    <row r="23" spans="1:54" ht="20.100000000000001" customHeight="1" x14ac:dyDescent="0.2">
      <c r="A23" s="36">
        <f t="shared" si="2"/>
        <v>13</v>
      </c>
      <c r="B23" s="38" t="s">
        <v>31</v>
      </c>
      <c r="C23" s="43" t="s">
        <v>41</v>
      </c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5">
        <f t="shared" si="3"/>
        <v>0</v>
      </c>
      <c r="AJ23" s="13">
        <f t="array" ref="AJ23">SUMPRODUCT(ISNUMBER(MATCH(D$10:AH$10,Праздники!$E$8:$E$21,0))*IF(ISNUMBER(D23:AH23),D23:AH23,0))</f>
        <v>0</v>
      </c>
      <c r="AK23" s="136">
        <f t="shared" ref="AK23" si="14">COUNTIFS(D23:AH23,"15",День,"&gt;0")*2+COUNTIFS(D23:AH23,"9",День,"&gt;0")*6+IF($D23=9,2,0)-SUMPRODUCT(($AE$10:$AH$10=EOMONTH($D$10,0))*(AE23:AH23=15)*2)</f>
        <v>0</v>
      </c>
      <c r="AL23" s="118" t="str">
        <f>IF(AI23=0,"",'Табель июнь'!AI23-INDEX('2013'!$B$35:$Q$35,MATCH(месяц,'2013'!$B$27:$Q$27,0)))</f>
        <v/>
      </c>
      <c r="AM23" s="7" t="s">
        <v>134</v>
      </c>
      <c r="AR23" s="129">
        <v>3.2</v>
      </c>
      <c r="BB23" s="48"/>
    </row>
    <row r="24" spans="1:54" ht="20.100000000000001" customHeight="1" x14ac:dyDescent="0.2">
      <c r="A24" s="39">
        <f t="shared" si="2"/>
        <v>14</v>
      </c>
      <c r="B24" s="40" t="s">
        <v>32</v>
      </c>
      <c r="C24" s="42" t="s">
        <v>41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140">
        <f t="shared" si="3"/>
        <v>0</v>
      </c>
      <c r="AJ24" s="137">
        <f t="array" ref="AJ24">SUMPRODUCT(ISNUMBER(MATCH(D$10:AH$10,Праздники!$E$8:$E$21,0))*IF(ISNUMBER(D24:AH24),D24:AH24,0))</f>
        <v>0</v>
      </c>
      <c r="AK24" s="138">
        <f t="shared" ref="AK24" si="15">COUNTIFS(D24:AH24,"15",День,"&gt;0")*2+COUNTIFS(D24:AH24,"9",День,"&gt;0")*6+IF($D24=9,2,0)-SUMPRODUCT(($AE$10:$AH$10=EOMONTH($D$10,0))*(AE24:AH24=15)*2)</f>
        <v>0</v>
      </c>
      <c r="AL24" s="139" t="str">
        <f>IF(AI24=0,"",'Табель июнь'!AI24-INDEX('2013'!$B$35:$Q$35,MATCH(месяц,'2013'!$B$27:$Q$27,0)))</f>
        <v/>
      </c>
      <c r="AM24" s="7" t="s">
        <v>134</v>
      </c>
      <c r="AR24" s="129">
        <v>4.2</v>
      </c>
      <c r="BB24" s="48"/>
    </row>
    <row r="25" spans="1:54" ht="20.100000000000001" customHeight="1" x14ac:dyDescent="0.2">
      <c r="A25" s="36">
        <f t="shared" si="2"/>
        <v>15</v>
      </c>
      <c r="B25" s="37" t="s">
        <v>33</v>
      </c>
      <c r="C25" s="38" t="s">
        <v>42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5">
        <f t="shared" si="3"/>
        <v>0</v>
      </c>
      <c r="AJ25" s="13">
        <f t="array" ref="AJ25">SUMPRODUCT(ISNUMBER(MATCH(D$10:AH$10,Праздники!$E$8:$E$21,0))*IF(ISNUMBER(D25:AH25),D25:AH25,0))</f>
        <v>0</v>
      </c>
      <c r="AK25" s="136">
        <f t="shared" ref="AK25" si="16">COUNTIFS(D25:AH25,"15",День,"&gt;0")*2+COUNTIFS(D25:AH25,"9",День,"&gt;0")*6+IF($D25=9,2,0)-SUMPRODUCT(($AE$10:$AH$10=EOMONTH($D$10,0))*(AE25:AH25=15)*2)</f>
        <v>0</v>
      </c>
      <c r="AL25" s="118" t="str">
        <f>IF(AI25=0,"",'Табель июнь'!AI25-INDEX('2013'!$B$34:$Q$34,MATCH(месяц,'2013'!$B$27:$Q$27,0)))</f>
        <v/>
      </c>
      <c r="AM25" s="1" t="s">
        <v>135</v>
      </c>
      <c r="AR25" s="129">
        <v>4.3</v>
      </c>
      <c r="BB25" s="48"/>
    </row>
    <row r="26" spans="1:54" ht="20.100000000000001" customHeight="1" x14ac:dyDescent="0.2">
      <c r="A26" s="39">
        <f t="shared" si="2"/>
        <v>16</v>
      </c>
      <c r="B26" s="40" t="s">
        <v>34</v>
      </c>
      <c r="C26" s="42" t="s">
        <v>42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140">
        <f t="shared" si="3"/>
        <v>0</v>
      </c>
      <c r="AJ26" s="137">
        <f t="array" ref="AJ26">SUMPRODUCT(ISNUMBER(MATCH(D$10:AH$10,Праздники!$E$8:$E$21,0))*IF(ISNUMBER(D26:AH26),D26:AH26,0))</f>
        <v>0</v>
      </c>
      <c r="AK26" s="138">
        <f t="shared" ref="AK26" si="17">COUNTIFS(D26:AH26,"15",День,"&gt;0")*2+COUNTIFS(D26:AH26,"9",День,"&gt;0")*6+IF($D26=9,2,0)-SUMPRODUCT(($AE$10:$AH$10=EOMONTH($D$10,0))*(AE26:AH26=15)*2)</f>
        <v>0</v>
      </c>
      <c r="AL26" s="139" t="str">
        <f>IF(AI26=0,"",'Табель июнь'!AI26-INDEX('2013'!$B$34:$Q$34,MATCH(месяц,'2013'!$B$27:$Q$27,0)))</f>
        <v/>
      </c>
      <c r="AM26" s="1" t="s">
        <v>135</v>
      </c>
      <c r="AR26" s="129">
        <v>4.4000000000000004</v>
      </c>
      <c r="BB26" s="48"/>
    </row>
    <row r="27" spans="1:54" ht="20.100000000000001" customHeight="1" x14ac:dyDescent="0.2">
      <c r="A27" s="36">
        <f t="shared" si="2"/>
        <v>17</v>
      </c>
      <c r="B27" s="37" t="s">
        <v>35</v>
      </c>
      <c r="C27" s="38" t="s">
        <v>42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5">
        <f t="shared" si="3"/>
        <v>0</v>
      </c>
      <c r="AJ27" s="13">
        <f t="array" ref="AJ27">SUMPRODUCT(ISNUMBER(MATCH(D$10:AH$10,Праздники!$E$8:$E$21,0))*IF(ISNUMBER(D27:AH27),D27:AH27,0))</f>
        <v>0</v>
      </c>
      <c r="AK27" s="136">
        <f t="shared" ref="AK27" si="18">COUNTIFS(D27:AH27,"15",День,"&gt;0")*2+COUNTIFS(D27:AH27,"9",День,"&gt;0")*6+IF($D27=9,2,0)-SUMPRODUCT(($AE$10:$AH$10=EOMONTH($D$10,0))*(AE27:AH27=15)*2)</f>
        <v>0</v>
      </c>
      <c r="AL27" s="118" t="str">
        <f>IF(AI27=0,"",'Табель июнь'!AI27-INDEX('2013'!$B$34:$Q$34,MATCH(месяц,'2013'!$B$27:$Q$27,0)))</f>
        <v/>
      </c>
      <c r="AM27" s="1" t="s">
        <v>135</v>
      </c>
      <c r="AR27" s="129">
        <v>4.5</v>
      </c>
      <c r="BB27" s="48"/>
    </row>
    <row r="28" spans="1:54" ht="20.100000000000001" customHeight="1" x14ac:dyDescent="0.2">
      <c r="A28" s="39">
        <f t="shared" si="2"/>
        <v>18</v>
      </c>
      <c r="B28" s="40" t="s">
        <v>36</v>
      </c>
      <c r="C28" s="42" t="s">
        <v>42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140">
        <f t="shared" si="3"/>
        <v>0</v>
      </c>
      <c r="AJ28" s="137">
        <f t="array" ref="AJ28">SUMPRODUCT(ISNUMBER(MATCH(D$10:AH$10,Праздники!$E$8:$E$21,0))*IF(ISNUMBER(D28:AH28),D28:AH28,0))</f>
        <v>0</v>
      </c>
      <c r="AK28" s="138">
        <f t="shared" ref="AK28" si="19">COUNTIFS(D28:AH28,"15",День,"&gt;0")*2+COUNTIFS(D28:AH28,"9",День,"&gt;0")*6+IF($D28=9,2,0)-SUMPRODUCT(($AE$10:$AH$10=EOMONTH($D$10,0))*(AE28:AH28=15)*2)</f>
        <v>0</v>
      </c>
      <c r="AL28" s="139" t="str">
        <f>IF(AI28=0,"",'Табель июнь'!AI28-INDEX('2013'!$B$34:$Q$34,MATCH(месяц,'2013'!$B$27:$Q$27,0)))</f>
        <v/>
      </c>
      <c r="AM28" s="1" t="s">
        <v>135</v>
      </c>
      <c r="AR28" s="129">
        <v>1.4</v>
      </c>
      <c r="BB28" s="49"/>
    </row>
    <row r="29" spans="1:54" ht="20.100000000000001" customHeight="1" x14ac:dyDescent="0.2">
      <c r="A29" s="51">
        <f t="shared" si="2"/>
        <v>19</v>
      </c>
      <c r="B29" s="52" t="s">
        <v>37</v>
      </c>
      <c r="C29" s="53" t="s">
        <v>42</v>
      </c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35">
        <f t="shared" si="3"/>
        <v>0</v>
      </c>
      <c r="AJ29" s="13">
        <f t="array" ref="AJ29">SUMPRODUCT(ISNUMBER(MATCH(D$10:AH$10,Праздники!$E$8:$E$21,0))*IF(ISNUMBER(D29:AH29),D29:AH29,0))</f>
        <v>0</v>
      </c>
      <c r="AK29" s="136">
        <f t="shared" ref="AK29" si="20">COUNTIFS(D29:AH29,"15",День,"&gt;0")*2+COUNTIFS(D29:AH29,"9",День,"&gt;0")*6+IF($D29=9,2,0)-SUMPRODUCT(($AE$10:$AH$10=EOMONTH($D$10,0))*(AE29:AH29=15)*2)</f>
        <v>0</v>
      </c>
      <c r="AL29" s="118" t="str">
        <f>IF(AI29=0,"",'Табель июнь'!AI29-INDEX('2013'!$B$34:$Q$34,MATCH(месяц,'2013'!$B$27:$Q$27,0)))</f>
        <v/>
      </c>
      <c r="AM29" s="1" t="s">
        <v>135</v>
      </c>
      <c r="AR29" s="129">
        <v>2.4</v>
      </c>
      <c r="BB29" s="49"/>
    </row>
    <row r="30" spans="1:54" ht="20.100000000000001" customHeight="1" x14ac:dyDescent="0.2">
      <c r="B30" s="125"/>
      <c r="C30" s="125"/>
      <c r="AI30" s="123"/>
      <c r="AJ30" s="50"/>
      <c r="AL30" s="50"/>
      <c r="AR30" s="129">
        <v>3.4</v>
      </c>
      <c r="BB30" s="49"/>
    </row>
    <row r="31" spans="1:54" ht="20.100000000000001" customHeight="1" x14ac:dyDescent="0.3">
      <c r="A31" s="183" t="s">
        <v>129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R31" s="129">
        <v>4.4000000000000004</v>
      </c>
      <c r="BB31" s="49"/>
    </row>
    <row r="32" spans="1:54" ht="20.100000000000001" customHeight="1" x14ac:dyDescent="0.2">
      <c r="B32" s="125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R32" s="129">
        <v>5.4</v>
      </c>
      <c r="BB32" s="47"/>
    </row>
    <row r="33" spans="2:44" ht="20.100000000000001" customHeight="1" x14ac:dyDescent="0.2">
      <c r="B33" s="12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R33" s="129">
        <v>6.4</v>
      </c>
    </row>
    <row r="34" spans="2:44" ht="35.25" customHeight="1" x14ac:dyDescent="0.2">
      <c r="B34" s="12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R34" s="129">
        <v>7.4</v>
      </c>
    </row>
    <row r="35" spans="2:44" ht="20.100000000000001" customHeight="1" x14ac:dyDescent="0.2">
      <c r="B35" s="125"/>
      <c r="C35" s="125"/>
      <c r="AR35" s="129">
        <v>8.4</v>
      </c>
    </row>
    <row r="36" spans="2:44" ht="20.100000000000001" customHeight="1" x14ac:dyDescent="0.2">
      <c r="B36" s="125"/>
      <c r="C36" s="125"/>
      <c r="AR36" s="49" t="s">
        <v>96</v>
      </c>
    </row>
    <row r="37" spans="2:44" ht="20.100000000000001" customHeight="1" x14ac:dyDescent="0.2">
      <c r="B37" s="125"/>
      <c r="C37" s="125"/>
      <c r="AR37" s="49" t="s">
        <v>130</v>
      </c>
    </row>
    <row r="38" spans="2:44" ht="20.100000000000001" customHeight="1" x14ac:dyDescent="0.2">
      <c r="B38" s="125"/>
      <c r="C38" s="125"/>
      <c r="AR38" s="49" t="s">
        <v>97</v>
      </c>
    </row>
    <row r="39" spans="2:44" ht="20.100000000000001" customHeight="1" x14ac:dyDescent="0.2">
      <c r="B39" s="125"/>
      <c r="C39" s="125"/>
      <c r="AR39" s="49" t="s">
        <v>131</v>
      </c>
    </row>
    <row r="40" spans="2:44" ht="20.100000000000001" customHeight="1" x14ac:dyDescent="0.2">
      <c r="B40" s="125"/>
      <c r="C40" s="125"/>
      <c r="AR40" s="4" t="s">
        <v>132</v>
      </c>
    </row>
    <row r="41" spans="2:44" ht="20.100000000000001" customHeight="1" x14ac:dyDescent="0.2">
      <c r="B41" s="125"/>
      <c r="C41" s="125"/>
      <c r="AR41" s="4" t="s">
        <v>133</v>
      </c>
    </row>
    <row r="42" spans="2:44" ht="20.100000000000001" customHeight="1" x14ac:dyDescent="0.2">
      <c r="B42" s="125"/>
      <c r="C42" s="125"/>
    </row>
  </sheetData>
  <mergeCells count="21">
    <mergeCell ref="AJ7:AK7"/>
    <mergeCell ref="A2:B2"/>
    <mergeCell ref="AE2:AL2"/>
    <mergeCell ref="C3:E3"/>
    <mergeCell ref="AE3:AL3"/>
    <mergeCell ref="AE4:AL4"/>
    <mergeCell ref="AE5:AL5"/>
    <mergeCell ref="D6:Q6"/>
    <mergeCell ref="R6:T6"/>
    <mergeCell ref="U6:V6"/>
    <mergeCell ref="W6:X6"/>
    <mergeCell ref="AG7:AH7"/>
    <mergeCell ref="C33:AL33"/>
    <mergeCell ref="C34:AL34"/>
    <mergeCell ref="A9:A10"/>
    <mergeCell ref="B9:B10"/>
    <mergeCell ref="C9:C10"/>
    <mergeCell ref="D9:AH9"/>
    <mergeCell ref="A31:AL31"/>
    <mergeCell ref="C32:AL32"/>
    <mergeCell ref="AI9:AL9"/>
  </mergeCells>
  <conditionalFormatting sqref="D11:AH29">
    <cfRule type="colorScale" priority="2">
      <colorScale>
        <cfvo type="num" val="$D$11"/>
        <cfvo type="num" val="$D$11"/>
        <color theme="9" tint="0.79998168889431442"/>
        <color theme="9" tint="0.79998168889431442"/>
      </colorScale>
    </cfRule>
  </conditionalFormatting>
  <conditionalFormatting sqref="D10:AG10">
    <cfRule type="expression" dxfId="1" priority="1">
      <formula>OR(WEEKDAY(D10,2)=6,WEEKDAY(D10,2)=7)</formula>
    </cfRule>
  </conditionalFormatting>
  <dataValidations count="1">
    <dataValidation type="list" operator="equal" allowBlank="1" showInputMessage="1" showErrorMessage="1" error="Упс" prompt="Часы дежурства" sqref="D11:AH29">
      <formula1>$AR$11:$AR$42</formula1>
    </dataValidation>
  </dataValidations>
  <pageMargins left="0.19685039370078741" right="0.19685039370078741" top="0.78740157480314965" bottom="0.19685039370078741" header="0.51181102362204722" footer="0.51181102362204722"/>
  <pageSetup paperSize="8" scale="89" orientation="landscape" blackAndWhite="1" horizontalDpi="120" verticalDpi="144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5227E9E-DB6E-4E63-A86B-0A96F61A77D4}">
            <xm:f>ISNUMBER(MATCH(D$10,Праздники!$E$8:$E$21,0))</xm:f>
            <x14:dxf>
              <font>
                <color auto="1"/>
              </font>
              <fill>
                <patternFill patternType="solid">
                  <fgColor auto="1"/>
                  <bgColor rgb="FFAA0000"/>
                </patternFill>
              </fill>
            </x14:dxf>
          </x14:cfRule>
          <xm:sqref>D10:AH10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workbookViewId="0">
      <selection activeCell="E12" sqref="E12"/>
    </sheetView>
  </sheetViews>
  <sheetFormatPr defaultRowHeight="12.75" x14ac:dyDescent="0.2"/>
  <cols>
    <col min="1" max="1" width="5.83203125" customWidth="1"/>
    <col min="2" max="2" width="25.33203125" customWidth="1"/>
    <col min="3" max="32" width="4.83203125" customWidth="1"/>
  </cols>
  <sheetData>
    <row r="1" spans="1:32" ht="15.75" x14ac:dyDescent="0.2">
      <c r="A1" s="153" t="s">
        <v>136</v>
      </c>
    </row>
    <row r="2" spans="1:32" ht="15.75" x14ac:dyDescent="0.2">
      <c r="A2" s="153" t="s">
        <v>137</v>
      </c>
    </row>
    <row r="3" spans="1:32" ht="15.75" x14ac:dyDescent="0.2">
      <c r="A3" s="154" t="s">
        <v>138</v>
      </c>
    </row>
    <row r="4" spans="1:32" ht="15.75" x14ac:dyDescent="0.2">
      <c r="A4" s="154" t="s">
        <v>139</v>
      </c>
    </row>
    <row r="5" spans="1:32" ht="15.75" x14ac:dyDescent="0.2">
      <c r="A5" s="155"/>
    </row>
    <row r="6" spans="1:32" ht="15.75" x14ac:dyDescent="0.2">
      <c r="A6" s="156" t="s">
        <v>140</v>
      </c>
    </row>
    <row r="7" spans="1:32" ht="15.75" x14ac:dyDescent="0.2">
      <c r="A7" s="156" t="s">
        <v>141</v>
      </c>
    </row>
    <row r="8" spans="1:32" ht="15.75" x14ac:dyDescent="0.2">
      <c r="A8" s="156" t="s">
        <v>142</v>
      </c>
    </row>
    <row r="9" spans="1:32" ht="13.5" thickBot="1" x14ac:dyDescent="0.25">
      <c r="A9" s="157"/>
    </row>
    <row r="10" spans="1:32" ht="46.5" customHeight="1" x14ac:dyDescent="0.2">
      <c r="A10" s="158" t="s">
        <v>143</v>
      </c>
      <c r="B10" s="201" t="s">
        <v>145</v>
      </c>
      <c r="C10" s="199">
        <v>1</v>
      </c>
      <c r="D10" s="199">
        <v>2</v>
      </c>
      <c r="E10" s="197">
        <v>3</v>
      </c>
      <c r="F10" s="197">
        <v>4</v>
      </c>
      <c r="G10" s="197">
        <v>5</v>
      </c>
      <c r="H10" s="197">
        <v>6</v>
      </c>
      <c r="I10" s="197">
        <v>7</v>
      </c>
      <c r="J10" s="199">
        <v>8</v>
      </c>
      <c r="K10" s="199">
        <v>9</v>
      </c>
      <c r="L10" s="197">
        <v>10</v>
      </c>
      <c r="M10" s="197">
        <v>11</v>
      </c>
      <c r="N10" s="199">
        <v>12</v>
      </c>
      <c r="O10" s="197">
        <v>13</v>
      </c>
      <c r="P10" s="197">
        <v>14</v>
      </c>
      <c r="Q10" s="199">
        <v>15</v>
      </c>
      <c r="R10" s="199">
        <v>16</v>
      </c>
      <c r="S10" s="197">
        <v>17</v>
      </c>
      <c r="T10" s="197">
        <v>18</v>
      </c>
      <c r="U10" s="197">
        <v>19</v>
      </c>
      <c r="V10" s="197">
        <v>20</v>
      </c>
      <c r="W10" s="197">
        <v>21</v>
      </c>
      <c r="X10" s="199">
        <v>22</v>
      </c>
      <c r="Y10" s="199">
        <v>23</v>
      </c>
      <c r="Z10" s="197">
        <v>24</v>
      </c>
      <c r="AA10" s="197">
        <v>25</v>
      </c>
      <c r="AB10" s="197">
        <v>26</v>
      </c>
      <c r="AC10" s="197">
        <v>27</v>
      </c>
      <c r="AD10" s="197">
        <v>28</v>
      </c>
      <c r="AE10" s="160"/>
      <c r="AF10" s="160"/>
    </row>
    <row r="11" spans="1:32" ht="13.5" thickBot="1" x14ac:dyDescent="0.25">
      <c r="A11" s="159" t="s">
        <v>144</v>
      </c>
      <c r="B11" s="202"/>
      <c r="C11" s="200"/>
      <c r="D11" s="200"/>
      <c r="E11" s="198"/>
      <c r="F11" s="198"/>
      <c r="G11" s="198"/>
      <c r="H11" s="198"/>
      <c r="I11" s="198"/>
      <c r="J11" s="200"/>
      <c r="K11" s="200"/>
      <c r="L11" s="198"/>
      <c r="M11" s="198"/>
      <c r="N11" s="200"/>
      <c r="O11" s="198"/>
      <c r="P11" s="198"/>
      <c r="Q11" s="200"/>
      <c r="R11" s="200"/>
      <c r="S11" s="198"/>
      <c r="T11" s="198"/>
      <c r="U11" s="198"/>
      <c r="V11" s="198"/>
      <c r="W11" s="198"/>
      <c r="X11" s="200"/>
      <c r="Y11" s="200"/>
      <c r="Z11" s="198"/>
      <c r="AA11" s="198"/>
      <c r="AB11" s="198"/>
      <c r="AC11" s="198"/>
      <c r="AD11" s="198"/>
      <c r="AE11" s="161">
        <v>29</v>
      </c>
      <c r="AF11" s="161">
        <v>30</v>
      </c>
    </row>
    <row r="12" spans="1:32" ht="20.100000000000001" customHeight="1" thickBot="1" x14ac:dyDescent="0.25">
      <c r="A12" s="159" t="s">
        <v>146</v>
      </c>
      <c r="B12" s="162" t="s">
        <v>147</v>
      </c>
      <c r="C12" s="163"/>
      <c r="D12" s="163"/>
      <c r="E12" s="164"/>
      <c r="F12" s="163"/>
      <c r="G12" s="163"/>
      <c r="H12" s="163"/>
      <c r="I12" s="163"/>
      <c r="J12" s="164"/>
      <c r="K12" s="163"/>
      <c r="L12" s="163"/>
      <c r="M12" s="163"/>
      <c r="N12" s="164"/>
      <c r="O12" s="163"/>
      <c r="P12" s="163"/>
      <c r="Q12" s="163"/>
      <c r="R12" s="164"/>
      <c r="S12" s="163"/>
      <c r="T12" s="163"/>
      <c r="U12" s="163"/>
      <c r="V12" s="164"/>
      <c r="W12" s="163"/>
      <c r="X12" s="163"/>
      <c r="Y12" s="163"/>
      <c r="Z12" s="164"/>
      <c r="AA12" s="163"/>
      <c r="AB12" s="163"/>
      <c r="AC12" s="163"/>
      <c r="AD12" s="164"/>
      <c r="AE12" s="163"/>
      <c r="AF12" s="163"/>
    </row>
    <row r="13" spans="1:32" ht="20.100000000000001" customHeight="1" thickBot="1" x14ac:dyDescent="0.25">
      <c r="A13" s="159" t="s">
        <v>148</v>
      </c>
      <c r="B13" s="162" t="s">
        <v>149</v>
      </c>
      <c r="C13" s="165"/>
      <c r="D13" s="165"/>
      <c r="E13" s="165"/>
      <c r="F13" s="165"/>
      <c r="G13" s="166"/>
      <c r="H13" s="165"/>
      <c r="I13" s="165"/>
      <c r="J13" s="165"/>
      <c r="K13" s="166"/>
      <c r="L13" s="165"/>
      <c r="M13" s="165"/>
      <c r="N13" s="163"/>
      <c r="O13" s="166"/>
      <c r="P13" s="165"/>
      <c r="Q13" s="165"/>
      <c r="R13" s="165"/>
      <c r="S13" s="166"/>
      <c r="T13" s="165"/>
      <c r="U13" s="165"/>
      <c r="V13" s="165"/>
      <c r="W13" s="166"/>
      <c r="X13" s="165"/>
      <c r="Y13" s="165"/>
      <c r="Z13" s="163"/>
      <c r="AA13" s="167"/>
      <c r="AB13" s="163"/>
      <c r="AC13" s="163"/>
      <c r="AD13" s="163"/>
      <c r="AE13" s="164"/>
      <c r="AF13" s="163"/>
    </row>
    <row r="14" spans="1:32" ht="20.100000000000001" customHeight="1" thickBot="1" x14ac:dyDescent="0.25">
      <c r="A14" s="159" t="s">
        <v>150</v>
      </c>
      <c r="B14" s="162" t="s">
        <v>151</v>
      </c>
      <c r="C14" s="163"/>
      <c r="D14" s="164"/>
      <c r="E14" s="168"/>
      <c r="F14" s="163"/>
      <c r="G14" s="163"/>
      <c r="H14" s="163"/>
      <c r="I14" s="164"/>
      <c r="J14" s="163"/>
      <c r="K14" s="163"/>
      <c r="L14" s="163"/>
      <c r="M14" s="164"/>
      <c r="N14" s="163"/>
      <c r="O14" s="163"/>
      <c r="P14" s="163"/>
      <c r="Q14" s="164"/>
      <c r="R14" s="163"/>
      <c r="S14" s="163"/>
      <c r="T14" s="163"/>
      <c r="U14" s="164"/>
      <c r="V14" s="163"/>
      <c r="W14" s="163"/>
      <c r="X14" s="163"/>
      <c r="Y14" s="164"/>
      <c r="Z14" s="163"/>
      <c r="AA14" s="163"/>
      <c r="AB14" s="163"/>
      <c r="AC14" s="164"/>
      <c r="AD14" s="163"/>
      <c r="AE14" s="163"/>
      <c r="AF14" s="163"/>
    </row>
    <row r="15" spans="1:32" ht="20.100000000000001" customHeight="1" thickBot="1" x14ac:dyDescent="0.25">
      <c r="A15" s="159" t="s">
        <v>152</v>
      </c>
      <c r="B15" s="162" t="s">
        <v>153</v>
      </c>
      <c r="C15" s="163"/>
      <c r="D15" s="163"/>
      <c r="E15" s="163"/>
      <c r="F15" s="164"/>
      <c r="G15" s="163"/>
      <c r="H15" s="163"/>
      <c r="I15" s="169" t="s">
        <v>154</v>
      </c>
      <c r="J15" s="169"/>
      <c r="K15" s="169"/>
      <c r="L15" s="169"/>
      <c r="M15" s="169" t="s">
        <v>155</v>
      </c>
      <c r="N15" s="169"/>
      <c r="O15" s="169"/>
      <c r="P15" s="169"/>
      <c r="Q15" s="169" t="s">
        <v>98</v>
      </c>
      <c r="R15" s="169"/>
      <c r="S15" s="169"/>
      <c r="T15" s="169"/>
      <c r="U15" s="169" t="s">
        <v>156</v>
      </c>
      <c r="V15" s="169"/>
      <c r="W15" s="169"/>
      <c r="X15" s="169"/>
      <c r="Y15" s="169" t="s">
        <v>157</v>
      </c>
      <c r="Z15" s="169"/>
      <c r="AA15" s="169"/>
      <c r="AB15" s="169"/>
      <c r="AC15" s="169" t="s">
        <v>158</v>
      </c>
      <c r="AD15" s="165"/>
      <c r="AE15" s="165"/>
      <c r="AF15" s="165"/>
    </row>
    <row r="16" spans="1:32" ht="20.100000000000001" customHeight="1" thickBot="1" x14ac:dyDescent="0.25">
      <c r="A16" s="159" t="s">
        <v>159</v>
      </c>
      <c r="B16" s="162" t="s">
        <v>160</v>
      </c>
      <c r="C16" s="164"/>
      <c r="D16" s="163"/>
      <c r="E16" s="163"/>
      <c r="F16" s="163"/>
      <c r="G16" s="163"/>
      <c r="H16" s="164"/>
      <c r="I16" s="163"/>
      <c r="J16" s="163"/>
      <c r="K16" s="163"/>
      <c r="L16" s="164"/>
      <c r="M16" s="163"/>
      <c r="N16" s="163"/>
      <c r="O16" s="163"/>
      <c r="P16" s="164"/>
      <c r="Q16" s="163"/>
      <c r="R16" s="163"/>
      <c r="S16" s="163"/>
      <c r="T16" s="164"/>
      <c r="U16" s="163"/>
      <c r="V16" s="163"/>
      <c r="W16" s="163"/>
      <c r="X16" s="164"/>
      <c r="Y16" s="163"/>
      <c r="Z16" s="163"/>
      <c r="AA16" s="163"/>
      <c r="AB16" s="164"/>
      <c r="AC16" s="163"/>
      <c r="AD16" s="163"/>
      <c r="AE16" s="163"/>
      <c r="AF16" s="164"/>
    </row>
    <row r="17" spans="1:32" ht="20.100000000000001" customHeight="1" thickBot="1" x14ac:dyDescent="0.25">
      <c r="A17" s="159" t="s">
        <v>161</v>
      </c>
      <c r="B17" s="162" t="s">
        <v>162</v>
      </c>
      <c r="C17" s="169" t="s">
        <v>154</v>
      </c>
      <c r="D17" s="169"/>
      <c r="E17" s="169"/>
      <c r="F17" s="169"/>
      <c r="G17" s="169"/>
      <c r="H17" s="169" t="s">
        <v>155</v>
      </c>
      <c r="I17" s="169"/>
      <c r="J17" s="169"/>
      <c r="K17" s="169"/>
      <c r="L17" s="169"/>
      <c r="M17" s="169" t="s">
        <v>98</v>
      </c>
      <c r="N17" s="169"/>
      <c r="O17" s="169"/>
      <c r="P17" s="169"/>
      <c r="Q17" s="169"/>
      <c r="R17" s="169" t="s">
        <v>156</v>
      </c>
      <c r="S17" s="169"/>
      <c r="T17" s="169"/>
      <c r="U17" s="169"/>
      <c r="V17" s="169"/>
      <c r="W17" s="169" t="s">
        <v>157</v>
      </c>
      <c r="X17" s="169"/>
      <c r="Y17" s="169"/>
      <c r="Z17" s="169"/>
      <c r="AA17" s="169"/>
      <c r="AB17" s="169" t="s">
        <v>158</v>
      </c>
      <c r="AC17" s="163"/>
      <c r="AD17" s="163"/>
      <c r="AE17" s="163"/>
      <c r="AF17" s="163"/>
    </row>
    <row r="18" spans="1:32" ht="20.100000000000001" customHeight="1" thickBot="1" x14ac:dyDescent="0.25">
      <c r="A18" s="159" t="s">
        <v>163</v>
      </c>
      <c r="B18" s="162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</row>
    <row r="19" spans="1:32" x14ac:dyDescent="0.2">
      <c r="A19" s="170"/>
    </row>
    <row r="20" spans="1:32" ht="18.75" x14ac:dyDescent="0.2">
      <c r="A20" s="171"/>
    </row>
    <row r="21" spans="1:32" ht="15.75" x14ac:dyDescent="0.2">
      <c r="A21" s="153"/>
    </row>
  </sheetData>
  <mergeCells count="29">
    <mergeCell ref="M10:M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Y10:Y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Z10:Z11"/>
    <mergeCell ref="AA10:AA11"/>
    <mergeCell ref="AB10:AB11"/>
    <mergeCell ref="AC10:AC11"/>
    <mergeCell ref="AD10:AD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J365"/>
  <sheetViews>
    <sheetView topLeftCell="A91" zoomScale="99" workbookViewId="0">
      <selection activeCell="E19" sqref="E19"/>
    </sheetView>
  </sheetViews>
  <sheetFormatPr defaultColWidth="8.83203125" defaultRowHeight="12.75" x14ac:dyDescent="0.2"/>
  <cols>
    <col min="1" max="1" width="17.33203125" customWidth="1"/>
    <col min="3" max="3" width="12" bestFit="1" customWidth="1"/>
    <col min="4" max="4" width="21.33203125" bestFit="1" customWidth="1"/>
    <col min="5" max="5" width="12.1640625" customWidth="1"/>
    <col min="6" max="6" width="11.6640625" customWidth="1"/>
    <col min="7" max="7" width="16.5" bestFit="1" customWidth="1"/>
    <col min="8" max="8" width="18.1640625" bestFit="1" customWidth="1"/>
    <col min="9" max="9" width="18.6640625" bestFit="1" customWidth="1"/>
    <col min="10" max="10" width="18.1640625" bestFit="1" customWidth="1"/>
  </cols>
  <sheetData>
    <row r="1" spans="1:10" ht="15.75" x14ac:dyDescent="0.25">
      <c r="A1" s="102">
        <v>41275</v>
      </c>
      <c r="B1">
        <f>WEEKDAY(A1,2)</f>
        <v>2</v>
      </c>
      <c r="C1" s="103" t="s">
        <v>99</v>
      </c>
      <c r="E1" s="104"/>
    </row>
    <row r="2" spans="1:10" ht="15.75" x14ac:dyDescent="0.25">
      <c r="A2" s="102">
        <v>41276</v>
      </c>
      <c r="B2">
        <f t="shared" ref="B2:B35" si="0">WEEKDAY(A2,2)</f>
        <v>3</v>
      </c>
      <c r="C2" s="103" t="s">
        <v>99</v>
      </c>
      <c r="E2" s="104" t="s">
        <v>100</v>
      </c>
      <c r="G2" s="104" t="s">
        <v>55</v>
      </c>
      <c r="I2" s="104" t="s">
        <v>2</v>
      </c>
    </row>
    <row r="3" spans="1:10" ht="15" x14ac:dyDescent="0.25">
      <c r="A3" s="102">
        <v>41277</v>
      </c>
      <c r="B3">
        <f t="shared" si="0"/>
        <v>4</v>
      </c>
      <c r="C3" s="103" t="s">
        <v>99</v>
      </c>
      <c r="E3" t="s">
        <v>101</v>
      </c>
      <c r="F3" t="s">
        <v>102</v>
      </c>
      <c r="G3" t="s">
        <v>103</v>
      </c>
      <c r="H3" t="s">
        <v>104</v>
      </c>
      <c r="I3" t="s">
        <v>103</v>
      </c>
      <c r="J3" t="s">
        <v>104</v>
      </c>
    </row>
    <row r="4" spans="1:10" ht="15" x14ac:dyDescent="0.25">
      <c r="A4" s="102">
        <v>41278</v>
      </c>
      <c r="B4">
        <f t="shared" si="0"/>
        <v>5</v>
      </c>
      <c r="C4" s="103" t="s">
        <v>99</v>
      </c>
      <c r="E4" s="102">
        <f>A1</f>
        <v>41275</v>
      </c>
      <c r="F4" s="102">
        <f>A365</f>
        <v>41639</v>
      </c>
      <c r="G4">
        <f>NETWORKDAYS(E4,F4,$E$8:$E$21)</f>
        <v>250</v>
      </c>
      <c r="H4">
        <f t="array" ref="H4">SUM(($A$1:$A$365&gt;=E4)*($A$1:$A$365&lt;=F4)*($C$1:$C$365="Рабочий"))</f>
        <v>247</v>
      </c>
      <c r="I4" s="105">
        <f>F4-E4+1-NETWORKDAYS(E4,F4,$E$8:$E$21)</f>
        <v>115</v>
      </c>
      <c r="J4">
        <f t="array" ref="J4">F4-E4+1-SUM(($A$1:$A$365&gt;=E4)*($A$1:$A$365&lt;=F4)*($C$1:$C$365="Рабочий"))</f>
        <v>118</v>
      </c>
    </row>
    <row r="5" spans="1:10" ht="15" x14ac:dyDescent="0.25">
      <c r="A5" s="106">
        <v>41279</v>
      </c>
      <c r="B5" s="107">
        <f t="shared" si="0"/>
        <v>6</v>
      </c>
      <c r="C5" s="103" t="s">
        <v>99</v>
      </c>
      <c r="F5" s="108"/>
    </row>
    <row r="6" spans="1:10" ht="15" x14ac:dyDescent="0.25">
      <c r="A6" s="106">
        <v>41280</v>
      </c>
      <c r="B6" s="107">
        <f t="shared" si="0"/>
        <v>7</v>
      </c>
      <c r="C6" s="103" t="s">
        <v>99</v>
      </c>
      <c r="E6" s="109" t="s">
        <v>105</v>
      </c>
      <c r="F6" s="109"/>
    </row>
    <row r="7" spans="1:10" ht="15" x14ac:dyDescent="0.25">
      <c r="A7" s="102">
        <v>41281</v>
      </c>
      <c r="B7">
        <f t="shared" si="0"/>
        <v>1</v>
      </c>
      <c r="C7" s="103" t="s">
        <v>99</v>
      </c>
      <c r="E7" s="110" t="s">
        <v>106</v>
      </c>
      <c r="H7" t="s">
        <v>110</v>
      </c>
    </row>
    <row r="8" spans="1:10" ht="15" x14ac:dyDescent="0.25">
      <c r="A8" s="102">
        <v>41282</v>
      </c>
      <c r="B8">
        <f t="shared" si="0"/>
        <v>2</v>
      </c>
      <c r="C8" s="103" t="s">
        <v>99</v>
      </c>
      <c r="E8" s="102">
        <v>41275</v>
      </c>
      <c r="H8" t="s">
        <v>111</v>
      </c>
    </row>
    <row r="9" spans="1:10" ht="15" x14ac:dyDescent="0.25">
      <c r="A9" s="102">
        <v>41283</v>
      </c>
      <c r="B9">
        <f t="shared" si="0"/>
        <v>3</v>
      </c>
      <c r="C9" s="111" t="s">
        <v>107</v>
      </c>
      <c r="E9" s="102">
        <v>41276</v>
      </c>
      <c r="H9" t="s">
        <v>112</v>
      </c>
    </row>
    <row r="10" spans="1:10" ht="15" x14ac:dyDescent="0.25">
      <c r="A10" s="102">
        <v>41284</v>
      </c>
      <c r="B10">
        <f t="shared" si="0"/>
        <v>4</v>
      </c>
      <c r="C10" s="111" t="s">
        <v>107</v>
      </c>
      <c r="E10" s="102">
        <v>41277</v>
      </c>
      <c r="H10" t="s">
        <v>109</v>
      </c>
    </row>
    <row r="11" spans="1:10" ht="15" x14ac:dyDescent="0.25">
      <c r="A11" s="102">
        <v>41285</v>
      </c>
      <c r="B11">
        <f t="shared" si="0"/>
        <v>5</v>
      </c>
      <c r="C11" s="111" t="s">
        <v>107</v>
      </c>
      <c r="E11" s="102">
        <v>41278</v>
      </c>
      <c r="H11" t="s">
        <v>43</v>
      </c>
    </row>
    <row r="12" spans="1:10" ht="15" x14ac:dyDescent="0.25">
      <c r="A12" s="106">
        <v>41286</v>
      </c>
      <c r="B12" s="107">
        <f t="shared" si="0"/>
        <v>6</v>
      </c>
      <c r="C12" s="103" t="s">
        <v>99</v>
      </c>
      <c r="E12" s="102">
        <v>41281</v>
      </c>
      <c r="H12" t="s">
        <v>113</v>
      </c>
    </row>
    <row r="13" spans="1:10" ht="15" x14ac:dyDescent="0.25">
      <c r="A13" s="106">
        <v>41287</v>
      </c>
      <c r="B13" s="107">
        <f t="shared" si="0"/>
        <v>7</v>
      </c>
      <c r="C13" s="103" t="s">
        <v>99</v>
      </c>
      <c r="E13" s="102">
        <v>41282</v>
      </c>
      <c r="H13" t="s">
        <v>114</v>
      </c>
    </row>
    <row r="14" spans="1:10" ht="15" x14ac:dyDescent="0.25">
      <c r="A14" s="102">
        <v>41288</v>
      </c>
      <c r="B14">
        <f t="shared" si="0"/>
        <v>1</v>
      </c>
      <c r="C14" s="111" t="s">
        <v>107</v>
      </c>
      <c r="E14" s="102">
        <v>41341</v>
      </c>
      <c r="H14" t="s">
        <v>115</v>
      </c>
    </row>
    <row r="15" spans="1:10" ht="15" x14ac:dyDescent="0.25">
      <c r="A15" s="102">
        <v>41289</v>
      </c>
      <c r="B15">
        <f t="shared" si="0"/>
        <v>2</v>
      </c>
      <c r="C15" s="111" t="s">
        <v>107</v>
      </c>
      <c r="E15" s="102">
        <v>41395</v>
      </c>
      <c r="H15" t="s">
        <v>116</v>
      </c>
    </row>
    <row r="16" spans="1:10" ht="15" x14ac:dyDescent="0.25">
      <c r="A16" s="102">
        <v>41290</v>
      </c>
      <c r="B16">
        <f t="shared" si="0"/>
        <v>3</v>
      </c>
      <c r="C16" s="111" t="s">
        <v>107</v>
      </c>
      <c r="E16" s="102"/>
      <c r="H16" t="s">
        <v>117</v>
      </c>
    </row>
    <row r="17" spans="1:8" ht="15" x14ac:dyDescent="0.25">
      <c r="A17" s="102">
        <v>41291</v>
      </c>
      <c r="B17">
        <f t="shared" si="0"/>
        <v>4</v>
      </c>
      <c r="C17" s="111" t="s">
        <v>107</v>
      </c>
      <c r="E17" s="102"/>
      <c r="H17" t="s">
        <v>118</v>
      </c>
    </row>
    <row r="18" spans="1:8" ht="15" x14ac:dyDescent="0.25">
      <c r="A18" s="102">
        <v>41292</v>
      </c>
      <c r="B18">
        <f t="shared" si="0"/>
        <v>5</v>
      </c>
      <c r="C18" s="111" t="s">
        <v>107</v>
      </c>
      <c r="E18" s="102">
        <v>41403</v>
      </c>
      <c r="H18" t="s">
        <v>119</v>
      </c>
    </row>
    <row r="19" spans="1:8" ht="15" x14ac:dyDescent="0.25">
      <c r="A19" s="106">
        <v>41293</v>
      </c>
      <c r="B19" s="107">
        <f t="shared" si="0"/>
        <v>6</v>
      </c>
      <c r="C19" s="103" t="s">
        <v>99</v>
      </c>
      <c r="E19" s="102"/>
    </row>
    <row r="20" spans="1:8" ht="15" x14ac:dyDescent="0.25">
      <c r="A20" s="106">
        <v>41294</v>
      </c>
      <c r="B20" s="107">
        <f t="shared" si="0"/>
        <v>7</v>
      </c>
      <c r="C20" s="103" t="s">
        <v>99</v>
      </c>
      <c r="E20" s="102">
        <v>41437</v>
      </c>
    </row>
    <row r="21" spans="1:8" ht="15" x14ac:dyDescent="0.25">
      <c r="A21" s="102">
        <v>41295</v>
      </c>
      <c r="B21">
        <f t="shared" si="0"/>
        <v>1</v>
      </c>
      <c r="C21" s="111" t="s">
        <v>107</v>
      </c>
      <c r="E21" s="102">
        <v>41582</v>
      </c>
    </row>
    <row r="22" spans="1:8" ht="15" x14ac:dyDescent="0.25">
      <c r="A22" s="102">
        <v>41296</v>
      </c>
      <c r="B22">
        <f t="shared" si="0"/>
        <v>2</v>
      </c>
      <c r="C22" s="111" t="s">
        <v>107</v>
      </c>
    </row>
    <row r="23" spans="1:8" ht="15" x14ac:dyDescent="0.25">
      <c r="A23" s="102">
        <v>41297</v>
      </c>
      <c r="B23">
        <f t="shared" si="0"/>
        <v>3</v>
      </c>
      <c r="C23" s="111" t="s">
        <v>107</v>
      </c>
    </row>
    <row r="24" spans="1:8" ht="15" x14ac:dyDescent="0.25">
      <c r="A24" s="102">
        <v>41298</v>
      </c>
      <c r="B24">
        <f t="shared" si="0"/>
        <v>4</v>
      </c>
      <c r="C24" s="111" t="s">
        <v>107</v>
      </c>
    </row>
    <row r="25" spans="1:8" ht="15" x14ac:dyDescent="0.25">
      <c r="A25" s="102">
        <v>41299</v>
      </c>
      <c r="B25">
        <f t="shared" si="0"/>
        <v>5</v>
      </c>
      <c r="C25" s="111" t="s">
        <v>107</v>
      </c>
    </row>
    <row r="26" spans="1:8" ht="15" x14ac:dyDescent="0.25">
      <c r="A26" s="106">
        <v>41300</v>
      </c>
      <c r="B26" s="107">
        <f t="shared" si="0"/>
        <v>6</v>
      </c>
      <c r="C26" s="103" t="s">
        <v>99</v>
      </c>
    </row>
    <row r="27" spans="1:8" ht="15" x14ac:dyDescent="0.25">
      <c r="A27" s="106">
        <v>41301</v>
      </c>
      <c r="B27" s="107">
        <f t="shared" si="0"/>
        <v>7</v>
      </c>
      <c r="C27" s="103" t="s">
        <v>99</v>
      </c>
    </row>
    <row r="28" spans="1:8" ht="15" x14ac:dyDescent="0.25">
      <c r="A28" s="102">
        <v>41302</v>
      </c>
      <c r="B28">
        <f t="shared" si="0"/>
        <v>1</v>
      </c>
      <c r="C28" s="111" t="s">
        <v>107</v>
      </c>
    </row>
    <row r="29" spans="1:8" ht="15" x14ac:dyDescent="0.25">
      <c r="A29" s="102">
        <v>41303</v>
      </c>
      <c r="B29">
        <f t="shared" si="0"/>
        <v>2</v>
      </c>
      <c r="C29" s="111" t="s">
        <v>107</v>
      </c>
    </row>
    <row r="30" spans="1:8" ht="15" x14ac:dyDescent="0.25">
      <c r="A30" s="102">
        <v>41304</v>
      </c>
      <c r="B30">
        <f t="shared" si="0"/>
        <v>3</v>
      </c>
      <c r="C30" s="111" t="s">
        <v>107</v>
      </c>
    </row>
    <row r="31" spans="1:8" ht="15" x14ac:dyDescent="0.25">
      <c r="A31" s="102">
        <v>41305</v>
      </c>
      <c r="B31">
        <f t="shared" si="0"/>
        <v>4</v>
      </c>
      <c r="C31" s="111" t="s">
        <v>107</v>
      </c>
    </row>
    <row r="32" spans="1:8" ht="15" x14ac:dyDescent="0.25">
      <c r="A32" s="102">
        <v>41306</v>
      </c>
      <c r="B32">
        <f t="shared" si="0"/>
        <v>5</v>
      </c>
      <c r="C32" s="111" t="s">
        <v>107</v>
      </c>
    </row>
    <row r="33" spans="1:3" ht="15" x14ac:dyDescent="0.25">
      <c r="A33" s="106">
        <v>41307</v>
      </c>
      <c r="B33" s="107">
        <f t="shared" si="0"/>
        <v>6</v>
      </c>
      <c r="C33" s="103" t="s">
        <v>99</v>
      </c>
    </row>
    <row r="34" spans="1:3" ht="15" x14ac:dyDescent="0.25">
      <c r="A34" s="106">
        <v>41308</v>
      </c>
      <c r="B34" s="107">
        <f t="shared" si="0"/>
        <v>7</v>
      </c>
      <c r="C34" s="103" t="s">
        <v>99</v>
      </c>
    </row>
    <row r="35" spans="1:3" ht="15" x14ac:dyDescent="0.25">
      <c r="A35" s="102">
        <v>41309</v>
      </c>
      <c r="B35">
        <f t="shared" si="0"/>
        <v>1</v>
      </c>
      <c r="C35" s="111" t="s">
        <v>107</v>
      </c>
    </row>
    <row r="36" spans="1:3" ht="15" x14ac:dyDescent="0.25">
      <c r="A36" s="102">
        <v>41310</v>
      </c>
      <c r="B36">
        <f>WEEKDAY(A36,2)</f>
        <v>2</v>
      </c>
      <c r="C36" s="111" t="s">
        <v>107</v>
      </c>
    </row>
    <row r="37" spans="1:3" ht="15" x14ac:dyDescent="0.25">
      <c r="A37" s="102">
        <v>41311</v>
      </c>
      <c r="B37">
        <f>WEEKDAY(A37,2)</f>
        <v>3</v>
      </c>
      <c r="C37" s="111" t="s">
        <v>107</v>
      </c>
    </row>
    <row r="38" spans="1:3" ht="15" x14ac:dyDescent="0.25">
      <c r="A38" s="102">
        <v>41312</v>
      </c>
      <c r="B38">
        <f t="shared" ref="B38:B101" si="1">WEEKDAY(A38,2)</f>
        <v>4</v>
      </c>
      <c r="C38" s="111" t="s">
        <v>107</v>
      </c>
    </row>
    <row r="39" spans="1:3" ht="15" x14ac:dyDescent="0.25">
      <c r="A39" s="102">
        <v>41313</v>
      </c>
      <c r="B39">
        <f t="shared" si="1"/>
        <v>5</v>
      </c>
      <c r="C39" s="111" t="s">
        <v>107</v>
      </c>
    </row>
    <row r="40" spans="1:3" ht="15" x14ac:dyDescent="0.25">
      <c r="A40" s="106">
        <v>41314</v>
      </c>
      <c r="B40" s="107">
        <f t="shared" si="1"/>
        <v>6</v>
      </c>
      <c r="C40" s="103" t="s">
        <v>99</v>
      </c>
    </row>
    <row r="41" spans="1:3" ht="15" x14ac:dyDescent="0.25">
      <c r="A41" s="106">
        <v>41315</v>
      </c>
      <c r="B41" s="107">
        <f t="shared" si="1"/>
        <v>7</v>
      </c>
      <c r="C41" s="103" t="s">
        <v>99</v>
      </c>
    </row>
    <row r="42" spans="1:3" ht="15" x14ac:dyDescent="0.25">
      <c r="A42" s="102">
        <v>41316</v>
      </c>
      <c r="B42">
        <f t="shared" si="1"/>
        <v>1</v>
      </c>
      <c r="C42" s="111" t="s">
        <v>107</v>
      </c>
    </row>
    <row r="43" spans="1:3" ht="15" x14ac:dyDescent="0.25">
      <c r="A43" s="102">
        <v>41317</v>
      </c>
      <c r="B43">
        <f t="shared" si="1"/>
        <v>2</v>
      </c>
      <c r="C43" s="111" t="s">
        <v>107</v>
      </c>
    </row>
    <row r="44" spans="1:3" ht="15" x14ac:dyDescent="0.25">
      <c r="A44" s="102">
        <v>41318</v>
      </c>
      <c r="B44">
        <f t="shared" si="1"/>
        <v>3</v>
      </c>
      <c r="C44" s="111" t="s">
        <v>107</v>
      </c>
    </row>
    <row r="45" spans="1:3" ht="15" x14ac:dyDescent="0.25">
      <c r="A45" s="102">
        <v>41319</v>
      </c>
      <c r="B45">
        <f t="shared" si="1"/>
        <v>4</v>
      </c>
      <c r="C45" s="111" t="s">
        <v>107</v>
      </c>
    </row>
    <row r="46" spans="1:3" ht="15" x14ac:dyDescent="0.25">
      <c r="A46" s="102">
        <v>41320</v>
      </c>
      <c r="B46">
        <f t="shared" si="1"/>
        <v>5</v>
      </c>
      <c r="C46" s="111" t="s">
        <v>107</v>
      </c>
    </row>
    <row r="47" spans="1:3" ht="15" x14ac:dyDescent="0.25">
      <c r="A47" s="106">
        <v>41321</v>
      </c>
      <c r="B47" s="107">
        <f t="shared" si="1"/>
        <v>6</v>
      </c>
      <c r="C47" s="103" t="s">
        <v>99</v>
      </c>
    </row>
    <row r="48" spans="1:3" ht="15" x14ac:dyDescent="0.25">
      <c r="A48" s="106">
        <v>41322</v>
      </c>
      <c r="B48" s="107">
        <f t="shared" si="1"/>
        <v>7</v>
      </c>
      <c r="C48" s="103" t="s">
        <v>99</v>
      </c>
    </row>
    <row r="49" spans="1:4" ht="15" x14ac:dyDescent="0.25">
      <c r="A49" s="102">
        <v>41323</v>
      </c>
      <c r="B49">
        <f t="shared" si="1"/>
        <v>1</v>
      </c>
      <c r="C49" s="111" t="s">
        <v>107</v>
      </c>
    </row>
    <row r="50" spans="1:4" ht="15" x14ac:dyDescent="0.25">
      <c r="A50" s="102">
        <v>41324</v>
      </c>
      <c r="B50">
        <f t="shared" si="1"/>
        <v>2</v>
      </c>
      <c r="C50" s="111" t="s">
        <v>107</v>
      </c>
    </row>
    <row r="51" spans="1:4" ht="15" x14ac:dyDescent="0.25">
      <c r="A51" s="102">
        <v>41325</v>
      </c>
      <c r="B51">
        <f t="shared" si="1"/>
        <v>3</v>
      </c>
      <c r="C51" s="111" t="s">
        <v>107</v>
      </c>
    </row>
    <row r="52" spans="1:4" ht="15" x14ac:dyDescent="0.25">
      <c r="A52" s="102">
        <v>41326</v>
      </c>
      <c r="B52">
        <f t="shared" si="1"/>
        <v>4</v>
      </c>
      <c r="C52" s="111" t="s">
        <v>107</v>
      </c>
    </row>
    <row r="53" spans="1:4" ht="15" x14ac:dyDescent="0.25">
      <c r="A53" s="102">
        <v>41327</v>
      </c>
      <c r="B53">
        <f t="shared" si="1"/>
        <v>5</v>
      </c>
      <c r="C53" s="111" t="s">
        <v>107</v>
      </c>
      <c r="D53" s="112" t="s">
        <v>108</v>
      </c>
    </row>
    <row r="54" spans="1:4" ht="15" x14ac:dyDescent="0.25">
      <c r="A54" s="106">
        <v>41328</v>
      </c>
      <c r="B54" s="107">
        <f t="shared" si="1"/>
        <v>6</v>
      </c>
      <c r="C54" s="103" t="s">
        <v>99</v>
      </c>
    </row>
    <row r="55" spans="1:4" ht="15" x14ac:dyDescent="0.25">
      <c r="A55" s="106">
        <v>41329</v>
      </c>
      <c r="B55" s="107">
        <f t="shared" si="1"/>
        <v>7</v>
      </c>
      <c r="C55" s="103" t="s">
        <v>99</v>
      </c>
    </row>
    <row r="56" spans="1:4" ht="15" x14ac:dyDescent="0.25">
      <c r="A56" s="102">
        <v>41330</v>
      </c>
      <c r="B56">
        <f t="shared" si="1"/>
        <v>1</v>
      </c>
      <c r="C56" s="111" t="s">
        <v>107</v>
      </c>
    </row>
    <row r="57" spans="1:4" ht="15" x14ac:dyDescent="0.25">
      <c r="A57" s="102">
        <v>41331</v>
      </c>
      <c r="B57">
        <f t="shared" si="1"/>
        <v>2</v>
      </c>
      <c r="C57" s="111" t="s">
        <v>107</v>
      </c>
    </row>
    <row r="58" spans="1:4" ht="15" x14ac:dyDescent="0.25">
      <c r="A58" s="102">
        <v>41332</v>
      </c>
      <c r="B58">
        <f t="shared" si="1"/>
        <v>3</v>
      </c>
      <c r="C58" s="111" t="s">
        <v>107</v>
      </c>
    </row>
    <row r="59" spans="1:4" ht="15" x14ac:dyDescent="0.25">
      <c r="A59" s="102">
        <v>41333</v>
      </c>
      <c r="B59">
        <f t="shared" si="1"/>
        <v>4</v>
      </c>
      <c r="C59" s="111" t="s">
        <v>107</v>
      </c>
    </row>
    <row r="60" spans="1:4" ht="15" x14ac:dyDescent="0.25">
      <c r="A60" s="102">
        <v>41334</v>
      </c>
      <c r="B60">
        <f t="shared" si="1"/>
        <v>5</v>
      </c>
      <c r="C60" s="111" t="s">
        <v>107</v>
      </c>
    </row>
    <row r="61" spans="1:4" ht="15" x14ac:dyDescent="0.25">
      <c r="A61" s="106">
        <v>41335</v>
      </c>
      <c r="B61" s="107">
        <f t="shared" si="1"/>
        <v>6</v>
      </c>
      <c r="C61" s="103" t="s">
        <v>99</v>
      </c>
    </row>
    <row r="62" spans="1:4" ht="15" x14ac:dyDescent="0.25">
      <c r="A62" s="106">
        <v>41336</v>
      </c>
      <c r="B62" s="107">
        <f t="shared" si="1"/>
        <v>7</v>
      </c>
      <c r="C62" s="103" t="s">
        <v>99</v>
      </c>
    </row>
    <row r="63" spans="1:4" ht="15" x14ac:dyDescent="0.25">
      <c r="A63" s="102">
        <v>41337</v>
      </c>
      <c r="B63">
        <f t="shared" si="1"/>
        <v>1</v>
      </c>
      <c r="C63" s="111" t="s">
        <v>107</v>
      </c>
    </row>
    <row r="64" spans="1:4" ht="15" x14ac:dyDescent="0.25">
      <c r="A64" s="102">
        <v>41338</v>
      </c>
      <c r="B64">
        <f t="shared" si="1"/>
        <v>2</v>
      </c>
      <c r="C64" s="111" t="s">
        <v>107</v>
      </c>
    </row>
    <row r="65" spans="1:4" ht="15" x14ac:dyDescent="0.25">
      <c r="A65" s="102">
        <v>41339</v>
      </c>
      <c r="B65">
        <f t="shared" si="1"/>
        <v>3</v>
      </c>
      <c r="C65" s="111" t="s">
        <v>107</v>
      </c>
    </row>
    <row r="66" spans="1:4" ht="15" x14ac:dyDescent="0.25">
      <c r="A66" s="102">
        <v>41340</v>
      </c>
      <c r="B66">
        <f t="shared" si="1"/>
        <v>4</v>
      </c>
      <c r="C66" s="111" t="s">
        <v>107</v>
      </c>
      <c r="D66" s="112" t="s">
        <v>108</v>
      </c>
    </row>
    <row r="67" spans="1:4" ht="15" x14ac:dyDescent="0.25">
      <c r="A67" s="102">
        <v>41341</v>
      </c>
      <c r="B67">
        <f t="shared" si="1"/>
        <v>5</v>
      </c>
      <c r="C67" s="103" t="s">
        <v>99</v>
      </c>
    </row>
    <row r="68" spans="1:4" ht="15" x14ac:dyDescent="0.25">
      <c r="A68" s="106">
        <v>41342</v>
      </c>
      <c r="B68" s="107">
        <f t="shared" si="1"/>
        <v>6</v>
      </c>
      <c r="C68" s="103" t="s">
        <v>99</v>
      </c>
    </row>
    <row r="69" spans="1:4" ht="15" x14ac:dyDescent="0.25">
      <c r="A69" s="106">
        <v>41343</v>
      </c>
      <c r="B69" s="107">
        <f t="shared" si="1"/>
        <v>7</v>
      </c>
      <c r="C69" s="103" t="s">
        <v>99</v>
      </c>
    </row>
    <row r="70" spans="1:4" ht="15" x14ac:dyDescent="0.25">
      <c r="A70" s="102">
        <v>41344</v>
      </c>
      <c r="B70">
        <f t="shared" si="1"/>
        <v>1</v>
      </c>
      <c r="C70" s="111" t="s">
        <v>107</v>
      </c>
    </row>
    <row r="71" spans="1:4" ht="15" x14ac:dyDescent="0.25">
      <c r="A71" s="102">
        <v>41345</v>
      </c>
      <c r="B71">
        <f t="shared" si="1"/>
        <v>2</v>
      </c>
      <c r="C71" s="111" t="s">
        <v>107</v>
      </c>
    </row>
    <row r="72" spans="1:4" ht="15" x14ac:dyDescent="0.25">
      <c r="A72" s="102">
        <v>41346</v>
      </c>
      <c r="B72">
        <f t="shared" si="1"/>
        <v>3</v>
      </c>
      <c r="C72" s="111" t="s">
        <v>107</v>
      </c>
    </row>
    <row r="73" spans="1:4" ht="15" x14ac:dyDescent="0.25">
      <c r="A73" s="102">
        <v>41347</v>
      </c>
      <c r="B73">
        <f t="shared" si="1"/>
        <v>4</v>
      </c>
      <c r="C73" s="111" t="s">
        <v>107</v>
      </c>
    </row>
    <row r="74" spans="1:4" ht="15" x14ac:dyDescent="0.25">
      <c r="A74" s="102">
        <v>41348</v>
      </c>
      <c r="B74">
        <f t="shared" si="1"/>
        <v>5</v>
      </c>
      <c r="C74" s="111" t="s">
        <v>107</v>
      </c>
    </row>
    <row r="75" spans="1:4" ht="15" x14ac:dyDescent="0.25">
      <c r="A75" s="106">
        <v>41349</v>
      </c>
      <c r="B75" s="107">
        <f t="shared" si="1"/>
        <v>6</v>
      </c>
      <c r="C75" s="103" t="s">
        <v>99</v>
      </c>
    </row>
    <row r="76" spans="1:4" ht="15" x14ac:dyDescent="0.25">
      <c r="A76" s="106">
        <v>41350</v>
      </c>
      <c r="B76" s="107">
        <f t="shared" si="1"/>
        <v>7</v>
      </c>
      <c r="C76" s="103" t="s">
        <v>99</v>
      </c>
    </row>
    <row r="77" spans="1:4" ht="15" x14ac:dyDescent="0.25">
      <c r="A77" s="102">
        <v>41351</v>
      </c>
      <c r="B77">
        <f t="shared" si="1"/>
        <v>1</v>
      </c>
      <c r="C77" s="111" t="s">
        <v>107</v>
      </c>
    </row>
    <row r="78" spans="1:4" ht="15" x14ac:dyDescent="0.25">
      <c r="A78" s="102">
        <v>41352</v>
      </c>
      <c r="B78">
        <f t="shared" si="1"/>
        <v>2</v>
      </c>
      <c r="C78" s="111" t="s">
        <v>107</v>
      </c>
    </row>
    <row r="79" spans="1:4" ht="15" x14ac:dyDescent="0.25">
      <c r="A79" s="102">
        <v>41353</v>
      </c>
      <c r="B79">
        <f t="shared" si="1"/>
        <v>3</v>
      </c>
      <c r="C79" s="111" t="s">
        <v>107</v>
      </c>
    </row>
    <row r="80" spans="1:4" ht="15" x14ac:dyDescent="0.25">
      <c r="A80" s="102">
        <v>41354</v>
      </c>
      <c r="B80">
        <f t="shared" si="1"/>
        <v>4</v>
      </c>
      <c r="C80" s="111" t="s">
        <v>107</v>
      </c>
    </row>
    <row r="81" spans="1:3" ht="15" x14ac:dyDescent="0.25">
      <c r="A81" s="102">
        <v>41355</v>
      </c>
      <c r="B81">
        <f t="shared" si="1"/>
        <v>5</v>
      </c>
      <c r="C81" s="111" t="s">
        <v>107</v>
      </c>
    </row>
    <row r="82" spans="1:3" ht="15" x14ac:dyDescent="0.25">
      <c r="A82" s="106">
        <v>41356</v>
      </c>
      <c r="B82" s="107">
        <f t="shared" si="1"/>
        <v>6</v>
      </c>
      <c r="C82" s="103" t="s">
        <v>99</v>
      </c>
    </row>
    <row r="83" spans="1:3" ht="15" x14ac:dyDescent="0.25">
      <c r="A83" s="106">
        <v>41357</v>
      </c>
      <c r="B83" s="107">
        <f t="shared" si="1"/>
        <v>7</v>
      </c>
      <c r="C83" s="103" t="s">
        <v>99</v>
      </c>
    </row>
    <row r="84" spans="1:3" ht="15" x14ac:dyDescent="0.25">
      <c r="A84" s="102">
        <v>41358</v>
      </c>
      <c r="B84">
        <f t="shared" si="1"/>
        <v>1</v>
      </c>
      <c r="C84" s="111" t="s">
        <v>107</v>
      </c>
    </row>
    <row r="85" spans="1:3" ht="15" x14ac:dyDescent="0.25">
      <c r="A85" s="102">
        <v>41359</v>
      </c>
      <c r="B85">
        <f t="shared" si="1"/>
        <v>2</v>
      </c>
      <c r="C85" s="111" t="s">
        <v>107</v>
      </c>
    </row>
    <row r="86" spans="1:3" ht="15" x14ac:dyDescent="0.25">
      <c r="A86" s="102">
        <v>41360</v>
      </c>
      <c r="B86">
        <f t="shared" si="1"/>
        <v>3</v>
      </c>
      <c r="C86" s="111" t="s">
        <v>107</v>
      </c>
    </row>
    <row r="87" spans="1:3" ht="15" x14ac:dyDescent="0.25">
      <c r="A87" s="102">
        <v>41361</v>
      </c>
      <c r="B87">
        <f t="shared" si="1"/>
        <v>4</v>
      </c>
      <c r="C87" s="111" t="s">
        <v>107</v>
      </c>
    </row>
    <row r="88" spans="1:3" ht="15" x14ac:dyDescent="0.25">
      <c r="A88" s="102">
        <v>41362</v>
      </c>
      <c r="B88">
        <f t="shared" si="1"/>
        <v>5</v>
      </c>
      <c r="C88" s="111" t="s">
        <v>107</v>
      </c>
    </row>
    <row r="89" spans="1:3" ht="15" x14ac:dyDescent="0.25">
      <c r="A89" s="106">
        <v>41363</v>
      </c>
      <c r="B89" s="107">
        <f t="shared" si="1"/>
        <v>6</v>
      </c>
      <c r="C89" s="103" t="s">
        <v>99</v>
      </c>
    </row>
    <row r="90" spans="1:3" ht="15" x14ac:dyDescent="0.25">
      <c r="A90" s="106">
        <v>41364</v>
      </c>
      <c r="B90" s="107">
        <f t="shared" si="1"/>
        <v>7</v>
      </c>
      <c r="C90" s="103" t="s">
        <v>99</v>
      </c>
    </row>
    <row r="91" spans="1:3" ht="15" x14ac:dyDescent="0.25">
      <c r="A91" s="102">
        <v>41365</v>
      </c>
      <c r="B91">
        <f t="shared" si="1"/>
        <v>1</v>
      </c>
      <c r="C91" s="111" t="s">
        <v>107</v>
      </c>
    </row>
    <row r="92" spans="1:3" ht="15" x14ac:dyDescent="0.25">
      <c r="A92" s="102">
        <v>41366</v>
      </c>
      <c r="B92">
        <f t="shared" si="1"/>
        <v>2</v>
      </c>
      <c r="C92" s="111" t="s">
        <v>107</v>
      </c>
    </row>
    <row r="93" spans="1:3" ht="15" x14ac:dyDescent="0.25">
      <c r="A93" s="102">
        <v>41367</v>
      </c>
      <c r="B93">
        <f t="shared" si="1"/>
        <v>3</v>
      </c>
      <c r="C93" s="111" t="s">
        <v>107</v>
      </c>
    </row>
    <row r="94" spans="1:3" ht="15" x14ac:dyDescent="0.25">
      <c r="A94" s="102">
        <v>41368</v>
      </c>
      <c r="B94">
        <f t="shared" si="1"/>
        <v>4</v>
      </c>
      <c r="C94" s="111" t="s">
        <v>107</v>
      </c>
    </row>
    <row r="95" spans="1:3" ht="15" x14ac:dyDescent="0.25">
      <c r="A95" s="102">
        <v>41369</v>
      </c>
      <c r="B95">
        <f t="shared" si="1"/>
        <v>5</v>
      </c>
      <c r="C95" s="111" t="s">
        <v>107</v>
      </c>
    </row>
    <row r="96" spans="1:3" ht="15" x14ac:dyDescent="0.25">
      <c r="A96" s="106">
        <v>41370</v>
      </c>
      <c r="B96" s="107">
        <f t="shared" si="1"/>
        <v>6</v>
      </c>
      <c r="C96" s="103" t="s">
        <v>99</v>
      </c>
    </row>
    <row r="97" spans="1:3" ht="15" x14ac:dyDescent="0.25">
      <c r="A97" s="106">
        <v>41371</v>
      </c>
      <c r="B97" s="107">
        <f t="shared" si="1"/>
        <v>7</v>
      </c>
      <c r="C97" s="103" t="s">
        <v>99</v>
      </c>
    </row>
    <row r="98" spans="1:3" ht="15" x14ac:dyDescent="0.25">
      <c r="A98" s="102">
        <v>41372</v>
      </c>
      <c r="B98">
        <f t="shared" si="1"/>
        <v>1</v>
      </c>
      <c r="C98" s="111" t="s">
        <v>107</v>
      </c>
    </row>
    <row r="99" spans="1:3" ht="15" x14ac:dyDescent="0.25">
      <c r="A99" s="102">
        <v>41373</v>
      </c>
      <c r="B99">
        <f t="shared" si="1"/>
        <v>2</v>
      </c>
      <c r="C99" s="111" t="s">
        <v>107</v>
      </c>
    </row>
    <row r="100" spans="1:3" ht="15" x14ac:dyDescent="0.25">
      <c r="A100" s="102">
        <v>41374</v>
      </c>
      <c r="B100">
        <f t="shared" si="1"/>
        <v>3</v>
      </c>
      <c r="C100" s="111" t="s">
        <v>107</v>
      </c>
    </row>
    <row r="101" spans="1:3" ht="15" x14ac:dyDescent="0.25">
      <c r="A101" s="102">
        <v>41375</v>
      </c>
      <c r="B101">
        <f t="shared" si="1"/>
        <v>4</v>
      </c>
      <c r="C101" s="111" t="s">
        <v>107</v>
      </c>
    </row>
    <row r="102" spans="1:3" ht="15" x14ac:dyDescent="0.25">
      <c r="A102" s="102">
        <v>41376</v>
      </c>
      <c r="B102">
        <f t="shared" ref="B102:B165" si="2">WEEKDAY(A102,2)</f>
        <v>5</v>
      </c>
      <c r="C102" s="111" t="s">
        <v>107</v>
      </c>
    </row>
    <row r="103" spans="1:3" ht="15" x14ac:dyDescent="0.25">
      <c r="A103" s="106">
        <v>41377</v>
      </c>
      <c r="B103" s="107">
        <f t="shared" si="2"/>
        <v>6</v>
      </c>
      <c r="C103" s="103" t="s">
        <v>99</v>
      </c>
    </row>
    <row r="104" spans="1:3" ht="15" x14ac:dyDescent="0.25">
      <c r="A104" s="106">
        <v>41378</v>
      </c>
      <c r="B104" s="107">
        <f t="shared" si="2"/>
        <v>7</v>
      </c>
      <c r="C104" s="103" t="s">
        <v>99</v>
      </c>
    </row>
    <row r="105" spans="1:3" ht="15" x14ac:dyDescent="0.25">
      <c r="A105" s="102">
        <v>41379</v>
      </c>
      <c r="B105">
        <f t="shared" si="2"/>
        <v>1</v>
      </c>
      <c r="C105" s="111" t="s">
        <v>107</v>
      </c>
    </row>
    <row r="106" spans="1:3" ht="15" x14ac:dyDescent="0.25">
      <c r="A106" s="102">
        <v>41380</v>
      </c>
      <c r="B106">
        <f t="shared" si="2"/>
        <v>2</v>
      </c>
      <c r="C106" s="111" t="s">
        <v>107</v>
      </c>
    </row>
    <row r="107" spans="1:3" ht="15" x14ac:dyDescent="0.25">
      <c r="A107" s="102">
        <v>41381</v>
      </c>
      <c r="B107">
        <f t="shared" si="2"/>
        <v>3</v>
      </c>
      <c r="C107" s="111" t="s">
        <v>107</v>
      </c>
    </row>
    <row r="108" spans="1:3" ht="15" x14ac:dyDescent="0.25">
      <c r="A108" s="102">
        <v>41382</v>
      </c>
      <c r="B108">
        <f t="shared" si="2"/>
        <v>4</v>
      </c>
      <c r="C108" s="111" t="s">
        <v>107</v>
      </c>
    </row>
    <row r="109" spans="1:3" ht="15" x14ac:dyDescent="0.25">
      <c r="A109" s="102">
        <v>41383</v>
      </c>
      <c r="B109">
        <f t="shared" si="2"/>
        <v>5</v>
      </c>
      <c r="C109" s="111" t="s">
        <v>107</v>
      </c>
    </row>
    <row r="110" spans="1:3" ht="15" x14ac:dyDescent="0.25">
      <c r="A110" s="106">
        <v>41384</v>
      </c>
      <c r="B110" s="107">
        <f t="shared" si="2"/>
        <v>6</v>
      </c>
      <c r="C110" s="103" t="s">
        <v>99</v>
      </c>
    </row>
    <row r="111" spans="1:3" ht="15" x14ac:dyDescent="0.25">
      <c r="A111" s="106">
        <v>41385</v>
      </c>
      <c r="B111" s="107">
        <f t="shared" si="2"/>
        <v>7</v>
      </c>
      <c r="C111" s="103" t="s">
        <v>99</v>
      </c>
    </row>
    <row r="112" spans="1:3" ht="15" x14ac:dyDescent="0.25">
      <c r="A112" s="102">
        <v>41386</v>
      </c>
      <c r="B112">
        <f t="shared" si="2"/>
        <v>1</v>
      </c>
      <c r="C112" s="111" t="s">
        <v>107</v>
      </c>
    </row>
    <row r="113" spans="1:4" ht="15" x14ac:dyDescent="0.25">
      <c r="A113" s="102">
        <v>41387</v>
      </c>
      <c r="B113">
        <f t="shared" si="2"/>
        <v>2</v>
      </c>
      <c r="C113" s="111" t="s">
        <v>107</v>
      </c>
    </row>
    <row r="114" spans="1:4" ht="15" x14ac:dyDescent="0.25">
      <c r="A114" s="102">
        <v>41388</v>
      </c>
      <c r="B114">
        <f t="shared" si="2"/>
        <v>3</v>
      </c>
      <c r="C114" s="111" t="s">
        <v>107</v>
      </c>
    </row>
    <row r="115" spans="1:4" ht="15" x14ac:dyDescent="0.25">
      <c r="A115" s="102">
        <v>41389</v>
      </c>
      <c r="B115">
        <f t="shared" si="2"/>
        <v>4</v>
      </c>
      <c r="C115" s="111" t="s">
        <v>107</v>
      </c>
    </row>
    <row r="116" spans="1:4" ht="15" x14ac:dyDescent="0.25">
      <c r="A116" s="102">
        <v>41390</v>
      </c>
      <c r="B116">
        <f t="shared" si="2"/>
        <v>5</v>
      </c>
      <c r="C116" s="111" t="s">
        <v>107</v>
      </c>
    </row>
    <row r="117" spans="1:4" ht="15" x14ac:dyDescent="0.25">
      <c r="A117" s="106">
        <v>41391</v>
      </c>
      <c r="B117" s="107">
        <f t="shared" si="2"/>
        <v>6</v>
      </c>
      <c r="C117" s="103" t="s">
        <v>99</v>
      </c>
    </row>
    <row r="118" spans="1:4" ht="15" x14ac:dyDescent="0.25">
      <c r="A118" s="106">
        <v>41392</v>
      </c>
      <c r="B118" s="107">
        <f t="shared" si="2"/>
        <v>7</v>
      </c>
      <c r="C118" s="103" t="s">
        <v>99</v>
      </c>
    </row>
    <row r="119" spans="1:4" ht="15" x14ac:dyDescent="0.25">
      <c r="A119" s="102">
        <v>41393</v>
      </c>
      <c r="B119">
        <f t="shared" si="2"/>
        <v>1</v>
      </c>
      <c r="C119" s="111" t="s">
        <v>107</v>
      </c>
    </row>
    <row r="120" spans="1:4" ht="15" x14ac:dyDescent="0.25">
      <c r="A120" s="102">
        <v>41394</v>
      </c>
      <c r="B120">
        <f t="shared" si="2"/>
        <v>2</v>
      </c>
      <c r="C120" s="111" t="s">
        <v>107</v>
      </c>
      <c r="D120" s="112" t="s">
        <v>108</v>
      </c>
    </row>
    <row r="121" spans="1:4" ht="15" x14ac:dyDescent="0.25">
      <c r="A121" s="102">
        <v>41395</v>
      </c>
      <c r="B121">
        <f t="shared" si="2"/>
        <v>3</v>
      </c>
      <c r="C121" s="103" t="s">
        <v>99</v>
      </c>
    </row>
    <row r="122" spans="1:4" ht="15" x14ac:dyDescent="0.25">
      <c r="A122" s="102">
        <v>41396</v>
      </c>
      <c r="B122">
        <f t="shared" si="2"/>
        <v>4</v>
      </c>
      <c r="C122" s="103" t="s">
        <v>99</v>
      </c>
    </row>
    <row r="123" spans="1:4" ht="15" x14ac:dyDescent="0.25">
      <c r="A123" s="102">
        <v>41397</v>
      </c>
      <c r="B123">
        <f t="shared" si="2"/>
        <v>5</v>
      </c>
      <c r="C123" s="103" t="s">
        <v>99</v>
      </c>
    </row>
    <row r="124" spans="1:4" ht="15" x14ac:dyDescent="0.25">
      <c r="A124" s="106">
        <v>41398</v>
      </c>
      <c r="B124" s="107">
        <f t="shared" si="2"/>
        <v>6</v>
      </c>
      <c r="C124" s="103" t="s">
        <v>99</v>
      </c>
    </row>
    <row r="125" spans="1:4" ht="15" x14ac:dyDescent="0.25">
      <c r="A125" s="106">
        <v>41399</v>
      </c>
      <c r="B125" s="107">
        <f t="shared" si="2"/>
        <v>7</v>
      </c>
      <c r="C125" s="103" t="s">
        <v>99</v>
      </c>
    </row>
    <row r="126" spans="1:4" ht="15" x14ac:dyDescent="0.25">
      <c r="A126" s="102">
        <v>41400</v>
      </c>
      <c r="B126">
        <f t="shared" si="2"/>
        <v>1</v>
      </c>
      <c r="C126" s="111" t="s">
        <v>107</v>
      </c>
    </row>
    <row r="127" spans="1:4" ht="15" x14ac:dyDescent="0.25">
      <c r="A127" s="102">
        <v>41401</v>
      </c>
      <c r="B127">
        <f t="shared" si="2"/>
        <v>2</v>
      </c>
      <c r="C127" s="111" t="s">
        <v>107</v>
      </c>
    </row>
    <row r="128" spans="1:4" ht="15" x14ac:dyDescent="0.25">
      <c r="A128" s="102">
        <v>41402</v>
      </c>
      <c r="B128">
        <f t="shared" si="2"/>
        <v>3</v>
      </c>
      <c r="C128" s="111" t="s">
        <v>107</v>
      </c>
      <c r="D128" s="112" t="s">
        <v>108</v>
      </c>
    </row>
    <row r="129" spans="1:3" ht="15" x14ac:dyDescent="0.25">
      <c r="A129" s="102">
        <v>41403</v>
      </c>
      <c r="B129">
        <f t="shared" si="2"/>
        <v>4</v>
      </c>
      <c r="C129" s="103" t="s">
        <v>99</v>
      </c>
    </row>
    <row r="130" spans="1:3" ht="15" x14ac:dyDescent="0.25">
      <c r="A130" s="102">
        <v>41404</v>
      </c>
      <c r="B130">
        <f t="shared" si="2"/>
        <v>5</v>
      </c>
      <c r="C130" s="103" t="s">
        <v>99</v>
      </c>
    </row>
    <row r="131" spans="1:3" ht="15" x14ac:dyDescent="0.25">
      <c r="A131" s="106">
        <v>41405</v>
      </c>
      <c r="B131" s="107">
        <f t="shared" si="2"/>
        <v>6</v>
      </c>
      <c r="C131" s="103" t="s">
        <v>99</v>
      </c>
    </row>
    <row r="132" spans="1:3" ht="15" x14ac:dyDescent="0.25">
      <c r="A132" s="106">
        <v>41406</v>
      </c>
      <c r="B132" s="107">
        <f t="shared" si="2"/>
        <v>7</v>
      </c>
      <c r="C132" s="103" t="s">
        <v>99</v>
      </c>
    </row>
    <row r="133" spans="1:3" ht="15" x14ac:dyDescent="0.25">
      <c r="A133" s="102">
        <v>41407</v>
      </c>
      <c r="B133">
        <f t="shared" si="2"/>
        <v>1</v>
      </c>
      <c r="C133" s="111" t="s">
        <v>107</v>
      </c>
    </row>
    <row r="134" spans="1:3" ht="15" x14ac:dyDescent="0.25">
      <c r="A134" s="102">
        <v>41408</v>
      </c>
      <c r="B134">
        <f t="shared" si="2"/>
        <v>2</v>
      </c>
      <c r="C134" s="111" t="s">
        <v>107</v>
      </c>
    </row>
    <row r="135" spans="1:3" ht="15" x14ac:dyDescent="0.25">
      <c r="A135" s="102">
        <v>41409</v>
      </c>
      <c r="B135">
        <f t="shared" si="2"/>
        <v>3</v>
      </c>
      <c r="C135" s="111" t="s">
        <v>107</v>
      </c>
    </row>
    <row r="136" spans="1:3" ht="15" x14ac:dyDescent="0.25">
      <c r="A136" s="102">
        <v>41410</v>
      </c>
      <c r="B136">
        <f t="shared" si="2"/>
        <v>4</v>
      </c>
      <c r="C136" s="111" t="s">
        <v>107</v>
      </c>
    </row>
    <row r="137" spans="1:3" ht="15" x14ac:dyDescent="0.25">
      <c r="A137" s="102">
        <v>41411</v>
      </c>
      <c r="B137">
        <f t="shared" si="2"/>
        <v>5</v>
      </c>
      <c r="C137" s="111" t="s">
        <v>107</v>
      </c>
    </row>
    <row r="138" spans="1:3" ht="15" x14ac:dyDescent="0.25">
      <c r="A138" s="106">
        <v>41412</v>
      </c>
      <c r="B138" s="107">
        <f t="shared" si="2"/>
        <v>6</v>
      </c>
      <c r="C138" s="103" t="s">
        <v>99</v>
      </c>
    </row>
    <row r="139" spans="1:3" ht="15" x14ac:dyDescent="0.25">
      <c r="A139" s="106">
        <v>41413</v>
      </c>
      <c r="B139" s="107">
        <f t="shared" si="2"/>
        <v>7</v>
      </c>
      <c r="C139" s="103" t="s">
        <v>99</v>
      </c>
    </row>
    <row r="140" spans="1:3" ht="15" x14ac:dyDescent="0.25">
      <c r="A140" s="102">
        <v>41414</v>
      </c>
      <c r="B140">
        <f t="shared" si="2"/>
        <v>1</v>
      </c>
      <c r="C140" s="111" t="s">
        <v>107</v>
      </c>
    </row>
    <row r="141" spans="1:3" ht="15" x14ac:dyDescent="0.25">
      <c r="A141" s="102">
        <v>41415</v>
      </c>
      <c r="B141">
        <f t="shared" si="2"/>
        <v>2</v>
      </c>
      <c r="C141" s="111" t="s">
        <v>107</v>
      </c>
    </row>
    <row r="142" spans="1:3" ht="15" x14ac:dyDescent="0.25">
      <c r="A142" s="102">
        <v>41416</v>
      </c>
      <c r="B142">
        <f t="shared" si="2"/>
        <v>3</v>
      </c>
      <c r="C142" s="111" t="s">
        <v>107</v>
      </c>
    </row>
    <row r="143" spans="1:3" ht="15" x14ac:dyDescent="0.25">
      <c r="A143" s="102">
        <v>41417</v>
      </c>
      <c r="B143">
        <f t="shared" si="2"/>
        <v>4</v>
      </c>
      <c r="C143" s="111" t="s">
        <v>107</v>
      </c>
    </row>
    <row r="144" spans="1:3" ht="15" x14ac:dyDescent="0.25">
      <c r="A144" s="102">
        <v>41418</v>
      </c>
      <c r="B144">
        <f t="shared" si="2"/>
        <v>5</v>
      </c>
      <c r="C144" s="111" t="s">
        <v>107</v>
      </c>
    </row>
    <row r="145" spans="1:3" ht="15" x14ac:dyDescent="0.25">
      <c r="A145" s="106">
        <v>41419</v>
      </c>
      <c r="B145" s="107">
        <f t="shared" si="2"/>
        <v>6</v>
      </c>
      <c r="C145" s="103" t="s">
        <v>99</v>
      </c>
    </row>
    <row r="146" spans="1:3" ht="15" x14ac:dyDescent="0.25">
      <c r="A146" s="106">
        <v>41420</v>
      </c>
      <c r="B146" s="107">
        <f t="shared" si="2"/>
        <v>7</v>
      </c>
      <c r="C146" s="103" t="s">
        <v>99</v>
      </c>
    </row>
    <row r="147" spans="1:3" ht="15" x14ac:dyDescent="0.25">
      <c r="A147" s="102">
        <v>41421</v>
      </c>
      <c r="B147">
        <f t="shared" si="2"/>
        <v>1</v>
      </c>
      <c r="C147" s="111" t="s">
        <v>107</v>
      </c>
    </row>
    <row r="148" spans="1:3" ht="15" x14ac:dyDescent="0.25">
      <c r="A148" s="102">
        <v>41422</v>
      </c>
      <c r="B148">
        <f t="shared" si="2"/>
        <v>2</v>
      </c>
      <c r="C148" s="111" t="s">
        <v>107</v>
      </c>
    </row>
    <row r="149" spans="1:3" ht="15" x14ac:dyDescent="0.25">
      <c r="A149" s="102">
        <v>41423</v>
      </c>
      <c r="B149">
        <f t="shared" si="2"/>
        <v>3</v>
      </c>
      <c r="C149" s="111" t="s">
        <v>107</v>
      </c>
    </row>
    <row r="150" spans="1:3" ht="15" x14ac:dyDescent="0.25">
      <c r="A150" s="102">
        <v>41424</v>
      </c>
      <c r="B150">
        <f t="shared" si="2"/>
        <v>4</v>
      </c>
      <c r="C150" s="111" t="s">
        <v>107</v>
      </c>
    </row>
    <row r="151" spans="1:3" ht="15" x14ac:dyDescent="0.25">
      <c r="A151" s="102">
        <v>41425</v>
      </c>
      <c r="B151">
        <f t="shared" si="2"/>
        <v>5</v>
      </c>
      <c r="C151" s="111" t="s">
        <v>107</v>
      </c>
    </row>
    <row r="152" spans="1:3" ht="15" x14ac:dyDescent="0.25">
      <c r="A152" s="106">
        <v>41426</v>
      </c>
      <c r="B152" s="107">
        <f t="shared" si="2"/>
        <v>6</v>
      </c>
      <c r="C152" s="103" t="s">
        <v>99</v>
      </c>
    </row>
    <row r="153" spans="1:3" ht="15" x14ac:dyDescent="0.25">
      <c r="A153" s="106">
        <v>41427</v>
      </c>
      <c r="B153" s="107">
        <f t="shared" si="2"/>
        <v>7</v>
      </c>
      <c r="C153" s="103" t="s">
        <v>99</v>
      </c>
    </row>
    <row r="154" spans="1:3" ht="15" x14ac:dyDescent="0.25">
      <c r="A154" s="102">
        <v>41428</v>
      </c>
      <c r="B154">
        <f t="shared" si="2"/>
        <v>1</v>
      </c>
      <c r="C154" s="111" t="s">
        <v>107</v>
      </c>
    </row>
    <row r="155" spans="1:3" ht="15" x14ac:dyDescent="0.25">
      <c r="A155" s="102">
        <v>41429</v>
      </c>
      <c r="B155">
        <f t="shared" si="2"/>
        <v>2</v>
      </c>
      <c r="C155" s="111" t="s">
        <v>107</v>
      </c>
    </row>
    <row r="156" spans="1:3" ht="15" x14ac:dyDescent="0.25">
      <c r="A156" s="102">
        <v>41430</v>
      </c>
      <c r="B156">
        <f t="shared" si="2"/>
        <v>3</v>
      </c>
      <c r="C156" s="111" t="s">
        <v>107</v>
      </c>
    </row>
    <row r="157" spans="1:3" ht="15" x14ac:dyDescent="0.25">
      <c r="A157" s="102">
        <v>41431</v>
      </c>
      <c r="B157">
        <f t="shared" si="2"/>
        <v>4</v>
      </c>
      <c r="C157" s="111" t="s">
        <v>107</v>
      </c>
    </row>
    <row r="158" spans="1:3" ht="15" x14ac:dyDescent="0.25">
      <c r="A158" s="102">
        <v>41432</v>
      </c>
      <c r="B158">
        <f t="shared" si="2"/>
        <v>5</v>
      </c>
      <c r="C158" s="111" t="s">
        <v>107</v>
      </c>
    </row>
    <row r="159" spans="1:3" ht="15" x14ac:dyDescent="0.25">
      <c r="A159" s="106">
        <v>41433</v>
      </c>
      <c r="B159" s="107">
        <f t="shared" si="2"/>
        <v>6</v>
      </c>
      <c r="C159" s="103" t="s">
        <v>99</v>
      </c>
    </row>
    <row r="160" spans="1:3" ht="15" x14ac:dyDescent="0.25">
      <c r="A160" s="106">
        <v>41434</v>
      </c>
      <c r="B160" s="107">
        <f t="shared" si="2"/>
        <v>7</v>
      </c>
      <c r="C160" s="103" t="s">
        <v>99</v>
      </c>
    </row>
    <row r="161" spans="1:4" ht="15" x14ac:dyDescent="0.25">
      <c r="A161" s="102">
        <v>41435</v>
      </c>
      <c r="B161">
        <f t="shared" si="2"/>
        <v>1</v>
      </c>
      <c r="C161" s="111" t="s">
        <v>107</v>
      </c>
    </row>
    <row r="162" spans="1:4" ht="15" x14ac:dyDescent="0.25">
      <c r="A162" s="102">
        <v>41436</v>
      </c>
      <c r="B162">
        <f t="shared" si="2"/>
        <v>2</v>
      </c>
      <c r="C162" s="111" t="s">
        <v>107</v>
      </c>
      <c r="D162" s="112" t="s">
        <v>108</v>
      </c>
    </row>
    <row r="163" spans="1:4" ht="15" x14ac:dyDescent="0.25">
      <c r="A163" s="102">
        <v>41437</v>
      </c>
      <c r="B163">
        <f t="shared" si="2"/>
        <v>3</v>
      </c>
      <c r="C163" s="103" t="s">
        <v>99</v>
      </c>
    </row>
    <row r="164" spans="1:4" ht="15" x14ac:dyDescent="0.25">
      <c r="A164" s="102">
        <v>41438</v>
      </c>
      <c r="B164">
        <f t="shared" si="2"/>
        <v>4</v>
      </c>
      <c r="C164" s="111" t="s">
        <v>107</v>
      </c>
    </row>
    <row r="165" spans="1:4" ht="15" x14ac:dyDescent="0.25">
      <c r="A165" s="102">
        <v>41439</v>
      </c>
      <c r="B165">
        <f t="shared" si="2"/>
        <v>5</v>
      </c>
      <c r="C165" s="111" t="s">
        <v>107</v>
      </c>
    </row>
    <row r="166" spans="1:4" ht="15" x14ac:dyDescent="0.25">
      <c r="A166" s="106">
        <v>41440</v>
      </c>
      <c r="B166" s="107">
        <f t="shared" ref="B166:B229" si="3">WEEKDAY(A166,2)</f>
        <v>6</v>
      </c>
      <c r="C166" s="103" t="s">
        <v>99</v>
      </c>
    </row>
    <row r="167" spans="1:4" ht="15" x14ac:dyDescent="0.25">
      <c r="A167" s="106">
        <v>41441</v>
      </c>
      <c r="B167" s="107">
        <f t="shared" si="3"/>
        <v>7</v>
      </c>
      <c r="C167" s="103" t="s">
        <v>99</v>
      </c>
    </row>
    <row r="168" spans="1:4" ht="15" x14ac:dyDescent="0.25">
      <c r="A168" s="102">
        <v>41442</v>
      </c>
      <c r="B168">
        <f t="shared" si="3"/>
        <v>1</v>
      </c>
      <c r="C168" s="111" t="s">
        <v>107</v>
      </c>
    </row>
    <row r="169" spans="1:4" ht="15" x14ac:dyDescent="0.25">
      <c r="A169" s="102">
        <v>41443</v>
      </c>
      <c r="B169">
        <f t="shared" si="3"/>
        <v>2</v>
      </c>
      <c r="C169" s="111" t="s">
        <v>107</v>
      </c>
    </row>
    <row r="170" spans="1:4" ht="15" x14ac:dyDescent="0.25">
      <c r="A170" s="102">
        <v>41444</v>
      </c>
      <c r="B170">
        <f t="shared" si="3"/>
        <v>3</v>
      </c>
      <c r="C170" s="111" t="s">
        <v>107</v>
      </c>
    </row>
    <row r="171" spans="1:4" ht="15" x14ac:dyDescent="0.25">
      <c r="A171" s="102">
        <v>41445</v>
      </c>
      <c r="B171">
        <f t="shared" si="3"/>
        <v>4</v>
      </c>
      <c r="C171" s="111" t="s">
        <v>107</v>
      </c>
    </row>
    <row r="172" spans="1:4" ht="15" x14ac:dyDescent="0.25">
      <c r="A172" s="102">
        <v>41446</v>
      </c>
      <c r="B172">
        <f t="shared" si="3"/>
        <v>5</v>
      </c>
      <c r="C172" s="111" t="s">
        <v>107</v>
      </c>
    </row>
    <row r="173" spans="1:4" ht="15" x14ac:dyDescent="0.25">
      <c r="A173" s="106">
        <v>41447</v>
      </c>
      <c r="B173" s="107">
        <f t="shared" si="3"/>
        <v>6</v>
      </c>
      <c r="C173" s="103" t="s">
        <v>99</v>
      </c>
    </row>
    <row r="174" spans="1:4" ht="15" x14ac:dyDescent="0.25">
      <c r="A174" s="106">
        <v>41448</v>
      </c>
      <c r="B174" s="107">
        <f t="shared" si="3"/>
        <v>7</v>
      </c>
      <c r="C174" s="103" t="s">
        <v>99</v>
      </c>
    </row>
    <row r="175" spans="1:4" ht="15" x14ac:dyDescent="0.25">
      <c r="A175" s="102">
        <v>41449</v>
      </c>
      <c r="B175">
        <f t="shared" si="3"/>
        <v>1</v>
      </c>
      <c r="C175" s="111" t="s">
        <v>107</v>
      </c>
    </row>
    <row r="176" spans="1:4" ht="15" x14ac:dyDescent="0.25">
      <c r="A176" s="102">
        <v>41450</v>
      </c>
      <c r="B176">
        <f t="shared" si="3"/>
        <v>2</v>
      </c>
      <c r="C176" s="111" t="s">
        <v>107</v>
      </c>
    </row>
    <row r="177" spans="1:3" ht="15" x14ac:dyDescent="0.25">
      <c r="A177" s="102">
        <v>41451</v>
      </c>
      <c r="B177">
        <f t="shared" si="3"/>
        <v>3</v>
      </c>
      <c r="C177" s="111" t="s">
        <v>107</v>
      </c>
    </row>
    <row r="178" spans="1:3" ht="15" x14ac:dyDescent="0.25">
      <c r="A178" s="102">
        <v>41452</v>
      </c>
      <c r="B178">
        <f t="shared" si="3"/>
        <v>4</v>
      </c>
      <c r="C178" s="111" t="s">
        <v>107</v>
      </c>
    </row>
    <row r="179" spans="1:3" ht="15" x14ac:dyDescent="0.25">
      <c r="A179" s="102">
        <v>41453</v>
      </c>
      <c r="B179">
        <f t="shared" si="3"/>
        <v>5</v>
      </c>
      <c r="C179" s="111" t="s">
        <v>107</v>
      </c>
    </row>
    <row r="180" spans="1:3" ht="15" x14ac:dyDescent="0.25">
      <c r="A180" s="106">
        <v>41454</v>
      </c>
      <c r="B180" s="107">
        <f t="shared" si="3"/>
        <v>6</v>
      </c>
      <c r="C180" s="103" t="s">
        <v>99</v>
      </c>
    </row>
    <row r="181" spans="1:3" ht="15" x14ac:dyDescent="0.25">
      <c r="A181" s="106">
        <v>41455</v>
      </c>
      <c r="B181" s="107">
        <f t="shared" si="3"/>
        <v>7</v>
      </c>
      <c r="C181" s="103" t="s">
        <v>99</v>
      </c>
    </row>
    <row r="182" spans="1:3" ht="15" x14ac:dyDescent="0.25">
      <c r="A182" s="102">
        <v>41456</v>
      </c>
      <c r="B182">
        <f t="shared" si="3"/>
        <v>1</v>
      </c>
      <c r="C182" s="111" t="s">
        <v>107</v>
      </c>
    </row>
    <row r="183" spans="1:3" ht="15" x14ac:dyDescent="0.25">
      <c r="A183" s="102">
        <v>41457</v>
      </c>
      <c r="B183">
        <f t="shared" si="3"/>
        <v>2</v>
      </c>
      <c r="C183" s="111" t="s">
        <v>107</v>
      </c>
    </row>
    <row r="184" spans="1:3" ht="15" x14ac:dyDescent="0.25">
      <c r="A184" s="102">
        <v>41458</v>
      </c>
      <c r="B184">
        <f t="shared" si="3"/>
        <v>3</v>
      </c>
      <c r="C184" s="111" t="s">
        <v>107</v>
      </c>
    </row>
    <row r="185" spans="1:3" ht="15" x14ac:dyDescent="0.25">
      <c r="A185" s="102">
        <v>41459</v>
      </c>
      <c r="B185">
        <f t="shared" si="3"/>
        <v>4</v>
      </c>
      <c r="C185" s="111" t="s">
        <v>107</v>
      </c>
    </row>
    <row r="186" spans="1:3" ht="15" x14ac:dyDescent="0.25">
      <c r="A186" s="102">
        <v>41460</v>
      </c>
      <c r="B186">
        <f t="shared" si="3"/>
        <v>5</v>
      </c>
      <c r="C186" s="111" t="s">
        <v>107</v>
      </c>
    </row>
    <row r="187" spans="1:3" ht="15" x14ac:dyDescent="0.25">
      <c r="A187" s="106">
        <v>41461</v>
      </c>
      <c r="B187" s="107">
        <f t="shared" si="3"/>
        <v>6</v>
      </c>
      <c r="C187" s="103" t="s">
        <v>99</v>
      </c>
    </row>
    <row r="188" spans="1:3" ht="15" x14ac:dyDescent="0.25">
      <c r="A188" s="106">
        <v>41462</v>
      </c>
      <c r="B188" s="107">
        <f t="shared" si="3"/>
        <v>7</v>
      </c>
      <c r="C188" s="103" t="s">
        <v>99</v>
      </c>
    </row>
    <row r="189" spans="1:3" ht="15" x14ac:dyDescent="0.25">
      <c r="A189" s="102">
        <v>41463</v>
      </c>
      <c r="B189">
        <f t="shared" si="3"/>
        <v>1</v>
      </c>
      <c r="C189" s="111" t="s">
        <v>107</v>
      </c>
    </row>
    <row r="190" spans="1:3" ht="15" x14ac:dyDescent="0.25">
      <c r="A190" s="102">
        <v>41464</v>
      </c>
      <c r="B190">
        <f t="shared" si="3"/>
        <v>2</v>
      </c>
      <c r="C190" s="111" t="s">
        <v>107</v>
      </c>
    </row>
    <row r="191" spans="1:3" ht="15" x14ac:dyDescent="0.25">
      <c r="A191" s="102">
        <v>41465</v>
      </c>
      <c r="B191">
        <f t="shared" si="3"/>
        <v>3</v>
      </c>
      <c r="C191" s="111" t="s">
        <v>107</v>
      </c>
    </row>
    <row r="192" spans="1:3" ht="15" x14ac:dyDescent="0.25">
      <c r="A192" s="102">
        <v>41466</v>
      </c>
      <c r="B192">
        <f t="shared" si="3"/>
        <v>4</v>
      </c>
      <c r="C192" s="111" t="s">
        <v>107</v>
      </c>
    </row>
    <row r="193" spans="1:3" ht="15" x14ac:dyDescent="0.25">
      <c r="A193" s="102">
        <v>41467</v>
      </c>
      <c r="B193">
        <f t="shared" si="3"/>
        <v>5</v>
      </c>
      <c r="C193" s="111" t="s">
        <v>107</v>
      </c>
    </row>
    <row r="194" spans="1:3" ht="15" x14ac:dyDescent="0.25">
      <c r="A194" s="106">
        <v>41468</v>
      </c>
      <c r="B194" s="107">
        <f t="shared" si="3"/>
        <v>6</v>
      </c>
      <c r="C194" s="103" t="s">
        <v>99</v>
      </c>
    </row>
    <row r="195" spans="1:3" ht="15" x14ac:dyDescent="0.25">
      <c r="A195" s="106">
        <v>41469</v>
      </c>
      <c r="B195" s="107">
        <f t="shared" si="3"/>
        <v>7</v>
      </c>
      <c r="C195" s="103" t="s">
        <v>99</v>
      </c>
    </row>
    <row r="196" spans="1:3" ht="15" x14ac:dyDescent="0.25">
      <c r="A196" s="102">
        <v>41470</v>
      </c>
      <c r="B196">
        <f t="shared" si="3"/>
        <v>1</v>
      </c>
      <c r="C196" s="111" t="s">
        <v>107</v>
      </c>
    </row>
    <row r="197" spans="1:3" ht="15" x14ac:dyDescent="0.25">
      <c r="A197" s="102">
        <v>41471</v>
      </c>
      <c r="B197">
        <f t="shared" si="3"/>
        <v>2</v>
      </c>
      <c r="C197" s="111" t="s">
        <v>107</v>
      </c>
    </row>
    <row r="198" spans="1:3" ht="15" x14ac:dyDescent="0.25">
      <c r="A198" s="102">
        <v>41472</v>
      </c>
      <c r="B198">
        <f t="shared" si="3"/>
        <v>3</v>
      </c>
      <c r="C198" s="111" t="s">
        <v>107</v>
      </c>
    </row>
    <row r="199" spans="1:3" ht="15" x14ac:dyDescent="0.25">
      <c r="A199" s="102">
        <v>41473</v>
      </c>
      <c r="B199">
        <f t="shared" si="3"/>
        <v>4</v>
      </c>
      <c r="C199" s="111" t="s">
        <v>107</v>
      </c>
    </row>
    <row r="200" spans="1:3" ht="15" x14ac:dyDescent="0.25">
      <c r="A200" s="102">
        <v>41474</v>
      </c>
      <c r="B200">
        <f t="shared" si="3"/>
        <v>5</v>
      </c>
      <c r="C200" s="111" t="s">
        <v>107</v>
      </c>
    </row>
    <row r="201" spans="1:3" ht="15" x14ac:dyDescent="0.25">
      <c r="A201" s="106">
        <v>41475</v>
      </c>
      <c r="B201" s="107">
        <f t="shared" si="3"/>
        <v>6</v>
      </c>
      <c r="C201" s="103" t="s">
        <v>99</v>
      </c>
    </row>
    <row r="202" spans="1:3" ht="15" x14ac:dyDescent="0.25">
      <c r="A202" s="106">
        <v>41476</v>
      </c>
      <c r="B202" s="107">
        <f t="shared" si="3"/>
        <v>7</v>
      </c>
      <c r="C202" s="103" t="s">
        <v>99</v>
      </c>
    </row>
    <row r="203" spans="1:3" ht="15" x14ac:dyDescent="0.25">
      <c r="A203" s="102">
        <v>41477</v>
      </c>
      <c r="B203">
        <f t="shared" si="3"/>
        <v>1</v>
      </c>
      <c r="C203" s="111" t="s">
        <v>107</v>
      </c>
    </row>
    <row r="204" spans="1:3" ht="15" x14ac:dyDescent="0.25">
      <c r="A204" s="102">
        <v>41478</v>
      </c>
      <c r="B204">
        <f t="shared" si="3"/>
        <v>2</v>
      </c>
      <c r="C204" s="111" t="s">
        <v>107</v>
      </c>
    </row>
    <row r="205" spans="1:3" ht="15" x14ac:dyDescent="0.25">
      <c r="A205" s="102">
        <v>41479</v>
      </c>
      <c r="B205">
        <f t="shared" si="3"/>
        <v>3</v>
      </c>
      <c r="C205" s="111" t="s">
        <v>107</v>
      </c>
    </row>
    <row r="206" spans="1:3" ht="15" x14ac:dyDescent="0.25">
      <c r="A206" s="102">
        <v>41480</v>
      </c>
      <c r="B206">
        <f t="shared" si="3"/>
        <v>4</v>
      </c>
      <c r="C206" s="111" t="s">
        <v>107</v>
      </c>
    </row>
    <row r="207" spans="1:3" ht="15" x14ac:dyDescent="0.25">
      <c r="A207" s="102">
        <v>41481</v>
      </c>
      <c r="B207">
        <f t="shared" si="3"/>
        <v>5</v>
      </c>
      <c r="C207" s="111" t="s">
        <v>107</v>
      </c>
    </row>
    <row r="208" spans="1:3" ht="15" x14ac:dyDescent="0.25">
      <c r="A208" s="106">
        <v>41482</v>
      </c>
      <c r="B208" s="107">
        <f t="shared" si="3"/>
        <v>6</v>
      </c>
      <c r="C208" s="103" t="s">
        <v>99</v>
      </c>
    </row>
    <row r="209" spans="1:3" ht="15" x14ac:dyDescent="0.25">
      <c r="A209" s="106">
        <v>41483</v>
      </c>
      <c r="B209" s="107">
        <f t="shared" si="3"/>
        <v>7</v>
      </c>
      <c r="C209" s="103" t="s">
        <v>99</v>
      </c>
    </row>
    <row r="210" spans="1:3" ht="15" x14ac:dyDescent="0.25">
      <c r="A210" s="102">
        <v>41484</v>
      </c>
      <c r="B210">
        <f t="shared" si="3"/>
        <v>1</v>
      </c>
      <c r="C210" s="111" t="s">
        <v>107</v>
      </c>
    </row>
    <row r="211" spans="1:3" ht="15" x14ac:dyDescent="0.25">
      <c r="A211" s="102">
        <v>41485</v>
      </c>
      <c r="B211">
        <f t="shared" si="3"/>
        <v>2</v>
      </c>
      <c r="C211" s="111" t="s">
        <v>107</v>
      </c>
    </row>
    <row r="212" spans="1:3" ht="15" x14ac:dyDescent="0.25">
      <c r="A212" s="102">
        <v>41486</v>
      </c>
      <c r="B212">
        <f t="shared" si="3"/>
        <v>3</v>
      </c>
      <c r="C212" s="111" t="s">
        <v>107</v>
      </c>
    </row>
    <row r="213" spans="1:3" ht="15" x14ac:dyDescent="0.25">
      <c r="A213" s="102">
        <v>41487</v>
      </c>
      <c r="B213">
        <f t="shared" si="3"/>
        <v>4</v>
      </c>
      <c r="C213" s="111" t="s">
        <v>107</v>
      </c>
    </row>
    <row r="214" spans="1:3" ht="15" x14ac:dyDescent="0.25">
      <c r="A214" s="102">
        <v>41488</v>
      </c>
      <c r="B214">
        <f t="shared" si="3"/>
        <v>5</v>
      </c>
      <c r="C214" s="111" t="s">
        <v>107</v>
      </c>
    </row>
    <row r="215" spans="1:3" ht="15" x14ac:dyDescent="0.25">
      <c r="A215" s="106">
        <v>41489</v>
      </c>
      <c r="B215" s="107">
        <f t="shared" si="3"/>
        <v>6</v>
      </c>
      <c r="C215" s="103" t="s">
        <v>99</v>
      </c>
    </row>
    <row r="216" spans="1:3" ht="15" x14ac:dyDescent="0.25">
      <c r="A216" s="106">
        <v>41490</v>
      </c>
      <c r="B216" s="107">
        <f t="shared" si="3"/>
        <v>7</v>
      </c>
      <c r="C216" s="103" t="s">
        <v>99</v>
      </c>
    </row>
    <row r="217" spans="1:3" ht="15" x14ac:dyDescent="0.25">
      <c r="A217" s="102">
        <v>41491</v>
      </c>
      <c r="B217">
        <f t="shared" si="3"/>
        <v>1</v>
      </c>
      <c r="C217" s="111" t="s">
        <v>107</v>
      </c>
    </row>
    <row r="218" spans="1:3" ht="15" x14ac:dyDescent="0.25">
      <c r="A218" s="102">
        <v>41492</v>
      </c>
      <c r="B218">
        <f t="shared" si="3"/>
        <v>2</v>
      </c>
      <c r="C218" s="111" t="s">
        <v>107</v>
      </c>
    </row>
    <row r="219" spans="1:3" ht="15" x14ac:dyDescent="0.25">
      <c r="A219" s="102">
        <v>41493</v>
      </c>
      <c r="B219">
        <f t="shared" si="3"/>
        <v>3</v>
      </c>
      <c r="C219" s="111" t="s">
        <v>107</v>
      </c>
    </row>
    <row r="220" spans="1:3" ht="15" x14ac:dyDescent="0.25">
      <c r="A220" s="102">
        <v>41494</v>
      </c>
      <c r="B220">
        <f t="shared" si="3"/>
        <v>4</v>
      </c>
      <c r="C220" s="111" t="s">
        <v>107</v>
      </c>
    </row>
    <row r="221" spans="1:3" ht="15" x14ac:dyDescent="0.25">
      <c r="A221" s="102">
        <v>41495</v>
      </c>
      <c r="B221">
        <f t="shared" si="3"/>
        <v>5</v>
      </c>
      <c r="C221" s="111" t="s">
        <v>107</v>
      </c>
    </row>
    <row r="222" spans="1:3" ht="15" x14ac:dyDescent="0.25">
      <c r="A222" s="106">
        <v>41496</v>
      </c>
      <c r="B222" s="107">
        <f t="shared" si="3"/>
        <v>6</v>
      </c>
      <c r="C222" s="103" t="s">
        <v>99</v>
      </c>
    </row>
    <row r="223" spans="1:3" ht="15" x14ac:dyDescent="0.25">
      <c r="A223" s="106">
        <v>41497</v>
      </c>
      <c r="B223" s="107">
        <f t="shared" si="3"/>
        <v>7</v>
      </c>
      <c r="C223" s="103" t="s">
        <v>99</v>
      </c>
    </row>
    <row r="224" spans="1:3" ht="15" x14ac:dyDescent="0.25">
      <c r="A224" s="102">
        <v>41498</v>
      </c>
      <c r="B224">
        <f t="shared" si="3"/>
        <v>1</v>
      </c>
      <c r="C224" s="111" t="s">
        <v>107</v>
      </c>
    </row>
    <row r="225" spans="1:3" ht="15" x14ac:dyDescent="0.25">
      <c r="A225" s="102">
        <v>41499</v>
      </c>
      <c r="B225">
        <f t="shared" si="3"/>
        <v>2</v>
      </c>
      <c r="C225" s="111" t="s">
        <v>107</v>
      </c>
    </row>
    <row r="226" spans="1:3" ht="15" x14ac:dyDescent="0.25">
      <c r="A226" s="102">
        <v>41500</v>
      </c>
      <c r="B226">
        <f t="shared" si="3"/>
        <v>3</v>
      </c>
      <c r="C226" s="111" t="s">
        <v>107</v>
      </c>
    </row>
    <row r="227" spans="1:3" ht="15" x14ac:dyDescent="0.25">
      <c r="A227" s="102">
        <v>41501</v>
      </c>
      <c r="B227">
        <f t="shared" si="3"/>
        <v>4</v>
      </c>
      <c r="C227" s="111" t="s">
        <v>107</v>
      </c>
    </row>
    <row r="228" spans="1:3" ht="15" x14ac:dyDescent="0.25">
      <c r="A228" s="102">
        <v>41502</v>
      </c>
      <c r="B228">
        <f t="shared" si="3"/>
        <v>5</v>
      </c>
      <c r="C228" s="111" t="s">
        <v>107</v>
      </c>
    </row>
    <row r="229" spans="1:3" ht="15" x14ac:dyDescent="0.25">
      <c r="A229" s="106">
        <v>41503</v>
      </c>
      <c r="B229" s="107">
        <f t="shared" si="3"/>
        <v>6</v>
      </c>
      <c r="C229" s="103" t="s">
        <v>99</v>
      </c>
    </row>
    <row r="230" spans="1:3" ht="15" x14ac:dyDescent="0.25">
      <c r="A230" s="106">
        <v>41504</v>
      </c>
      <c r="B230" s="107">
        <f t="shared" ref="B230:B293" si="4">WEEKDAY(A230,2)</f>
        <v>7</v>
      </c>
      <c r="C230" s="103" t="s">
        <v>99</v>
      </c>
    </row>
    <row r="231" spans="1:3" ht="15" x14ac:dyDescent="0.25">
      <c r="A231" s="102">
        <v>41505</v>
      </c>
      <c r="B231">
        <f t="shared" si="4"/>
        <v>1</v>
      </c>
      <c r="C231" s="111" t="s">
        <v>107</v>
      </c>
    </row>
    <row r="232" spans="1:3" ht="15" x14ac:dyDescent="0.25">
      <c r="A232" s="102">
        <v>41506</v>
      </c>
      <c r="B232">
        <f t="shared" si="4"/>
        <v>2</v>
      </c>
      <c r="C232" s="111" t="s">
        <v>107</v>
      </c>
    </row>
    <row r="233" spans="1:3" ht="15" x14ac:dyDescent="0.25">
      <c r="A233" s="102">
        <v>41507</v>
      </c>
      <c r="B233">
        <f t="shared" si="4"/>
        <v>3</v>
      </c>
      <c r="C233" s="111" t="s">
        <v>107</v>
      </c>
    </row>
    <row r="234" spans="1:3" ht="15" x14ac:dyDescent="0.25">
      <c r="A234" s="102">
        <v>41508</v>
      </c>
      <c r="B234">
        <f t="shared" si="4"/>
        <v>4</v>
      </c>
      <c r="C234" s="111" t="s">
        <v>107</v>
      </c>
    </row>
    <row r="235" spans="1:3" ht="15" x14ac:dyDescent="0.25">
      <c r="A235" s="102">
        <v>41509</v>
      </c>
      <c r="B235">
        <f t="shared" si="4"/>
        <v>5</v>
      </c>
      <c r="C235" s="111" t="s">
        <v>107</v>
      </c>
    </row>
    <row r="236" spans="1:3" ht="15" x14ac:dyDescent="0.25">
      <c r="A236" s="106">
        <v>41510</v>
      </c>
      <c r="B236" s="107">
        <f t="shared" si="4"/>
        <v>6</v>
      </c>
      <c r="C236" s="103" t="s">
        <v>99</v>
      </c>
    </row>
    <row r="237" spans="1:3" ht="15" x14ac:dyDescent="0.25">
      <c r="A237" s="106">
        <v>41511</v>
      </c>
      <c r="B237" s="107">
        <f t="shared" si="4"/>
        <v>7</v>
      </c>
      <c r="C237" s="103" t="s">
        <v>99</v>
      </c>
    </row>
    <row r="238" spans="1:3" ht="15" x14ac:dyDescent="0.25">
      <c r="A238" s="102">
        <v>41512</v>
      </c>
      <c r="B238">
        <f t="shared" si="4"/>
        <v>1</v>
      </c>
      <c r="C238" s="111" t="s">
        <v>107</v>
      </c>
    </row>
    <row r="239" spans="1:3" ht="15" x14ac:dyDescent="0.25">
      <c r="A239" s="102">
        <v>41513</v>
      </c>
      <c r="B239">
        <f t="shared" si="4"/>
        <v>2</v>
      </c>
      <c r="C239" s="111" t="s">
        <v>107</v>
      </c>
    </row>
    <row r="240" spans="1:3" ht="15" x14ac:dyDescent="0.25">
      <c r="A240" s="102">
        <v>41514</v>
      </c>
      <c r="B240">
        <f t="shared" si="4"/>
        <v>3</v>
      </c>
      <c r="C240" s="111" t="s">
        <v>107</v>
      </c>
    </row>
    <row r="241" spans="1:3" ht="15" x14ac:dyDescent="0.25">
      <c r="A241" s="102">
        <v>41515</v>
      </c>
      <c r="B241">
        <f t="shared" si="4"/>
        <v>4</v>
      </c>
      <c r="C241" s="111" t="s">
        <v>107</v>
      </c>
    </row>
    <row r="242" spans="1:3" ht="15" x14ac:dyDescent="0.25">
      <c r="A242" s="102">
        <v>41516</v>
      </c>
      <c r="B242">
        <f t="shared" si="4"/>
        <v>5</v>
      </c>
      <c r="C242" s="111" t="s">
        <v>107</v>
      </c>
    </row>
    <row r="243" spans="1:3" ht="15" x14ac:dyDescent="0.25">
      <c r="A243" s="106">
        <v>41517</v>
      </c>
      <c r="B243" s="107">
        <f t="shared" si="4"/>
        <v>6</v>
      </c>
      <c r="C243" s="103" t="s">
        <v>99</v>
      </c>
    </row>
    <row r="244" spans="1:3" ht="15" x14ac:dyDescent="0.25">
      <c r="A244" s="106">
        <v>41518</v>
      </c>
      <c r="B244" s="107">
        <f t="shared" si="4"/>
        <v>7</v>
      </c>
      <c r="C244" s="103" t="s">
        <v>99</v>
      </c>
    </row>
    <row r="245" spans="1:3" ht="15" x14ac:dyDescent="0.25">
      <c r="A245" s="102">
        <v>41519</v>
      </c>
      <c r="B245">
        <f t="shared" si="4"/>
        <v>1</v>
      </c>
      <c r="C245" s="111" t="s">
        <v>107</v>
      </c>
    </row>
    <row r="246" spans="1:3" ht="15" x14ac:dyDescent="0.25">
      <c r="A246" s="102">
        <v>41520</v>
      </c>
      <c r="B246">
        <f t="shared" si="4"/>
        <v>2</v>
      </c>
      <c r="C246" s="111" t="s">
        <v>107</v>
      </c>
    </row>
    <row r="247" spans="1:3" ht="15" x14ac:dyDescent="0.25">
      <c r="A247" s="102">
        <v>41521</v>
      </c>
      <c r="B247">
        <f t="shared" si="4"/>
        <v>3</v>
      </c>
      <c r="C247" s="111" t="s">
        <v>107</v>
      </c>
    </row>
    <row r="248" spans="1:3" ht="15" x14ac:dyDescent="0.25">
      <c r="A248" s="102">
        <v>41522</v>
      </c>
      <c r="B248">
        <f t="shared" si="4"/>
        <v>4</v>
      </c>
      <c r="C248" s="111" t="s">
        <v>107</v>
      </c>
    </row>
    <row r="249" spans="1:3" ht="15" x14ac:dyDescent="0.25">
      <c r="A249" s="102">
        <v>41523</v>
      </c>
      <c r="B249">
        <f t="shared" si="4"/>
        <v>5</v>
      </c>
      <c r="C249" s="111" t="s">
        <v>107</v>
      </c>
    </row>
    <row r="250" spans="1:3" ht="15" x14ac:dyDescent="0.25">
      <c r="A250" s="106">
        <v>41524</v>
      </c>
      <c r="B250" s="107">
        <f t="shared" si="4"/>
        <v>6</v>
      </c>
      <c r="C250" s="103" t="s">
        <v>99</v>
      </c>
    </row>
    <row r="251" spans="1:3" ht="15" x14ac:dyDescent="0.25">
      <c r="A251" s="106">
        <v>41525</v>
      </c>
      <c r="B251" s="107">
        <f t="shared" si="4"/>
        <v>7</v>
      </c>
      <c r="C251" s="103" t="s">
        <v>99</v>
      </c>
    </row>
    <row r="252" spans="1:3" ht="15" x14ac:dyDescent="0.25">
      <c r="A252" s="102">
        <v>41526</v>
      </c>
      <c r="B252">
        <f t="shared" si="4"/>
        <v>1</v>
      </c>
      <c r="C252" s="111" t="s">
        <v>107</v>
      </c>
    </row>
    <row r="253" spans="1:3" ht="15" x14ac:dyDescent="0.25">
      <c r="A253" s="102">
        <v>41527</v>
      </c>
      <c r="B253">
        <f t="shared" si="4"/>
        <v>2</v>
      </c>
      <c r="C253" s="111" t="s">
        <v>107</v>
      </c>
    </row>
    <row r="254" spans="1:3" ht="15" x14ac:dyDescent="0.25">
      <c r="A254" s="102">
        <v>41528</v>
      </c>
      <c r="B254">
        <f t="shared" si="4"/>
        <v>3</v>
      </c>
      <c r="C254" s="111" t="s">
        <v>107</v>
      </c>
    </row>
    <row r="255" spans="1:3" ht="15" x14ac:dyDescent="0.25">
      <c r="A255" s="102">
        <v>41529</v>
      </c>
      <c r="B255">
        <f t="shared" si="4"/>
        <v>4</v>
      </c>
      <c r="C255" s="111" t="s">
        <v>107</v>
      </c>
    </row>
    <row r="256" spans="1:3" ht="15" x14ac:dyDescent="0.25">
      <c r="A256" s="102">
        <v>41530</v>
      </c>
      <c r="B256">
        <f t="shared" si="4"/>
        <v>5</v>
      </c>
      <c r="C256" s="111" t="s">
        <v>107</v>
      </c>
    </row>
    <row r="257" spans="1:3" ht="15" x14ac:dyDescent="0.25">
      <c r="A257" s="106">
        <v>41531</v>
      </c>
      <c r="B257" s="107">
        <f t="shared" si="4"/>
        <v>6</v>
      </c>
      <c r="C257" s="103" t="s">
        <v>99</v>
      </c>
    </row>
    <row r="258" spans="1:3" ht="15" x14ac:dyDescent="0.25">
      <c r="A258" s="106">
        <v>41532</v>
      </c>
      <c r="B258" s="107">
        <f t="shared" si="4"/>
        <v>7</v>
      </c>
      <c r="C258" s="103" t="s">
        <v>99</v>
      </c>
    </row>
    <row r="259" spans="1:3" ht="15" x14ac:dyDescent="0.25">
      <c r="A259" s="102">
        <v>41533</v>
      </c>
      <c r="B259">
        <f t="shared" si="4"/>
        <v>1</v>
      </c>
      <c r="C259" s="111" t="s">
        <v>107</v>
      </c>
    </row>
    <row r="260" spans="1:3" ht="15" x14ac:dyDescent="0.25">
      <c r="A260" s="102">
        <v>41534</v>
      </c>
      <c r="B260">
        <f t="shared" si="4"/>
        <v>2</v>
      </c>
      <c r="C260" s="111" t="s">
        <v>107</v>
      </c>
    </row>
    <row r="261" spans="1:3" ht="15" x14ac:dyDescent="0.25">
      <c r="A261" s="102">
        <v>41535</v>
      </c>
      <c r="B261">
        <f t="shared" si="4"/>
        <v>3</v>
      </c>
      <c r="C261" s="111" t="s">
        <v>107</v>
      </c>
    </row>
    <row r="262" spans="1:3" ht="15" x14ac:dyDescent="0.25">
      <c r="A262" s="102">
        <v>41536</v>
      </c>
      <c r="B262">
        <f t="shared" si="4"/>
        <v>4</v>
      </c>
      <c r="C262" s="111" t="s">
        <v>107</v>
      </c>
    </row>
    <row r="263" spans="1:3" ht="15" x14ac:dyDescent="0.25">
      <c r="A263" s="102">
        <v>41537</v>
      </c>
      <c r="B263">
        <f t="shared" si="4"/>
        <v>5</v>
      </c>
      <c r="C263" s="111" t="s">
        <v>107</v>
      </c>
    </row>
    <row r="264" spans="1:3" ht="15" x14ac:dyDescent="0.25">
      <c r="A264" s="106">
        <v>41538</v>
      </c>
      <c r="B264" s="107">
        <f t="shared" si="4"/>
        <v>6</v>
      </c>
      <c r="C264" s="103" t="s">
        <v>99</v>
      </c>
    </row>
    <row r="265" spans="1:3" ht="15" x14ac:dyDescent="0.25">
      <c r="A265" s="106">
        <v>41539</v>
      </c>
      <c r="B265" s="107">
        <f t="shared" si="4"/>
        <v>7</v>
      </c>
      <c r="C265" s="103" t="s">
        <v>99</v>
      </c>
    </row>
    <row r="266" spans="1:3" ht="15" x14ac:dyDescent="0.25">
      <c r="A266" s="102">
        <v>41540</v>
      </c>
      <c r="B266">
        <f t="shared" si="4"/>
        <v>1</v>
      </c>
      <c r="C266" s="111" t="s">
        <v>107</v>
      </c>
    </row>
    <row r="267" spans="1:3" ht="15" x14ac:dyDescent="0.25">
      <c r="A267" s="102">
        <v>41541</v>
      </c>
      <c r="B267">
        <f t="shared" si="4"/>
        <v>2</v>
      </c>
      <c r="C267" s="111" t="s">
        <v>107</v>
      </c>
    </row>
    <row r="268" spans="1:3" ht="15" x14ac:dyDescent="0.25">
      <c r="A268" s="102">
        <v>41542</v>
      </c>
      <c r="B268">
        <f t="shared" si="4"/>
        <v>3</v>
      </c>
      <c r="C268" s="111" t="s">
        <v>107</v>
      </c>
    </row>
    <row r="269" spans="1:3" ht="15" x14ac:dyDescent="0.25">
      <c r="A269" s="102">
        <v>41543</v>
      </c>
      <c r="B269">
        <f t="shared" si="4"/>
        <v>4</v>
      </c>
      <c r="C269" s="111" t="s">
        <v>107</v>
      </c>
    </row>
    <row r="270" spans="1:3" ht="15" x14ac:dyDescent="0.25">
      <c r="A270" s="102">
        <v>41544</v>
      </c>
      <c r="B270">
        <f t="shared" si="4"/>
        <v>5</v>
      </c>
      <c r="C270" s="111" t="s">
        <v>107</v>
      </c>
    </row>
    <row r="271" spans="1:3" ht="15" x14ac:dyDescent="0.25">
      <c r="A271" s="106">
        <v>41545</v>
      </c>
      <c r="B271" s="107">
        <f t="shared" si="4"/>
        <v>6</v>
      </c>
      <c r="C271" s="103" t="s">
        <v>99</v>
      </c>
    </row>
    <row r="272" spans="1:3" ht="15" x14ac:dyDescent="0.25">
      <c r="A272" s="106">
        <v>41546</v>
      </c>
      <c r="B272" s="107">
        <f t="shared" si="4"/>
        <v>7</v>
      </c>
      <c r="C272" s="103" t="s">
        <v>99</v>
      </c>
    </row>
    <row r="273" spans="1:3" ht="15" x14ac:dyDescent="0.25">
      <c r="A273" s="102">
        <v>41547</v>
      </c>
      <c r="B273">
        <f t="shared" si="4"/>
        <v>1</v>
      </c>
      <c r="C273" s="111" t="s">
        <v>107</v>
      </c>
    </row>
    <row r="274" spans="1:3" ht="15" x14ac:dyDescent="0.25">
      <c r="A274" s="102">
        <v>41548</v>
      </c>
      <c r="B274">
        <f t="shared" si="4"/>
        <v>2</v>
      </c>
      <c r="C274" s="111" t="s">
        <v>107</v>
      </c>
    </row>
    <row r="275" spans="1:3" ht="15" x14ac:dyDescent="0.25">
      <c r="A275" s="102">
        <v>41549</v>
      </c>
      <c r="B275">
        <f t="shared" si="4"/>
        <v>3</v>
      </c>
      <c r="C275" s="111" t="s">
        <v>107</v>
      </c>
    </row>
    <row r="276" spans="1:3" ht="15" x14ac:dyDescent="0.25">
      <c r="A276" s="102">
        <v>41550</v>
      </c>
      <c r="B276">
        <f t="shared" si="4"/>
        <v>4</v>
      </c>
      <c r="C276" s="111" t="s">
        <v>107</v>
      </c>
    </row>
    <row r="277" spans="1:3" ht="15" x14ac:dyDescent="0.25">
      <c r="A277" s="102">
        <v>41551</v>
      </c>
      <c r="B277">
        <f t="shared" si="4"/>
        <v>5</v>
      </c>
      <c r="C277" s="111" t="s">
        <v>107</v>
      </c>
    </row>
    <row r="278" spans="1:3" ht="15" x14ac:dyDescent="0.25">
      <c r="A278" s="106">
        <v>41552</v>
      </c>
      <c r="B278" s="107">
        <f t="shared" si="4"/>
        <v>6</v>
      </c>
      <c r="C278" s="103" t="s">
        <v>99</v>
      </c>
    </row>
    <row r="279" spans="1:3" ht="15" x14ac:dyDescent="0.25">
      <c r="A279" s="106">
        <v>41553</v>
      </c>
      <c r="B279" s="107">
        <f t="shared" si="4"/>
        <v>7</v>
      </c>
      <c r="C279" s="103" t="s">
        <v>99</v>
      </c>
    </row>
    <row r="280" spans="1:3" ht="15" x14ac:dyDescent="0.25">
      <c r="A280" s="102">
        <v>41554</v>
      </c>
      <c r="B280">
        <f t="shared" si="4"/>
        <v>1</v>
      </c>
      <c r="C280" s="111" t="s">
        <v>107</v>
      </c>
    </row>
    <row r="281" spans="1:3" ht="15" x14ac:dyDescent="0.25">
      <c r="A281" s="102">
        <v>41555</v>
      </c>
      <c r="B281">
        <f t="shared" si="4"/>
        <v>2</v>
      </c>
      <c r="C281" s="111" t="s">
        <v>107</v>
      </c>
    </row>
    <row r="282" spans="1:3" ht="15" x14ac:dyDescent="0.25">
      <c r="A282" s="102">
        <v>41556</v>
      </c>
      <c r="B282">
        <f t="shared" si="4"/>
        <v>3</v>
      </c>
      <c r="C282" s="111" t="s">
        <v>107</v>
      </c>
    </row>
    <row r="283" spans="1:3" ht="15" x14ac:dyDescent="0.25">
      <c r="A283" s="102">
        <v>41557</v>
      </c>
      <c r="B283">
        <f t="shared" si="4"/>
        <v>4</v>
      </c>
      <c r="C283" s="111" t="s">
        <v>107</v>
      </c>
    </row>
    <row r="284" spans="1:3" ht="15" x14ac:dyDescent="0.25">
      <c r="A284" s="102">
        <v>41558</v>
      </c>
      <c r="B284">
        <f t="shared" si="4"/>
        <v>5</v>
      </c>
      <c r="C284" s="111" t="s">
        <v>107</v>
      </c>
    </row>
    <row r="285" spans="1:3" ht="15" x14ac:dyDescent="0.25">
      <c r="A285" s="106">
        <v>41559</v>
      </c>
      <c r="B285" s="107">
        <f t="shared" si="4"/>
        <v>6</v>
      </c>
      <c r="C285" s="103" t="s">
        <v>99</v>
      </c>
    </row>
    <row r="286" spans="1:3" ht="15" x14ac:dyDescent="0.25">
      <c r="A286" s="106">
        <v>41560</v>
      </c>
      <c r="B286" s="107">
        <f t="shared" si="4"/>
        <v>7</v>
      </c>
      <c r="C286" s="103" t="s">
        <v>99</v>
      </c>
    </row>
    <row r="287" spans="1:3" ht="15" x14ac:dyDescent="0.25">
      <c r="A287" s="102">
        <v>41561</v>
      </c>
      <c r="B287">
        <f t="shared" si="4"/>
        <v>1</v>
      </c>
      <c r="C287" s="111" t="s">
        <v>107</v>
      </c>
    </row>
    <row r="288" spans="1:3" ht="15" x14ac:dyDescent="0.25">
      <c r="A288" s="102">
        <v>41562</v>
      </c>
      <c r="B288">
        <f t="shared" si="4"/>
        <v>2</v>
      </c>
      <c r="C288" s="111" t="s">
        <v>107</v>
      </c>
    </row>
    <row r="289" spans="1:3" ht="15" x14ac:dyDescent="0.25">
      <c r="A289" s="102">
        <v>41563</v>
      </c>
      <c r="B289">
        <f t="shared" si="4"/>
        <v>3</v>
      </c>
      <c r="C289" s="111" t="s">
        <v>107</v>
      </c>
    </row>
    <row r="290" spans="1:3" ht="15" x14ac:dyDescent="0.25">
      <c r="A290" s="102">
        <v>41564</v>
      </c>
      <c r="B290">
        <f t="shared" si="4"/>
        <v>4</v>
      </c>
      <c r="C290" s="111" t="s">
        <v>107</v>
      </c>
    </row>
    <row r="291" spans="1:3" ht="15" x14ac:dyDescent="0.25">
      <c r="A291" s="102">
        <v>41565</v>
      </c>
      <c r="B291">
        <f t="shared" si="4"/>
        <v>5</v>
      </c>
      <c r="C291" s="111" t="s">
        <v>107</v>
      </c>
    </row>
    <row r="292" spans="1:3" ht="15" x14ac:dyDescent="0.25">
      <c r="A292" s="106">
        <v>41566</v>
      </c>
      <c r="B292" s="107">
        <f t="shared" si="4"/>
        <v>6</v>
      </c>
      <c r="C292" s="103" t="s">
        <v>99</v>
      </c>
    </row>
    <row r="293" spans="1:3" ht="15" x14ac:dyDescent="0.25">
      <c r="A293" s="106">
        <v>41567</v>
      </c>
      <c r="B293" s="107">
        <f t="shared" si="4"/>
        <v>7</v>
      </c>
      <c r="C293" s="103" t="s">
        <v>99</v>
      </c>
    </row>
    <row r="294" spans="1:3" ht="15" x14ac:dyDescent="0.25">
      <c r="A294" s="102">
        <v>41568</v>
      </c>
      <c r="B294">
        <f t="shared" ref="B294:B357" si="5">WEEKDAY(A294,2)</f>
        <v>1</v>
      </c>
      <c r="C294" s="111" t="s">
        <v>107</v>
      </c>
    </row>
    <row r="295" spans="1:3" ht="15" x14ac:dyDescent="0.25">
      <c r="A295" s="102">
        <v>41569</v>
      </c>
      <c r="B295">
        <f t="shared" si="5"/>
        <v>2</v>
      </c>
      <c r="C295" s="111" t="s">
        <v>107</v>
      </c>
    </row>
    <row r="296" spans="1:3" ht="15" x14ac:dyDescent="0.25">
      <c r="A296" s="102">
        <v>41570</v>
      </c>
      <c r="B296">
        <f t="shared" si="5"/>
        <v>3</v>
      </c>
      <c r="C296" s="111" t="s">
        <v>107</v>
      </c>
    </row>
    <row r="297" spans="1:3" ht="15" x14ac:dyDescent="0.25">
      <c r="A297" s="102">
        <v>41571</v>
      </c>
      <c r="B297">
        <f t="shared" si="5"/>
        <v>4</v>
      </c>
      <c r="C297" s="111" t="s">
        <v>107</v>
      </c>
    </row>
    <row r="298" spans="1:3" ht="15" x14ac:dyDescent="0.25">
      <c r="A298" s="102">
        <v>41572</v>
      </c>
      <c r="B298">
        <f t="shared" si="5"/>
        <v>5</v>
      </c>
      <c r="C298" s="111" t="s">
        <v>107</v>
      </c>
    </row>
    <row r="299" spans="1:3" ht="15" x14ac:dyDescent="0.25">
      <c r="A299" s="106">
        <v>41573</v>
      </c>
      <c r="B299" s="107">
        <f t="shared" si="5"/>
        <v>6</v>
      </c>
      <c r="C299" s="103" t="s">
        <v>99</v>
      </c>
    </row>
    <row r="300" spans="1:3" ht="15" x14ac:dyDescent="0.25">
      <c r="A300" s="106">
        <v>41574</v>
      </c>
      <c r="B300" s="107">
        <f t="shared" si="5"/>
        <v>7</v>
      </c>
      <c r="C300" s="103" t="s">
        <v>99</v>
      </c>
    </row>
    <row r="301" spans="1:3" ht="15" x14ac:dyDescent="0.25">
      <c r="A301" s="102">
        <v>41575</v>
      </c>
      <c r="B301">
        <f t="shared" si="5"/>
        <v>1</v>
      </c>
      <c r="C301" s="111" t="s">
        <v>107</v>
      </c>
    </row>
    <row r="302" spans="1:3" ht="15" x14ac:dyDescent="0.25">
      <c r="A302" s="102">
        <v>41576</v>
      </c>
      <c r="B302">
        <f t="shared" si="5"/>
        <v>2</v>
      </c>
      <c r="C302" s="111" t="s">
        <v>107</v>
      </c>
    </row>
    <row r="303" spans="1:3" ht="15" x14ac:dyDescent="0.25">
      <c r="A303" s="102">
        <v>41577</v>
      </c>
      <c r="B303">
        <f t="shared" si="5"/>
        <v>3</v>
      </c>
      <c r="C303" s="111" t="s">
        <v>107</v>
      </c>
    </row>
    <row r="304" spans="1:3" ht="15" x14ac:dyDescent="0.25">
      <c r="A304" s="102">
        <v>41578</v>
      </c>
      <c r="B304">
        <f t="shared" si="5"/>
        <v>4</v>
      </c>
      <c r="C304" s="111" t="s">
        <v>107</v>
      </c>
    </row>
    <row r="305" spans="1:3" ht="15" x14ac:dyDescent="0.25">
      <c r="A305" s="102">
        <v>41579</v>
      </c>
      <c r="B305">
        <f t="shared" si="5"/>
        <v>5</v>
      </c>
      <c r="C305" s="111" t="s">
        <v>107</v>
      </c>
    </row>
    <row r="306" spans="1:3" ht="15" x14ac:dyDescent="0.25">
      <c r="A306" s="106">
        <v>41580</v>
      </c>
      <c r="B306" s="107">
        <f t="shared" si="5"/>
        <v>6</v>
      </c>
      <c r="C306" s="103" t="s">
        <v>99</v>
      </c>
    </row>
    <row r="307" spans="1:3" ht="15" x14ac:dyDescent="0.25">
      <c r="A307" s="106">
        <v>41581</v>
      </c>
      <c r="B307" s="107">
        <f t="shared" si="5"/>
        <v>7</v>
      </c>
      <c r="C307" s="103" t="s">
        <v>99</v>
      </c>
    </row>
    <row r="308" spans="1:3" ht="15" x14ac:dyDescent="0.25">
      <c r="A308" s="102">
        <v>41582</v>
      </c>
      <c r="B308">
        <f t="shared" si="5"/>
        <v>1</v>
      </c>
      <c r="C308" s="103" t="s">
        <v>99</v>
      </c>
    </row>
    <row r="309" spans="1:3" ht="15" x14ac:dyDescent="0.25">
      <c r="A309" s="102">
        <v>41583</v>
      </c>
      <c r="B309">
        <f t="shared" si="5"/>
        <v>2</v>
      </c>
      <c r="C309" s="111" t="s">
        <v>107</v>
      </c>
    </row>
    <row r="310" spans="1:3" ht="15" x14ac:dyDescent="0.25">
      <c r="A310" s="102">
        <v>41584</v>
      </c>
      <c r="B310">
        <f t="shared" si="5"/>
        <v>3</v>
      </c>
      <c r="C310" s="111" t="s">
        <v>107</v>
      </c>
    </row>
    <row r="311" spans="1:3" ht="15" x14ac:dyDescent="0.25">
      <c r="A311" s="102">
        <v>41585</v>
      </c>
      <c r="B311">
        <f t="shared" si="5"/>
        <v>4</v>
      </c>
      <c r="C311" s="111" t="s">
        <v>107</v>
      </c>
    </row>
    <row r="312" spans="1:3" ht="15" x14ac:dyDescent="0.25">
      <c r="A312" s="102">
        <v>41586</v>
      </c>
      <c r="B312">
        <f t="shared" si="5"/>
        <v>5</v>
      </c>
      <c r="C312" s="111" t="s">
        <v>107</v>
      </c>
    </row>
    <row r="313" spans="1:3" ht="15" x14ac:dyDescent="0.25">
      <c r="A313" s="106">
        <v>41587</v>
      </c>
      <c r="B313" s="107">
        <f t="shared" si="5"/>
        <v>6</v>
      </c>
      <c r="C313" s="103" t="s">
        <v>99</v>
      </c>
    </row>
    <row r="314" spans="1:3" ht="15" x14ac:dyDescent="0.25">
      <c r="A314" s="106">
        <v>41588</v>
      </c>
      <c r="B314" s="107">
        <f t="shared" si="5"/>
        <v>7</v>
      </c>
      <c r="C314" s="103" t="s">
        <v>99</v>
      </c>
    </row>
    <row r="315" spans="1:3" ht="15" x14ac:dyDescent="0.25">
      <c r="A315" s="102">
        <v>41589</v>
      </c>
      <c r="B315">
        <f t="shared" si="5"/>
        <v>1</v>
      </c>
      <c r="C315" s="111" t="s">
        <v>107</v>
      </c>
    </row>
    <row r="316" spans="1:3" ht="15" x14ac:dyDescent="0.25">
      <c r="A316" s="102">
        <v>41590</v>
      </c>
      <c r="B316">
        <f t="shared" si="5"/>
        <v>2</v>
      </c>
      <c r="C316" s="111" t="s">
        <v>107</v>
      </c>
    </row>
    <row r="317" spans="1:3" ht="15" x14ac:dyDescent="0.25">
      <c r="A317" s="102">
        <v>41591</v>
      </c>
      <c r="B317">
        <f t="shared" si="5"/>
        <v>3</v>
      </c>
      <c r="C317" s="111" t="s">
        <v>107</v>
      </c>
    </row>
    <row r="318" spans="1:3" ht="15" x14ac:dyDescent="0.25">
      <c r="A318" s="102">
        <v>41592</v>
      </c>
      <c r="B318">
        <f t="shared" si="5"/>
        <v>4</v>
      </c>
      <c r="C318" s="111" t="s">
        <v>107</v>
      </c>
    </row>
    <row r="319" spans="1:3" ht="15" x14ac:dyDescent="0.25">
      <c r="A319" s="102">
        <v>41593</v>
      </c>
      <c r="B319">
        <f t="shared" si="5"/>
        <v>5</v>
      </c>
      <c r="C319" s="111" t="s">
        <v>107</v>
      </c>
    </row>
    <row r="320" spans="1:3" ht="15" x14ac:dyDescent="0.25">
      <c r="A320" s="106">
        <v>41594</v>
      </c>
      <c r="B320" s="107">
        <f t="shared" si="5"/>
        <v>6</v>
      </c>
      <c r="C320" s="103" t="s">
        <v>99</v>
      </c>
    </row>
    <row r="321" spans="1:3" ht="15" x14ac:dyDescent="0.25">
      <c r="A321" s="106">
        <v>41595</v>
      </c>
      <c r="B321" s="107">
        <f t="shared" si="5"/>
        <v>7</v>
      </c>
      <c r="C321" s="103" t="s">
        <v>99</v>
      </c>
    </row>
    <row r="322" spans="1:3" ht="15" x14ac:dyDescent="0.25">
      <c r="A322" s="102">
        <v>41596</v>
      </c>
      <c r="B322">
        <f t="shared" si="5"/>
        <v>1</v>
      </c>
      <c r="C322" s="111" t="s">
        <v>107</v>
      </c>
    </row>
    <row r="323" spans="1:3" ht="15" x14ac:dyDescent="0.25">
      <c r="A323" s="102">
        <v>41597</v>
      </c>
      <c r="B323">
        <f t="shared" si="5"/>
        <v>2</v>
      </c>
      <c r="C323" s="111" t="s">
        <v>107</v>
      </c>
    </row>
    <row r="324" spans="1:3" ht="15" x14ac:dyDescent="0.25">
      <c r="A324" s="102">
        <v>41598</v>
      </c>
      <c r="B324">
        <f t="shared" si="5"/>
        <v>3</v>
      </c>
      <c r="C324" s="111" t="s">
        <v>107</v>
      </c>
    </row>
    <row r="325" spans="1:3" ht="15" x14ac:dyDescent="0.25">
      <c r="A325" s="102">
        <v>41599</v>
      </c>
      <c r="B325">
        <f t="shared" si="5"/>
        <v>4</v>
      </c>
      <c r="C325" s="111" t="s">
        <v>107</v>
      </c>
    </row>
    <row r="326" spans="1:3" ht="15" x14ac:dyDescent="0.25">
      <c r="A326" s="102">
        <v>41600</v>
      </c>
      <c r="B326">
        <f t="shared" si="5"/>
        <v>5</v>
      </c>
      <c r="C326" s="111" t="s">
        <v>107</v>
      </c>
    </row>
    <row r="327" spans="1:3" ht="15" x14ac:dyDescent="0.25">
      <c r="A327" s="106">
        <v>41601</v>
      </c>
      <c r="B327" s="107">
        <f t="shared" si="5"/>
        <v>6</v>
      </c>
      <c r="C327" s="103" t="s">
        <v>99</v>
      </c>
    </row>
    <row r="328" spans="1:3" ht="15" x14ac:dyDescent="0.25">
      <c r="A328" s="106">
        <v>41602</v>
      </c>
      <c r="B328" s="107">
        <f t="shared" si="5"/>
        <v>7</v>
      </c>
      <c r="C328" s="103" t="s">
        <v>99</v>
      </c>
    </row>
    <row r="329" spans="1:3" ht="15" x14ac:dyDescent="0.25">
      <c r="A329" s="102">
        <v>41603</v>
      </c>
      <c r="B329">
        <f t="shared" si="5"/>
        <v>1</v>
      </c>
      <c r="C329" s="111" t="s">
        <v>107</v>
      </c>
    </row>
    <row r="330" spans="1:3" ht="15" x14ac:dyDescent="0.25">
      <c r="A330" s="102">
        <v>41604</v>
      </c>
      <c r="B330">
        <f t="shared" si="5"/>
        <v>2</v>
      </c>
      <c r="C330" s="111" t="s">
        <v>107</v>
      </c>
    </row>
    <row r="331" spans="1:3" ht="15" x14ac:dyDescent="0.25">
      <c r="A331" s="102">
        <v>41605</v>
      </c>
      <c r="B331">
        <f t="shared" si="5"/>
        <v>3</v>
      </c>
      <c r="C331" s="111" t="s">
        <v>107</v>
      </c>
    </row>
    <row r="332" spans="1:3" ht="15" x14ac:dyDescent="0.25">
      <c r="A332" s="102">
        <v>41606</v>
      </c>
      <c r="B332">
        <f t="shared" si="5"/>
        <v>4</v>
      </c>
      <c r="C332" s="111" t="s">
        <v>107</v>
      </c>
    </row>
    <row r="333" spans="1:3" ht="15" x14ac:dyDescent="0.25">
      <c r="A333" s="102">
        <v>41607</v>
      </c>
      <c r="B333">
        <f t="shared" si="5"/>
        <v>5</v>
      </c>
      <c r="C333" s="111" t="s">
        <v>107</v>
      </c>
    </row>
    <row r="334" spans="1:3" ht="15" x14ac:dyDescent="0.25">
      <c r="A334" s="106">
        <v>41608</v>
      </c>
      <c r="B334" s="107">
        <f t="shared" si="5"/>
        <v>6</v>
      </c>
      <c r="C334" s="103" t="s">
        <v>99</v>
      </c>
    </row>
    <row r="335" spans="1:3" ht="15" x14ac:dyDescent="0.25">
      <c r="A335" s="106">
        <v>41609</v>
      </c>
      <c r="B335" s="107">
        <f t="shared" si="5"/>
        <v>7</v>
      </c>
      <c r="C335" s="103" t="s">
        <v>99</v>
      </c>
    </row>
    <row r="336" spans="1:3" ht="15" x14ac:dyDescent="0.25">
      <c r="A336" s="102">
        <v>41610</v>
      </c>
      <c r="B336">
        <f t="shared" si="5"/>
        <v>1</v>
      </c>
      <c r="C336" s="111" t="s">
        <v>107</v>
      </c>
    </row>
    <row r="337" spans="1:3" ht="15" x14ac:dyDescent="0.25">
      <c r="A337" s="102">
        <v>41611</v>
      </c>
      <c r="B337">
        <f t="shared" si="5"/>
        <v>2</v>
      </c>
      <c r="C337" s="111" t="s">
        <v>107</v>
      </c>
    </row>
    <row r="338" spans="1:3" ht="15" x14ac:dyDescent="0.25">
      <c r="A338" s="102">
        <v>41612</v>
      </c>
      <c r="B338">
        <f t="shared" si="5"/>
        <v>3</v>
      </c>
      <c r="C338" s="111" t="s">
        <v>107</v>
      </c>
    </row>
    <row r="339" spans="1:3" ht="15" x14ac:dyDescent="0.25">
      <c r="A339" s="102">
        <v>41613</v>
      </c>
      <c r="B339">
        <f t="shared" si="5"/>
        <v>4</v>
      </c>
      <c r="C339" s="111" t="s">
        <v>107</v>
      </c>
    </row>
    <row r="340" spans="1:3" ht="15" x14ac:dyDescent="0.25">
      <c r="A340" s="102">
        <v>41614</v>
      </c>
      <c r="B340">
        <f t="shared" si="5"/>
        <v>5</v>
      </c>
      <c r="C340" s="111" t="s">
        <v>107</v>
      </c>
    </row>
    <row r="341" spans="1:3" ht="15" x14ac:dyDescent="0.25">
      <c r="A341" s="106">
        <v>41615</v>
      </c>
      <c r="B341" s="107">
        <f t="shared" si="5"/>
        <v>6</v>
      </c>
      <c r="C341" s="103" t="s">
        <v>99</v>
      </c>
    </row>
    <row r="342" spans="1:3" ht="15" x14ac:dyDescent="0.25">
      <c r="A342" s="106">
        <v>41616</v>
      </c>
      <c r="B342" s="107">
        <f t="shared" si="5"/>
        <v>7</v>
      </c>
      <c r="C342" s="103" t="s">
        <v>99</v>
      </c>
    </row>
    <row r="343" spans="1:3" ht="15" x14ac:dyDescent="0.25">
      <c r="A343" s="102">
        <v>41617</v>
      </c>
      <c r="B343">
        <f t="shared" si="5"/>
        <v>1</v>
      </c>
      <c r="C343" s="111" t="s">
        <v>107</v>
      </c>
    </row>
    <row r="344" spans="1:3" ht="15" x14ac:dyDescent="0.25">
      <c r="A344" s="102">
        <v>41618</v>
      </c>
      <c r="B344">
        <f t="shared" si="5"/>
        <v>2</v>
      </c>
      <c r="C344" s="111" t="s">
        <v>107</v>
      </c>
    </row>
    <row r="345" spans="1:3" ht="15" x14ac:dyDescent="0.25">
      <c r="A345" s="102">
        <v>41619</v>
      </c>
      <c r="B345">
        <f t="shared" si="5"/>
        <v>3</v>
      </c>
      <c r="C345" s="111" t="s">
        <v>107</v>
      </c>
    </row>
    <row r="346" spans="1:3" ht="15" x14ac:dyDescent="0.25">
      <c r="A346" s="102">
        <v>41620</v>
      </c>
      <c r="B346">
        <f t="shared" si="5"/>
        <v>4</v>
      </c>
      <c r="C346" s="111" t="s">
        <v>107</v>
      </c>
    </row>
    <row r="347" spans="1:3" ht="15" x14ac:dyDescent="0.25">
      <c r="A347" s="102">
        <v>41621</v>
      </c>
      <c r="B347">
        <f t="shared" si="5"/>
        <v>5</v>
      </c>
      <c r="C347" s="111" t="s">
        <v>107</v>
      </c>
    </row>
    <row r="348" spans="1:3" ht="15" x14ac:dyDescent="0.25">
      <c r="A348" s="106">
        <v>41622</v>
      </c>
      <c r="B348" s="107">
        <f t="shared" si="5"/>
        <v>6</v>
      </c>
      <c r="C348" s="103" t="s">
        <v>99</v>
      </c>
    </row>
    <row r="349" spans="1:3" ht="15" x14ac:dyDescent="0.25">
      <c r="A349" s="106">
        <v>41623</v>
      </c>
      <c r="B349" s="107">
        <f t="shared" si="5"/>
        <v>7</v>
      </c>
      <c r="C349" s="103" t="s">
        <v>99</v>
      </c>
    </row>
    <row r="350" spans="1:3" ht="15" x14ac:dyDescent="0.25">
      <c r="A350" s="102">
        <v>41624</v>
      </c>
      <c r="B350">
        <f t="shared" si="5"/>
        <v>1</v>
      </c>
      <c r="C350" s="111" t="s">
        <v>107</v>
      </c>
    </row>
    <row r="351" spans="1:3" ht="15" x14ac:dyDescent="0.25">
      <c r="A351" s="102">
        <v>41625</v>
      </c>
      <c r="B351">
        <f t="shared" si="5"/>
        <v>2</v>
      </c>
      <c r="C351" s="111" t="s">
        <v>107</v>
      </c>
    </row>
    <row r="352" spans="1:3" ht="15" x14ac:dyDescent="0.25">
      <c r="A352" s="102">
        <v>41626</v>
      </c>
      <c r="B352">
        <f t="shared" si="5"/>
        <v>3</v>
      </c>
      <c r="C352" s="111" t="s">
        <v>107</v>
      </c>
    </row>
    <row r="353" spans="1:4" ht="15" x14ac:dyDescent="0.25">
      <c r="A353" s="102">
        <v>41627</v>
      </c>
      <c r="B353">
        <f t="shared" si="5"/>
        <v>4</v>
      </c>
      <c r="C353" s="111" t="s">
        <v>107</v>
      </c>
    </row>
    <row r="354" spans="1:4" ht="15" x14ac:dyDescent="0.25">
      <c r="A354" s="102">
        <v>41628</v>
      </c>
      <c r="B354">
        <f t="shared" si="5"/>
        <v>5</v>
      </c>
      <c r="C354" s="111" t="s">
        <v>107</v>
      </c>
    </row>
    <row r="355" spans="1:4" ht="15" x14ac:dyDescent="0.25">
      <c r="A355" s="106">
        <v>41629</v>
      </c>
      <c r="B355" s="107">
        <f t="shared" si="5"/>
        <v>6</v>
      </c>
      <c r="C355" s="103" t="s">
        <v>99</v>
      </c>
    </row>
    <row r="356" spans="1:4" ht="15" x14ac:dyDescent="0.25">
      <c r="A356" s="106">
        <v>41630</v>
      </c>
      <c r="B356" s="107">
        <f t="shared" si="5"/>
        <v>7</v>
      </c>
      <c r="C356" s="103" t="s">
        <v>99</v>
      </c>
    </row>
    <row r="357" spans="1:4" ht="15" x14ac:dyDescent="0.25">
      <c r="A357" s="102">
        <v>41631</v>
      </c>
      <c r="B357">
        <f t="shared" si="5"/>
        <v>1</v>
      </c>
      <c r="C357" s="111" t="s">
        <v>107</v>
      </c>
    </row>
    <row r="358" spans="1:4" ht="15" x14ac:dyDescent="0.25">
      <c r="A358" s="102">
        <v>41632</v>
      </c>
      <c r="B358">
        <f t="shared" ref="B358:B365" si="6">WEEKDAY(A358,2)</f>
        <v>2</v>
      </c>
      <c r="C358" s="111" t="s">
        <v>107</v>
      </c>
    </row>
    <row r="359" spans="1:4" ht="15" x14ac:dyDescent="0.25">
      <c r="A359" s="102">
        <v>41633</v>
      </c>
      <c r="B359">
        <f t="shared" si="6"/>
        <v>3</v>
      </c>
      <c r="C359" s="111" t="s">
        <v>107</v>
      </c>
    </row>
    <row r="360" spans="1:4" ht="15" x14ac:dyDescent="0.25">
      <c r="A360" s="102">
        <v>41634</v>
      </c>
      <c r="B360">
        <f t="shared" si="6"/>
        <v>4</v>
      </c>
      <c r="C360" s="111" t="s">
        <v>107</v>
      </c>
    </row>
    <row r="361" spans="1:4" ht="15" x14ac:dyDescent="0.25">
      <c r="A361" s="102">
        <v>41635</v>
      </c>
      <c r="B361">
        <f t="shared" si="6"/>
        <v>5</v>
      </c>
      <c r="C361" s="111" t="s">
        <v>107</v>
      </c>
    </row>
    <row r="362" spans="1:4" ht="15" x14ac:dyDescent="0.25">
      <c r="A362" s="106">
        <v>41636</v>
      </c>
      <c r="B362" s="107">
        <f t="shared" si="6"/>
        <v>6</v>
      </c>
      <c r="C362" s="103" t="s">
        <v>99</v>
      </c>
    </row>
    <row r="363" spans="1:4" ht="15" x14ac:dyDescent="0.25">
      <c r="A363" s="106">
        <v>41637</v>
      </c>
      <c r="B363" s="107">
        <f t="shared" si="6"/>
        <v>7</v>
      </c>
      <c r="C363" s="103" t="s">
        <v>99</v>
      </c>
    </row>
    <row r="364" spans="1:4" ht="15" x14ac:dyDescent="0.25">
      <c r="A364" s="102">
        <v>41638</v>
      </c>
      <c r="B364">
        <f t="shared" si="6"/>
        <v>1</v>
      </c>
      <c r="C364" s="111" t="s">
        <v>107</v>
      </c>
    </row>
    <row r="365" spans="1:4" ht="15" x14ac:dyDescent="0.25">
      <c r="A365" s="102">
        <v>41639</v>
      </c>
      <c r="B365">
        <f t="shared" si="6"/>
        <v>2</v>
      </c>
      <c r="C365" s="111" t="s">
        <v>107</v>
      </c>
      <c r="D365" s="112" t="s">
        <v>108</v>
      </c>
    </row>
  </sheetData>
  <phoneticPr fontId="0" type="noConversion"/>
  <hyperlinks>
    <hyperlink ref="E6" r:id="rId1"/>
  </hyperlinks>
  <pageMargins left="0.75" right="0.75" top="1" bottom="1" header="0.5" footer="0.5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AG57"/>
  <sheetViews>
    <sheetView workbookViewId="0">
      <selection activeCell="W10" sqref="W10"/>
    </sheetView>
  </sheetViews>
  <sheetFormatPr defaultColWidth="5.83203125" defaultRowHeight="12" x14ac:dyDescent="0.2"/>
  <cols>
    <col min="1" max="1" width="17.83203125" style="35" customWidth="1"/>
    <col min="2" max="33" width="4.83203125" style="35" customWidth="1"/>
    <col min="34" max="16384" width="5.83203125" style="35"/>
  </cols>
  <sheetData>
    <row r="2" spans="1:33" x14ac:dyDescent="0.2">
      <c r="A2" s="54" t="s">
        <v>63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3" ht="12.75" thickBot="1" x14ac:dyDescent="0.25"/>
    <row r="4" spans="1:33" ht="12.75" thickBot="1" x14ac:dyDescent="0.25">
      <c r="A4" s="56"/>
      <c r="B4" s="213" t="s">
        <v>0</v>
      </c>
      <c r="C4" s="214"/>
      <c r="D4" s="214"/>
      <c r="E4" s="214"/>
      <c r="F4" s="215"/>
      <c r="G4" s="213" t="s">
        <v>9</v>
      </c>
      <c r="H4" s="214"/>
      <c r="I4" s="214"/>
      <c r="J4" s="214"/>
      <c r="K4" s="215"/>
      <c r="L4" s="213" t="s">
        <v>3</v>
      </c>
      <c r="M4" s="214"/>
      <c r="N4" s="214"/>
      <c r="O4" s="214"/>
      <c r="P4" s="214"/>
      <c r="Q4" s="215"/>
      <c r="R4" s="213" t="s">
        <v>4</v>
      </c>
      <c r="S4" s="214"/>
      <c r="T4" s="214"/>
      <c r="U4" s="214"/>
      <c r="V4" s="215"/>
      <c r="W4" s="213" t="s">
        <v>5</v>
      </c>
      <c r="X4" s="214"/>
      <c r="Y4" s="214"/>
      <c r="Z4" s="214"/>
      <c r="AA4" s="215"/>
      <c r="AB4" s="213" t="s">
        <v>6</v>
      </c>
      <c r="AC4" s="214"/>
      <c r="AD4" s="214"/>
      <c r="AE4" s="214"/>
      <c r="AF4" s="214"/>
      <c r="AG4" s="215"/>
    </row>
    <row r="5" spans="1:33" x14ac:dyDescent="0.2">
      <c r="A5" s="56" t="s">
        <v>64</v>
      </c>
      <c r="B5" s="57"/>
      <c r="C5" s="58">
        <v>7</v>
      </c>
      <c r="D5" s="59">
        <v>14</v>
      </c>
      <c r="E5" s="59">
        <v>21</v>
      </c>
      <c r="F5" s="60">
        <v>28</v>
      </c>
      <c r="G5" s="59"/>
      <c r="H5" s="59">
        <v>4</v>
      </c>
      <c r="I5" s="59">
        <v>11</v>
      </c>
      <c r="J5" s="59">
        <v>18</v>
      </c>
      <c r="K5" s="60">
        <v>25</v>
      </c>
      <c r="L5" s="59"/>
      <c r="M5" s="59">
        <v>4</v>
      </c>
      <c r="N5" s="59">
        <v>11</v>
      </c>
      <c r="O5" s="59">
        <v>18</v>
      </c>
      <c r="P5" s="59">
        <v>25</v>
      </c>
      <c r="Q5" s="59"/>
      <c r="R5" s="61">
        <v>1</v>
      </c>
      <c r="S5" s="59">
        <v>8</v>
      </c>
      <c r="T5" s="59">
        <v>15</v>
      </c>
      <c r="U5" s="59">
        <v>22</v>
      </c>
      <c r="V5" s="60">
        <v>29</v>
      </c>
      <c r="W5" s="59"/>
      <c r="X5" s="59">
        <v>6</v>
      </c>
      <c r="Y5" s="59">
        <v>13</v>
      </c>
      <c r="Z5" s="59">
        <v>20</v>
      </c>
      <c r="AA5" s="60">
        <v>27</v>
      </c>
      <c r="AB5" s="59"/>
      <c r="AC5" s="59">
        <v>3</v>
      </c>
      <c r="AD5" s="59">
        <v>10</v>
      </c>
      <c r="AE5" s="59">
        <v>17</v>
      </c>
      <c r="AF5" s="59">
        <v>24</v>
      </c>
      <c r="AG5" s="60"/>
    </row>
    <row r="6" spans="1:33" x14ac:dyDescent="0.2">
      <c r="A6" s="62" t="s">
        <v>65</v>
      </c>
      <c r="B6" s="63">
        <v>1</v>
      </c>
      <c r="C6" s="64">
        <v>8</v>
      </c>
      <c r="D6" s="65">
        <v>15</v>
      </c>
      <c r="E6" s="65">
        <v>22</v>
      </c>
      <c r="F6" s="66">
        <v>29</v>
      </c>
      <c r="G6" s="65"/>
      <c r="H6" s="65">
        <v>5</v>
      </c>
      <c r="I6" s="65">
        <v>12</v>
      </c>
      <c r="J6" s="65">
        <v>19</v>
      </c>
      <c r="K6" s="66">
        <v>26</v>
      </c>
      <c r="L6" s="65"/>
      <c r="M6" s="65">
        <v>5</v>
      </c>
      <c r="N6" s="65">
        <v>12</v>
      </c>
      <c r="O6" s="65">
        <v>19</v>
      </c>
      <c r="P6" s="65">
        <v>26</v>
      </c>
      <c r="Q6" s="65"/>
      <c r="R6" s="67">
        <v>2</v>
      </c>
      <c r="S6" s="68">
        <v>9</v>
      </c>
      <c r="T6" s="68">
        <v>16</v>
      </c>
      <c r="U6" s="65">
        <v>23</v>
      </c>
      <c r="V6" s="69" t="s">
        <v>66</v>
      </c>
      <c r="W6" s="65"/>
      <c r="X6" s="65">
        <v>7</v>
      </c>
      <c r="Y6" s="65">
        <v>14</v>
      </c>
      <c r="Z6" s="65">
        <v>21</v>
      </c>
      <c r="AA6" s="66">
        <v>28</v>
      </c>
      <c r="AB6" s="65"/>
      <c r="AC6" s="65">
        <v>4</v>
      </c>
      <c r="AD6" s="70" t="s">
        <v>67</v>
      </c>
      <c r="AE6" s="65">
        <v>18</v>
      </c>
      <c r="AF6" s="65">
        <v>25</v>
      </c>
      <c r="AG6" s="66"/>
    </row>
    <row r="7" spans="1:33" x14ac:dyDescent="0.2">
      <c r="A7" s="62" t="s">
        <v>68</v>
      </c>
      <c r="B7" s="63">
        <v>2</v>
      </c>
      <c r="C7" s="65">
        <v>9</v>
      </c>
      <c r="D7" s="65">
        <v>16</v>
      </c>
      <c r="E7" s="65">
        <v>23</v>
      </c>
      <c r="F7" s="66">
        <v>30</v>
      </c>
      <c r="G7" s="65"/>
      <c r="H7" s="65">
        <v>6</v>
      </c>
      <c r="I7" s="65">
        <v>13</v>
      </c>
      <c r="J7" s="65">
        <v>20</v>
      </c>
      <c r="K7" s="66">
        <v>27</v>
      </c>
      <c r="L7" s="65"/>
      <c r="M7" s="65">
        <v>6</v>
      </c>
      <c r="N7" s="65">
        <v>13</v>
      </c>
      <c r="O7" s="65">
        <v>20</v>
      </c>
      <c r="P7" s="65">
        <v>27</v>
      </c>
      <c r="Q7" s="65"/>
      <c r="R7" s="67">
        <v>3</v>
      </c>
      <c r="S7" s="68">
        <v>10</v>
      </c>
      <c r="T7" s="68">
        <v>17</v>
      </c>
      <c r="U7" s="65">
        <v>24</v>
      </c>
      <c r="V7" s="66"/>
      <c r="W7" s="64">
        <v>1</v>
      </c>
      <c r="X7" s="70" t="s">
        <v>69</v>
      </c>
      <c r="Y7" s="65">
        <v>15</v>
      </c>
      <c r="Z7" s="65">
        <v>22</v>
      </c>
      <c r="AA7" s="66">
        <v>29</v>
      </c>
      <c r="AB7" s="65"/>
      <c r="AC7" s="65">
        <v>5</v>
      </c>
      <c r="AD7" s="64" t="s">
        <v>98</v>
      </c>
      <c r="AE7" s="65">
        <v>19</v>
      </c>
      <c r="AF7" s="65">
        <v>26</v>
      </c>
      <c r="AG7" s="66"/>
    </row>
    <row r="8" spans="1:33" x14ac:dyDescent="0.2">
      <c r="A8" s="62" t="s">
        <v>70</v>
      </c>
      <c r="B8" s="63">
        <v>3</v>
      </c>
      <c r="C8" s="65">
        <v>10</v>
      </c>
      <c r="D8" s="65">
        <v>17</v>
      </c>
      <c r="E8" s="65">
        <v>24</v>
      </c>
      <c r="F8" s="66">
        <v>31</v>
      </c>
      <c r="G8" s="65"/>
      <c r="H8" s="65">
        <v>7</v>
      </c>
      <c r="I8" s="65">
        <v>14</v>
      </c>
      <c r="J8" s="65">
        <v>21</v>
      </c>
      <c r="K8" s="66">
        <v>28</v>
      </c>
      <c r="L8" s="65"/>
      <c r="M8" s="70" t="s">
        <v>71</v>
      </c>
      <c r="N8" s="65">
        <v>14</v>
      </c>
      <c r="O8" s="65">
        <v>21</v>
      </c>
      <c r="P8" s="65">
        <v>28</v>
      </c>
      <c r="Q8" s="65"/>
      <c r="R8" s="67">
        <v>4</v>
      </c>
      <c r="S8" s="68">
        <v>11</v>
      </c>
      <c r="T8" s="68">
        <v>18</v>
      </c>
      <c r="U8" s="65">
        <v>25</v>
      </c>
      <c r="V8" s="71"/>
      <c r="W8" s="64">
        <v>2</v>
      </c>
      <c r="X8" s="64">
        <v>9</v>
      </c>
      <c r="Y8" s="65">
        <v>16</v>
      </c>
      <c r="Z8" s="65">
        <v>23</v>
      </c>
      <c r="AA8" s="66">
        <v>30</v>
      </c>
      <c r="AB8" s="65"/>
      <c r="AC8" s="65">
        <v>6</v>
      </c>
      <c r="AD8" s="65">
        <v>13</v>
      </c>
      <c r="AE8" s="65">
        <v>20</v>
      </c>
      <c r="AF8" s="65">
        <v>27</v>
      </c>
      <c r="AG8" s="66"/>
    </row>
    <row r="9" spans="1:33" x14ac:dyDescent="0.2">
      <c r="A9" s="62" t="s">
        <v>72</v>
      </c>
      <c r="B9" s="63">
        <v>4</v>
      </c>
      <c r="C9" s="65">
        <v>11</v>
      </c>
      <c r="D9" s="65">
        <v>18</v>
      </c>
      <c r="E9" s="65">
        <v>25</v>
      </c>
      <c r="F9" s="66"/>
      <c r="G9" s="65">
        <v>1</v>
      </c>
      <c r="H9" s="65">
        <v>8</v>
      </c>
      <c r="I9" s="65">
        <v>15</v>
      </c>
      <c r="J9" s="65" t="s">
        <v>73</v>
      </c>
      <c r="K9" s="66"/>
      <c r="L9" s="65">
        <v>1</v>
      </c>
      <c r="M9" s="64">
        <v>8</v>
      </c>
      <c r="N9" s="65">
        <v>15</v>
      </c>
      <c r="O9" s="65">
        <v>22</v>
      </c>
      <c r="P9" s="65">
        <v>29</v>
      </c>
      <c r="Q9" s="65"/>
      <c r="R9" s="67">
        <v>5</v>
      </c>
      <c r="S9" s="68">
        <v>12</v>
      </c>
      <c r="T9" s="68">
        <v>19</v>
      </c>
      <c r="U9" s="65">
        <v>26</v>
      </c>
      <c r="V9" s="71"/>
      <c r="W9" s="64">
        <v>3</v>
      </c>
      <c r="X9" s="64">
        <v>10</v>
      </c>
      <c r="Y9" s="65">
        <v>17</v>
      </c>
      <c r="Z9" s="65">
        <v>24</v>
      </c>
      <c r="AA9" s="66">
        <v>31</v>
      </c>
      <c r="AB9" s="65"/>
      <c r="AC9" s="65">
        <v>7</v>
      </c>
      <c r="AD9" s="65">
        <v>14</v>
      </c>
      <c r="AE9" s="65">
        <v>21</v>
      </c>
      <c r="AF9" s="65">
        <v>28</v>
      </c>
      <c r="AG9" s="66"/>
    </row>
    <row r="10" spans="1:33" x14ac:dyDescent="0.2">
      <c r="A10" s="62" t="s">
        <v>74</v>
      </c>
      <c r="B10" s="63">
        <v>5</v>
      </c>
      <c r="C10" s="64">
        <v>12</v>
      </c>
      <c r="D10" s="64">
        <v>19</v>
      </c>
      <c r="E10" s="72">
        <v>26</v>
      </c>
      <c r="F10" s="71"/>
      <c r="G10" s="64">
        <v>2</v>
      </c>
      <c r="H10" s="64">
        <v>9</v>
      </c>
      <c r="I10" s="64">
        <v>16</v>
      </c>
      <c r="J10" s="64">
        <v>23</v>
      </c>
      <c r="K10" s="73"/>
      <c r="L10" s="64">
        <v>2</v>
      </c>
      <c r="M10" s="64">
        <v>9</v>
      </c>
      <c r="N10" s="64">
        <v>16</v>
      </c>
      <c r="O10" s="64">
        <v>23</v>
      </c>
      <c r="P10" s="64">
        <v>30</v>
      </c>
      <c r="Q10" s="64"/>
      <c r="R10" s="63">
        <v>6</v>
      </c>
      <c r="S10" s="74">
        <v>13</v>
      </c>
      <c r="T10" s="74">
        <v>20</v>
      </c>
      <c r="U10" s="64">
        <v>27</v>
      </c>
      <c r="V10" s="73"/>
      <c r="W10" s="64">
        <v>4</v>
      </c>
      <c r="X10" s="64">
        <v>11</v>
      </c>
      <c r="Y10" s="64">
        <v>18</v>
      </c>
      <c r="Z10" s="64">
        <v>25</v>
      </c>
      <c r="AA10" s="73"/>
      <c r="AB10" s="64">
        <v>1</v>
      </c>
      <c r="AC10" s="64">
        <v>8</v>
      </c>
      <c r="AD10" s="64">
        <v>15</v>
      </c>
      <c r="AE10" s="64">
        <v>22</v>
      </c>
      <c r="AF10" s="64">
        <v>29</v>
      </c>
      <c r="AG10" s="71"/>
    </row>
    <row r="11" spans="1:33" ht="12.75" thickBot="1" x14ac:dyDescent="0.25">
      <c r="A11" s="62" t="s">
        <v>75</v>
      </c>
      <c r="B11" s="63">
        <v>6</v>
      </c>
      <c r="C11" s="64">
        <v>13</v>
      </c>
      <c r="D11" s="64">
        <v>20</v>
      </c>
      <c r="E11" s="72">
        <v>27</v>
      </c>
      <c r="F11" s="71"/>
      <c r="G11" s="64">
        <v>3</v>
      </c>
      <c r="H11" s="64">
        <v>10</v>
      </c>
      <c r="I11" s="64">
        <v>17</v>
      </c>
      <c r="J11" s="64">
        <v>24</v>
      </c>
      <c r="K11" s="73"/>
      <c r="L11" s="64">
        <v>3</v>
      </c>
      <c r="M11" s="64">
        <v>10</v>
      </c>
      <c r="N11" s="64">
        <v>17</v>
      </c>
      <c r="O11" s="64">
        <v>24</v>
      </c>
      <c r="P11" s="64">
        <v>31</v>
      </c>
      <c r="Q11" s="75"/>
      <c r="R11" s="63">
        <v>7</v>
      </c>
      <c r="S11" s="76">
        <v>14</v>
      </c>
      <c r="T11" s="76">
        <v>21</v>
      </c>
      <c r="U11" s="64">
        <v>28</v>
      </c>
      <c r="V11" s="73"/>
      <c r="W11" s="64">
        <v>5</v>
      </c>
      <c r="X11" s="64">
        <v>12</v>
      </c>
      <c r="Y11" s="64">
        <v>19</v>
      </c>
      <c r="Z11" s="64">
        <v>26</v>
      </c>
      <c r="AA11" s="73"/>
      <c r="AB11" s="64">
        <v>2</v>
      </c>
      <c r="AC11" s="64">
        <v>9</v>
      </c>
      <c r="AD11" s="64">
        <v>16</v>
      </c>
      <c r="AE11" s="64">
        <v>23</v>
      </c>
      <c r="AF11" s="64">
        <v>30</v>
      </c>
      <c r="AG11" s="116"/>
    </row>
    <row r="12" spans="1:33" ht="12.75" thickBot="1" x14ac:dyDescent="0.25">
      <c r="A12" s="77"/>
      <c r="B12" s="213" t="s">
        <v>10</v>
      </c>
      <c r="C12" s="214"/>
      <c r="D12" s="214"/>
      <c r="E12" s="214"/>
      <c r="F12" s="215"/>
      <c r="G12" s="213" t="s">
        <v>7</v>
      </c>
      <c r="H12" s="214"/>
      <c r="I12" s="214"/>
      <c r="J12" s="214"/>
      <c r="K12" s="215"/>
      <c r="L12" s="213" t="s">
        <v>11</v>
      </c>
      <c r="M12" s="214"/>
      <c r="N12" s="214"/>
      <c r="O12" s="214"/>
      <c r="P12" s="214"/>
      <c r="Q12" s="215"/>
      <c r="R12" s="213" t="s">
        <v>12</v>
      </c>
      <c r="S12" s="214"/>
      <c r="T12" s="214"/>
      <c r="U12" s="214"/>
      <c r="V12" s="215"/>
      <c r="W12" s="213" t="s">
        <v>8</v>
      </c>
      <c r="X12" s="214"/>
      <c r="Y12" s="214"/>
      <c r="Z12" s="214"/>
      <c r="AA12" s="215"/>
      <c r="AB12" s="213" t="s">
        <v>13</v>
      </c>
      <c r="AC12" s="214"/>
      <c r="AD12" s="214"/>
      <c r="AE12" s="214"/>
      <c r="AF12" s="214"/>
      <c r="AG12" s="215"/>
    </row>
    <row r="13" spans="1:33" x14ac:dyDescent="0.2">
      <c r="A13" s="78" t="s">
        <v>64</v>
      </c>
      <c r="B13" s="59">
        <v>1</v>
      </c>
      <c r="C13" s="59">
        <v>8</v>
      </c>
      <c r="D13" s="59">
        <v>15</v>
      </c>
      <c r="E13" s="59">
        <v>22</v>
      </c>
      <c r="F13" s="60">
        <v>29</v>
      </c>
      <c r="G13" s="59"/>
      <c r="H13" s="59">
        <v>5</v>
      </c>
      <c r="I13" s="59">
        <v>12</v>
      </c>
      <c r="J13" s="59">
        <v>19</v>
      </c>
      <c r="K13" s="60">
        <v>26</v>
      </c>
      <c r="L13" s="59"/>
      <c r="M13" s="59">
        <v>2</v>
      </c>
      <c r="N13" s="59">
        <v>9</v>
      </c>
      <c r="O13" s="59">
        <v>16</v>
      </c>
      <c r="P13" s="59">
        <v>23</v>
      </c>
      <c r="Q13" s="60">
        <v>30</v>
      </c>
      <c r="R13" s="59"/>
      <c r="S13" s="59">
        <v>7</v>
      </c>
      <c r="T13" s="59">
        <v>14</v>
      </c>
      <c r="U13" s="59">
        <v>21</v>
      </c>
      <c r="V13" s="60">
        <v>28</v>
      </c>
      <c r="W13" s="59"/>
      <c r="X13" s="58" t="s">
        <v>98</v>
      </c>
      <c r="Y13" s="59">
        <v>11</v>
      </c>
      <c r="Z13" s="59">
        <v>18</v>
      </c>
      <c r="AA13" s="60">
        <v>25</v>
      </c>
      <c r="AB13" s="59"/>
      <c r="AC13" s="59">
        <v>2</v>
      </c>
      <c r="AD13" s="59">
        <v>9</v>
      </c>
      <c r="AE13" s="59">
        <v>16</v>
      </c>
      <c r="AF13" s="59">
        <v>23</v>
      </c>
      <c r="AG13" s="60">
        <v>30</v>
      </c>
    </row>
    <row r="14" spans="1:33" x14ac:dyDescent="0.2">
      <c r="A14" s="79" t="s">
        <v>65</v>
      </c>
      <c r="B14" s="65">
        <v>2</v>
      </c>
      <c r="C14" s="65">
        <v>9</v>
      </c>
      <c r="D14" s="65">
        <v>16</v>
      </c>
      <c r="E14" s="65">
        <v>23</v>
      </c>
      <c r="F14" s="66">
        <v>30</v>
      </c>
      <c r="G14" s="65"/>
      <c r="H14" s="65">
        <v>6</v>
      </c>
      <c r="I14" s="65">
        <v>13</v>
      </c>
      <c r="J14" s="65">
        <v>20</v>
      </c>
      <c r="K14" s="66">
        <v>27</v>
      </c>
      <c r="L14" s="65"/>
      <c r="M14" s="65">
        <v>3</v>
      </c>
      <c r="N14" s="65">
        <v>10</v>
      </c>
      <c r="O14" s="65">
        <v>17</v>
      </c>
      <c r="P14" s="65">
        <v>24</v>
      </c>
      <c r="Q14" s="66"/>
      <c r="R14" s="65">
        <v>1</v>
      </c>
      <c r="S14" s="65">
        <v>8</v>
      </c>
      <c r="T14" s="65">
        <v>15</v>
      </c>
      <c r="U14" s="65">
        <v>22</v>
      </c>
      <c r="V14" s="66">
        <v>29</v>
      </c>
      <c r="W14" s="65"/>
      <c r="X14" s="65">
        <v>5</v>
      </c>
      <c r="Y14" s="65">
        <v>12</v>
      </c>
      <c r="Z14" s="65">
        <v>19</v>
      </c>
      <c r="AA14" s="66">
        <v>26</v>
      </c>
      <c r="AB14" s="65"/>
      <c r="AC14" s="65">
        <v>3</v>
      </c>
      <c r="AD14" s="65">
        <v>10</v>
      </c>
      <c r="AE14" s="65">
        <v>17</v>
      </c>
      <c r="AF14" s="65">
        <v>24</v>
      </c>
      <c r="AG14" s="69" t="s">
        <v>76</v>
      </c>
    </row>
    <row r="15" spans="1:33" x14ac:dyDescent="0.2">
      <c r="A15" s="79" t="s">
        <v>68</v>
      </c>
      <c r="B15" s="65">
        <v>3</v>
      </c>
      <c r="C15" s="65">
        <v>10</v>
      </c>
      <c r="D15" s="65">
        <v>17</v>
      </c>
      <c r="E15" s="65">
        <v>24</v>
      </c>
      <c r="F15" s="66">
        <v>31</v>
      </c>
      <c r="G15" s="65"/>
      <c r="H15" s="65">
        <v>7</v>
      </c>
      <c r="I15" s="65">
        <v>14</v>
      </c>
      <c r="J15" s="65">
        <v>21</v>
      </c>
      <c r="K15" s="66">
        <v>28</v>
      </c>
      <c r="L15" s="65"/>
      <c r="M15" s="65">
        <v>4</v>
      </c>
      <c r="N15" s="65">
        <v>11</v>
      </c>
      <c r="O15" s="65">
        <v>18</v>
      </c>
      <c r="P15" s="65">
        <v>25</v>
      </c>
      <c r="Q15" s="66"/>
      <c r="R15" s="65">
        <v>2</v>
      </c>
      <c r="S15" s="65">
        <v>9</v>
      </c>
      <c r="T15" s="65">
        <v>16</v>
      </c>
      <c r="U15" s="65">
        <v>23</v>
      </c>
      <c r="V15" s="66">
        <v>30</v>
      </c>
      <c r="W15" s="65"/>
      <c r="X15" s="65">
        <v>6</v>
      </c>
      <c r="Y15" s="65">
        <v>13</v>
      </c>
      <c r="Z15" s="65">
        <v>20</v>
      </c>
      <c r="AA15" s="66">
        <v>27</v>
      </c>
      <c r="AB15" s="65"/>
      <c r="AC15" s="65">
        <v>4</v>
      </c>
      <c r="AD15" s="65">
        <v>11</v>
      </c>
      <c r="AE15" s="65">
        <v>18</v>
      </c>
      <c r="AF15" s="65">
        <v>25</v>
      </c>
      <c r="AG15" s="66"/>
    </row>
    <row r="16" spans="1:33" x14ac:dyDescent="0.2">
      <c r="A16" s="79" t="s">
        <v>70</v>
      </c>
      <c r="B16" s="65">
        <v>4</v>
      </c>
      <c r="C16" s="65">
        <v>11</v>
      </c>
      <c r="D16" s="65">
        <v>18</v>
      </c>
      <c r="E16" s="65">
        <v>25</v>
      </c>
      <c r="F16" s="66"/>
      <c r="G16" s="65">
        <v>1</v>
      </c>
      <c r="H16" s="65">
        <v>8</v>
      </c>
      <c r="I16" s="65">
        <v>15</v>
      </c>
      <c r="J16" s="65">
        <v>22</v>
      </c>
      <c r="K16" s="66">
        <v>29</v>
      </c>
      <c r="L16" s="65"/>
      <c r="M16" s="65">
        <v>5</v>
      </c>
      <c r="N16" s="65">
        <v>12</v>
      </c>
      <c r="O16" s="65">
        <v>19</v>
      </c>
      <c r="P16" s="65">
        <v>26</v>
      </c>
      <c r="Q16" s="66"/>
      <c r="R16" s="65">
        <v>3</v>
      </c>
      <c r="S16" s="65">
        <v>10</v>
      </c>
      <c r="T16" s="65">
        <v>17</v>
      </c>
      <c r="U16" s="65">
        <v>24</v>
      </c>
      <c r="V16" s="66">
        <v>31</v>
      </c>
      <c r="W16" s="65"/>
      <c r="X16" s="65">
        <v>7</v>
      </c>
      <c r="Y16" s="65">
        <v>14</v>
      </c>
      <c r="Z16" s="65">
        <v>21</v>
      </c>
      <c r="AA16" s="66">
        <v>28</v>
      </c>
      <c r="AB16" s="65"/>
      <c r="AC16" s="65">
        <v>5</v>
      </c>
      <c r="AD16" s="65">
        <v>12</v>
      </c>
      <c r="AE16" s="65">
        <v>19</v>
      </c>
      <c r="AF16" s="65">
        <v>26</v>
      </c>
      <c r="AG16" s="66"/>
    </row>
    <row r="17" spans="1:33" x14ac:dyDescent="0.2">
      <c r="A17" s="79" t="s">
        <v>72</v>
      </c>
      <c r="B17" s="65">
        <v>5</v>
      </c>
      <c r="C17" s="65">
        <v>12</v>
      </c>
      <c r="D17" s="65">
        <v>19</v>
      </c>
      <c r="E17" s="65">
        <v>26</v>
      </c>
      <c r="F17" s="66"/>
      <c r="G17" s="65">
        <v>2</v>
      </c>
      <c r="H17" s="65">
        <v>9</v>
      </c>
      <c r="I17" s="65">
        <v>16</v>
      </c>
      <c r="J17" s="65">
        <v>23</v>
      </c>
      <c r="K17" s="66">
        <v>30</v>
      </c>
      <c r="L17" s="65"/>
      <c r="M17" s="65">
        <v>6</v>
      </c>
      <c r="N17" s="65">
        <v>13</v>
      </c>
      <c r="O17" s="65">
        <v>20</v>
      </c>
      <c r="P17" s="65">
        <v>27</v>
      </c>
      <c r="Q17" s="66"/>
      <c r="R17" s="65">
        <v>4</v>
      </c>
      <c r="S17" s="65">
        <v>11</v>
      </c>
      <c r="T17" s="65">
        <v>18</v>
      </c>
      <c r="U17" s="65">
        <v>25</v>
      </c>
      <c r="V17" s="66"/>
      <c r="W17" s="65">
        <v>1</v>
      </c>
      <c r="X17" s="65">
        <v>8</v>
      </c>
      <c r="Y17" s="65">
        <v>15</v>
      </c>
      <c r="Z17" s="65">
        <v>22</v>
      </c>
      <c r="AA17" s="66">
        <v>29</v>
      </c>
      <c r="AB17" s="65"/>
      <c r="AC17" s="65">
        <v>6</v>
      </c>
      <c r="AD17" s="65">
        <v>13</v>
      </c>
      <c r="AE17" s="65">
        <v>20</v>
      </c>
      <c r="AF17" s="65">
        <v>27</v>
      </c>
      <c r="AG17" s="66"/>
    </row>
    <row r="18" spans="1:33" x14ac:dyDescent="0.2">
      <c r="A18" s="79" t="s">
        <v>74</v>
      </c>
      <c r="B18" s="64">
        <v>6</v>
      </c>
      <c r="C18" s="64">
        <v>13</v>
      </c>
      <c r="D18" s="64">
        <v>20</v>
      </c>
      <c r="E18" s="64">
        <v>27</v>
      </c>
      <c r="F18" s="73"/>
      <c r="G18" s="64">
        <v>3</v>
      </c>
      <c r="H18" s="64">
        <v>10</v>
      </c>
      <c r="I18" s="64">
        <v>17</v>
      </c>
      <c r="J18" s="64">
        <v>24</v>
      </c>
      <c r="K18" s="73">
        <v>31</v>
      </c>
      <c r="L18" s="64"/>
      <c r="M18" s="64">
        <v>7</v>
      </c>
      <c r="N18" s="64">
        <v>14</v>
      </c>
      <c r="O18" s="64">
        <v>21</v>
      </c>
      <c r="P18" s="64">
        <v>28</v>
      </c>
      <c r="Q18" s="73"/>
      <c r="R18" s="64">
        <v>5</v>
      </c>
      <c r="S18" s="64">
        <v>12</v>
      </c>
      <c r="T18" s="64">
        <v>19</v>
      </c>
      <c r="U18" s="64">
        <v>26</v>
      </c>
      <c r="V18" s="73"/>
      <c r="W18" s="64">
        <v>2</v>
      </c>
      <c r="X18" s="64">
        <v>9</v>
      </c>
      <c r="Y18" s="64">
        <v>16</v>
      </c>
      <c r="Z18" s="64">
        <v>23</v>
      </c>
      <c r="AA18" s="73">
        <v>30</v>
      </c>
      <c r="AB18" s="64"/>
      <c r="AC18" s="64">
        <v>7</v>
      </c>
      <c r="AD18" s="64">
        <v>14</v>
      </c>
      <c r="AE18" s="64">
        <v>21</v>
      </c>
      <c r="AF18" s="64">
        <v>28</v>
      </c>
      <c r="AG18" s="115"/>
    </row>
    <row r="19" spans="1:33" ht="12.75" thickBot="1" x14ac:dyDescent="0.25">
      <c r="A19" s="113" t="s">
        <v>75</v>
      </c>
      <c r="B19" s="76">
        <v>7</v>
      </c>
      <c r="C19" s="76">
        <v>14</v>
      </c>
      <c r="D19" s="76">
        <v>21</v>
      </c>
      <c r="E19" s="76">
        <v>28</v>
      </c>
      <c r="F19" s="114"/>
      <c r="G19" s="76">
        <v>4</v>
      </c>
      <c r="H19" s="76">
        <v>11</v>
      </c>
      <c r="I19" s="76">
        <v>18</v>
      </c>
      <c r="J19" s="76">
        <v>25</v>
      </c>
      <c r="K19" s="114"/>
      <c r="L19" s="76">
        <v>1</v>
      </c>
      <c r="M19" s="76">
        <v>8</v>
      </c>
      <c r="N19" s="76">
        <v>15</v>
      </c>
      <c r="O19" s="76">
        <v>22</v>
      </c>
      <c r="P19" s="76">
        <v>29</v>
      </c>
      <c r="Q19" s="114"/>
      <c r="R19" s="76">
        <v>6</v>
      </c>
      <c r="S19" s="76">
        <v>13</v>
      </c>
      <c r="T19" s="76">
        <v>20</v>
      </c>
      <c r="U19" s="76">
        <v>27</v>
      </c>
      <c r="V19" s="114"/>
      <c r="W19" s="76">
        <v>3</v>
      </c>
      <c r="X19" s="76">
        <v>10</v>
      </c>
      <c r="Y19" s="76">
        <v>17</v>
      </c>
      <c r="Z19" s="76">
        <v>24</v>
      </c>
      <c r="AA19" s="114"/>
      <c r="AB19" s="76">
        <v>1</v>
      </c>
      <c r="AC19" s="76">
        <v>8</v>
      </c>
      <c r="AD19" s="76">
        <v>15</v>
      </c>
      <c r="AE19" s="76">
        <v>22</v>
      </c>
      <c r="AF19" s="76">
        <v>29</v>
      </c>
      <c r="AG19" s="114"/>
    </row>
    <row r="22" spans="1:33" x14ac:dyDescent="0.2">
      <c r="A22" s="35" t="s">
        <v>77</v>
      </c>
    </row>
    <row r="25" spans="1:33" ht="24" x14ac:dyDescent="0.2">
      <c r="A25" s="80" t="s">
        <v>78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</row>
    <row r="26" spans="1:33" ht="12.75" thickBot="1" x14ac:dyDescent="0.25"/>
    <row r="27" spans="1:33" ht="12.75" thickBot="1" x14ac:dyDescent="0.25">
      <c r="A27" s="211" t="s">
        <v>46</v>
      </c>
      <c r="B27" s="207" t="s">
        <v>0</v>
      </c>
      <c r="C27" s="207" t="s">
        <v>9</v>
      </c>
      <c r="D27" s="205" t="s">
        <v>3</v>
      </c>
      <c r="E27" s="207" t="s">
        <v>47</v>
      </c>
      <c r="F27" s="209" t="s">
        <v>4</v>
      </c>
      <c r="G27" s="207" t="s">
        <v>5</v>
      </c>
      <c r="H27" s="205" t="s">
        <v>6</v>
      </c>
      <c r="I27" s="207" t="s">
        <v>48</v>
      </c>
      <c r="J27" s="207" t="s">
        <v>79</v>
      </c>
      <c r="K27" s="209" t="s">
        <v>10</v>
      </c>
      <c r="L27" s="207" t="s">
        <v>7</v>
      </c>
      <c r="M27" s="205" t="s">
        <v>11</v>
      </c>
      <c r="N27" s="207" t="s">
        <v>49</v>
      </c>
      <c r="O27" s="209" t="s">
        <v>12</v>
      </c>
      <c r="P27" s="207" t="s">
        <v>8</v>
      </c>
      <c r="Q27" s="205" t="s">
        <v>13</v>
      </c>
      <c r="R27" s="207" t="s">
        <v>50</v>
      </c>
      <c r="S27" s="81" t="s">
        <v>51</v>
      </c>
      <c r="T27" s="82"/>
      <c r="U27" s="83">
        <v>2013</v>
      </c>
      <c r="V27" s="84"/>
    </row>
    <row r="28" spans="1:33" ht="24.75" thickBot="1" x14ac:dyDescent="0.25">
      <c r="A28" s="212"/>
      <c r="B28" s="208"/>
      <c r="C28" s="208"/>
      <c r="D28" s="206"/>
      <c r="E28" s="208"/>
      <c r="F28" s="210"/>
      <c r="G28" s="208"/>
      <c r="H28" s="206"/>
      <c r="I28" s="208"/>
      <c r="J28" s="208"/>
      <c r="K28" s="210"/>
      <c r="L28" s="208"/>
      <c r="M28" s="206"/>
      <c r="N28" s="208"/>
      <c r="O28" s="210"/>
      <c r="P28" s="208"/>
      <c r="Q28" s="206"/>
      <c r="R28" s="208"/>
      <c r="S28" s="85" t="s">
        <v>80</v>
      </c>
      <c r="T28" s="86"/>
      <c r="U28" s="83" t="s">
        <v>52</v>
      </c>
      <c r="V28" s="84"/>
    </row>
    <row r="29" spans="1:33" ht="12.75" thickBot="1" x14ac:dyDescent="0.25">
      <c r="A29" s="203" t="s">
        <v>53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4"/>
      <c r="T29" s="204"/>
    </row>
    <row r="30" spans="1:33" ht="12.75" thickBot="1" x14ac:dyDescent="0.25">
      <c r="A30" s="87" t="s">
        <v>54</v>
      </c>
      <c r="B30" s="88">
        <v>31</v>
      </c>
      <c r="C30" s="89">
        <v>28</v>
      </c>
      <c r="D30" s="90">
        <v>31</v>
      </c>
      <c r="E30" s="88">
        <v>90</v>
      </c>
      <c r="F30" s="89">
        <v>30</v>
      </c>
      <c r="G30" s="89">
        <v>31</v>
      </c>
      <c r="H30" s="90">
        <v>30</v>
      </c>
      <c r="I30" s="88">
        <v>91</v>
      </c>
      <c r="J30" s="88">
        <v>181</v>
      </c>
      <c r="K30" s="89">
        <v>31</v>
      </c>
      <c r="L30" s="89">
        <v>31</v>
      </c>
      <c r="M30" s="90">
        <v>30</v>
      </c>
      <c r="N30" s="88">
        <v>92</v>
      </c>
      <c r="O30" s="89">
        <v>31</v>
      </c>
      <c r="P30" s="88">
        <v>30</v>
      </c>
      <c r="Q30" s="90">
        <v>31</v>
      </c>
      <c r="R30" s="88">
        <v>92</v>
      </c>
      <c r="S30" s="91">
        <v>184</v>
      </c>
      <c r="T30" s="84"/>
      <c r="U30" s="91">
        <v>365</v>
      </c>
      <c r="V30" s="84"/>
    </row>
    <row r="31" spans="1:33" ht="12.75" thickBot="1" x14ac:dyDescent="0.25">
      <c r="A31" s="87" t="s">
        <v>55</v>
      </c>
      <c r="B31" s="88">
        <v>17</v>
      </c>
      <c r="C31" s="89">
        <v>20</v>
      </c>
      <c r="D31" s="90">
        <v>20</v>
      </c>
      <c r="E31" s="88">
        <v>57</v>
      </c>
      <c r="F31" s="89">
        <v>22</v>
      </c>
      <c r="G31" s="89">
        <v>18</v>
      </c>
      <c r="H31" s="90">
        <v>19</v>
      </c>
      <c r="I31" s="88">
        <v>59</v>
      </c>
      <c r="J31" s="88">
        <v>116</v>
      </c>
      <c r="K31" s="89">
        <v>23</v>
      </c>
      <c r="L31" s="89">
        <v>22</v>
      </c>
      <c r="M31" s="90">
        <v>21</v>
      </c>
      <c r="N31" s="88">
        <v>66</v>
      </c>
      <c r="O31" s="89">
        <v>23</v>
      </c>
      <c r="P31" s="89">
        <v>20</v>
      </c>
      <c r="Q31" s="90">
        <v>22</v>
      </c>
      <c r="R31" s="88">
        <v>65</v>
      </c>
      <c r="S31" s="92">
        <v>131</v>
      </c>
      <c r="T31" s="93"/>
      <c r="U31" s="91">
        <v>247</v>
      </c>
      <c r="V31" s="84"/>
    </row>
    <row r="32" spans="1:33" ht="24.75" thickBot="1" x14ac:dyDescent="0.25">
      <c r="A32" s="94" t="s">
        <v>56</v>
      </c>
      <c r="B32" s="88">
        <v>14</v>
      </c>
      <c r="C32" s="95">
        <v>8</v>
      </c>
      <c r="D32" s="96">
        <v>11</v>
      </c>
      <c r="E32" s="88">
        <v>33</v>
      </c>
      <c r="F32" s="95">
        <v>8</v>
      </c>
      <c r="G32" s="95">
        <v>13</v>
      </c>
      <c r="H32" s="96">
        <v>11</v>
      </c>
      <c r="I32" s="88">
        <v>32</v>
      </c>
      <c r="J32" s="88">
        <v>65</v>
      </c>
      <c r="K32" s="95">
        <v>8</v>
      </c>
      <c r="L32" s="95">
        <v>9</v>
      </c>
      <c r="M32" s="96">
        <v>9</v>
      </c>
      <c r="N32" s="88">
        <v>26</v>
      </c>
      <c r="O32" s="95">
        <v>8</v>
      </c>
      <c r="P32" s="95">
        <v>10</v>
      </c>
      <c r="Q32" s="96">
        <v>9</v>
      </c>
      <c r="R32" s="88">
        <v>27</v>
      </c>
      <c r="S32" s="92">
        <v>53</v>
      </c>
      <c r="T32" s="93"/>
      <c r="U32" s="91">
        <v>118</v>
      </c>
      <c r="V32" s="84"/>
    </row>
    <row r="33" spans="1:22" ht="12.75" thickBot="1" x14ac:dyDescent="0.25">
      <c r="A33" s="203" t="s">
        <v>57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4"/>
      <c r="T33" s="204"/>
    </row>
    <row r="34" spans="1:22" ht="24.75" thickBot="1" x14ac:dyDescent="0.25">
      <c r="A34" s="87" t="s">
        <v>58</v>
      </c>
      <c r="B34" s="88">
        <v>136</v>
      </c>
      <c r="C34" s="89">
        <v>159</v>
      </c>
      <c r="D34" s="90">
        <v>159</v>
      </c>
      <c r="E34" s="88">
        <v>454</v>
      </c>
      <c r="F34" s="89">
        <v>175</v>
      </c>
      <c r="G34" s="89">
        <v>143</v>
      </c>
      <c r="H34" s="90">
        <v>151</v>
      </c>
      <c r="I34" s="88">
        <v>469</v>
      </c>
      <c r="J34" s="88">
        <v>923</v>
      </c>
      <c r="K34" s="89">
        <v>184</v>
      </c>
      <c r="L34" s="89">
        <v>176</v>
      </c>
      <c r="M34" s="90">
        <v>168</v>
      </c>
      <c r="N34" s="88">
        <v>528</v>
      </c>
      <c r="O34" s="89">
        <v>184</v>
      </c>
      <c r="P34" s="89">
        <v>160</v>
      </c>
      <c r="Q34" s="90">
        <v>175</v>
      </c>
      <c r="R34" s="88">
        <v>519</v>
      </c>
      <c r="S34" s="97">
        <v>1047</v>
      </c>
      <c r="T34" s="84"/>
      <c r="U34" s="97">
        <v>1970</v>
      </c>
      <c r="V34" s="84"/>
    </row>
    <row r="35" spans="1:22" ht="24.75" thickBot="1" x14ac:dyDescent="0.25">
      <c r="A35" s="87" t="s">
        <v>59</v>
      </c>
      <c r="B35" s="88">
        <v>122.4</v>
      </c>
      <c r="C35" s="89">
        <v>143</v>
      </c>
      <c r="D35" s="90">
        <v>143</v>
      </c>
      <c r="E35" s="88">
        <v>408.4</v>
      </c>
      <c r="F35" s="89">
        <v>157.4</v>
      </c>
      <c r="G35" s="89">
        <v>128.6</v>
      </c>
      <c r="H35" s="90">
        <v>135.80000000000001</v>
      </c>
      <c r="I35" s="88">
        <v>421.8</v>
      </c>
      <c r="J35" s="88">
        <v>830.2</v>
      </c>
      <c r="K35" s="89">
        <v>165.6</v>
      </c>
      <c r="L35" s="89">
        <v>158.4</v>
      </c>
      <c r="M35" s="90">
        <v>151.19999999999999</v>
      </c>
      <c r="N35" s="88">
        <v>475.2</v>
      </c>
      <c r="O35" s="89">
        <v>165.6</v>
      </c>
      <c r="P35" s="89">
        <v>144</v>
      </c>
      <c r="Q35" s="90">
        <v>157.4</v>
      </c>
      <c r="R35" s="88">
        <v>467</v>
      </c>
      <c r="S35" s="98">
        <v>942.2</v>
      </c>
      <c r="T35" s="84"/>
      <c r="U35" s="99">
        <v>1772.4</v>
      </c>
      <c r="V35" s="84"/>
    </row>
    <row r="36" spans="1:22" ht="24.75" thickBot="1" x14ac:dyDescent="0.25">
      <c r="A36" s="87" t="s">
        <v>60</v>
      </c>
      <c r="B36" s="88">
        <v>81.599999999999994</v>
      </c>
      <c r="C36" s="89">
        <v>95</v>
      </c>
      <c r="D36" s="90">
        <v>95</v>
      </c>
      <c r="E36" s="88">
        <v>271.60000000000002</v>
      </c>
      <c r="F36" s="89">
        <v>104.6</v>
      </c>
      <c r="G36" s="89">
        <v>85.4</v>
      </c>
      <c r="H36" s="90">
        <v>90.2</v>
      </c>
      <c r="I36" s="88">
        <v>280.2</v>
      </c>
      <c r="J36" s="88">
        <v>551.79999999999995</v>
      </c>
      <c r="K36" s="89">
        <v>110.4</v>
      </c>
      <c r="L36" s="89">
        <v>105.6</v>
      </c>
      <c r="M36" s="90">
        <v>100.8</v>
      </c>
      <c r="N36" s="88">
        <v>316.8</v>
      </c>
      <c r="O36" s="89">
        <v>110.4</v>
      </c>
      <c r="P36" s="89">
        <v>96</v>
      </c>
      <c r="Q36" s="90">
        <v>104.6</v>
      </c>
      <c r="R36" s="88">
        <v>311</v>
      </c>
      <c r="S36" s="91">
        <v>627.79999999999995</v>
      </c>
      <c r="T36" s="84"/>
      <c r="U36" s="99">
        <v>1179.5999999999999</v>
      </c>
      <c r="V36" s="84"/>
    </row>
    <row r="39" spans="1:22" ht="48" x14ac:dyDescent="0.2">
      <c r="A39" s="100" t="s">
        <v>81</v>
      </c>
      <c r="B39" s="100"/>
      <c r="C39" s="100"/>
      <c r="D39" s="100"/>
      <c r="E39" s="100"/>
      <c r="F39" s="100"/>
      <c r="G39" s="100"/>
      <c r="H39" s="100"/>
      <c r="I39" s="100"/>
      <c r="J39" s="100"/>
    </row>
    <row r="41" spans="1:22" x14ac:dyDescent="0.2">
      <c r="A41" s="35" t="s">
        <v>82</v>
      </c>
    </row>
    <row r="42" spans="1:22" x14ac:dyDescent="0.2">
      <c r="A42" s="101"/>
    </row>
    <row r="43" spans="1:22" x14ac:dyDescent="0.2">
      <c r="A43" s="101" t="s">
        <v>83</v>
      </c>
    </row>
    <row r="44" spans="1:22" x14ac:dyDescent="0.2">
      <c r="A44" s="101" t="s">
        <v>84</v>
      </c>
    </row>
    <row r="45" spans="1:22" x14ac:dyDescent="0.2">
      <c r="A45" s="101" t="s">
        <v>85</v>
      </c>
    </row>
    <row r="46" spans="1:22" x14ac:dyDescent="0.2">
      <c r="A46" s="101" t="s">
        <v>86</v>
      </c>
    </row>
    <row r="47" spans="1:22" x14ac:dyDescent="0.2">
      <c r="A47" s="101" t="s">
        <v>87</v>
      </c>
    </row>
    <row r="48" spans="1:22" x14ac:dyDescent="0.2">
      <c r="A48" s="101" t="s">
        <v>88</v>
      </c>
    </row>
    <row r="49" spans="1:10" x14ac:dyDescent="0.2">
      <c r="A49" s="101" t="s">
        <v>89</v>
      </c>
    </row>
    <row r="50" spans="1:10" x14ac:dyDescent="0.2">
      <c r="A50" s="101" t="s">
        <v>90</v>
      </c>
    </row>
    <row r="52" spans="1:10" ht="60" x14ac:dyDescent="0.2">
      <c r="A52" s="100" t="s">
        <v>91</v>
      </c>
      <c r="B52" s="100"/>
      <c r="C52" s="100"/>
      <c r="D52" s="100"/>
      <c r="E52" s="100"/>
      <c r="F52" s="100"/>
      <c r="G52" s="100"/>
      <c r="H52" s="100"/>
      <c r="I52" s="100"/>
      <c r="J52" s="100"/>
    </row>
    <row r="54" spans="1:10" ht="36" x14ac:dyDescent="0.2">
      <c r="A54" s="100" t="s">
        <v>92</v>
      </c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x14ac:dyDescent="0.2">
      <c r="A55" s="101" t="s">
        <v>93</v>
      </c>
    </row>
    <row r="56" spans="1:10" x14ac:dyDescent="0.2">
      <c r="A56" s="101" t="s">
        <v>94</v>
      </c>
    </row>
    <row r="57" spans="1:10" x14ac:dyDescent="0.2">
      <c r="A57" s="101" t="s">
        <v>95</v>
      </c>
    </row>
  </sheetData>
  <mergeCells count="32">
    <mergeCell ref="AB4:AG4"/>
    <mergeCell ref="B4:F4"/>
    <mergeCell ref="G4:K4"/>
    <mergeCell ref="L4:Q4"/>
    <mergeCell ref="R4:V4"/>
    <mergeCell ref="W4:AA4"/>
    <mergeCell ref="G12:K12"/>
    <mergeCell ref="L12:Q12"/>
    <mergeCell ref="R12:V12"/>
    <mergeCell ref="W12:AA12"/>
    <mergeCell ref="AB12:AG12"/>
    <mergeCell ref="C27:C28"/>
    <mergeCell ref="D27:D28"/>
    <mergeCell ref="E27:E28"/>
    <mergeCell ref="F27:F28"/>
    <mergeCell ref="B12:F12"/>
    <mergeCell ref="A29:T29"/>
    <mergeCell ref="A33:T33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A27:A28"/>
    <mergeCell ref="B27:B2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11</vt:i4>
      </vt:variant>
    </vt:vector>
  </HeadingPairs>
  <TitlesOfParts>
    <vt:vector size="16" baseType="lpstr">
      <vt:lpstr>Табель май</vt:lpstr>
      <vt:lpstr>Табель июнь</vt:lpstr>
      <vt:lpstr>График</vt:lpstr>
      <vt:lpstr>Праздники</vt:lpstr>
      <vt:lpstr>2013</vt:lpstr>
      <vt:lpstr>'Табель июнь'!год</vt:lpstr>
      <vt:lpstr>'Табель май'!год</vt:lpstr>
      <vt:lpstr>Год</vt:lpstr>
      <vt:lpstr>ДатаПраздн</vt:lpstr>
      <vt:lpstr>'Табель июнь'!День</vt:lpstr>
      <vt:lpstr>День</vt:lpstr>
      <vt:lpstr>'Табель июнь'!месяц</vt:lpstr>
      <vt:lpstr>'Табель май'!месяц</vt:lpstr>
      <vt:lpstr>Месяц</vt:lpstr>
      <vt:lpstr>'Табель июнь'!Область_печати</vt:lpstr>
      <vt:lpstr>'Табель май'!Область_печати</vt:lpstr>
    </vt:vector>
  </TitlesOfParts>
  <Manager>Головнин</Manager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Головнин</dc:creator>
  <cp:lastModifiedBy>Альбина</cp:lastModifiedBy>
  <dcterms:created xsi:type="dcterms:W3CDTF">2000-10-28T11:35:59Z</dcterms:created>
  <dcterms:modified xsi:type="dcterms:W3CDTF">2013-06-10T02:28:40Z</dcterms:modified>
</cp:coreProperties>
</file>