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0" yWindow="135" windowWidth="2491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F2" i="1" l="1" a="1"/>
  <c r="AF2" i="1" s="1"/>
  <c r="X12" i="1"/>
  <c r="X11" i="1"/>
  <c r="X10" i="1"/>
  <c r="S8" i="1"/>
  <c r="AH2" i="1" l="1"/>
  <c r="J22" i="1" l="1"/>
  <c r="H22" i="1"/>
  <c r="I22" i="1" s="1"/>
  <c r="I15" i="1" l="1"/>
  <c r="H11" i="1" l="1"/>
  <c r="L9" i="1"/>
  <c r="M9" i="1"/>
  <c r="E9" i="1"/>
  <c r="K9" i="1"/>
  <c r="H9" i="1"/>
  <c r="J9" i="1"/>
  <c r="E5" i="1" l="1"/>
  <c r="D5" i="1"/>
  <c r="D9" i="1"/>
  <c r="F9" i="1" l="1"/>
  <c r="AG2" i="1" l="1"/>
  <c r="AF3" i="1"/>
</calcChain>
</file>

<file path=xl/sharedStrings.xml><?xml version="1.0" encoding="utf-8"?>
<sst xmlns="http://schemas.openxmlformats.org/spreadsheetml/2006/main" count="18" uniqueCount="7">
  <si>
    <t>время</t>
  </si>
  <si>
    <t>кол-во ч.</t>
  </si>
  <si>
    <t>норма</t>
  </si>
  <si>
    <t>в</t>
  </si>
  <si>
    <t>&lt;-- переработка</t>
  </si>
  <si>
    <t>И(А2&gt;4;А3&lt;3</t>
  </si>
  <si>
    <t>часы без вычета обедов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</si>
</sst>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6" x14ac:knownFonts="1">
    <font>
      <sz val="11"/>
      <color theme="1"/>
      <name val="Calibri"/>
      <family val="2"/>
      <scheme val="minor"/>
    </font>
    <font>
      <sz val="16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80"/>
      <name val="Courier New"/>
      <family val="3"/>
      <charset val="204"/>
    </font>
    <font>
      <b/>
      <sz val="8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0" fontId="0" fillId="0" borderId="1" xfId="0" applyNumberForma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3" fillId="0" borderId="0" xfId="0" applyNumberFormat="1" applyFont="1" applyAlignment="1">
      <alignment vertical="top"/>
    </xf>
    <xf numFmtId="164" fontId="0" fillId="0" borderId="0" xfId="0" applyNumberFormat="1"/>
    <xf numFmtId="164" fontId="0" fillId="0" borderId="2" xfId="0" applyNumberFormat="1" applyBorder="1"/>
    <xf numFmtId="0" fontId="4" fillId="0" borderId="0" xfId="0" applyFont="1"/>
    <xf numFmtId="164" fontId="5" fillId="0" borderId="0" xfId="0" applyNumberFormat="1" applyFont="1"/>
  </cellXfs>
  <cellStyles count="1">
    <cellStyle name="Обычный" xfId="0" builtinId="0"/>
  </cellStyles>
  <dxfs count="2">
    <dxf>
      <fill>
        <patternFill>
          <bgColor rgb="FF53D2FF"/>
        </patternFill>
      </fill>
    </dxf>
    <dxf>
      <fill>
        <patternFill>
          <bgColor rgb="FFDC303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zoomScale="85" zoomScaleNormal="85" workbookViewId="0">
      <selection activeCell="AF2" sqref="AF2"/>
    </sheetView>
  </sheetViews>
  <sheetFormatPr defaultRowHeight="15" x14ac:dyDescent="0.25"/>
  <cols>
    <col min="1" max="3" width="6.7109375" customWidth="1"/>
    <col min="4" max="4" width="9.85546875" customWidth="1"/>
    <col min="5" max="5" width="9.42578125" customWidth="1"/>
    <col min="6" max="6" width="8.42578125" customWidth="1"/>
    <col min="7" max="31" width="6.7109375" customWidth="1"/>
    <col min="32" max="34" width="8.7109375" customWidth="1"/>
  </cols>
  <sheetData>
    <row r="1" spans="1:36" x14ac:dyDescent="0.25">
      <c r="A1" s="1">
        <v>1</v>
      </c>
      <c r="B1" s="2">
        <v>2</v>
      </c>
      <c r="C1" s="2">
        <v>3</v>
      </c>
      <c r="D1" s="1">
        <v>4</v>
      </c>
      <c r="E1" s="1">
        <v>5</v>
      </c>
      <c r="F1" s="1">
        <v>6</v>
      </c>
      <c r="G1" s="3">
        <v>7</v>
      </c>
      <c r="H1" s="4">
        <v>8</v>
      </c>
      <c r="I1" s="2">
        <v>9</v>
      </c>
      <c r="J1" s="2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2">
        <v>16</v>
      </c>
      <c r="Q1" s="2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2">
        <v>23</v>
      </c>
      <c r="X1" s="2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2">
        <v>30</v>
      </c>
      <c r="AE1" s="2">
        <v>31</v>
      </c>
      <c r="AF1" s="1" t="s">
        <v>0</v>
      </c>
      <c r="AG1" s="1" t="s">
        <v>1</v>
      </c>
      <c r="AH1" s="1" t="s">
        <v>2</v>
      </c>
    </row>
    <row r="2" spans="1:36" ht="21" x14ac:dyDescent="0.35">
      <c r="A2" s="5">
        <v>0.375</v>
      </c>
      <c r="B2" s="6" t="s">
        <v>3</v>
      </c>
      <c r="C2" s="6" t="s">
        <v>3</v>
      </c>
      <c r="D2" s="5">
        <v>0.375</v>
      </c>
      <c r="E2" s="5">
        <v>0.375</v>
      </c>
      <c r="F2" s="5">
        <v>0.375</v>
      </c>
      <c r="G2" s="6" t="s">
        <v>3</v>
      </c>
      <c r="H2" s="6" t="s">
        <v>3</v>
      </c>
      <c r="I2" s="6" t="s">
        <v>3</v>
      </c>
      <c r="J2" s="6" t="s">
        <v>3</v>
      </c>
      <c r="K2" s="5">
        <v>0.375</v>
      </c>
      <c r="L2" s="5">
        <v>0.375</v>
      </c>
      <c r="M2" s="5">
        <v>0.375</v>
      </c>
      <c r="N2" s="5">
        <v>0.375</v>
      </c>
      <c r="O2" s="5">
        <v>0.375</v>
      </c>
      <c r="P2" s="6" t="s">
        <v>3</v>
      </c>
      <c r="Q2" s="6" t="s">
        <v>3</v>
      </c>
      <c r="R2" s="5">
        <v>0.33333333333333298</v>
      </c>
      <c r="S2" s="5">
        <v>0.375</v>
      </c>
      <c r="T2" s="5">
        <v>0.375</v>
      </c>
      <c r="U2" s="5">
        <v>0.375</v>
      </c>
      <c r="V2" s="5">
        <v>0.375</v>
      </c>
      <c r="W2" s="6" t="s">
        <v>3</v>
      </c>
      <c r="X2" s="6" t="s">
        <v>3</v>
      </c>
      <c r="Y2" s="5">
        <v>0.375</v>
      </c>
      <c r="Z2" s="5">
        <v>0.375</v>
      </c>
      <c r="AA2" s="5">
        <v>0.375</v>
      </c>
      <c r="AB2" s="5">
        <v>0.375</v>
      </c>
      <c r="AC2" s="5"/>
      <c r="AD2" s="6" t="s">
        <v>3</v>
      </c>
      <c r="AE2" s="6" t="s">
        <v>3</v>
      </c>
      <c r="AF2" s="7">
        <f t="array" ref="AF2">SUM(IF(ISNUMBER(A3:AE3)*ISNUMBER(A2:AE2),A3:AE3-A2:AE2-1/24))</f>
        <v>4.75</v>
      </c>
      <c r="AG2" s="8">
        <f>AF2*24</f>
        <v>114</v>
      </c>
      <c r="AH2" s="7">
        <f>SUMPRODUCT((A2:AE2&lt;&gt;"")*(A3:AE3&lt;&gt;""))*8/24</f>
        <v>4.666666666666667</v>
      </c>
    </row>
    <row r="3" spans="1:36" ht="21" x14ac:dyDescent="0.35">
      <c r="A3" s="9">
        <v>0.75</v>
      </c>
      <c r="B3" s="10"/>
      <c r="C3" s="10"/>
      <c r="D3" s="9">
        <v>0.75</v>
      </c>
      <c r="E3" s="9">
        <v>0.75</v>
      </c>
      <c r="F3" s="9">
        <v>0.75</v>
      </c>
      <c r="G3" s="10"/>
      <c r="H3" s="10"/>
      <c r="I3" s="10"/>
      <c r="J3" s="10"/>
      <c r="K3" s="9">
        <v>0.75</v>
      </c>
      <c r="L3" s="9">
        <v>0.75</v>
      </c>
      <c r="M3" s="9">
        <v>0.75</v>
      </c>
      <c r="N3" s="9">
        <v>0.75</v>
      </c>
      <c r="O3" s="9">
        <v>0.75</v>
      </c>
      <c r="P3" s="10"/>
      <c r="Q3" s="10"/>
      <c r="R3" s="9">
        <v>0.75</v>
      </c>
      <c r="S3" s="9">
        <v>0.79166666666666663</v>
      </c>
      <c r="T3" s="9">
        <v>0.75</v>
      </c>
      <c r="U3" s="9">
        <v>0.75</v>
      </c>
      <c r="V3" s="9"/>
      <c r="W3" s="10"/>
      <c r="X3" s="10"/>
      <c r="Y3" s="9"/>
      <c r="Z3" s="9"/>
      <c r="AA3" s="9">
        <v>0.75</v>
      </c>
      <c r="AB3" s="9"/>
      <c r="AC3" s="9">
        <v>0.75</v>
      </c>
      <c r="AD3" s="10"/>
      <c r="AE3" s="10"/>
      <c r="AF3" s="11">
        <f>AF2-AH2</f>
        <v>8.3333333333333037E-2</v>
      </c>
      <c r="AG3" s="12" t="s">
        <v>4</v>
      </c>
      <c r="AH3" s="13"/>
      <c r="AI3" s="7"/>
      <c r="AJ3" s="7"/>
    </row>
    <row r="5" spans="1:36" x14ac:dyDescent="0.25">
      <c r="D5" s="14">
        <f>SUMIF(A2:AE2,"&lt;&gt;",A3:AE3)-SUM(A2:AE2)-(COUNTIF(A2:AE2,"&lt;&gt;?")-COUNTIF(A2:AE2,"="))/24</f>
        <v>3.083333333333333</v>
      </c>
      <c r="E5" s="15">
        <f>SUMIF(A2:AE2,"&lt;&gt;",A3:AE3)-SUM(A2:AE2)</f>
        <v>3.833333333333333</v>
      </c>
    </row>
    <row r="8" spans="1:36" ht="15.75" thickBot="1" x14ac:dyDescent="0.3">
      <c r="E8" t="s">
        <v>6</v>
      </c>
      <c r="S8" t="e">
        <f>су</f>
        <v>#NAME?</v>
      </c>
    </row>
    <row r="9" spans="1:36" ht="15.75" thickBot="1" x14ac:dyDescent="0.3">
      <c r="D9" s="15">
        <f>SUMIF(A2:AE2,"&lt;&gt;",A3:AE3)</f>
        <v>10.541666666666666</v>
      </c>
      <c r="E9" s="15">
        <f>SUMIF(A3:AE3,"&lt;&gt;",A2:AE2)</f>
        <v>5.208333333333333</v>
      </c>
      <c r="F9" s="16">
        <f>D9-E9</f>
        <v>5.333333333333333</v>
      </c>
      <c r="G9" s="15"/>
      <c r="H9" s="16">
        <f>(COUNTIF(A2:AE2,"&lt;&gt;?")-COUNTIF(A2:AE2,"="))/24</f>
        <v>0.75</v>
      </c>
      <c r="J9" s="15" t="e">
        <f>если</f>
        <v>#NAME?</v>
      </c>
      <c r="K9" s="15">
        <f>IF((IF(A2&lt;&gt;"",1,0)+IF(A3&lt;&gt;"",1,0))=2,1,0)</f>
        <v>1</v>
      </c>
      <c r="L9" s="15">
        <f>IF(AND(A2&lt;&gt;"в",A2&lt;&gt;"п",A2&lt;&gt;"о",A2&lt;&gt;"o",A2&lt;&gt;"b"),IF(A2&lt;&gt;"",IF(A3&lt;&gt;"",1,0),0),0)</f>
        <v>1</v>
      </c>
      <c r="M9" s="15">
        <f>IF(AND(A2&lt;&gt;"в",A2&lt;&gt;"п",A2&lt;&gt;"о"),1,0)</f>
        <v>1</v>
      </c>
      <c r="N9" s="15"/>
      <c r="O9" s="15"/>
      <c r="P9" s="15"/>
      <c r="Q9" s="15"/>
      <c r="R9" s="15"/>
    </row>
    <row r="10" spans="1:36" x14ac:dyDescent="0.25">
      <c r="X10" s="7">
        <f>13*U3</f>
        <v>9.75</v>
      </c>
    </row>
    <row r="11" spans="1:36" x14ac:dyDescent="0.25">
      <c r="H11">
        <f>COUNTIF(A2:AE2,OR("&lt;&gt;?","="))</f>
        <v>0</v>
      </c>
      <c r="X11" s="7">
        <f>13*S2</f>
        <v>4.875</v>
      </c>
    </row>
    <row r="12" spans="1:36" x14ac:dyDescent="0.25">
      <c r="X12" s="15">
        <f>X10-X11</f>
        <v>4.875</v>
      </c>
    </row>
    <row r="14" spans="1:36" x14ac:dyDescent="0.25">
      <c r="O14" s="17" t="s">
        <v>5</v>
      </c>
    </row>
    <row r="15" spans="1:36" x14ac:dyDescent="0.25">
      <c r="I15" s="18">
        <f>SUMPRODUCT((A2:AE2&lt;&gt;"")*(A3:AE3&lt;&gt;""))/24</f>
        <v>0.58333333333333337</v>
      </c>
    </row>
    <row r="22" spans="8:10" x14ac:dyDescent="0.25">
      <c r="H22" s="7" t="e">
        <f t="shared" ref="H22" si="0">SUMIF(#REF!,"&lt;&gt;",#REF!)-SUMIF(#REF!,"&lt;&gt;",#REF!)-SUMPRODUCT((#REF!&lt;&gt;"")*(#REF!&lt;&gt;""))/24</f>
        <v>#REF!</v>
      </c>
      <c r="I22" s="8" t="e">
        <f t="shared" ref="I22" si="1">H22*24</f>
        <v>#REF!</v>
      </c>
      <c r="J22" s="7" t="e">
        <f t="shared" ref="J22" si="2">SUMPRODUCT((#REF!&lt;&gt;"")*(#REF!&lt;&gt;""))*8/24</f>
        <v>#REF!</v>
      </c>
    </row>
  </sheetData>
  <conditionalFormatting sqref="AF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scripter0x01</dc:creator>
  <cp:lastModifiedBy>Elena</cp:lastModifiedBy>
  <dcterms:created xsi:type="dcterms:W3CDTF">2013-04-25T10:37:13Z</dcterms:created>
  <dcterms:modified xsi:type="dcterms:W3CDTF">2013-04-26T07:06:16Z</dcterms:modified>
</cp:coreProperties>
</file>