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32" i="1"/>
  <c r="D32"/>
  <c r="F32" s="1"/>
  <c r="B32"/>
  <c r="M31"/>
  <c r="D31"/>
  <c r="F31" s="1"/>
  <c r="M30"/>
  <c r="D30"/>
  <c r="F30" s="1"/>
  <c r="H30" s="1"/>
  <c r="M29"/>
  <c r="M34" s="1"/>
  <c r="D29"/>
  <c r="F29" s="1"/>
  <c r="B22"/>
  <c r="H31" l="1"/>
  <c r="I31" s="1"/>
  <c r="K31" s="1"/>
  <c r="N31" s="1"/>
  <c r="F34"/>
  <c r="H29"/>
  <c r="H32"/>
  <c r="I32" s="1"/>
  <c r="K32" s="1"/>
  <c r="N32" s="1"/>
  <c r="I30"/>
  <c r="K30" s="1"/>
  <c r="N30" s="1"/>
  <c r="H34" l="1"/>
  <c r="I29"/>
  <c r="I34" s="1"/>
  <c r="Q31"/>
  <c r="O31"/>
  <c r="R31"/>
  <c r="P31"/>
  <c r="R30"/>
  <c r="P30"/>
  <c r="Q30"/>
  <c r="O30"/>
  <c r="Q32"/>
  <c r="O32"/>
  <c r="R32"/>
  <c r="P32"/>
  <c r="K29" l="1"/>
  <c r="K34" s="1"/>
  <c r="N29"/>
  <c r="Q29" l="1"/>
  <c r="Q34" s="1"/>
  <c r="O29"/>
  <c r="O34" s="1"/>
  <c r="N34"/>
  <c r="R29"/>
  <c r="R34" s="1"/>
  <c r="P29"/>
  <c r="P34" s="1"/>
</calcChain>
</file>

<file path=xl/comments1.xml><?xml version="1.0" encoding="utf-8"?>
<comments xmlns="http://schemas.openxmlformats.org/spreadsheetml/2006/main">
  <authors>
    <author>Igor</author>
  </authors>
  <commentList>
    <comment ref="B4" authorId="0">
      <text>
        <r>
          <rPr>
            <b/>
            <sz val="9"/>
            <color indexed="81"/>
            <rFont val="Tahoma"/>
            <family val="2"/>
            <charset val="204"/>
          </rPr>
          <t>Igor:</t>
        </r>
        <r>
          <rPr>
            <sz val="9"/>
            <color indexed="81"/>
            <rFont val="Tahoma"/>
            <family val="2"/>
            <charset val="204"/>
          </rPr>
          <t xml:space="preserve">
Ниже вносим суммы, которые были внесены по частям</t>
        </r>
      </text>
    </comment>
    <comment ref="B29" authorId="0">
      <text>
        <r>
          <rPr>
            <b/>
            <sz val="9"/>
            <color indexed="81"/>
            <rFont val="Tahoma"/>
            <family val="2"/>
            <charset val="204"/>
          </rPr>
          <t>Igor:</t>
        </r>
        <r>
          <rPr>
            <sz val="9"/>
            <color indexed="81"/>
            <rFont val="Tahoma"/>
            <family val="2"/>
            <charset val="204"/>
          </rPr>
          <t xml:space="preserve">
Ниже вносим суммы, которые были внесены по частям</t>
        </r>
      </text>
    </comment>
  </commentList>
</comments>
</file>

<file path=xl/sharedStrings.xml><?xml version="1.0" encoding="utf-8"?>
<sst xmlns="http://schemas.openxmlformats.org/spreadsheetml/2006/main" count="68" uniqueCount="60">
  <si>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</si>
  <si>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</si>
  <si>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</si>
  <si>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</si>
  <si>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</si>
  <si>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</si>
  <si>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</si>
  <si>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</si>
  <si>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</si>
  <si>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</si>
  <si>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</si>
  <si>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</si>
  <si>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</si>
  <si>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</si>
  <si>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</si>
  <si>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Столбец16</t>
  </si>
  <si>
    <t>Столбец17</t>
  </si>
  <si>
    <t>Столбец18</t>
  </si>
  <si>
    <t>Столбец19</t>
  </si>
  <si>
    <t xml:space="preserve">Дата </t>
  </si>
  <si>
    <t xml:space="preserve">Заказ </t>
  </si>
  <si>
    <t>Наименование</t>
  </si>
  <si>
    <t>Цена</t>
  </si>
  <si>
    <t>Количество</t>
  </si>
  <si>
    <t>сумма заказа</t>
  </si>
  <si>
    <t>Дилер …%</t>
  </si>
  <si>
    <t>Прибыль дилера</t>
  </si>
  <si>
    <t>На счет</t>
  </si>
  <si>
    <t>Затраты</t>
  </si>
  <si>
    <t>Наличными</t>
  </si>
  <si>
    <t>Себестоимость</t>
  </si>
  <si>
    <t>Общ. 
Себестоимость</t>
  </si>
  <si>
    <t>Прибыль</t>
  </si>
  <si>
    <t>Фирма 30%</t>
  </si>
  <si>
    <t>Флориан 20%</t>
  </si>
  <si>
    <t>Игорь 25%</t>
  </si>
  <si>
    <t>Саша 25%</t>
  </si>
  <si>
    <t>Примечание</t>
  </si>
  <si>
    <t>Отпр-но</t>
  </si>
  <si>
    <t>Ост. долг</t>
  </si>
  <si>
    <t>Итог</t>
  </si>
  <si>
    <t>крупа</t>
  </si>
  <si>
    <t>гречка</t>
  </si>
  <si>
    <t>сахар</t>
  </si>
  <si>
    <t>макароны</t>
  </si>
  <si>
    <t>слива</t>
  </si>
  <si>
    <t>тапки</t>
  </si>
  <si>
    <t>сапоги</t>
  </si>
  <si>
    <t>макасины</t>
  </si>
  <si>
    <t>хлеб</t>
  </si>
  <si>
    <t xml:space="preserve">булки </t>
  </si>
  <si>
    <t>крендель</t>
  </si>
  <si>
    <t>велосипед</t>
  </si>
  <si>
    <t>самокат</t>
  </si>
  <si>
    <t>круг</t>
  </si>
  <si>
    <t>квадрат</t>
  </si>
  <si>
    <t>треугольник</t>
  </si>
  <si>
    <t>овал</t>
  </si>
  <si>
    <t>коробка</t>
  </si>
  <si>
    <t>цыфра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</si>
</sst>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rgb="FFFF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 wrapText="1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wrapText="1"/>
    </xf>
    <xf numFmtId="0" fontId="1" fillId="3" borderId="0" xfId="0" applyFont="1" applyFill="1" applyBorder="1" applyAlignment="1" applyProtection="1">
      <alignment horizontal="center"/>
    </xf>
    <xf numFmtId="14" fontId="0" fillId="0" borderId="1" xfId="0" applyNumberFormat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0" fillId="2" borderId="0" xfId="0" applyFill="1"/>
    <xf numFmtId="0" fontId="0" fillId="2" borderId="0" xfId="0" applyFill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0" fontId="0" fillId="0" borderId="3" xfId="0" applyFill="1" applyBorder="1"/>
    <xf numFmtId="0" fontId="0" fillId="0" borderId="4" xfId="0" applyBorder="1"/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0" fillId="4" borderId="0" xfId="0" applyFill="1"/>
    <xf numFmtId="0" fontId="0" fillId="6" borderId="3" xfId="0" applyFill="1" applyBorder="1"/>
    <xf numFmtId="0" fontId="0" fillId="7" borderId="3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wrapText="1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 wrapText="1"/>
    </xf>
    <xf numFmtId="14" fontId="0" fillId="0" borderId="0" xfId="0" applyNumberFormat="1" applyBorder="1" applyProtection="1">
      <protection locked="0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5" fillId="5" borderId="3" xfId="0" applyFont="1" applyFill="1" applyBorder="1"/>
  </cellXfs>
  <cellStyles count="1">
    <cellStyle name="Обычный" xfId="0" builtinId="0"/>
  </cellStyles>
  <dxfs count="47"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theme="0" tint="-4.9989318521683403E-2"/>
        </patternFill>
      </fill>
      <protection locked="0" hidden="0"/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theme="0" tint="-4.9989318521683403E-2"/>
        </patternFill>
      </fill>
      <protection locked="0" hidden="0"/>
    </dxf>
    <dxf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theme="0" tint="-4.9989318521683403E-2"/>
        </patternFill>
      </fill>
      <protection locked="0" hidden="0"/>
    </dxf>
    <dxf>
      <fill>
        <patternFill patternType="solid">
          <fgColor indexed="64"/>
          <bgColor theme="0" tint="-4.9989318521683403E-2"/>
        </patternFill>
      </fill>
      <protection locked="0" hidden="0"/>
    </dxf>
    <dxf>
      <fill>
        <patternFill patternType="solid">
          <fgColor indexed="64"/>
          <bgColor theme="0" tint="-4.9989318521683403E-2"/>
        </patternFill>
      </fill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rgb="FF00B050"/>
        </patternFill>
      </fill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rgb="FFFF0000"/>
        </patternFill>
      </fill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/>
        <top/>
        <bottom/>
      </border>
      <protection locked="0" hidden="0"/>
    </dxf>
    <dxf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theme="0" tint="-4.9989318521683403E-2"/>
        </patternFill>
      </fill>
      <protection locked="0" hidden="0"/>
    </dxf>
    <dxf>
      <fill>
        <patternFill patternType="solid">
          <fgColor indexed="64"/>
          <bgColor theme="0" tint="-4.9989318521683403E-2"/>
        </patternFill>
      </fill>
      <protection locked="0" hidden="0"/>
    </dxf>
    <dxf>
      <fill>
        <patternFill patternType="solid">
          <fgColor indexed="64"/>
          <bgColor theme="0" tint="-4.9989318521683403E-2"/>
        </patternFill>
      </fill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protection locked="0" hidden="0"/>
    </dxf>
    <dxf>
      <alignment horizontal="center" vertical="bottom" textRotation="0" wrapText="0" indent="0" relativeIndent="0" justifyLastLine="0" shrinkToFit="0" mergeCell="0" readingOrder="0"/>
      <protection locked="1" hidden="0"/>
    </dxf>
    <dxf>
      <fill>
        <patternFill patternType="solid">
          <fgColor indexed="64"/>
          <bgColor theme="0" tint="-4.9989318521683403E-2"/>
        </patternFill>
      </fill>
      <protection locked="0" hidden="0"/>
    </dxf>
    <dxf>
      <fill>
        <patternFill patternType="solid">
          <fgColor indexed="64"/>
          <bgColor theme="0" tint="-4.9989318521683403E-2"/>
        </patternFill>
      </fill>
      <protection locked="0" hidden="0"/>
    </dxf>
    <dxf>
      <fill>
        <patternFill patternType="solid">
          <fgColor indexed="64"/>
          <bgColor theme="0" tint="-4.9989318521683403E-2"/>
        </patternFill>
      </fill>
      <protection locked="0" hidden="0"/>
    </dxf>
    <dxf>
      <fill>
        <patternFill patternType="solid">
          <fgColor indexed="64"/>
          <bgColor theme="0" tint="-4.9989318521683403E-2"/>
        </patternFill>
      </fill>
      <protection locked="0" hidden="0"/>
    </dxf>
    <dxf>
      <fill>
        <patternFill patternType="solid">
          <fgColor indexed="64"/>
          <bgColor theme="0" tint="-4.9989318521683403E-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ill>
        <patternFill patternType="solid">
          <fgColor indexed="64"/>
          <bgColor theme="0" tint="-4.9989318521683403E-2"/>
        </patternFill>
      </fill>
      <protection locked="0" hidden="0"/>
    </dxf>
    <dxf>
      <fill>
        <patternFill patternType="solid">
          <fgColor indexed="64"/>
          <bgColor theme="0" tint="-4.9989318521683403E-2"/>
        </patternFill>
      </fill>
      <protection locked="0" hidden="0"/>
    </dxf>
    <dxf>
      <fill>
        <patternFill patternType="solid">
          <fgColor indexed="64"/>
          <bgColor theme="0" tint="-4.9989318521683403E-2"/>
        </patternFill>
      </fill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protection locked="0" hidden="0"/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S23" totalsRowCount="1" headerRowDxfId="31">
  <autoFilter ref="A1:S23"/>
  <tableColumns count="19">
    <tableColumn id="1" name="Столбец1" totalsRowLabel="Итог" dataDxfId="44" totalsRowDxfId="24"/>
    <tableColumn id="2" name="Столбец2" dataDxfId="43" totalsRowDxfId="23"/>
    <tableColumn id="3" name="Столбец3"/>
    <tableColumn id="4" name="Столбец4" dataDxfId="42" totalsRowDxfId="22"/>
    <tableColumn id="5" name="Столбец5" dataDxfId="41" totalsRowDxfId="21"/>
    <tableColumn id="6" name="Столбец6"/>
    <tableColumn id="7" name="Столбец7" dataDxfId="40" totalsRowDxfId="20"/>
    <tableColumn id="8" name="Столбец8"/>
    <tableColumn id="9" name="Столбец9" totalsRowDxfId="19"/>
    <tableColumn id="10" name="Столбец10" dataDxfId="39" totalsRowDxfId="18"/>
    <tableColumn id="11" name="Столбец11" dataDxfId="38" totalsRowDxfId="17"/>
    <tableColumn id="12" name="Столбец12" dataDxfId="37" totalsRowDxfId="16"/>
    <tableColumn id="13" name="Столбец13" totalsRowDxfId="15"/>
    <tableColumn id="14" name="Столбец14" totalsRowDxfId="14"/>
    <tableColumn id="15" name="Столбец15" dataDxfId="36" totalsRowDxfId="13"/>
    <tableColumn id="16" name="Столбец16" dataDxfId="35" totalsRowDxfId="12"/>
    <tableColumn id="17" name="Столбец17" dataDxfId="34" totalsRowDxfId="11"/>
    <tableColumn id="18" name="Столбец18" dataDxfId="33" totalsRowDxfId="10"/>
    <tableColumn id="19" name="Столбец19" dataDxfId="32" totalsRowDxfId="9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2" name="Таблица3" displayName="Таблица3" ref="A27:S34" totalsRowCount="1" headerRowDxfId="25">
  <autoFilter ref="A27:S34"/>
  <tableColumns count="19">
    <tableColumn id="1" name="Дата " totalsRowLabel="Итог"/>
    <tableColumn id="2" name="Заказ "/>
    <tableColumn id="3" name="Наименование"/>
    <tableColumn id="4" name="Цена" dataDxfId="30" totalsRowDxfId="8"/>
    <tableColumn id="5" name="Количество" dataDxfId="29" totalsRowDxfId="7"/>
    <tableColumn id="6" name="сумма заказа" totalsRowFunction="sum"/>
    <tableColumn id="7" name="Дилер …%" dataDxfId="28" totalsRowDxfId="6"/>
    <tableColumn id="8" name="Прибыль дилера" totalsRowFunction="sum"/>
    <tableColumn id="9" name="На счет" totalsRowFunction="sum" totalsRowDxfId="5"/>
    <tableColumn id="10" name="Затраты" dataDxfId="27" totalsRowDxfId="4"/>
    <tableColumn id="11" name="Наличными" totalsRowFunction="sum" totalsRowDxfId="3"/>
    <tableColumn id="12" name="Себестоимость" dataDxfId="26" totalsRowDxfId="2"/>
    <tableColumn id="13" name="Общ. &#10;Себестоимость" totalsRowFunction="sum" totalsRowDxfId="1"/>
    <tableColumn id="14" name="Прибыль" totalsRowFunction="sum" totalsRowDxfId="0"/>
    <tableColumn id="15" name="Фирма 30%" totalsRowFunction="sum"/>
    <tableColumn id="16" name="Флориан 20%" totalsRowFunction="sum"/>
    <tableColumn id="17" name="Игорь 25%" totalsRowFunction="sum"/>
    <tableColumn id="18" name="Саша 25%" totalsRowFunction="sum"/>
    <tableColumn id="19" name="Примечание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topLeftCell="A13" workbookViewId="0">
      <selection activeCell="C18" sqref="C18"/>
    </sheetView>
  </sheetViews>
  <sheetFormatPr defaultRowHeight="15"/>
  <cols>
    <col min="3" max="3" width="25.85546875" customWidth="1"/>
    <col min="4" max="5" width="13.7109375" customWidth="1"/>
    <col min="6" max="6" width="16.85546875" customWidth="1"/>
    <col min="7" max="7" width="12.140625" customWidth="1"/>
  </cols>
  <sheetData>
    <row r="1" spans="1:19" ht="30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3" t="s">
        <v>11</v>
      </c>
      <c r="M1" s="4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>
      <c r="A2" s="1" t="s">
        <v>19</v>
      </c>
      <c r="B2" s="2" t="s">
        <v>20</v>
      </c>
      <c r="C2" s="1" t="s">
        <v>21</v>
      </c>
      <c r="D2" s="3" t="s">
        <v>22</v>
      </c>
      <c r="E2" s="3" t="s">
        <v>23</v>
      </c>
      <c r="F2" s="1"/>
      <c r="G2" s="3"/>
      <c r="H2" s="1"/>
      <c r="I2" s="1"/>
      <c r="J2" s="3"/>
      <c r="K2" s="1"/>
      <c r="L2" s="3"/>
      <c r="M2" s="4"/>
      <c r="N2" s="1"/>
      <c r="O2" s="1"/>
      <c r="P2" s="1"/>
      <c r="Q2" s="1"/>
      <c r="R2" s="1"/>
      <c r="S2" s="1"/>
    </row>
    <row r="3" spans="1:19">
      <c r="A3" s="5"/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7"/>
      <c r="N3" s="5"/>
      <c r="O3" s="5"/>
      <c r="P3" s="5"/>
      <c r="Q3" s="5"/>
      <c r="R3" s="5"/>
      <c r="S3" s="8"/>
    </row>
    <row r="4" spans="1:19">
      <c r="A4" s="9"/>
      <c r="B4" s="10" t="s">
        <v>38</v>
      </c>
      <c r="C4" t="s">
        <v>41</v>
      </c>
      <c r="D4" s="11">
        <v>100</v>
      </c>
      <c r="E4" s="12"/>
      <c r="G4" s="12"/>
      <c r="J4" s="13"/>
      <c r="K4" s="14"/>
      <c r="L4" s="13"/>
      <c r="M4" s="15"/>
      <c r="N4" s="14"/>
      <c r="O4" s="14"/>
      <c r="P4" s="14"/>
      <c r="Q4" s="14"/>
      <c r="R4" s="14"/>
      <c r="S4" s="16"/>
    </row>
    <row r="5" spans="1:19">
      <c r="A5" s="17"/>
      <c r="B5" s="18"/>
      <c r="C5" t="s">
        <v>42</v>
      </c>
      <c r="D5" s="11">
        <v>100</v>
      </c>
      <c r="E5" s="12"/>
      <c r="G5" s="12"/>
      <c r="J5" s="13"/>
      <c r="K5" s="14"/>
      <c r="L5" s="13"/>
      <c r="M5" s="15"/>
      <c r="N5" s="14"/>
      <c r="O5" s="14"/>
      <c r="P5" s="14"/>
      <c r="Q5" s="14"/>
      <c r="R5" s="14"/>
      <c r="S5" s="16"/>
    </row>
    <row r="6" spans="1:19">
      <c r="A6" s="19"/>
      <c r="B6" s="18"/>
      <c r="C6" t="s">
        <v>43</v>
      </c>
      <c r="D6" s="11">
        <v>100</v>
      </c>
      <c r="E6" s="12"/>
      <c r="G6" s="12"/>
      <c r="J6" s="13"/>
      <c r="K6" s="14"/>
      <c r="L6" s="13"/>
      <c r="M6" s="15"/>
      <c r="N6" s="14"/>
      <c r="O6" s="14"/>
      <c r="P6" s="14"/>
      <c r="Q6" s="14"/>
      <c r="R6" s="14"/>
      <c r="S6" s="16"/>
    </row>
    <row r="7" spans="1:19">
      <c r="A7" s="17"/>
      <c r="B7" s="18"/>
      <c r="C7" t="s">
        <v>44</v>
      </c>
      <c r="D7" s="11">
        <v>100</v>
      </c>
      <c r="E7" s="12"/>
      <c r="G7" s="12"/>
      <c r="J7" s="13"/>
      <c r="K7" s="14"/>
      <c r="L7" s="13"/>
      <c r="M7" s="15"/>
      <c r="N7" s="14"/>
      <c r="O7" s="14"/>
      <c r="P7" s="14"/>
      <c r="Q7" s="14"/>
      <c r="R7" s="14"/>
      <c r="S7" s="16"/>
    </row>
    <row r="8" spans="1:19">
      <c r="A8" s="17"/>
      <c r="B8" s="18"/>
      <c r="C8" t="s">
        <v>45</v>
      </c>
      <c r="D8" s="11">
        <v>100</v>
      </c>
      <c r="E8" s="12"/>
      <c r="G8" s="12"/>
      <c r="J8" s="13"/>
      <c r="K8" s="14"/>
      <c r="L8" s="13"/>
      <c r="M8" s="15"/>
      <c r="N8" s="14"/>
      <c r="O8" s="14"/>
      <c r="P8" s="14"/>
      <c r="Q8" s="14"/>
      <c r="R8" s="14"/>
      <c r="S8" s="16"/>
    </row>
    <row r="9" spans="1:19">
      <c r="A9" s="17"/>
      <c r="B9" s="18"/>
      <c r="C9" t="s">
        <v>46</v>
      </c>
      <c r="D9" s="11">
        <v>100</v>
      </c>
      <c r="E9" s="12"/>
      <c r="G9" s="12"/>
      <c r="J9" s="13"/>
      <c r="K9" s="14"/>
      <c r="L9" s="13"/>
      <c r="M9" s="15"/>
      <c r="N9" s="14"/>
      <c r="O9" s="14"/>
      <c r="P9" s="14"/>
      <c r="Q9" s="14"/>
      <c r="R9" s="14"/>
      <c r="S9" s="16"/>
    </row>
    <row r="10" spans="1:19">
      <c r="A10" s="17"/>
      <c r="B10" s="18"/>
      <c r="C10" t="s">
        <v>47</v>
      </c>
      <c r="D10" s="11">
        <v>100</v>
      </c>
      <c r="E10" s="12"/>
      <c r="G10" s="12"/>
      <c r="J10" s="13"/>
      <c r="K10" s="14"/>
      <c r="L10" s="13"/>
      <c r="M10" s="15"/>
      <c r="N10" s="14"/>
      <c r="O10" s="14"/>
      <c r="P10" s="14"/>
      <c r="Q10" s="14"/>
      <c r="R10" s="14"/>
      <c r="S10" s="16"/>
    </row>
    <row r="11" spans="1:19">
      <c r="A11" s="17"/>
      <c r="B11" s="18"/>
      <c r="C11" t="s">
        <v>48</v>
      </c>
      <c r="D11" s="11">
        <v>100</v>
      </c>
      <c r="E11" s="12"/>
      <c r="G11" s="12"/>
      <c r="J11" s="13"/>
      <c r="K11" s="14"/>
      <c r="L11" s="13"/>
      <c r="M11" s="15"/>
      <c r="N11" s="14"/>
      <c r="O11" s="14"/>
      <c r="P11" s="14"/>
      <c r="Q11" s="14"/>
      <c r="R11" s="14"/>
      <c r="S11" s="16"/>
    </row>
    <row r="12" spans="1:19">
      <c r="A12" s="17"/>
      <c r="B12" s="18"/>
      <c r="C12" t="s">
        <v>49</v>
      </c>
      <c r="D12" s="11">
        <v>100</v>
      </c>
      <c r="E12" s="12"/>
      <c r="G12" s="12"/>
      <c r="J12" s="13"/>
      <c r="K12" s="14"/>
      <c r="L12" s="13"/>
      <c r="M12" s="15"/>
      <c r="N12" s="14"/>
      <c r="O12" s="14"/>
      <c r="P12" s="14"/>
      <c r="Q12" s="14"/>
      <c r="R12" s="14"/>
      <c r="S12" s="16"/>
    </row>
    <row r="13" spans="1:19">
      <c r="A13" s="17"/>
      <c r="B13" s="18"/>
      <c r="C13" t="s">
        <v>50</v>
      </c>
      <c r="D13" s="11">
        <v>100</v>
      </c>
      <c r="E13" s="12"/>
      <c r="G13" s="12"/>
      <c r="J13" s="13"/>
      <c r="K13" s="14"/>
      <c r="L13" s="13"/>
      <c r="M13" s="15"/>
      <c r="N13" s="14"/>
      <c r="O13" s="14"/>
      <c r="P13" s="14"/>
      <c r="Q13" s="14"/>
      <c r="R13" s="14"/>
      <c r="S13" s="16"/>
    </row>
    <row r="14" spans="1:19">
      <c r="A14" s="17"/>
      <c r="B14" s="18"/>
      <c r="C14" t="s">
        <v>51</v>
      </c>
      <c r="D14" s="11">
        <v>100</v>
      </c>
      <c r="E14" s="12"/>
      <c r="G14" s="12"/>
      <c r="J14" s="13"/>
      <c r="K14" s="14"/>
      <c r="L14" s="13"/>
      <c r="M14" s="15"/>
      <c r="N14" s="14"/>
      <c r="O14" s="14"/>
      <c r="P14" s="14"/>
      <c r="Q14" s="14"/>
      <c r="R14" s="14"/>
      <c r="S14" s="16"/>
    </row>
    <row r="15" spans="1:19">
      <c r="A15" s="17"/>
      <c r="B15" s="18"/>
      <c r="C15" t="s">
        <v>52</v>
      </c>
      <c r="D15" s="11">
        <v>100</v>
      </c>
      <c r="E15" s="12"/>
      <c r="G15" s="12"/>
      <c r="J15" s="13"/>
      <c r="K15" s="14"/>
      <c r="L15" s="13"/>
      <c r="M15" s="15"/>
      <c r="N15" s="14"/>
      <c r="O15" s="14"/>
      <c r="P15" s="14"/>
      <c r="Q15" s="14"/>
      <c r="R15" s="14"/>
      <c r="S15" s="16"/>
    </row>
    <row r="16" spans="1:19">
      <c r="A16" s="17"/>
      <c r="B16" s="18"/>
      <c r="C16" t="s">
        <v>53</v>
      </c>
      <c r="D16" s="11">
        <v>100</v>
      </c>
      <c r="E16" s="12"/>
      <c r="G16" s="12"/>
      <c r="J16" s="13"/>
      <c r="K16" s="14"/>
      <c r="L16" s="13"/>
      <c r="M16" s="15"/>
      <c r="N16" s="14"/>
      <c r="O16" s="14"/>
      <c r="P16" s="14"/>
      <c r="Q16" s="14"/>
      <c r="R16" s="14"/>
      <c r="S16" s="16"/>
    </row>
    <row r="17" spans="1:19">
      <c r="A17" s="17"/>
      <c r="B17" s="18"/>
      <c r="C17" t="s">
        <v>54</v>
      </c>
      <c r="D17" s="11">
        <v>100</v>
      </c>
      <c r="E17" s="12"/>
      <c r="G17" s="12"/>
      <c r="J17" s="13"/>
      <c r="K17" s="14"/>
      <c r="L17" s="13"/>
      <c r="M17" s="15"/>
      <c r="N17" s="14"/>
      <c r="O17" s="14"/>
      <c r="P17" s="14"/>
      <c r="Q17" s="14"/>
      <c r="R17" s="14"/>
      <c r="S17" s="16"/>
    </row>
    <row r="18" spans="1:19">
      <c r="A18" s="17"/>
      <c r="B18" s="18"/>
      <c r="C18" t="s">
        <v>55</v>
      </c>
      <c r="D18" s="11">
        <v>100</v>
      </c>
      <c r="E18" s="12"/>
      <c r="G18" s="12"/>
      <c r="J18" s="13"/>
      <c r="K18" s="14"/>
      <c r="L18" s="13"/>
      <c r="M18" s="15"/>
      <c r="N18" s="14"/>
      <c r="O18" s="14"/>
      <c r="P18" s="14"/>
      <c r="Q18" s="14"/>
      <c r="R18" s="14"/>
      <c r="S18" s="16"/>
    </row>
    <row r="19" spans="1:19">
      <c r="A19" s="17"/>
      <c r="B19" s="18"/>
      <c r="C19" t="s">
        <v>56</v>
      </c>
      <c r="D19" s="11">
        <v>100</v>
      </c>
      <c r="E19" s="12"/>
      <c r="G19" s="12"/>
      <c r="J19" s="13"/>
      <c r="K19" s="14"/>
      <c r="L19" s="13"/>
      <c r="M19" s="15"/>
      <c r="N19" s="14"/>
      <c r="O19" s="14"/>
      <c r="P19" s="14"/>
      <c r="Q19" s="14"/>
      <c r="R19" s="14"/>
      <c r="S19" s="16"/>
    </row>
    <row r="20" spans="1:19">
      <c r="A20" s="17"/>
      <c r="B20" s="18"/>
      <c r="C20" t="s">
        <v>57</v>
      </c>
      <c r="D20" s="11">
        <v>100</v>
      </c>
      <c r="E20" s="12"/>
      <c r="G20" s="12"/>
      <c r="J20" s="13"/>
      <c r="K20" s="14"/>
      <c r="L20" s="13"/>
      <c r="M20" s="15"/>
      <c r="N20" s="14"/>
      <c r="O20" s="14"/>
      <c r="P20" s="14"/>
      <c r="Q20" s="14"/>
      <c r="R20" s="14"/>
      <c r="S20" s="16"/>
    </row>
    <row r="21" spans="1:19">
      <c r="A21" s="17"/>
      <c r="B21" s="18"/>
      <c r="C21" t="s">
        <v>58</v>
      </c>
      <c r="D21" s="11">
        <v>100</v>
      </c>
      <c r="E21" s="12"/>
      <c r="G21" s="12"/>
      <c r="J21" s="13"/>
      <c r="K21" s="14"/>
      <c r="L21" s="13"/>
      <c r="M21" s="15"/>
      <c r="N21" s="14"/>
      <c r="O21" s="14"/>
      <c r="P21" s="14"/>
      <c r="Q21" s="14"/>
      <c r="R21" s="14"/>
      <c r="S21" s="16"/>
    </row>
    <row r="22" spans="1:19" ht="15.75" thickBot="1">
      <c r="A22" s="20" t="s">
        <v>39</v>
      </c>
      <c r="B22" s="21">
        <f>K24-B6-B7-B8-B9-B10-B11-B12-B13-B14-B15-B16-B17-B18-B19-B20-B21</f>
        <v>0</v>
      </c>
      <c r="C22" t="s">
        <v>59</v>
      </c>
      <c r="D22" s="11">
        <v>100</v>
      </c>
      <c r="E22" s="12"/>
      <c r="G22" s="12"/>
      <c r="J22" s="13"/>
      <c r="K22" s="14"/>
      <c r="L22" s="13"/>
      <c r="M22" s="15"/>
      <c r="N22" s="14"/>
      <c r="O22" s="14"/>
      <c r="P22" s="14"/>
      <c r="Q22" s="14"/>
      <c r="R22" s="14"/>
      <c r="S22" s="16"/>
    </row>
    <row r="23" spans="1:19">
      <c r="A23" s="17" t="s">
        <v>40</v>
      </c>
      <c r="B23" s="18"/>
      <c r="D23" s="11"/>
      <c r="E23" s="12"/>
      <c r="G23" s="12"/>
      <c r="I23" s="22"/>
      <c r="J23" s="13"/>
      <c r="K23" s="44"/>
      <c r="L23" s="13"/>
      <c r="M23" s="23"/>
      <c r="N23" s="24"/>
      <c r="O23" s="14"/>
      <c r="P23" s="14"/>
      <c r="Q23" s="14"/>
      <c r="R23" s="14"/>
      <c r="S23" s="16"/>
    </row>
    <row r="24" spans="1:19">
      <c r="A24" s="25"/>
      <c r="B24" s="25"/>
      <c r="C24" s="26"/>
      <c r="D24" s="26"/>
      <c r="E24" s="25"/>
      <c r="F24" s="26"/>
      <c r="G24" s="25"/>
      <c r="H24" s="26"/>
      <c r="I24" s="26"/>
      <c r="J24" s="25"/>
      <c r="K24" s="26"/>
      <c r="L24" s="25"/>
      <c r="M24" s="26"/>
      <c r="N24" s="26"/>
      <c r="O24" s="26"/>
      <c r="P24" s="26"/>
      <c r="Q24" s="26"/>
      <c r="R24" s="26"/>
    </row>
    <row r="25" spans="1:19">
      <c r="A25" s="25"/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pans="1:19">
      <c r="A26" s="17"/>
      <c r="B26" s="17"/>
    </row>
    <row r="27" spans="1:19" ht="45">
      <c r="A27" s="27" t="s">
        <v>19</v>
      </c>
      <c r="B27" s="28" t="s">
        <v>20</v>
      </c>
      <c r="C27" s="27" t="s">
        <v>21</v>
      </c>
      <c r="D27" s="29" t="s">
        <v>22</v>
      </c>
      <c r="E27" s="29" t="s">
        <v>23</v>
      </c>
      <c r="F27" s="27" t="s">
        <v>24</v>
      </c>
      <c r="G27" s="29" t="s">
        <v>25</v>
      </c>
      <c r="H27" s="27" t="s">
        <v>26</v>
      </c>
      <c r="I27" s="27" t="s">
        <v>27</v>
      </c>
      <c r="J27" s="29" t="s">
        <v>28</v>
      </c>
      <c r="K27" s="27" t="s">
        <v>29</v>
      </c>
      <c r="L27" s="29" t="s">
        <v>30</v>
      </c>
      <c r="M27" s="30" t="s">
        <v>31</v>
      </c>
      <c r="N27" s="27" t="s">
        <v>32</v>
      </c>
      <c r="O27" s="27" t="s">
        <v>33</v>
      </c>
      <c r="P27" s="27" t="s">
        <v>34</v>
      </c>
      <c r="Q27" s="27" t="s">
        <v>35</v>
      </c>
      <c r="R27" s="27" t="s">
        <v>36</v>
      </c>
      <c r="S27" s="27" t="s">
        <v>37</v>
      </c>
    </row>
    <row r="28" spans="1:19">
      <c r="A28" s="8"/>
      <c r="B28" s="31"/>
      <c r="C28" s="8"/>
      <c r="D28" s="8"/>
      <c r="E28" s="8"/>
      <c r="F28" s="8"/>
      <c r="G28" s="8"/>
      <c r="H28" s="8"/>
      <c r="I28" s="8"/>
      <c r="J28" s="8"/>
      <c r="K28" s="8"/>
      <c r="L28" s="8"/>
      <c r="M28" s="32"/>
      <c r="N28" s="8"/>
      <c r="O28" s="8"/>
      <c r="P28" s="8"/>
      <c r="Q28" s="8"/>
      <c r="R28" s="8"/>
      <c r="S28" s="8"/>
    </row>
    <row r="29" spans="1:19">
      <c r="A29" s="33"/>
      <c r="B29" s="10" t="s">
        <v>38</v>
      </c>
      <c r="C29" s="34"/>
      <c r="D29" s="35" t="e">
        <f>VLOOKUP(C29,$C$4:$D$22,2,0)</f>
        <v>#N/A</v>
      </c>
      <c r="E29" s="36"/>
      <c r="F29" s="34" t="e">
        <f t="shared" ref="F29:F32" si="0">D29*E29</f>
        <v>#N/A</v>
      </c>
      <c r="G29" s="36"/>
      <c r="H29" s="34" t="e">
        <f t="shared" ref="H29:H32" si="1">F29*G29/100</f>
        <v>#N/A</v>
      </c>
      <c r="I29" s="34" t="e">
        <f t="shared" ref="I29:I32" si="2">F29-H29</f>
        <v>#N/A</v>
      </c>
      <c r="J29" s="36"/>
      <c r="K29" s="34" t="e">
        <f>I29*(100-J29)/100</f>
        <v>#N/A</v>
      </c>
      <c r="L29" s="36">
        <v>1020</v>
      </c>
      <c r="M29" s="26">
        <f t="shared" ref="M29:M32" si="3">L29*E29</f>
        <v>0</v>
      </c>
      <c r="N29" s="34" t="e">
        <f>K29-M29</f>
        <v>#N/A</v>
      </c>
      <c r="O29" s="34" t="e">
        <f t="shared" ref="O29:O32" si="4">N29*0.3</f>
        <v>#N/A</v>
      </c>
      <c r="P29" s="34" t="e">
        <f t="shared" ref="P29:P32" si="5">N29*0.2</f>
        <v>#N/A</v>
      </c>
      <c r="Q29" s="34" t="e">
        <f t="shared" ref="Q29:Q32" si="6">N29*0.25</f>
        <v>#N/A</v>
      </c>
      <c r="R29" s="34" t="e">
        <f t="shared" ref="R29:R32" si="7">N29*0.25</f>
        <v>#N/A</v>
      </c>
      <c r="S29" s="34"/>
    </row>
    <row r="30" spans="1:19">
      <c r="A30" s="37"/>
      <c r="B30" s="18"/>
      <c r="C30" s="34"/>
      <c r="D30" s="35" t="e">
        <f>VLOOKUP(C30,$C$4:$D$22,2,0)</f>
        <v>#N/A</v>
      </c>
      <c r="E30" s="36"/>
      <c r="F30" s="34" t="e">
        <f t="shared" si="0"/>
        <v>#N/A</v>
      </c>
      <c r="G30" s="36"/>
      <c r="H30" s="34" t="e">
        <f t="shared" si="1"/>
        <v>#N/A</v>
      </c>
      <c r="I30" s="34" t="e">
        <f t="shared" si="2"/>
        <v>#N/A</v>
      </c>
      <c r="J30" s="36"/>
      <c r="K30" s="34" t="e">
        <f>I30*(100-J30)/100</f>
        <v>#N/A</v>
      </c>
      <c r="L30" s="36">
        <v>1100</v>
      </c>
      <c r="M30" s="26">
        <f t="shared" si="3"/>
        <v>0</v>
      </c>
      <c r="N30" s="34" t="e">
        <f>K30-M30</f>
        <v>#N/A</v>
      </c>
      <c r="O30" s="34" t="e">
        <f t="shared" si="4"/>
        <v>#N/A</v>
      </c>
      <c r="P30" s="34" t="e">
        <f t="shared" si="5"/>
        <v>#N/A</v>
      </c>
      <c r="Q30" s="34" t="e">
        <f t="shared" si="6"/>
        <v>#N/A</v>
      </c>
      <c r="R30" s="34" t="e">
        <f t="shared" si="7"/>
        <v>#N/A</v>
      </c>
      <c r="S30" s="34"/>
    </row>
    <row r="31" spans="1:19">
      <c r="A31" s="33"/>
      <c r="B31" s="38"/>
      <c r="C31" s="34"/>
      <c r="D31" s="35" t="e">
        <f>VLOOKUP(C31,$C$4:$D$22,2,0)</f>
        <v>#N/A</v>
      </c>
      <c r="E31" s="36"/>
      <c r="F31" s="34" t="e">
        <f t="shared" si="0"/>
        <v>#N/A</v>
      </c>
      <c r="G31" s="36"/>
      <c r="H31" s="34" t="e">
        <f t="shared" si="1"/>
        <v>#N/A</v>
      </c>
      <c r="I31" s="34" t="e">
        <f t="shared" si="2"/>
        <v>#N/A</v>
      </c>
      <c r="J31" s="36"/>
      <c r="K31" s="34" t="e">
        <f t="shared" ref="K31:K32" si="8">I31*(100-J31)/100</f>
        <v>#N/A</v>
      </c>
      <c r="L31" s="36">
        <v>1120</v>
      </c>
      <c r="M31" s="26">
        <f t="shared" si="3"/>
        <v>0</v>
      </c>
      <c r="N31" s="34" t="e">
        <f t="shared" ref="N31:N32" si="9">K31-M31</f>
        <v>#N/A</v>
      </c>
      <c r="O31" s="34" t="e">
        <f t="shared" si="4"/>
        <v>#N/A</v>
      </c>
      <c r="P31" s="34" t="e">
        <f t="shared" si="5"/>
        <v>#N/A</v>
      </c>
      <c r="Q31" s="34" t="e">
        <f t="shared" si="6"/>
        <v>#N/A</v>
      </c>
      <c r="R31" s="34" t="e">
        <f t="shared" si="7"/>
        <v>#N/A</v>
      </c>
      <c r="S31" s="34"/>
    </row>
    <row r="32" spans="1:19">
      <c r="A32" s="39" t="s">
        <v>39</v>
      </c>
      <c r="B32" s="40">
        <f>K33-B30-B31</f>
        <v>0</v>
      </c>
      <c r="C32" s="34"/>
      <c r="D32" s="35" t="e">
        <f>VLOOKUP(C32,$C$4:$D$22,2,0)</f>
        <v>#N/A</v>
      </c>
      <c r="E32" s="36"/>
      <c r="F32" s="34" t="e">
        <f t="shared" si="0"/>
        <v>#N/A</v>
      </c>
      <c r="G32" s="36"/>
      <c r="H32" s="34" t="e">
        <f t="shared" si="1"/>
        <v>#N/A</v>
      </c>
      <c r="I32" s="34" t="e">
        <f t="shared" si="2"/>
        <v>#N/A</v>
      </c>
      <c r="J32" s="36"/>
      <c r="K32" s="34" t="e">
        <f t="shared" si="8"/>
        <v>#N/A</v>
      </c>
      <c r="L32" s="36">
        <v>539</v>
      </c>
      <c r="M32" s="26">
        <f t="shared" si="3"/>
        <v>0</v>
      </c>
      <c r="N32" s="34" t="e">
        <f t="shared" si="9"/>
        <v>#N/A</v>
      </c>
      <c r="O32" s="34" t="e">
        <f t="shared" si="4"/>
        <v>#N/A</v>
      </c>
      <c r="P32" s="34" t="e">
        <f t="shared" si="5"/>
        <v>#N/A</v>
      </c>
      <c r="Q32" s="34" t="e">
        <f t="shared" si="6"/>
        <v>#N/A</v>
      </c>
      <c r="R32" s="34" t="e">
        <f t="shared" si="7"/>
        <v>#N/A</v>
      </c>
      <c r="S32" s="34"/>
    </row>
    <row r="33" spans="1:19">
      <c r="A33" s="25"/>
      <c r="B33" s="25"/>
      <c r="C33" s="26"/>
      <c r="D33" s="26"/>
      <c r="E33" s="25"/>
      <c r="F33" s="26"/>
      <c r="G33" s="25"/>
      <c r="H33" s="26"/>
      <c r="I33" s="26"/>
      <c r="J33" s="25"/>
      <c r="K33" s="26"/>
      <c r="L33" s="25"/>
      <c r="M33" s="26"/>
      <c r="N33" s="26"/>
      <c r="O33" s="26"/>
      <c r="P33" s="26"/>
      <c r="Q33" s="26"/>
      <c r="R33" s="26"/>
      <c r="S33" s="26"/>
    </row>
    <row r="34" spans="1:19">
      <c r="A34" t="s">
        <v>40</v>
      </c>
      <c r="D34" s="11"/>
      <c r="E34" s="12"/>
      <c r="F34" t="e">
        <f>SUBTOTAL(109,[сумма заказа])</f>
        <v>#N/A</v>
      </c>
      <c r="G34" s="12"/>
      <c r="H34" t="e">
        <f>SUBTOTAL(109,[Прибыль дилера])</f>
        <v>#N/A</v>
      </c>
      <c r="I34" s="22" t="e">
        <f>SUBTOTAL(109,[На счет])</f>
        <v>#N/A</v>
      </c>
      <c r="J34" s="12"/>
      <c r="K34" s="41" t="e">
        <f>SUBTOTAL(109,[Наличными])</f>
        <v>#N/A</v>
      </c>
      <c r="L34" s="12"/>
      <c r="M34" s="42">
        <f>SUBTOTAL(109,[Общ. 
Себестоимость])</f>
        <v>0</v>
      </c>
      <c r="N34" s="43" t="e">
        <f>SUBTOTAL(109,[Прибыль])</f>
        <v>#N/A</v>
      </c>
      <c r="O34" t="e">
        <f>SUBTOTAL(109,[Фирма 30%])</f>
        <v>#N/A</v>
      </c>
      <c r="P34" t="e">
        <f>SUBTOTAL(109,[Флориан 20%])</f>
        <v>#N/A</v>
      </c>
      <c r="Q34" t="e">
        <f>SUBTOTAL(109,[Игорь 25%])</f>
        <v>#N/A</v>
      </c>
      <c r="R34" t="e">
        <f>SUBTOTAL(109,[Саша 25%])</f>
        <v>#N/A</v>
      </c>
    </row>
  </sheetData>
  <conditionalFormatting sqref="D29">
    <cfRule type="expression" dxfId="46" priority="1">
      <formula>$D$29</formula>
    </cfRule>
  </conditionalFormatting>
  <dataValidations count="1">
    <dataValidation type="list" allowBlank="1" showInputMessage="1" showErrorMessage="1" sqref="C29:C32">
      <formula1>$C$4:$C$22</formula1>
    </dataValidation>
  </dataValidations>
  <pageMargins left="0.7" right="0.7" top="0.75" bottom="0.75" header="0.3" footer="0.3"/>
  <legacy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2013-04-29T12:01:24Z</dcterms:created>
  <dcterms:modified xsi:type="dcterms:W3CDTF">2013-04-29T12:18:43Z</dcterms:modified>
</cp:coreProperties>
</file>