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1801082C-77BD-4187-B082-F309307AD67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3" sheetId="1" r:id="rId1"/>
    <sheet name="гос.праздники" sheetId="2" r:id="rId2"/>
  </sheets>
  <externalReferences>
    <externalReference r:id="rId3"/>
  </externalReferences>
  <definedNames>
    <definedName name="_xlnm._FilterDatabase" localSheetId="0" hidden="1">Лист3!$A$5:$K$58</definedName>
    <definedName name="Государственныетпраздники_ЛНР">#REF!</definedName>
    <definedName name="праздники">'[1]График отпусков 2019'!#REF!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7" i="1"/>
  <c r="L8" i="1"/>
  <c r="L9" i="1"/>
  <c r="L10" i="1"/>
  <c r="L11" i="1"/>
  <c r="L12" i="1"/>
  <c r="L13" i="1"/>
  <c r="L6" i="1"/>
  <c r="H14" i="2" l="1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K58" i="1" s="1"/>
  <c r="K57" i="1"/>
  <c r="K55" i="1"/>
  <c r="K53" i="1"/>
  <c r="K51" i="1"/>
  <c r="K49" i="1"/>
  <c r="K47" i="1"/>
  <c r="K45" i="1"/>
  <c r="K43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0" i="1" l="1"/>
  <c r="K42" i="1"/>
  <c r="K44" i="1"/>
  <c r="K46" i="1"/>
  <c r="K48" i="1"/>
  <c r="K50" i="1"/>
  <c r="K52" i="1"/>
  <c r="K54" i="1"/>
  <c r="K56" i="1"/>
</calcChain>
</file>

<file path=xl/sharedStrings.xml><?xml version="1.0" encoding="utf-8"?>
<sst xmlns="http://schemas.openxmlformats.org/spreadsheetml/2006/main" count="47" uniqueCount="39">
  <si>
    <t>ИТОГО сотрудников</t>
  </si>
  <si>
    <t>Из них в декретном отпуске</t>
  </si>
  <si>
    <t>Ф.И.О.</t>
  </si>
  <si>
    <t>*</t>
  </si>
  <si>
    <t>П</t>
  </si>
  <si>
    <t>осн</t>
  </si>
  <si>
    <t>доп</t>
  </si>
  <si>
    <t>кда</t>
  </si>
  <si>
    <t>соц</t>
  </si>
  <si>
    <t>б/о</t>
  </si>
  <si>
    <t>уч.</t>
  </si>
  <si>
    <t>дон</t>
  </si>
  <si>
    <t>с</t>
  </si>
  <si>
    <t>по</t>
  </si>
  <si>
    <t>Государственные праздники ЛНР</t>
  </si>
  <si>
    <t>Даты праздников</t>
  </si>
  <si>
    <t>Название</t>
  </si>
  <si>
    <t>Число18</t>
  </si>
  <si>
    <t>Число19</t>
  </si>
  <si>
    <t>Число20</t>
  </si>
  <si>
    <t>Месяц</t>
  </si>
  <si>
    <t>Новый год</t>
  </si>
  <si>
    <t xml:space="preserve">январь </t>
  </si>
  <si>
    <t>Рождество</t>
  </si>
  <si>
    <t>День Армии</t>
  </si>
  <si>
    <t>февраль</t>
  </si>
  <si>
    <t>Международный женский день</t>
  </si>
  <si>
    <t>март</t>
  </si>
  <si>
    <t>Пасха</t>
  </si>
  <si>
    <t>апрель</t>
  </si>
  <si>
    <t>День международной солидарности</t>
  </si>
  <si>
    <t>май</t>
  </si>
  <si>
    <t>День победы</t>
  </si>
  <si>
    <t>День ЛНР</t>
  </si>
  <si>
    <t>Троица</t>
  </si>
  <si>
    <t>июнь</t>
  </si>
  <si>
    <t>День единения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</si>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</sst>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2" borderId="0" xfId="0" applyFill="1" applyAlignment="1">
      <alignment horizontal="left" wrapText="1" indent="1"/>
    </xf>
    <xf numFmtId="1" fontId="3" fillId="0" borderId="0" xfId="0" applyNumberFormat="1" applyFont="1"/>
    <xf numFmtId="14" fontId="3" fillId="0" borderId="0" xfId="0" applyNumberFormat="1" applyFont="1"/>
    <xf numFmtId="0" fontId="4" fillId="3" borderId="0" xfId="0" applyFont="1" applyFill="1"/>
    <xf numFmtId="0" fontId="5" fillId="3" borderId="0" xfId="0" applyFont="1" applyFill="1" applyAlignment="1">
      <alignment horizontal="left" wrapText="1" indent="1"/>
    </xf>
    <xf numFmtId="1" fontId="5" fillId="3" borderId="0" xfId="0" applyNumberFormat="1" applyFont="1" applyFill="1"/>
    <xf numFmtId="14" fontId="5" fillId="3" borderId="0" xfId="0" applyNumberFormat="1" applyFont="1" applyFill="1"/>
    <xf numFmtId="0" fontId="6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14" fontId="0" fillId="5" borderId="5" xfId="0" applyNumberForma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/>
    <xf numFmtId="1" fontId="8" fillId="6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14" fontId="0" fillId="0" borderId="2" xfId="0" applyNumberFormat="1" applyBorder="1"/>
    <xf numFmtId="0" fontId="0" fillId="0" borderId="0" xfId="0" applyFont="1"/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&#1046;&#1040;&#1043;&#1048;&#1055;&#1040;&#1056;&#1054;&#1042;&#1040;%20&#1051;/&#1059;&#1076;&#1086;&#1089;&#1090;&#1086;&#1074;&#1077;&#108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зв. СПАСАТЕЛЬ"/>
      <sheetName val="паспорт РФ"/>
      <sheetName val="жетоны, удост, книж. спасат."/>
      <sheetName val="основной"/>
      <sheetName val="График отпусков 2019"/>
      <sheetName val="График отпусков 2020"/>
      <sheetName val="Лист3"/>
      <sheetName val="гос.праздники"/>
      <sheetName val="Лист6"/>
      <sheetName val="отпуск новые"/>
      <sheetName val="водители"/>
      <sheetName val="телефоны"/>
      <sheetName val="Лист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L6" sqref="L6"/>
    </sheetView>
  </sheetViews>
  <sheetFormatPr defaultRowHeight="15" x14ac:dyDescent="0.25"/>
  <cols>
    <col min="1" max="1" width="33.7109375" style="1" customWidth="1"/>
    <col min="2" max="2" width="3.42578125" style="2" customWidth="1"/>
    <col min="3" max="8" width="3.42578125" style="3" customWidth="1"/>
    <col min="9" max="9" width="3.5703125" style="3" customWidth="1"/>
    <col min="10" max="10" width="10.28515625" style="4" customWidth="1"/>
    <col min="11" max="11" width="10.140625" style="4" bestFit="1" customWidth="1"/>
    <col min="12" max="12" width="12.140625" customWidth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5"/>
      <c r="B3" s="6"/>
      <c r="C3" s="7"/>
      <c r="D3" s="7"/>
      <c r="E3" s="7"/>
      <c r="F3" s="7"/>
      <c r="G3" s="7"/>
      <c r="H3" s="7"/>
      <c r="I3" s="7"/>
      <c r="J3" s="8"/>
      <c r="K3" s="8"/>
    </row>
    <row r="4" spans="1:12" ht="21" x14ac:dyDescent="0.25">
      <c r="A4" s="9" t="s">
        <v>2</v>
      </c>
      <c r="B4" s="31">
        <v>43556</v>
      </c>
      <c r="C4" s="32"/>
      <c r="D4" s="32"/>
      <c r="E4" s="32"/>
      <c r="F4" s="32"/>
      <c r="G4" s="32"/>
      <c r="H4" s="32"/>
      <c r="I4" s="32"/>
      <c r="J4" s="32"/>
      <c r="K4" s="33"/>
    </row>
    <row r="5" spans="1:12" ht="24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3" t="s">
        <v>10</v>
      </c>
      <c r="I5" s="13" t="s">
        <v>11</v>
      </c>
      <c r="J5" s="14" t="s">
        <v>12</v>
      </c>
      <c r="K5" s="14" t="s">
        <v>13</v>
      </c>
    </row>
    <row r="6" spans="1:12" x14ac:dyDescent="0.25">
      <c r="A6" s="15"/>
      <c r="B6" s="16"/>
      <c r="C6" s="17">
        <v>14</v>
      </c>
      <c r="D6" s="17"/>
      <c r="E6" s="17"/>
      <c r="F6" s="17"/>
      <c r="G6" s="18"/>
      <c r="H6" s="18"/>
      <c r="I6" s="18"/>
      <c r="J6" s="19">
        <v>43556</v>
      </c>
      <c r="K6" s="19">
        <f>IF(J6&gt;0,J6+(C6+D6+F6+G6+H6+I6)-1-SUMPRODUCT(-(--TEXT(гос.праздники!$F$3:$G$14-J6,"0;99")&lt;=(C6+D6+F6))),"")</f>
        <v>43569</v>
      </c>
      <c r="L6" s="39">
        <f>WORKDAY.INTL(J6,SUM(C6:I6)-1,"0000000",гос.праздники!$F$3:$H$14)</f>
        <v>43569</v>
      </c>
    </row>
    <row r="7" spans="1:12" x14ac:dyDescent="0.25">
      <c r="A7" s="15"/>
      <c r="B7" s="16"/>
      <c r="C7" s="17">
        <v>14</v>
      </c>
      <c r="D7" s="20"/>
      <c r="E7" s="20"/>
      <c r="F7" s="20"/>
      <c r="G7" s="21"/>
      <c r="H7" s="21"/>
      <c r="I7" s="21"/>
      <c r="J7" s="19">
        <v>43572</v>
      </c>
      <c r="K7" s="19">
        <f>IF(J7&gt;0,J7+(C7+D7+F7+G7+H7+I7)-1-SUMPRODUCT(-(--TEXT(гос.праздники!$F$3:$G$14-J7,"0;99")&lt;=(C7+D7+F7))),"")</f>
        <v>43587</v>
      </c>
      <c r="L7" s="39">
        <f>WORKDAY.INTL(J7,SUM(C7:I7)-1,"0000000",гос.праздники!$F$3:$H$14)</f>
        <v>43587</v>
      </c>
    </row>
    <row r="8" spans="1:12" x14ac:dyDescent="0.25">
      <c r="A8" s="15"/>
      <c r="B8" s="16"/>
      <c r="C8" s="20">
        <v>14</v>
      </c>
      <c r="D8" s="20"/>
      <c r="E8" s="20"/>
      <c r="F8" s="20"/>
      <c r="G8" s="21"/>
      <c r="H8" s="21"/>
      <c r="I8" s="21"/>
      <c r="J8" s="19">
        <v>43570</v>
      </c>
      <c r="K8" s="19">
        <f>IF(J8&gt;0,J8+(C8+D8+F8+G8+H8+I8)-1-SUMPRODUCT(-(--TEXT(гос.праздники!$F$3:$G$14-J8,"0;99")&lt;=(C8+D8+F8))),"")</f>
        <v>43584</v>
      </c>
      <c r="L8" s="39">
        <f>WORKDAY.INTL(J8,SUM(C8:I8)-1,"0000000",гос.праздники!$F$3:$H$14)</f>
        <v>43584</v>
      </c>
    </row>
    <row r="9" spans="1:12" x14ac:dyDescent="0.25">
      <c r="A9" s="15"/>
      <c r="B9" s="16"/>
      <c r="C9" s="20">
        <v>14</v>
      </c>
      <c r="D9" s="20"/>
      <c r="E9" s="20"/>
      <c r="F9" s="20"/>
      <c r="G9" s="21"/>
      <c r="H9" s="21"/>
      <c r="I9" s="21"/>
      <c r="J9" s="19">
        <v>43563</v>
      </c>
      <c r="K9" s="19">
        <f>IF(J9&gt;0,J9+(C9+D9+F9+G9+H9+I9)-1-SUMPRODUCT(-(--TEXT(гос.праздники!$F$3:$G$14-J9,"0;99")&lt;=(C9+D9+F9))),"")</f>
        <v>43576</v>
      </c>
      <c r="L9" s="39">
        <f>WORKDAY.INTL(J9,SUM(C9:I9)-1,"0000000",гос.праздники!$F$3:$H$14)</f>
        <v>43576</v>
      </c>
    </row>
    <row r="10" spans="1:12" x14ac:dyDescent="0.25">
      <c r="A10" s="15"/>
      <c r="B10" s="16"/>
      <c r="C10" s="20">
        <v>28</v>
      </c>
      <c r="D10" s="20"/>
      <c r="E10" s="20"/>
      <c r="F10" s="20"/>
      <c r="G10" s="21"/>
      <c r="H10" s="21"/>
      <c r="I10" s="21">
        <v>4</v>
      </c>
      <c r="J10" s="19">
        <v>43556</v>
      </c>
      <c r="K10" s="19">
        <f>IF(J10&gt;0,J10+(C10+D10+F10+G10+H10+I10)-1-SUMPRODUCT(-(--TEXT(гос.праздники!$F$3:$G$14-J10,"0;99")&lt;=(C10+D10+F10))),"")</f>
        <v>43588</v>
      </c>
      <c r="L10" s="39">
        <f>WORKDAY.INTL(J10,SUM(C10:I10)-1,"0000000",гос.праздники!$F$3:$H$14)</f>
        <v>43589</v>
      </c>
    </row>
    <row r="11" spans="1:12" x14ac:dyDescent="0.25">
      <c r="A11" s="22"/>
      <c r="B11" s="16"/>
      <c r="C11" s="20">
        <v>21</v>
      </c>
      <c r="D11" s="20"/>
      <c r="E11" s="20"/>
      <c r="F11" s="20"/>
      <c r="G11" s="21"/>
      <c r="H11" s="21"/>
      <c r="I11" s="21"/>
      <c r="J11" s="19">
        <v>43559</v>
      </c>
      <c r="K11" s="19">
        <f>IF(J11&gt;0,J11+(C11+D11+F11+G11+H11+I11)-1-SUMPRODUCT(-(--TEXT(гос.праздники!$F$3:$G$14-J11,"0;99")&lt;=(C11+D11+F11))),"")</f>
        <v>43579</v>
      </c>
      <c r="L11" s="39">
        <f>WORKDAY.INTL(J11,SUM(C11:I11)-1,"0000000",гос.праздники!$F$3:$H$14)</f>
        <v>43579</v>
      </c>
    </row>
    <row r="12" spans="1:12" x14ac:dyDescent="0.25">
      <c r="A12" s="22"/>
      <c r="B12" s="16"/>
      <c r="C12" s="20">
        <v>14</v>
      </c>
      <c r="D12" s="20"/>
      <c r="E12" s="20"/>
      <c r="F12" s="20"/>
      <c r="G12" s="21"/>
      <c r="H12" s="21"/>
      <c r="I12" s="21"/>
      <c r="J12" s="19">
        <v>43577</v>
      </c>
      <c r="K12" s="19">
        <f>IF(J12&gt;0,J12+(C12+D12+F12+G12+H12+I12)-1-SUMPRODUCT(-(--TEXT(гос.праздники!$F$3:$G$14-J12,"0;99")&lt;=(C12+D12+F12))),"")</f>
        <v>43592</v>
      </c>
      <c r="L12" s="39">
        <f>WORKDAY.INTL(J12,SUM(C12:I12)-1,"0000000",гос.праздники!$F$3:$H$14)</f>
        <v>43592</v>
      </c>
    </row>
    <row r="13" spans="1:12" x14ac:dyDescent="0.25">
      <c r="A13" s="22"/>
      <c r="B13" s="16"/>
      <c r="C13" s="23">
        <v>14</v>
      </c>
      <c r="D13" s="23"/>
      <c r="E13" s="23"/>
      <c r="F13" s="23"/>
      <c r="G13" s="24"/>
      <c r="H13" s="24"/>
      <c r="I13" s="24"/>
      <c r="J13" s="25">
        <v>43579</v>
      </c>
      <c r="K13" s="25">
        <f>IF(J13&gt;0,J13+(C13+D13+F13+G13+H13+I13)-1-SUMPRODUCT(-(--TEXT(гос.праздники!$F$3:$G$14-J13,"0;99")&lt;=(C13+D13+F13)+1)),"")</f>
        <v>43595</v>
      </c>
      <c r="L13" s="39">
        <f>WORKDAY.INTL(J13,SUM(C13:I13)-1,"0000000",гос.праздники!$F$3:$H$14)</f>
        <v>43595</v>
      </c>
    </row>
    <row r="14" spans="1:12" x14ac:dyDescent="0.25">
      <c r="A14" s="15"/>
      <c r="B14" s="16"/>
      <c r="C14" s="20">
        <v>28</v>
      </c>
      <c r="D14" s="20"/>
      <c r="E14" s="20"/>
      <c r="F14" s="20"/>
      <c r="G14" s="21"/>
      <c r="H14" s="21"/>
      <c r="I14" s="21"/>
      <c r="J14" s="19">
        <v>43559</v>
      </c>
      <c r="K14" s="19">
        <f>IF(J14&gt;0,J14+(C14+D14+F14+G14+H14+I14)-1-SUMPRODUCT(-(--TEXT(гос.праздники!$F$3:$G$14-J14,"0;99")&lt;=(C14+D14+F14))),"")</f>
        <v>43588</v>
      </c>
      <c r="L14" s="39">
        <f>WORKDAY.INTL(J14,SUM(C14:I14)-1,"0000000",гос.праздники!$F$3:$H$14)</f>
        <v>43588</v>
      </c>
    </row>
    <row r="15" spans="1:12" x14ac:dyDescent="0.25">
      <c r="A15" s="22"/>
      <c r="B15" s="16"/>
      <c r="C15" s="20">
        <v>14</v>
      </c>
      <c r="D15" s="20"/>
      <c r="E15" s="20"/>
      <c r="F15" s="20"/>
      <c r="G15" s="21"/>
      <c r="H15" s="21"/>
      <c r="I15" s="21"/>
      <c r="J15" s="19">
        <v>43570</v>
      </c>
      <c r="K15" s="19">
        <f>IF(J15&gt;0,J15+(C15+D15+F15+G15+H15+I15)-1-SUMPRODUCT(-(--TEXT(гос.праздники!$F$3:$G$14-J15,"0;99")&lt;=(C15+D15+F15))),"")</f>
        <v>43584</v>
      </c>
      <c r="L15" s="39">
        <f>WORKDAY.INTL(J15,SUM(C15:I15)-1,"0000000",гос.праздники!$F$3:$H$14)</f>
        <v>43584</v>
      </c>
    </row>
    <row r="16" spans="1:12" x14ac:dyDescent="0.25">
      <c r="A16" s="15"/>
      <c r="B16" s="16"/>
      <c r="C16" s="20">
        <v>14</v>
      </c>
      <c r="D16" s="20"/>
      <c r="E16" s="20"/>
      <c r="F16" s="20"/>
      <c r="G16" s="21"/>
      <c r="H16" s="21"/>
      <c r="I16" s="21"/>
      <c r="J16" s="19">
        <v>43556</v>
      </c>
      <c r="K16" s="19">
        <f>IF(J16&gt;0,J16+(C16+D16+F16+G16+H16+I16)-1-SUMPRODUCT(-(--TEXT(гос.праздники!$F$3:$G$14-J16,"0;99")&lt;=(C16+D16+F16))),"")</f>
        <v>43569</v>
      </c>
      <c r="L16" s="39">
        <f>WORKDAY.INTL(J16,SUM(C16:I16)-1,"0000000",гос.праздники!$F$3:$H$14)</f>
        <v>43569</v>
      </c>
    </row>
    <row r="17" spans="1:12" x14ac:dyDescent="0.25">
      <c r="A17" s="15"/>
      <c r="B17" s="16"/>
      <c r="C17" s="20">
        <v>14</v>
      </c>
      <c r="D17" s="20"/>
      <c r="E17" s="20"/>
      <c r="F17" s="20"/>
      <c r="G17" s="21"/>
      <c r="H17" s="21"/>
      <c r="I17" s="21"/>
      <c r="J17" s="19">
        <v>43570</v>
      </c>
      <c r="K17" s="19">
        <f>IF(J17&gt;0,J17+(C17+D17+F17+G17+H17+I17)-1-SUMPRODUCT(-(--TEXT(гос.праздники!$F$3:$G$14-J17,"0;99")&lt;=(C17+D17+F17))),"")</f>
        <v>43584</v>
      </c>
      <c r="L17" s="39">
        <f>WORKDAY.INTL(J17,SUM(C17:I17)-1,"0000000",гос.праздники!$F$3:$H$14)</f>
        <v>43584</v>
      </c>
    </row>
    <row r="18" spans="1:12" x14ac:dyDescent="0.25">
      <c r="A18" s="15"/>
      <c r="B18" s="16"/>
      <c r="C18" s="20">
        <v>14</v>
      </c>
      <c r="D18" s="20"/>
      <c r="E18" s="20"/>
      <c r="F18" s="20"/>
      <c r="G18" s="21"/>
      <c r="H18" s="21"/>
      <c r="I18" s="21"/>
      <c r="J18" s="19">
        <v>43570</v>
      </c>
      <c r="K18" s="19">
        <f>IF(J18&gt;0,J18+(C18+D18+F18+G18+H18+I18)-1-SUMPRODUCT(-(--TEXT(гос.праздники!$F$3:$G$14-J18,"0;99")&lt;=(C18+D18+F18))),"")</f>
        <v>43584</v>
      </c>
      <c r="L18" s="39">
        <f>WORKDAY.INTL(J18,SUM(C18:I18)-1,"0000000",гос.праздники!$F$3:$H$14)</f>
        <v>43584</v>
      </c>
    </row>
    <row r="19" spans="1:12" x14ac:dyDescent="0.25">
      <c r="A19" s="15"/>
      <c r="B19" s="16"/>
      <c r="C19" s="20">
        <v>14</v>
      </c>
      <c r="D19" s="20"/>
      <c r="E19" s="20"/>
      <c r="F19" s="20"/>
      <c r="G19" s="21"/>
      <c r="H19" s="21"/>
      <c r="I19" s="21"/>
      <c r="J19" s="19">
        <v>43563</v>
      </c>
      <c r="K19" s="19">
        <f>IF(J19&gt;0,J19+(C19+D19+F19+G19+H19+I19)-1-SUMPRODUCT(-(--TEXT(гос.праздники!$F$3:$G$14-J19,"0;99")&lt;=(C19+D19+F19))),"")</f>
        <v>43576</v>
      </c>
      <c r="L19" s="39">
        <f>WORKDAY.INTL(J19,SUM(C19:I19)-1,"0000000",гос.праздники!$F$3:$H$14)</f>
        <v>43576</v>
      </c>
    </row>
    <row r="20" spans="1:12" x14ac:dyDescent="0.25">
      <c r="A20" s="15"/>
      <c r="B20" s="16"/>
      <c r="C20" s="20">
        <v>14</v>
      </c>
      <c r="D20" s="20"/>
      <c r="E20" s="20"/>
      <c r="F20" s="20"/>
      <c r="G20" s="21"/>
      <c r="H20" s="21"/>
      <c r="I20" s="21"/>
      <c r="J20" s="19">
        <v>43556</v>
      </c>
      <c r="K20" s="19">
        <f>IF(J20&gt;0,J20+(C20+D20+F20+G20+H20+I20)-1-SUMPRODUCT(-(--TEXT(гос.праздники!$F$3:$G$14-J20,"0;99")&lt;=(C20+D20+F20))),"")</f>
        <v>43569</v>
      </c>
      <c r="L20" s="39">
        <f>WORKDAY.INTL(J20,SUM(C20:I20)-1,"0000000",гос.праздники!$F$3:$H$14)</f>
        <v>43569</v>
      </c>
    </row>
    <row r="21" spans="1:12" x14ac:dyDescent="0.25">
      <c r="A21" s="15"/>
      <c r="B21" s="16"/>
      <c r="C21" s="20">
        <v>14</v>
      </c>
      <c r="D21" s="20"/>
      <c r="E21" s="20"/>
      <c r="F21" s="20"/>
      <c r="G21" s="21"/>
      <c r="H21" s="21"/>
      <c r="I21" s="21"/>
      <c r="J21" s="19">
        <v>43570</v>
      </c>
      <c r="K21" s="19">
        <f>IF(J21&gt;0,J21+(C21+D21+F21+G21+H21+I21)-1-SUMPRODUCT(-(--TEXT(гос.праздники!$F$3:$G$14-J21,"0;99")&lt;=(C21+D21+F21))),"")</f>
        <v>43584</v>
      </c>
      <c r="L21" s="39">
        <f>WORKDAY.INTL(J21,SUM(C21:I21)-1,"0000000",гос.праздники!$F$3:$H$14)</f>
        <v>43584</v>
      </c>
    </row>
    <row r="22" spans="1:12" x14ac:dyDescent="0.25">
      <c r="A22" s="15"/>
      <c r="B22" s="16"/>
      <c r="C22" s="20">
        <v>28</v>
      </c>
      <c r="D22" s="20"/>
      <c r="E22" s="20"/>
      <c r="F22" s="20"/>
      <c r="G22" s="21"/>
      <c r="H22" s="21"/>
      <c r="I22" s="21"/>
      <c r="J22" s="19">
        <v>43561</v>
      </c>
      <c r="K22" s="19">
        <f>IF(J22&gt;0,J22+(C22+D22+F22+G22+H22+I22)-1-SUMPRODUCT(-(--TEXT(гос.праздники!$F$3:$G$14-J22,"0;99")&lt;=(C22+D22+F22))),"")</f>
        <v>43590</v>
      </c>
      <c r="L22" s="39">
        <f>WORKDAY.INTL(J22,SUM(C22:I22)-1,"0000000",гос.праздники!$F$3:$H$14)</f>
        <v>43590</v>
      </c>
    </row>
    <row r="23" spans="1:12" x14ac:dyDescent="0.25">
      <c r="A23" s="15"/>
      <c r="B23" s="16"/>
      <c r="C23" s="20">
        <v>7</v>
      </c>
      <c r="D23" s="20"/>
      <c r="E23" s="20"/>
      <c r="F23" s="20"/>
      <c r="G23" s="21"/>
      <c r="H23" s="21"/>
      <c r="I23" s="21"/>
      <c r="J23" s="19">
        <v>43577</v>
      </c>
      <c r="K23" s="19">
        <f>IF(J23&gt;0,J23+(C23+D23+F23+G23+H23+I23)-1-SUMPRODUCT(-(--TEXT(гос.праздники!$F$3:$G$14-J23,"0;99")&lt;=(C23+D23+F23))),"")</f>
        <v>43584</v>
      </c>
      <c r="L23" s="39">
        <f>WORKDAY.INTL(J23,SUM(C23:I23)-1,"0000000",гос.праздники!$F$3:$H$14)</f>
        <v>43584</v>
      </c>
    </row>
    <row r="24" spans="1:12" x14ac:dyDescent="0.25">
      <c r="A24" s="15"/>
      <c r="B24" s="16"/>
      <c r="C24" s="20">
        <v>14</v>
      </c>
      <c r="D24" s="20"/>
      <c r="E24" s="20"/>
      <c r="F24" s="20"/>
      <c r="G24" s="21"/>
      <c r="H24" s="21"/>
      <c r="I24" s="21"/>
      <c r="J24" s="19">
        <v>43585</v>
      </c>
      <c r="K24" s="19">
        <f>IF(J24&gt;0,J24+(C24+D24+F24+G24+H24+I24)-1-SUMPRODUCT(-(--TEXT(гос.праздники!$F$3:$G$14-J24,"0;99")&lt;=(C24+D24+F24))),"")</f>
        <v>43601</v>
      </c>
      <c r="L24" s="39">
        <f>WORKDAY.INTL(J24,SUM(C24:I24)-1,"0000000",гос.праздники!$F$3:$H$14)</f>
        <v>43601</v>
      </c>
    </row>
    <row r="25" spans="1:12" x14ac:dyDescent="0.25">
      <c r="A25" s="15"/>
      <c r="B25" s="16"/>
      <c r="C25" s="20">
        <v>14</v>
      </c>
      <c r="D25" s="20"/>
      <c r="E25" s="20"/>
      <c r="F25" s="20"/>
      <c r="G25" s="21"/>
      <c r="H25" s="21"/>
      <c r="I25" s="21"/>
      <c r="J25" s="19">
        <v>43570</v>
      </c>
      <c r="K25" s="19">
        <f>IF(J25&gt;0,J25+(C25+D25+F25+G25+H25+I25)-1-SUMPRODUCT(-(--TEXT(гос.праздники!$F$3:$G$14-J25,"0;99")&lt;=(C25+D25+F25))),"")</f>
        <v>43584</v>
      </c>
      <c r="L25" s="39">
        <f>WORKDAY.INTL(J25,SUM(C25:I25)-1,"0000000",гос.праздники!$F$3:$H$14)</f>
        <v>43584</v>
      </c>
    </row>
    <row r="26" spans="1:12" x14ac:dyDescent="0.25">
      <c r="A26" s="15"/>
      <c r="B26" s="16"/>
      <c r="C26" s="20">
        <v>14</v>
      </c>
      <c r="D26" s="20"/>
      <c r="E26" s="20"/>
      <c r="F26" s="20"/>
      <c r="G26" s="21"/>
      <c r="H26" s="21"/>
      <c r="I26" s="21"/>
      <c r="J26" s="19">
        <v>43570</v>
      </c>
      <c r="K26" s="19">
        <f>IF(J26&gt;0,J26+(C26+D26+F26+G26+H26+I26)-1-SUMPRODUCT(-(--TEXT(гос.праздники!$F$3:$G$14-J26,"0;99")&lt;=(C26+D26+F26))),"")</f>
        <v>43584</v>
      </c>
      <c r="L26" s="39">
        <f>WORKDAY.INTL(J26,SUM(C26:I26)-1,"0000000",гос.праздники!$F$3:$H$14)</f>
        <v>43584</v>
      </c>
    </row>
    <row r="27" spans="1:12" x14ac:dyDescent="0.25">
      <c r="A27" s="15"/>
      <c r="B27" s="16"/>
      <c r="C27" s="20">
        <v>14</v>
      </c>
      <c r="D27" s="20"/>
      <c r="E27" s="20"/>
      <c r="F27" s="20"/>
      <c r="G27" s="21"/>
      <c r="H27" s="21"/>
      <c r="I27" s="21"/>
      <c r="J27" s="19">
        <v>43563</v>
      </c>
      <c r="K27" s="19">
        <f>IF(J27&gt;0,J27+(C27+D27+F27+G27+H27+I27)-1-SUMPRODUCT(-(--TEXT(гос.праздники!$F$3:$G$14-J27,"0;99")&lt;=(C27+D27+F27))),"")</f>
        <v>43576</v>
      </c>
      <c r="L27" s="39">
        <f>WORKDAY.INTL(J27,SUM(C27:I27)-1,"0000000",гос.праздники!$F$3:$H$14)</f>
        <v>43576</v>
      </c>
    </row>
    <row r="28" spans="1:12" x14ac:dyDescent="0.25">
      <c r="A28" s="15"/>
      <c r="B28" s="16"/>
      <c r="C28" s="20">
        <v>21</v>
      </c>
      <c r="D28" s="20"/>
      <c r="E28" s="20"/>
      <c r="F28" s="20"/>
      <c r="G28" s="21"/>
      <c r="H28" s="21"/>
      <c r="I28" s="21"/>
      <c r="J28" s="19">
        <v>43571</v>
      </c>
      <c r="K28" s="19">
        <f>IF(J28&gt;0,J28+(C28+D28+F28+G28+H28+I28)-1-SUMPRODUCT(-(--TEXT(гос.праздники!$F$3:$G$14-J28,"0;99")&lt;=(C28+D28+F28))),"")</f>
        <v>43593</v>
      </c>
      <c r="L28" s="39">
        <f>WORKDAY.INTL(J28,SUM(C28:I28)-1,"0000000",гос.праздники!$F$3:$H$14)</f>
        <v>43593</v>
      </c>
    </row>
    <row r="29" spans="1:12" x14ac:dyDescent="0.25">
      <c r="A29" s="15"/>
      <c r="B29" s="16"/>
      <c r="C29" s="20">
        <v>14</v>
      </c>
      <c r="D29" s="20"/>
      <c r="E29" s="20"/>
      <c r="F29" s="20"/>
      <c r="G29" s="21"/>
      <c r="H29" s="21"/>
      <c r="I29" s="21"/>
      <c r="J29" s="19">
        <v>43556</v>
      </c>
      <c r="K29" s="19">
        <f>IF(J29&gt;0,J29+(C29+D29+F29+G29+H29+I29)-1-SUMPRODUCT(-(--TEXT(гос.праздники!$F$3:$G$14-J29,"0;99")&lt;=(C29+D29+F29))),"")</f>
        <v>43569</v>
      </c>
      <c r="L29" s="39">
        <f>WORKDAY.INTL(J29,SUM(C29:I29)-1,"0000000",гос.праздники!$F$3:$H$14)</f>
        <v>43569</v>
      </c>
    </row>
    <row r="30" spans="1:12" x14ac:dyDescent="0.25">
      <c r="A30" s="15"/>
      <c r="B30" s="16"/>
      <c r="C30" s="20">
        <v>21</v>
      </c>
      <c r="D30" s="20"/>
      <c r="E30" s="20"/>
      <c r="F30" s="20"/>
      <c r="G30" s="21"/>
      <c r="H30" s="21"/>
      <c r="I30" s="21"/>
      <c r="J30" s="19">
        <v>43564</v>
      </c>
      <c r="K30" s="19">
        <f>IF(J30&gt;0,J30+(C30+D30+F30+G30+H30+I30)-1-SUMPRODUCT(-(--TEXT(гос.праздники!$F$3:$G$14-J30,"0;99")&lt;=(C30+D30+F30))),"")</f>
        <v>43585</v>
      </c>
      <c r="L30" s="39">
        <f>WORKDAY.INTL(J30,SUM(C30:I30)-1,"0000000",гос.праздники!$F$3:$H$14)</f>
        <v>43585</v>
      </c>
    </row>
    <row r="31" spans="1:12" x14ac:dyDescent="0.25">
      <c r="A31" s="15"/>
      <c r="B31" s="16"/>
      <c r="C31" s="20">
        <v>28</v>
      </c>
      <c r="D31" s="20"/>
      <c r="E31" s="20"/>
      <c r="F31" s="20"/>
      <c r="G31" s="21"/>
      <c r="H31" s="21"/>
      <c r="I31" s="21"/>
      <c r="J31" s="19">
        <v>43559</v>
      </c>
      <c r="K31" s="19">
        <f>IF(J31&gt;0,J31+(C31+D31+F31+G31+H31+I31)-1-SUMPRODUCT(-(--TEXT(гос.праздники!$F$3:$G$14-J31,"0;99")&lt;=(C31+D31+F31))),"")</f>
        <v>43588</v>
      </c>
      <c r="L31" s="39">
        <f>WORKDAY.INTL(J31,SUM(C31:I31)-1,"0000000",гос.праздники!$F$3:$H$14)</f>
        <v>43588</v>
      </c>
    </row>
    <row r="32" spans="1:12" x14ac:dyDescent="0.25">
      <c r="A32" s="15"/>
      <c r="B32" s="16"/>
      <c r="C32" s="20">
        <v>7</v>
      </c>
      <c r="D32" s="20"/>
      <c r="E32" s="20"/>
      <c r="F32" s="20"/>
      <c r="G32" s="21"/>
      <c r="H32" s="21"/>
      <c r="I32" s="21"/>
      <c r="J32" s="19">
        <v>43569</v>
      </c>
      <c r="K32" s="19">
        <f>IF(J32&gt;0,J32+(C32+D32+F32+G32+H32+I32)-1-SUMPRODUCT(-(--TEXT(гос.праздники!$F$3:$G$14-J32,"0;99")&lt;=(C32+D32+F32))),"")</f>
        <v>43575</v>
      </c>
      <c r="L32" s="39">
        <f>WORKDAY.INTL(J32,SUM(C32:I32)-1,"0000000",гос.праздники!$F$3:$H$14)</f>
        <v>43575</v>
      </c>
    </row>
    <row r="33" spans="1:12" x14ac:dyDescent="0.25">
      <c r="A33" s="15"/>
      <c r="B33" s="16"/>
      <c r="C33" s="20">
        <v>14</v>
      </c>
      <c r="D33" s="20"/>
      <c r="E33" s="20"/>
      <c r="F33" s="20"/>
      <c r="G33" s="21"/>
      <c r="H33" s="21"/>
      <c r="I33" s="21"/>
      <c r="J33" s="19">
        <v>43571</v>
      </c>
      <c r="K33" s="19">
        <f>IF(J33&gt;0,J33+(C33+D33+F33+G33+H33+I33)-1-SUMPRODUCT(-(--TEXT(гос.праздники!$F$3:$G$14-J33,"0;99")&lt;=(C33+D33+F33))),"")</f>
        <v>43585</v>
      </c>
      <c r="L33" s="39">
        <f>WORKDAY.INTL(J33,SUM(C33:I33)-1,"0000000",гос.праздники!$F$3:$H$14)</f>
        <v>43585</v>
      </c>
    </row>
    <row r="34" spans="1:12" x14ac:dyDescent="0.25">
      <c r="A34" s="15"/>
      <c r="B34" s="16"/>
      <c r="C34" s="20">
        <v>14</v>
      </c>
      <c r="D34" s="20"/>
      <c r="E34" s="20"/>
      <c r="F34" s="20"/>
      <c r="G34" s="21"/>
      <c r="H34" s="21"/>
      <c r="I34" s="21"/>
      <c r="J34" s="19">
        <v>43572</v>
      </c>
      <c r="K34" s="19">
        <f>IF(J34&gt;0,J34+(C34+D34+F34+G34+H34+I34)-1-SUMPRODUCT(-(--TEXT(гос.праздники!$F$3:$G$14-J34,"0;99")&lt;=(C34+D34+F34))),"")</f>
        <v>43587</v>
      </c>
      <c r="L34" s="39">
        <f>WORKDAY.INTL(J34,SUM(C34:I34)-1,"0000000",гос.праздники!$F$3:$H$14)</f>
        <v>43587</v>
      </c>
    </row>
    <row r="35" spans="1:12" x14ac:dyDescent="0.25">
      <c r="A35" s="15"/>
      <c r="B35" s="16"/>
      <c r="C35" s="20">
        <v>7</v>
      </c>
      <c r="D35" s="20"/>
      <c r="E35" s="20"/>
      <c r="F35" s="20"/>
      <c r="G35" s="21"/>
      <c r="H35" s="21"/>
      <c r="I35" s="21"/>
      <c r="J35" s="19">
        <v>43567</v>
      </c>
      <c r="K35" s="19">
        <f>IF(J35&gt;0,J35+(C35+D35+F35+G35+H35+I35)-1-SUMPRODUCT(-(--TEXT(гос.праздники!$F$3:$G$14-J35,"0;99")&lt;=(C35+D35+F35))),"")</f>
        <v>43573</v>
      </c>
      <c r="L35" s="39">
        <f>WORKDAY.INTL(J35,SUM(C35:I35)-1,"0000000",гос.праздники!$F$3:$H$14)</f>
        <v>43573</v>
      </c>
    </row>
    <row r="36" spans="1:12" x14ac:dyDescent="0.25">
      <c r="A36" s="15"/>
      <c r="B36" s="16"/>
      <c r="C36" s="20">
        <v>15</v>
      </c>
      <c r="D36" s="20"/>
      <c r="E36" s="20"/>
      <c r="F36" s="20"/>
      <c r="G36" s="21"/>
      <c r="H36" s="21"/>
      <c r="I36" s="21"/>
      <c r="J36" s="19">
        <v>43573</v>
      </c>
      <c r="K36" s="19">
        <f>IF(J36&gt;0,J36+(C36+D36+F36+G36+H36+I36)-1-SUMPRODUCT(-(--TEXT(гос.праздники!$F$3:$G$14-J36,"0;99")&lt;=(C36+D36+F36))),"")</f>
        <v>43589</v>
      </c>
      <c r="L36" s="39">
        <f>WORKDAY.INTL(J36,SUM(C36:I36)-1,"0000000",гос.праздники!$F$3:$H$14)</f>
        <v>43589</v>
      </c>
    </row>
    <row r="37" spans="1:12" x14ac:dyDescent="0.25">
      <c r="A37" s="15"/>
      <c r="B37" s="16"/>
      <c r="C37" s="20">
        <v>21</v>
      </c>
      <c r="D37" s="20"/>
      <c r="E37" s="20"/>
      <c r="F37" s="20"/>
      <c r="G37" s="21"/>
      <c r="H37" s="21"/>
      <c r="I37" s="21"/>
      <c r="J37" s="19">
        <v>43573</v>
      </c>
      <c r="K37" s="19">
        <f>IF(J37&gt;0,J37+(C37+D37+F37+G37+H37+I37)-1-SUMPRODUCT(-(--TEXT(гос.праздники!$F$3:$G$14-J37,"0;99")&lt;=(C37+D37+F37))),"")</f>
        <v>43596</v>
      </c>
      <c r="L37" s="39">
        <f>WORKDAY.INTL(J37,SUM(C37:I37)-1,"0000000",гос.праздники!$F$3:$H$14)</f>
        <v>43596</v>
      </c>
    </row>
    <row r="38" spans="1:12" x14ac:dyDescent="0.25">
      <c r="A38" s="15"/>
      <c r="B38" s="16"/>
      <c r="C38" s="20">
        <v>14</v>
      </c>
      <c r="D38" s="20"/>
      <c r="E38" s="20"/>
      <c r="F38" s="20"/>
      <c r="G38" s="21"/>
      <c r="H38" s="21"/>
      <c r="I38" s="21"/>
      <c r="J38" s="19">
        <v>43570</v>
      </c>
      <c r="K38" s="19">
        <f>IF(J38&gt;0,J38+(C38+D38+F38+G38+H38+I38)-1-SUMPRODUCT(-(--TEXT(гос.праздники!$F$3:$G$14-J38,"0;99")&lt;=(C38+D38+F38))),"")</f>
        <v>43584</v>
      </c>
      <c r="L38" s="39">
        <f>WORKDAY.INTL(J38,SUM(C38:I38)-1,"0000000",гос.праздники!$F$3:$H$14)</f>
        <v>43584</v>
      </c>
    </row>
    <row r="39" spans="1:12" x14ac:dyDescent="0.25">
      <c r="A39" s="15"/>
      <c r="B39" s="16"/>
      <c r="C39" s="20">
        <v>21</v>
      </c>
      <c r="D39" s="20"/>
      <c r="E39" s="20"/>
      <c r="F39" s="20"/>
      <c r="G39" s="21"/>
      <c r="H39" s="21"/>
      <c r="I39" s="21"/>
      <c r="J39" s="19">
        <v>43582</v>
      </c>
      <c r="K39" s="19">
        <f>IF(J39&gt;0,J39+(C39+D39+F39+G39+H39+I39)-1-SUMPRODUCT(-(--TEXT(гос.праздники!$F$3:$G$14-J39,"0;99")&lt;=(C39+D39+F39))),"")</f>
        <v>43606</v>
      </c>
      <c r="L39" s="39">
        <f>WORKDAY.INTL(J39,SUM(C39:I39)-1,"0000000",гос.праздники!$F$3:$H$14)</f>
        <v>43606</v>
      </c>
    </row>
    <row r="40" spans="1:12" x14ac:dyDescent="0.25">
      <c r="A40" s="15"/>
      <c r="B40" s="16"/>
      <c r="C40" s="20">
        <v>28</v>
      </c>
      <c r="D40" s="20"/>
      <c r="E40" s="20"/>
      <c r="F40" s="20"/>
      <c r="G40" s="21"/>
      <c r="H40" s="21"/>
      <c r="I40" s="21"/>
      <c r="J40" s="19">
        <v>43571</v>
      </c>
      <c r="K40" s="19">
        <f>IF(J40&gt;0,J40+(C40+D40+F40+G40+H40+I40)-1-SUMPRODUCT(-(--TEXT(гос.праздники!$F$3:$G$14-J40,"0;99")&lt;=(C40+D40+F40))),"")</f>
        <v>43602</v>
      </c>
      <c r="L40" s="39">
        <f>WORKDAY.INTL(J40,SUM(C40:I40)-1,"0000000",гос.праздники!$F$3:$H$14)</f>
        <v>43602</v>
      </c>
    </row>
    <row r="41" spans="1:12" x14ac:dyDescent="0.25">
      <c r="A41" s="15"/>
      <c r="B41" s="16"/>
      <c r="C41" s="20">
        <v>28</v>
      </c>
      <c r="D41" s="20"/>
      <c r="E41" s="20"/>
      <c r="F41" s="20"/>
      <c r="G41" s="21"/>
      <c r="H41" s="21"/>
      <c r="I41" s="21"/>
      <c r="J41" s="19">
        <v>43556</v>
      </c>
      <c r="K41" s="19">
        <f>IF(J41&gt;0,J41+(C41+D41+F41+G41+H41+I41)-1-SUMPRODUCT(-(--TEXT(гос.праздники!$F$3:$G$14-J41,"0;99")&lt;=(C41+D41+F41))),"")</f>
        <v>43584</v>
      </c>
      <c r="L41" s="39">
        <f>WORKDAY.INTL(J41,SUM(C41:I41)-1,"0000000",гос.праздники!$F$3:$H$14)</f>
        <v>43584</v>
      </c>
    </row>
    <row r="42" spans="1:12" x14ac:dyDescent="0.25">
      <c r="A42" s="15"/>
      <c r="B42" s="16"/>
      <c r="C42" s="20">
        <v>14</v>
      </c>
      <c r="D42" s="20"/>
      <c r="E42" s="20"/>
      <c r="F42" s="20"/>
      <c r="G42" s="21"/>
      <c r="H42" s="21"/>
      <c r="I42" s="21"/>
      <c r="J42" s="19">
        <v>43575</v>
      </c>
      <c r="K42" s="19">
        <f>IF(J42&gt;0,J42+(C42+D42+F42+G42+H42+I42)-1-SUMPRODUCT(-(--TEXT(гос.праздники!$F$3:$G$14-J42,"0;99")&lt;=(C42+D42+F42))),"")</f>
        <v>43590</v>
      </c>
      <c r="L42" s="39">
        <f>WORKDAY.INTL(J42,SUM(C42:I42)-1,"0000000",гос.праздники!$F$3:$H$14)</f>
        <v>43590</v>
      </c>
    </row>
    <row r="43" spans="1:12" x14ac:dyDescent="0.25">
      <c r="A43" s="15"/>
      <c r="B43" s="16"/>
      <c r="C43" s="20">
        <v>14</v>
      </c>
      <c r="D43" s="20"/>
      <c r="E43" s="20"/>
      <c r="F43" s="20"/>
      <c r="G43" s="21"/>
      <c r="H43" s="21"/>
      <c r="I43" s="21"/>
      <c r="J43" s="19">
        <v>43571</v>
      </c>
      <c r="K43" s="19">
        <f>IF(J43&gt;0,J43+(C43+D43+F43+G43+H43+I43)-1-SUMPRODUCT(-(--TEXT(гос.праздники!$F$3:$G$14-J43,"0;99")&lt;=(C43+D43+F43))),"")</f>
        <v>43585</v>
      </c>
      <c r="L43" s="39">
        <f>WORKDAY.INTL(J43,SUM(C43:I43)-1,"0000000",гос.праздники!$F$3:$H$14)</f>
        <v>43585</v>
      </c>
    </row>
    <row r="44" spans="1:12" x14ac:dyDescent="0.25">
      <c r="A44" s="15"/>
      <c r="B44" s="16"/>
      <c r="C44" s="20">
        <v>21</v>
      </c>
      <c r="D44" s="20"/>
      <c r="E44" s="20"/>
      <c r="F44" s="20"/>
      <c r="G44" s="21"/>
      <c r="H44" s="21"/>
      <c r="I44" s="21"/>
      <c r="J44" s="19">
        <v>43570</v>
      </c>
      <c r="K44" s="19">
        <f>IF(J44&gt;0,J44+(C44+D44+F44+G44+H44+I44)-1-SUMPRODUCT(-(--TEXT(гос.праздники!$F$3:$G$14-J44,"0;99")&lt;=(C44+D44+F44))),"")</f>
        <v>43592</v>
      </c>
      <c r="L44" s="39">
        <f>WORKDAY.INTL(J44,SUM(C44:I44)-1,"0000000",гос.праздники!$F$3:$H$14)</f>
        <v>43592</v>
      </c>
    </row>
    <row r="45" spans="1:12" x14ac:dyDescent="0.25">
      <c r="A45" s="15"/>
      <c r="B45" s="16"/>
      <c r="C45" s="20">
        <v>14</v>
      </c>
      <c r="D45" s="20"/>
      <c r="E45" s="20"/>
      <c r="F45" s="20"/>
      <c r="G45" s="21"/>
      <c r="H45" s="21"/>
      <c r="I45" s="21"/>
      <c r="J45" s="19">
        <v>43560</v>
      </c>
      <c r="K45" s="19">
        <f>IF(J45&gt;0,J45+(C45+D45+F45+G45+H45+I45)-1-SUMPRODUCT(-(--TEXT(гос.праздники!$F$3:$G$14-J45,"0;99")&lt;=(C45+D45+F45))),"")</f>
        <v>43573</v>
      </c>
      <c r="L45" s="39">
        <f>WORKDAY.INTL(J45,SUM(C45:I45)-1,"0000000",гос.праздники!$F$3:$H$14)</f>
        <v>43573</v>
      </c>
    </row>
    <row r="46" spans="1:12" x14ac:dyDescent="0.25">
      <c r="A46" s="15"/>
      <c r="B46" s="16"/>
      <c r="C46" s="20">
        <v>14</v>
      </c>
      <c r="D46" s="20"/>
      <c r="E46" s="20"/>
      <c r="F46" s="20"/>
      <c r="G46" s="21"/>
      <c r="H46" s="21"/>
      <c r="I46" s="21"/>
      <c r="J46" s="19">
        <v>43571</v>
      </c>
      <c r="K46" s="19">
        <f>IF(J46&gt;0,J46+(C46+D46+F46+G46+H46+I46)-1-SUMPRODUCT(-(--TEXT(гос.праздники!$F$3:$G$14-J46,"0;99")&lt;=(C46+D46+F46))),"")</f>
        <v>43585</v>
      </c>
      <c r="L46" s="39">
        <f>WORKDAY.INTL(J46,SUM(C46:I46)-1,"0000000",гос.праздники!$F$3:$H$14)</f>
        <v>43585</v>
      </c>
    </row>
    <row r="47" spans="1:12" x14ac:dyDescent="0.25">
      <c r="A47" s="15"/>
      <c r="B47" s="16"/>
      <c r="C47" s="20">
        <v>14</v>
      </c>
      <c r="D47" s="20"/>
      <c r="E47" s="20"/>
      <c r="F47" s="20"/>
      <c r="G47" s="21"/>
      <c r="H47" s="21"/>
      <c r="I47" s="21"/>
      <c r="J47" s="19">
        <v>43574</v>
      </c>
      <c r="K47" s="19">
        <f>IF(J47&gt;0,J47+(C47+D47+F47+G47+H47+I47)-1-SUMPRODUCT(-(--TEXT(гос.праздники!$F$3:$G$14-J47,"0;99")&lt;=(C47+D47+F47))),"")</f>
        <v>43589</v>
      </c>
      <c r="L47" s="39">
        <f>WORKDAY.INTL(J47,SUM(C47:I47)-1,"0000000",гос.праздники!$F$3:$H$14)</f>
        <v>43589</v>
      </c>
    </row>
    <row r="48" spans="1:12" x14ac:dyDescent="0.25">
      <c r="A48" s="15"/>
      <c r="B48" s="16"/>
      <c r="C48" s="20">
        <v>14</v>
      </c>
      <c r="D48" s="20"/>
      <c r="E48" s="20"/>
      <c r="F48" s="20"/>
      <c r="G48" s="21"/>
      <c r="H48" s="21"/>
      <c r="I48" s="21"/>
      <c r="J48" s="19">
        <v>43556</v>
      </c>
      <c r="K48" s="19">
        <f>IF(J48&gt;0,J48+(C48+D48+F48+G48+H48+I48)-1-SUMPRODUCT(-(--TEXT(гос.праздники!$F$3:$G$14-J48,"0;99")&lt;=(C48+D48+F48))),"")</f>
        <v>43569</v>
      </c>
      <c r="L48" s="39">
        <f>WORKDAY.INTL(J48,SUM(C48:I48)-1,"0000000",гос.праздники!$F$3:$H$14)</f>
        <v>43569</v>
      </c>
    </row>
    <row r="49" spans="1:12" x14ac:dyDescent="0.25">
      <c r="A49" s="15"/>
      <c r="B49" s="16"/>
      <c r="C49" s="20">
        <v>21</v>
      </c>
      <c r="D49" s="20"/>
      <c r="E49" s="20"/>
      <c r="F49" s="20"/>
      <c r="G49" s="21"/>
      <c r="H49" s="21"/>
      <c r="I49" s="21"/>
      <c r="J49" s="19">
        <v>43581</v>
      </c>
      <c r="K49" s="19">
        <f>IF(J49&gt;0,J49+(C49+D49+F49+G49+H49+I49)-1-SUMPRODUCT(-(--TEXT(гос.праздники!$F$3:$G$14-J49,"0;99")&lt;=(C49+D49+F49))),"")</f>
        <v>43605</v>
      </c>
      <c r="L49" s="39">
        <f>WORKDAY.INTL(J49,SUM(C49:I49)-1,"0000000",гос.праздники!$F$3:$H$14)</f>
        <v>43605</v>
      </c>
    </row>
    <row r="50" spans="1:12" x14ac:dyDescent="0.25">
      <c r="A50" s="15"/>
      <c r="B50" s="16"/>
      <c r="C50" s="23">
        <v>14</v>
      </c>
      <c r="D50" s="23"/>
      <c r="E50" s="23"/>
      <c r="F50" s="23"/>
      <c r="G50" s="24"/>
      <c r="H50" s="24"/>
      <c r="I50" s="24">
        <v>2</v>
      </c>
      <c r="J50" s="25">
        <v>43577</v>
      </c>
      <c r="K50" s="25">
        <f>IF(J50&gt;0,J50+(C50+D50+F50+G50+H50+I50)-1-SUMPRODUCT(-(--TEXT(гос.праздники!$F$3:$G$14-J50,"0;99")&lt;=(C50+D50+F50))),"")</f>
        <v>43594</v>
      </c>
      <c r="L50" s="39">
        <f>WORKDAY.INTL(J50,SUM(C50:I50)-1,"0000000",гос.праздники!$F$3:$H$14)</f>
        <v>43595</v>
      </c>
    </row>
    <row r="51" spans="1:12" x14ac:dyDescent="0.25">
      <c r="A51" s="15"/>
      <c r="B51" s="16"/>
      <c r="C51" s="20">
        <v>14</v>
      </c>
      <c r="D51" s="20"/>
      <c r="E51" s="20"/>
      <c r="F51" s="20"/>
      <c r="G51" s="21"/>
      <c r="H51" s="21"/>
      <c r="I51" s="21"/>
      <c r="J51" s="19">
        <v>43570</v>
      </c>
      <c r="K51" s="19">
        <f>IF(J51&gt;0,J51+(C51+D51+F51+G51+H51+I51)-1-SUMPRODUCT(-(--TEXT(гос.праздники!$F$3:$G$14-J51,"0;99")&lt;=(C51+D51+F51))),"")</f>
        <v>43584</v>
      </c>
      <c r="L51" s="39">
        <f>WORKDAY.INTL(J51,SUM(C51:I51)-1,"0000000",гос.праздники!$F$3:$H$14)</f>
        <v>43584</v>
      </c>
    </row>
    <row r="52" spans="1:12" x14ac:dyDescent="0.25">
      <c r="A52" s="15"/>
      <c r="B52" s="16"/>
      <c r="C52" s="20">
        <v>7</v>
      </c>
      <c r="D52" s="20"/>
      <c r="E52" s="20"/>
      <c r="F52" s="20"/>
      <c r="G52" s="21"/>
      <c r="H52" s="21"/>
      <c r="I52" s="21"/>
      <c r="J52" s="19">
        <v>43575</v>
      </c>
      <c r="K52" s="19">
        <f>IF(J52&gt;0,J52+(C52+D52+F52+G52+H52+I52)-1-SUMPRODUCT(-(--TEXT(гос.праздники!$F$3:$G$14-J52,"0;99")&lt;=(C52+D52+F52))),"")</f>
        <v>43581</v>
      </c>
      <c r="L52" s="39">
        <f>WORKDAY.INTL(J52,SUM(C52:I52)-1,"0000000",гос.праздники!$F$3:$H$14)</f>
        <v>43581</v>
      </c>
    </row>
    <row r="53" spans="1:12" x14ac:dyDescent="0.25">
      <c r="A53" s="15"/>
      <c r="B53" s="16"/>
      <c r="C53" s="20">
        <v>7</v>
      </c>
      <c r="D53" s="20"/>
      <c r="E53" s="20"/>
      <c r="F53" s="20"/>
      <c r="G53" s="21"/>
      <c r="H53" s="21"/>
      <c r="I53" s="21"/>
      <c r="J53" s="19">
        <v>43579</v>
      </c>
      <c r="K53" s="19">
        <f>IF(J53&gt;0,J53+(C53+D53+F53+G53+H53+I53)-1-SUMPRODUCT(-(--TEXT(гос.праздники!$F$3:$G$14-J53,"0;99")&lt;=(C53+D53+F53))),"")</f>
        <v>43587</v>
      </c>
      <c r="L53" s="39">
        <f>WORKDAY.INTL(J53,SUM(C53:I53)-1,"0000000",гос.праздники!$F$3:$H$14)</f>
        <v>43587</v>
      </c>
    </row>
    <row r="54" spans="1:12" x14ac:dyDescent="0.25">
      <c r="A54" s="15"/>
      <c r="B54" s="26"/>
      <c r="C54" s="20">
        <v>14</v>
      </c>
      <c r="D54" s="20"/>
      <c r="E54" s="20"/>
      <c r="F54" s="20"/>
      <c r="G54" s="21"/>
      <c r="H54" s="21"/>
      <c r="I54" s="21"/>
      <c r="J54" s="19">
        <v>43556</v>
      </c>
      <c r="K54" s="19">
        <f>IF(J54&gt;0,J54+(C54+D54+F54+G54+H54+I54)-1-SUMPRODUCT(-(--TEXT(гос.праздники!$F$3:$G$14-J54,"0;99")&lt;=(C54+D54+F54))),"")</f>
        <v>43569</v>
      </c>
      <c r="L54" s="39">
        <f>WORKDAY.INTL(J54,SUM(C54:I54)-1,"0000000",гос.праздники!$F$3:$H$14)</f>
        <v>43569</v>
      </c>
    </row>
    <row r="55" spans="1:12" x14ac:dyDescent="0.25">
      <c r="A55" s="15"/>
      <c r="B55" s="26"/>
      <c r="C55" s="20">
        <v>14</v>
      </c>
      <c r="D55" s="20"/>
      <c r="E55" s="20"/>
      <c r="F55" s="20"/>
      <c r="G55" s="21"/>
      <c r="H55" s="21"/>
      <c r="I55" s="21"/>
      <c r="J55" s="19">
        <v>43556</v>
      </c>
      <c r="K55" s="19">
        <f>IF(J55&gt;0,J55+(C55+D55+F55+G55+H55+I55)-1-SUMPRODUCT(-(--TEXT(гос.праздники!$F$3:$G$14-J55,"0;99")&lt;=(C55+D55+F55))),"")</f>
        <v>43569</v>
      </c>
      <c r="L55" s="39">
        <f>WORKDAY.INTL(J55,SUM(C55:I55)-1,"0000000",гос.праздники!$F$3:$H$14)</f>
        <v>43569</v>
      </c>
    </row>
    <row r="56" spans="1:12" x14ac:dyDescent="0.25">
      <c r="A56" s="15"/>
      <c r="B56" s="26"/>
      <c r="C56" s="20">
        <v>14</v>
      </c>
      <c r="D56" s="20"/>
      <c r="E56" s="20"/>
      <c r="F56" s="20"/>
      <c r="G56" s="21"/>
      <c r="H56" s="21"/>
      <c r="I56" s="21"/>
      <c r="J56" s="19">
        <v>43563</v>
      </c>
      <c r="K56" s="19">
        <f>IF(J56&gt;0,J56+(C56+D56+F56+G56+H56+I56)-1-SUMPRODUCT(-(--TEXT(гос.праздники!$F$3:$G$14-J56,"0;99")&lt;=(C56+D56+F56))),"")</f>
        <v>43576</v>
      </c>
      <c r="L56" s="39">
        <f>WORKDAY.INTL(J56,SUM(C56:I56)-1,"0000000",гос.праздники!$F$3:$H$14)</f>
        <v>43576</v>
      </c>
    </row>
    <row r="57" spans="1:12" x14ac:dyDescent="0.25">
      <c r="A57" s="15"/>
      <c r="B57" s="26"/>
      <c r="C57" s="20"/>
      <c r="D57" s="20"/>
      <c r="E57" s="20"/>
      <c r="F57" s="20"/>
      <c r="G57" s="21">
        <v>2</v>
      </c>
      <c r="H57" s="21"/>
      <c r="I57" s="21">
        <v>6</v>
      </c>
      <c r="J57" s="19">
        <v>43584</v>
      </c>
      <c r="K57" s="19">
        <f>IF(J57&gt;0,J57+(C57+D57+F57+G57+H57+I57)-1-SUMPRODUCT(-(--TEXT(гос.праздники!$F$3:$G$14-J57,"0;99")&lt;=(C57+D57+F57))),"")</f>
        <v>43591</v>
      </c>
      <c r="L57" s="39">
        <f>WORKDAY.INTL(J57,SUM(C57:I57)-1,"0000000",гос.праздники!$F$3:$H$14)</f>
        <v>43592</v>
      </c>
    </row>
    <row r="58" spans="1:12" x14ac:dyDescent="0.25">
      <c r="A58" s="15"/>
      <c r="B58" s="26"/>
      <c r="C58" s="20">
        <v>14</v>
      </c>
      <c r="D58" s="20"/>
      <c r="E58" s="20"/>
      <c r="F58" s="20"/>
      <c r="G58" s="21"/>
      <c r="H58" s="21"/>
      <c r="I58" s="21"/>
      <c r="J58" s="19">
        <v>43573</v>
      </c>
      <c r="K58" s="19">
        <f>IF(J58&gt;0,J58+(C58+D58+F58+G58+H58+I58)-1-SUMPRODUCT(-(--TEXT(гос.праздники!$F$3:$G$14-J58,"0;99")&lt;=(C58+D58+F58))),"")</f>
        <v>43588</v>
      </c>
      <c r="L58" s="39">
        <f>WORKDAY.INTL(J58,SUM(C58:I58)-1,"0000000",гос.праздники!$F$3:$H$14)</f>
        <v>43588</v>
      </c>
    </row>
  </sheetData>
  <mergeCells count="1"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activeCell="H8" sqref="H8"/>
    </sheetView>
  </sheetViews>
  <sheetFormatPr defaultRowHeight="15" x14ac:dyDescent="0.25"/>
  <cols>
    <col min="1" max="1" width="34.7109375" customWidth="1"/>
    <col min="2" max="2" width="9.85546875" customWidth="1"/>
    <col min="6" max="6" width="10.140625" style="30" bestFit="1" customWidth="1"/>
    <col min="7" max="7" width="10.7109375" customWidth="1"/>
    <col min="8" max="8" width="10.140625" bestFit="1" customWidth="1"/>
  </cols>
  <sheetData>
    <row r="1" spans="1:8" x14ac:dyDescent="0.25">
      <c r="A1" s="34" t="s">
        <v>14</v>
      </c>
      <c r="B1" s="35"/>
      <c r="C1" s="35"/>
      <c r="D1" s="35"/>
      <c r="E1" s="36"/>
      <c r="F1" s="37" t="s">
        <v>15</v>
      </c>
      <c r="G1" s="37" t="s">
        <v>15</v>
      </c>
      <c r="H1" s="37" t="s">
        <v>15</v>
      </c>
    </row>
    <row r="2" spans="1:8" x14ac:dyDescent="0.25">
      <c r="A2" s="27" t="s">
        <v>16</v>
      </c>
      <c r="B2" s="27" t="s">
        <v>17</v>
      </c>
      <c r="C2" s="27" t="s">
        <v>18</v>
      </c>
      <c r="D2" s="27" t="s">
        <v>19</v>
      </c>
      <c r="E2" s="27" t="s">
        <v>20</v>
      </c>
      <c r="F2" s="38"/>
      <c r="G2" s="38"/>
      <c r="H2" s="38"/>
    </row>
    <row r="3" spans="1:8" x14ac:dyDescent="0.25">
      <c r="A3" s="28" t="s">
        <v>21</v>
      </c>
      <c r="B3" s="28">
        <v>1</v>
      </c>
      <c r="C3" s="28">
        <v>1</v>
      </c>
      <c r="D3" s="28">
        <v>1</v>
      </c>
      <c r="E3" s="28" t="s">
        <v>22</v>
      </c>
      <c r="F3" s="29">
        <f>DATEVALUE($B3&amp;$E3&amp;2018)</f>
        <v>43101</v>
      </c>
      <c r="G3" s="29">
        <f t="shared" ref="G3:G14" si="0">DATEVALUE($C3&amp;$E3&amp;2019)</f>
        <v>43466</v>
      </c>
      <c r="H3" s="29">
        <f>DATEVALUE($D3&amp;$E3&amp;2020)</f>
        <v>43831</v>
      </c>
    </row>
    <row r="4" spans="1:8" x14ac:dyDescent="0.25">
      <c r="A4" s="28" t="s">
        <v>21</v>
      </c>
      <c r="B4" s="28">
        <v>2</v>
      </c>
      <c r="C4" s="28">
        <v>2</v>
      </c>
      <c r="D4" s="28">
        <v>2</v>
      </c>
      <c r="E4" s="28" t="s">
        <v>22</v>
      </c>
      <c r="F4" s="29">
        <f t="shared" ref="F4:F14" si="1">DATEVALUE($B4&amp;$E4&amp;2018)</f>
        <v>43102</v>
      </c>
      <c r="G4" s="29">
        <f t="shared" si="0"/>
        <v>43467</v>
      </c>
      <c r="H4" s="29">
        <f t="shared" ref="H4:H14" si="2">DATEVALUE($D4&amp;$E4&amp;2020)</f>
        <v>43832</v>
      </c>
    </row>
    <row r="5" spans="1:8" x14ac:dyDescent="0.25">
      <c r="A5" s="28" t="s">
        <v>23</v>
      </c>
      <c r="B5" s="28">
        <v>7</v>
      </c>
      <c r="C5" s="28">
        <v>7</v>
      </c>
      <c r="D5" s="28">
        <v>7</v>
      </c>
      <c r="E5" s="28" t="s">
        <v>22</v>
      </c>
      <c r="F5" s="29">
        <f t="shared" si="1"/>
        <v>43107</v>
      </c>
      <c r="G5" s="29">
        <f t="shared" si="0"/>
        <v>43472</v>
      </c>
      <c r="H5" s="29">
        <f t="shared" si="2"/>
        <v>43837</v>
      </c>
    </row>
    <row r="6" spans="1:8" x14ac:dyDescent="0.25">
      <c r="A6" s="28" t="s">
        <v>24</v>
      </c>
      <c r="B6" s="28">
        <v>23</v>
      </c>
      <c r="C6" s="28">
        <v>23</v>
      </c>
      <c r="D6" s="28">
        <v>23</v>
      </c>
      <c r="E6" s="28" t="s">
        <v>25</v>
      </c>
      <c r="F6" s="29">
        <f t="shared" si="1"/>
        <v>43154</v>
      </c>
      <c r="G6" s="29">
        <f t="shared" si="0"/>
        <v>43519</v>
      </c>
      <c r="H6" s="29">
        <f t="shared" si="2"/>
        <v>43884</v>
      </c>
    </row>
    <row r="7" spans="1:8" x14ac:dyDescent="0.25">
      <c r="A7" s="28" t="s">
        <v>26</v>
      </c>
      <c r="B7" s="28">
        <v>8</v>
      </c>
      <c r="C7" s="28">
        <v>8</v>
      </c>
      <c r="D7" s="28">
        <v>8</v>
      </c>
      <c r="E7" s="28" t="s">
        <v>27</v>
      </c>
      <c r="F7" s="29">
        <f t="shared" si="1"/>
        <v>43167</v>
      </c>
      <c r="G7" s="29">
        <f t="shared" si="0"/>
        <v>43532</v>
      </c>
      <c r="H7" s="29">
        <f t="shared" si="2"/>
        <v>43898</v>
      </c>
    </row>
    <row r="8" spans="1:8" x14ac:dyDescent="0.25">
      <c r="A8" s="28" t="s">
        <v>28</v>
      </c>
      <c r="B8" s="28">
        <v>8</v>
      </c>
      <c r="C8" s="28">
        <v>28</v>
      </c>
      <c r="D8" s="28">
        <v>19</v>
      </c>
      <c r="E8" s="28" t="s">
        <v>29</v>
      </c>
      <c r="F8" s="29">
        <f t="shared" si="1"/>
        <v>43198</v>
      </c>
      <c r="G8" s="29">
        <f t="shared" si="0"/>
        <v>43583</v>
      </c>
      <c r="H8" s="29">
        <f t="shared" si="2"/>
        <v>43940</v>
      </c>
    </row>
    <row r="9" spans="1:8" x14ac:dyDescent="0.25">
      <c r="A9" s="28" t="s">
        <v>30</v>
      </c>
      <c r="B9" s="28">
        <v>1</v>
      </c>
      <c r="C9" s="28">
        <v>1</v>
      </c>
      <c r="D9" s="28">
        <v>1</v>
      </c>
      <c r="E9" s="28" t="s">
        <v>31</v>
      </c>
      <c r="F9" s="29">
        <f t="shared" si="1"/>
        <v>43221</v>
      </c>
      <c r="G9" s="29">
        <f t="shared" si="0"/>
        <v>43586</v>
      </c>
      <c r="H9" s="29">
        <f t="shared" si="2"/>
        <v>43952</v>
      </c>
    </row>
    <row r="10" spans="1:8" x14ac:dyDescent="0.25">
      <c r="A10" s="28" t="s">
        <v>32</v>
      </c>
      <c r="B10" s="28">
        <v>9</v>
      </c>
      <c r="C10" s="28">
        <v>9</v>
      </c>
      <c r="D10" s="28">
        <v>9</v>
      </c>
      <c r="E10" s="28" t="s">
        <v>31</v>
      </c>
      <c r="F10" s="29">
        <f t="shared" si="1"/>
        <v>43229</v>
      </c>
      <c r="G10" s="29">
        <f t="shared" si="0"/>
        <v>43594</v>
      </c>
      <c r="H10" s="29">
        <f t="shared" si="2"/>
        <v>43960</v>
      </c>
    </row>
    <row r="11" spans="1:8" x14ac:dyDescent="0.25">
      <c r="A11" s="28" t="s">
        <v>33</v>
      </c>
      <c r="B11" s="28">
        <v>12</v>
      </c>
      <c r="C11" s="28">
        <v>12</v>
      </c>
      <c r="D11" s="28">
        <v>12</v>
      </c>
      <c r="E11" s="28" t="s">
        <v>31</v>
      </c>
      <c r="F11" s="29">
        <f t="shared" si="1"/>
        <v>43232</v>
      </c>
      <c r="G11" s="29">
        <f t="shared" si="0"/>
        <v>43597</v>
      </c>
      <c r="H11" s="29">
        <f t="shared" si="2"/>
        <v>43963</v>
      </c>
    </row>
    <row r="12" spans="1:8" x14ac:dyDescent="0.25">
      <c r="A12" s="28" t="s">
        <v>34</v>
      </c>
      <c r="B12" s="28">
        <v>7</v>
      </c>
      <c r="C12" s="28">
        <v>16</v>
      </c>
      <c r="D12" s="28">
        <v>7</v>
      </c>
      <c r="E12" s="28" t="s">
        <v>35</v>
      </c>
      <c r="F12" s="29">
        <f t="shared" si="1"/>
        <v>43258</v>
      </c>
      <c r="G12" s="29">
        <f t="shared" si="0"/>
        <v>43632</v>
      </c>
      <c r="H12" s="29">
        <f t="shared" si="2"/>
        <v>43989</v>
      </c>
    </row>
    <row r="13" spans="1:8" x14ac:dyDescent="0.25">
      <c r="A13" s="28" t="s">
        <v>36</v>
      </c>
      <c r="B13" s="28">
        <v>4</v>
      </c>
      <c r="C13" s="28">
        <v>4</v>
      </c>
      <c r="D13" s="28">
        <v>4</v>
      </c>
      <c r="E13" s="28" t="s">
        <v>37</v>
      </c>
      <c r="F13" s="29">
        <f t="shared" si="1"/>
        <v>43408</v>
      </c>
      <c r="G13" s="29">
        <f t="shared" si="0"/>
        <v>43773</v>
      </c>
      <c r="H13" s="29">
        <f t="shared" si="2"/>
        <v>44139</v>
      </c>
    </row>
    <row r="14" spans="1:8" x14ac:dyDescent="0.25">
      <c r="A14" s="28" t="s">
        <v>21</v>
      </c>
      <c r="B14" s="28">
        <v>31</v>
      </c>
      <c r="C14" s="28">
        <v>31</v>
      </c>
      <c r="D14" s="28">
        <v>31</v>
      </c>
      <c r="E14" s="28" t="s">
        <v>38</v>
      </c>
      <c r="F14" s="29">
        <f t="shared" si="1"/>
        <v>43465</v>
      </c>
      <c r="G14" s="29">
        <f t="shared" si="0"/>
        <v>43830</v>
      </c>
      <c r="H14" s="29">
        <f t="shared" si="2"/>
        <v>44196</v>
      </c>
    </row>
  </sheetData>
  <mergeCells count="4">
    <mergeCell ref="A1:E1"/>
    <mergeCell ref="F1:F2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гос.праздники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Zhagiparova</dc:creator>
  <cp:lastModifiedBy>Elena</cp:lastModifiedBy>
  <dcterms:created xsi:type="dcterms:W3CDTF">2019-10-04T08:42:05Z</dcterms:created>
  <dcterms:modified xsi:type="dcterms:W3CDTF">2019-10-06T12:31:41Z</dcterms:modified>
</cp:coreProperties>
</file>