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3" i="1"/>
  <c r="P3" s="1"/>
  <c r="R3" s="1"/>
  <c r="N3"/>
  <c r="T3" s="1"/>
  <c r="O2"/>
  <c r="P2" s="1"/>
  <c r="R2" s="1"/>
  <c r="N2"/>
  <c r="T2" s="1"/>
  <c r="V2" l="1"/>
  <c r="V3"/>
  <c r="Q2"/>
  <c r="W2" s="1"/>
  <c r="S2"/>
  <c r="U2" s="1"/>
  <c r="Q3"/>
  <c r="W3" s="1"/>
  <c r="S3"/>
  <c r="U3" s="1"/>
</calcChain>
</file>

<file path=xl/sharedStrings.xml><?xml version="1.0" encoding="utf-8"?>
<sst xmlns="http://schemas.openxmlformats.org/spreadsheetml/2006/main" count="53" uniqueCount="53">
  <si>
    <t>В господарстві за поточний рік було  досягнуто таких показників:</t>
  </si>
  <si>
    <r>
      <rPr>
        <b/>
        <i/>
        <u/>
        <sz val="11"/>
        <color theme="1"/>
        <rFont val="Calibri"/>
        <family val="2"/>
        <charset val="204"/>
        <scheme val="minor"/>
      </rPr>
      <t>валовий дохід</t>
    </r>
    <r>
      <rPr>
        <sz val="11"/>
        <color theme="1"/>
        <rFont val="Calibri"/>
        <family val="2"/>
        <charset val="204"/>
        <scheme val="minor"/>
      </rPr>
      <t xml:space="preserve"> : зерно - за планом 221,6 тис.грн., фактично 260,2 тис.грн.,цукрові буряки </t>
    </r>
  </si>
  <si>
    <t>за планом 195 тис. грн.,фактично 270,3 тис. грн.</t>
  </si>
  <si>
    <r>
      <rPr>
        <b/>
        <i/>
        <u/>
        <sz val="11"/>
        <color theme="1"/>
        <rFont val="Calibri"/>
        <family val="2"/>
        <charset val="204"/>
        <scheme val="minor"/>
      </rPr>
      <t>обсяг виробництва:</t>
    </r>
    <r>
      <rPr>
        <sz val="11"/>
        <color theme="1"/>
        <rFont val="Calibri"/>
        <family val="2"/>
        <charset val="204"/>
        <scheme val="minor"/>
      </rPr>
      <t xml:space="preserve">зерно - за планом 34340 ц , фактично 40959 ц ;цукрові буряки- за </t>
    </r>
  </si>
  <si>
    <t xml:space="preserve">планом 119700 ц, фактично 139874 ц. </t>
  </si>
  <si>
    <t xml:space="preserve">   Потрібно підрахувати дохід підприємства в розрахунку на 1ц і пигомий дохід, а також</t>
  </si>
  <si>
    <t>загальний по рослинництву плановий та фактичний валовий дохід і загальний питомий</t>
  </si>
  <si>
    <t>дохід . Проаналізувати як відрізняється загальний фактичний валовий дохід від  плано-</t>
  </si>
  <si>
    <t xml:space="preserve">вого і за рахунок яких факторів ця зміна була досягнута. Скористатися наступними </t>
  </si>
  <si>
    <t xml:space="preserve">формулами : </t>
  </si>
  <si>
    <t xml:space="preserve"> </t>
  </si>
  <si>
    <t xml:space="preserve">     </t>
  </si>
  <si>
    <t xml:space="preserve">, і=1,2 ; </t>
  </si>
  <si>
    <r>
      <t xml:space="preserve"> ∆ </t>
    </r>
    <r>
      <rPr>
        <sz val="14"/>
        <color theme="1"/>
        <rFont val="Calibri"/>
        <family val="2"/>
        <charset val="204"/>
      </rPr>
      <t>Д</t>
    </r>
    <r>
      <rPr>
        <sz val="20"/>
        <color theme="1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204"/>
      </rPr>
      <t xml:space="preserve">= </t>
    </r>
    <r>
      <rPr>
        <sz val="14"/>
        <color theme="1"/>
        <rFont val="Calibri"/>
        <family val="2"/>
        <charset val="204"/>
      </rPr>
      <t>Д</t>
    </r>
    <r>
      <rPr>
        <sz val="8"/>
        <color theme="1"/>
        <rFont val="Calibri"/>
        <family val="2"/>
        <charset val="204"/>
      </rPr>
      <t xml:space="preserve">1  </t>
    </r>
    <r>
      <rPr>
        <sz val="14"/>
        <color theme="1"/>
        <rFont val="Calibri"/>
        <family val="2"/>
        <charset val="204"/>
      </rPr>
      <t>- Д</t>
    </r>
    <r>
      <rPr>
        <sz val="8"/>
        <color theme="1"/>
        <rFont val="Calibri"/>
        <family val="2"/>
        <charset val="204"/>
      </rPr>
      <t xml:space="preserve">0  </t>
    </r>
    <r>
      <rPr>
        <sz val="14"/>
        <color theme="1"/>
        <rFont val="Calibri"/>
        <family val="2"/>
        <charset val="204"/>
      </rPr>
      <t xml:space="preserve">; </t>
    </r>
  </si>
  <si>
    <t xml:space="preserve">                   ∆</t>
  </si>
  <si>
    <r>
      <t xml:space="preserve">       </t>
    </r>
    <r>
      <rPr>
        <sz val="14"/>
        <color theme="1"/>
        <rFont val="Calibri"/>
        <family val="2"/>
        <charset val="204"/>
        <scheme val="minor"/>
      </rPr>
      <t xml:space="preserve">(  </t>
    </r>
  </si>
  <si>
    <t xml:space="preserve">  - </t>
  </si>
  <si>
    <t>)</t>
  </si>
  <si>
    <r>
      <t xml:space="preserve">∆ </t>
    </r>
    <r>
      <rPr>
        <sz val="16"/>
        <color theme="1"/>
        <rFont val="Calibri"/>
        <family val="2"/>
        <charset val="204"/>
      </rPr>
      <t>Д</t>
    </r>
    <r>
      <rPr>
        <sz val="10"/>
        <color theme="1"/>
        <rFont val="Calibri"/>
        <family val="2"/>
        <charset val="204"/>
      </rPr>
      <t xml:space="preserve">∂ =  </t>
    </r>
  </si>
  <si>
    <t>)           ,</t>
  </si>
  <si>
    <t>де            ,</t>
  </si>
  <si>
    <t xml:space="preserve">              -</t>
  </si>
  <si>
    <t xml:space="preserve">обсяг виробництва і виду продукції </t>
  </si>
  <si>
    <t xml:space="preserve">фактичний і за планом (ц) ; </t>
  </si>
  <si>
    <t xml:space="preserve">           , </t>
  </si>
  <si>
    <t xml:space="preserve">         -</t>
  </si>
  <si>
    <t xml:space="preserve"> валовий дохід 1 виду продукції </t>
  </si>
  <si>
    <t xml:space="preserve">фактичний і за планом  ( тис. грн.),  </t>
  </si>
  <si>
    <t xml:space="preserve">               -</t>
  </si>
  <si>
    <t xml:space="preserve">середній дохід на 1 ц , виробленої </t>
  </si>
  <si>
    <t>продукції фактичний і за планом (грн).</t>
  </si>
  <si>
    <r>
      <t xml:space="preserve">  </t>
    </r>
    <r>
      <rPr>
        <sz val="14"/>
        <color theme="1"/>
        <rFont val="Calibri"/>
        <family val="2"/>
        <charset val="204"/>
        <scheme val="minor"/>
      </rPr>
      <t>Д</t>
    </r>
    <r>
      <rPr>
        <sz val="8"/>
        <color theme="1"/>
        <rFont val="Calibri"/>
        <family val="2"/>
        <charset val="204"/>
        <scheme val="minor"/>
      </rPr>
      <t>1,</t>
    </r>
    <r>
      <rPr>
        <sz val="14"/>
        <color theme="1"/>
        <rFont val="Calibri"/>
        <family val="2"/>
        <charset val="204"/>
        <scheme val="minor"/>
      </rPr>
      <t>Д</t>
    </r>
    <r>
      <rPr>
        <sz val="8"/>
        <color theme="1"/>
        <rFont val="Calibri"/>
        <family val="2"/>
        <charset val="204"/>
        <scheme val="minor"/>
      </rPr>
      <t xml:space="preserve">0 -  </t>
    </r>
    <r>
      <rPr>
        <sz val="11"/>
        <color theme="1"/>
        <rFont val="Calibri"/>
        <family val="2"/>
        <charset val="204"/>
        <scheme val="minor"/>
      </rPr>
      <t xml:space="preserve">валовий дохід фактичний і за планом </t>
    </r>
  </si>
  <si>
    <t xml:space="preserve">по  всій продукції рослинництва </t>
  </si>
  <si>
    <r>
      <t xml:space="preserve">(тис.грн);  </t>
    </r>
    <r>
      <rPr>
        <sz val="11"/>
        <color theme="1"/>
        <rFont val="Calibri"/>
        <family val="2"/>
        <charset val="204"/>
      </rPr>
      <t xml:space="preserve">∂¹ - питомий дохід  1 виду продукції (грн.);∂ - питомій дохід продукції </t>
    </r>
  </si>
  <si>
    <r>
      <t xml:space="preserve">рослинництва (тис.грн); </t>
    </r>
    <r>
      <rPr>
        <sz val="8"/>
        <color theme="1"/>
        <rFont val="Calibri"/>
        <family val="2"/>
        <charset val="204"/>
      </rPr>
      <t xml:space="preserve">∆ </t>
    </r>
    <r>
      <rPr>
        <sz val="14"/>
        <color theme="1"/>
        <rFont val="Calibri"/>
        <family val="2"/>
        <charset val="204"/>
      </rPr>
      <t>Д</t>
    </r>
  </si>
  <si>
    <t xml:space="preserve"> відхилиння валового доходу від плану (тис.грн); </t>
  </si>
  <si>
    <r>
      <t>∆</t>
    </r>
    <r>
      <rPr>
        <sz val="14"/>
        <color theme="1"/>
        <rFont val="Calibri"/>
        <family val="2"/>
        <charset val="204"/>
      </rPr>
      <t xml:space="preserve">Д </t>
    </r>
    <r>
      <rPr>
        <sz val="8"/>
        <color theme="1"/>
        <rFont val="Calibri"/>
        <family val="2"/>
        <charset val="204"/>
      </rPr>
      <t xml:space="preserve">об </t>
    </r>
    <r>
      <rPr>
        <sz val="11"/>
        <color theme="1"/>
        <rFont val="Calibri"/>
        <family val="2"/>
        <charset val="204"/>
      </rPr>
      <t>, ∆</t>
    </r>
    <r>
      <rPr>
        <sz val="14"/>
        <color theme="1"/>
        <rFont val="Calibri"/>
        <family val="2"/>
        <charset val="204"/>
      </rPr>
      <t>Д</t>
    </r>
    <r>
      <rPr>
        <sz val="8"/>
        <color theme="1"/>
        <rFont val="Calibri"/>
        <family val="2"/>
        <charset val="204"/>
      </rPr>
      <t>∂ -</t>
    </r>
    <r>
      <rPr>
        <sz val="11"/>
        <color theme="1"/>
        <rFont val="Calibri"/>
        <family val="2"/>
        <charset val="204"/>
      </rPr>
      <t xml:space="preserve"> відхилення  від плану валового доходу рослинництва під впливом зміни</t>
    </r>
    <r>
      <rPr>
        <sz val="8"/>
        <color theme="1"/>
        <rFont val="Calibri"/>
        <family val="2"/>
        <charset val="204"/>
      </rPr>
      <t xml:space="preserve"> </t>
    </r>
  </si>
  <si>
    <t xml:space="preserve">обсягу виробництва та розмірів валового доходу в розрахунку на одиницю продукції </t>
  </si>
  <si>
    <t>відповідно.</t>
  </si>
  <si>
    <t>∆ Д</t>
  </si>
  <si>
    <t>∆ Д об.</t>
  </si>
  <si>
    <t xml:space="preserve"> ∆ Дд</t>
  </si>
  <si>
    <t>фактично</t>
  </si>
  <si>
    <t>по плану</t>
  </si>
  <si>
    <r>
      <t>О</t>
    </r>
    <r>
      <rPr>
        <i/>
        <vertAlign val="superscript"/>
        <sz val="11"/>
        <color theme="1"/>
        <rFont val="Calibri"/>
        <family val="2"/>
        <charset val="204"/>
        <scheme val="minor"/>
      </rPr>
      <t>1</t>
    </r>
    <r>
      <rPr>
        <i/>
        <vertAlign val="subscript"/>
        <sz val="11"/>
        <color theme="1"/>
        <rFont val="Calibri"/>
        <family val="2"/>
        <charset val="204"/>
        <scheme val="minor"/>
      </rPr>
      <t>1</t>
    </r>
  </si>
  <si>
    <r>
      <t>О</t>
    </r>
    <r>
      <rPr>
        <i/>
        <vertAlign val="superscript"/>
        <sz val="11"/>
        <color theme="1"/>
        <rFont val="Calibri"/>
        <family val="2"/>
        <charset val="204"/>
        <scheme val="minor"/>
      </rPr>
      <t>1</t>
    </r>
    <r>
      <rPr>
        <i/>
        <vertAlign val="subscript"/>
        <sz val="11"/>
        <color theme="1"/>
        <rFont val="Calibri"/>
        <family val="2"/>
        <charset val="204"/>
        <scheme val="minor"/>
      </rPr>
      <t>0</t>
    </r>
  </si>
  <si>
    <r>
      <t>Д</t>
    </r>
    <r>
      <rPr>
        <i/>
        <vertAlign val="superscript"/>
        <sz val="11"/>
        <color theme="1"/>
        <rFont val="Calibri"/>
        <family val="2"/>
        <charset val="204"/>
        <scheme val="minor"/>
      </rPr>
      <t>1</t>
    </r>
    <r>
      <rPr>
        <i/>
        <vertAlign val="subscript"/>
        <sz val="11"/>
        <color theme="1"/>
        <rFont val="Calibri"/>
        <family val="2"/>
        <charset val="204"/>
        <scheme val="minor"/>
      </rPr>
      <t>1</t>
    </r>
  </si>
  <si>
    <r>
      <t>Д</t>
    </r>
    <r>
      <rPr>
        <i/>
        <vertAlign val="superscript"/>
        <sz val="11"/>
        <color theme="1"/>
        <rFont val="Calibri"/>
        <family val="2"/>
        <charset val="204"/>
        <scheme val="minor"/>
      </rPr>
      <t>1</t>
    </r>
    <r>
      <rPr>
        <i/>
        <vertAlign val="subscript"/>
        <sz val="11"/>
        <color theme="1"/>
        <rFont val="Calibri"/>
        <family val="2"/>
        <charset val="204"/>
        <scheme val="minor"/>
      </rPr>
      <t>0</t>
    </r>
  </si>
  <si>
    <r>
      <t>д</t>
    </r>
    <r>
      <rPr>
        <i/>
        <vertAlign val="superscript"/>
        <sz val="11"/>
        <color theme="1"/>
        <rFont val="Calibri"/>
        <family val="2"/>
        <charset val="204"/>
        <scheme val="minor"/>
      </rPr>
      <t>1</t>
    </r>
    <r>
      <rPr>
        <i/>
        <vertAlign val="subscript"/>
        <sz val="11"/>
        <color theme="1"/>
        <rFont val="Calibri"/>
        <family val="2"/>
        <charset val="204"/>
        <scheme val="minor"/>
      </rPr>
      <t>0</t>
    </r>
  </si>
  <si>
    <r>
      <t>д</t>
    </r>
    <r>
      <rPr>
        <i/>
        <vertAlign val="superscript"/>
        <sz val="11"/>
        <color theme="1"/>
        <rFont val="Calibri"/>
        <family val="2"/>
        <charset val="204"/>
        <scheme val="minor"/>
      </rPr>
      <t>1</t>
    </r>
    <r>
      <rPr>
        <i/>
        <vertAlign val="subscript"/>
        <sz val="11"/>
        <color theme="1"/>
        <rFont val="Calibri"/>
        <family val="2"/>
        <charset val="204"/>
        <scheme val="minor"/>
      </rPr>
      <t>1</t>
    </r>
  </si>
  <si>
    <r>
      <t>д</t>
    </r>
    <r>
      <rPr>
        <i/>
        <vertAlign val="superscript"/>
        <sz val="11"/>
        <color theme="1"/>
        <rFont val="Calibri"/>
        <family val="2"/>
        <charset val="204"/>
        <scheme val="minor"/>
      </rPr>
      <t>i</t>
    </r>
  </si>
  <si>
    <r>
      <t>Д</t>
    </r>
    <r>
      <rPr>
        <vertAlign val="subscript"/>
        <sz val="11"/>
        <color theme="1"/>
        <rFont val="Calibri"/>
        <family val="2"/>
        <charset val="204"/>
        <scheme val="minor"/>
      </rPr>
      <t>0</t>
    </r>
  </si>
  <si>
    <r>
      <t>Д</t>
    </r>
    <r>
      <rPr>
        <i/>
        <vertAlign val="subscript"/>
        <sz val="11"/>
        <color theme="1"/>
        <rFont val="Calibri"/>
        <family val="2"/>
        <charset val="204"/>
        <scheme val="minor"/>
      </rPr>
      <t>1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</si>
</sst>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20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perscript"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10" fillId="0" borderId="0" xfId="0" applyFont="1"/>
    <xf numFmtId="0" fontId="0" fillId="0" borderId="0" xfId="0" applyFill="1" applyBorder="1" applyAlignment="1">
      <alignment horizontal="center"/>
    </xf>
    <xf numFmtId="0" fontId="0" fillId="2" borderId="1" xfId="0" applyFill="1" applyBorder="1"/>
    <xf numFmtId="0" fontId="1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76200</xdr:colOff>
      <xdr:row>13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19200" y="3924300"/>
          <a:ext cx="685800" cy="447675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5</xdr:col>
      <xdr:colOff>66675</xdr:colOff>
      <xdr:row>13</xdr:row>
      <xdr:rowOff>66675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438400" y="3924300"/>
          <a:ext cx="676275" cy="4476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14</xdr:row>
      <xdr:rowOff>38100</xdr:rowOff>
    </xdr:from>
    <xdr:to>
      <xdr:col>1</xdr:col>
      <xdr:colOff>571500</xdr:colOff>
      <xdr:row>16</xdr:row>
      <xdr:rowOff>9525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4533900"/>
          <a:ext cx="1181100" cy="3524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13</xdr:row>
      <xdr:rowOff>0</xdr:rowOff>
    </xdr:from>
    <xdr:to>
      <xdr:col>4</xdr:col>
      <xdr:colOff>400050</xdr:colOff>
      <xdr:row>16</xdr:row>
      <xdr:rowOff>57150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28800" y="4305300"/>
          <a:ext cx="1009650" cy="6286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7</xdr:col>
      <xdr:colOff>390525</xdr:colOff>
      <xdr:row>16</xdr:row>
      <xdr:rowOff>57150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657600" y="4305300"/>
          <a:ext cx="1000125" cy="6286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104775</xdr:colOff>
      <xdr:row>17</xdr:row>
      <xdr:rowOff>38100</xdr:rowOff>
    </xdr:from>
    <xdr:to>
      <xdr:col>4</xdr:col>
      <xdr:colOff>419100</xdr:colOff>
      <xdr:row>19</xdr:row>
      <xdr:rowOff>142875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933575" y="5105400"/>
          <a:ext cx="923925" cy="6286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361950</xdr:colOff>
      <xdr:row>18</xdr:row>
      <xdr:rowOff>38100</xdr:rowOff>
    </xdr:from>
    <xdr:to>
      <xdr:col>4</xdr:col>
      <xdr:colOff>581025</xdr:colOff>
      <xdr:row>18</xdr:row>
      <xdr:rowOff>323850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00350" y="5295900"/>
          <a:ext cx="219075" cy="2857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342900</xdr:colOff>
      <xdr:row>18</xdr:row>
      <xdr:rowOff>28575</xdr:rowOff>
    </xdr:from>
    <xdr:to>
      <xdr:col>5</xdr:col>
      <xdr:colOff>571500</xdr:colOff>
      <xdr:row>18</xdr:row>
      <xdr:rowOff>323850</xdr:rowOff>
    </xdr:to>
    <xdr:pic>
      <xdr:nvPicPr>
        <xdr:cNvPr id="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90900" y="5286375"/>
          <a:ext cx="228600" cy="2952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161925</xdr:colOff>
      <xdr:row>18</xdr:row>
      <xdr:rowOff>38100</xdr:rowOff>
    </xdr:from>
    <xdr:to>
      <xdr:col>6</xdr:col>
      <xdr:colOff>561975</xdr:colOff>
      <xdr:row>19</xdr:row>
      <xdr:rowOff>0</xdr:rowOff>
    </xdr:to>
    <xdr:pic>
      <xdr:nvPicPr>
        <xdr:cNvPr id="1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19525" y="5295900"/>
          <a:ext cx="400050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447675</xdr:colOff>
      <xdr:row>20</xdr:row>
      <xdr:rowOff>123825</xdr:rowOff>
    </xdr:from>
    <xdr:to>
      <xdr:col>1</xdr:col>
      <xdr:colOff>304800</xdr:colOff>
      <xdr:row>22</xdr:row>
      <xdr:rowOff>161925</xdr:rowOff>
    </xdr:to>
    <xdr:pic>
      <xdr:nvPicPr>
        <xdr:cNvPr id="1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47675" y="5905500"/>
          <a:ext cx="466725" cy="4953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266700</xdr:colOff>
      <xdr:row>21</xdr:row>
      <xdr:rowOff>28575</xdr:rowOff>
    </xdr:from>
    <xdr:to>
      <xdr:col>1</xdr:col>
      <xdr:colOff>571500</xdr:colOff>
      <xdr:row>22</xdr:row>
      <xdr:rowOff>66675</xdr:rowOff>
    </xdr:to>
    <xdr:pic>
      <xdr:nvPicPr>
        <xdr:cNvPr id="1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6300" y="6000750"/>
          <a:ext cx="304800" cy="3048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104775</xdr:colOff>
      <xdr:row>21</xdr:row>
      <xdr:rowOff>76200</xdr:rowOff>
    </xdr:from>
    <xdr:to>
      <xdr:col>2</xdr:col>
      <xdr:colOff>314325</xdr:colOff>
      <xdr:row>22</xdr:row>
      <xdr:rowOff>28575</xdr:rowOff>
    </xdr:to>
    <xdr:pic>
      <xdr:nvPicPr>
        <xdr:cNvPr id="1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23975" y="6048375"/>
          <a:ext cx="209550" cy="2190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238125</xdr:colOff>
      <xdr:row>21</xdr:row>
      <xdr:rowOff>28575</xdr:rowOff>
    </xdr:from>
    <xdr:to>
      <xdr:col>3</xdr:col>
      <xdr:colOff>514350</xdr:colOff>
      <xdr:row>22</xdr:row>
      <xdr:rowOff>38100</xdr:rowOff>
    </xdr:to>
    <xdr:pic>
      <xdr:nvPicPr>
        <xdr:cNvPr id="1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66925" y="6000750"/>
          <a:ext cx="276225" cy="2762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133350</xdr:colOff>
      <xdr:row>20</xdr:row>
      <xdr:rowOff>180975</xdr:rowOff>
    </xdr:from>
    <xdr:to>
      <xdr:col>4</xdr:col>
      <xdr:colOff>361950</xdr:colOff>
      <xdr:row>22</xdr:row>
      <xdr:rowOff>0</xdr:rowOff>
    </xdr:to>
    <xdr:pic>
      <xdr:nvPicPr>
        <xdr:cNvPr id="1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571750" y="5962650"/>
          <a:ext cx="228600" cy="2762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24</xdr:row>
      <xdr:rowOff>0</xdr:rowOff>
    </xdr:from>
    <xdr:to>
      <xdr:col>3</xdr:col>
      <xdr:colOff>219075</xdr:colOff>
      <xdr:row>25</xdr:row>
      <xdr:rowOff>9525</xdr:rowOff>
    </xdr:to>
    <xdr:pic>
      <xdr:nvPicPr>
        <xdr:cNvPr id="1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28800" y="6619875"/>
          <a:ext cx="219075" cy="2000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23</xdr:row>
      <xdr:rowOff>152400</xdr:rowOff>
    </xdr:from>
    <xdr:to>
      <xdr:col>4</xdr:col>
      <xdr:colOff>152400</xdr:colOff>
      <xdr:row>25</xdr:row>
      <xdr:rowOff>47625</xdr:rowOff>
    </xdr:to>
    <xdr:pic>
      <xdr:nvPicPr>
        <xdr:cNvPr id="1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362200" y="6581775"/>
          <a:ext cx="228600" cy="2762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400050</xdr:colOff>
      <xdr:row>25</xdr:row>
      <xdr:rowOff>142875</xdr:rowOff>
    </xdr:from>
    <xdr:to>
      <xdr:col>4</xdr:col>
      <xdr:colOff>285750</xdr:colOff>
      <xdr:row>27</xdr:row>
      <xdr:rowOff>57150</xdr:rowOff>
    </xdr:to>
    <xdr:pic>
      <xdr:nvPicPr>
        <xdr:cNvPr id="1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228850" y="6953250"/>
          <a:ext cx="495300" cy="2952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4"/>
  <sheetViews>
    <sheetView tabSelected="1" workbookViewId="0">
      <selection activeCell="N12" sqref="N12"/>
    </sheetView>
  </sheetViews>
  <sheetFormatPr defaultRowHeight="15"/>
  <sheetData>
    <row r="1" spans="1:23" ht="18.75">
      <c r="A1" t="s">
        <v>0</v>
      </c>
      <c r="K1" s="9"/>
      <c r="L1" s="10" t="s">
        <v>44</v>
      </c>
      <c r="M1" s="10" t="s">
        <v>45</v>
      </c>
      <c r="N1" s="10" t="s">
        <v>46</v>
      </c>
      <c r="O1" s="10" t="s">
        <v>47</v>
      </c>
      <c r="P1" s="10" t="s">
        <v>48</v>
      </c>
      <c r="Q1" s="10" t="s">
        <v>49</v>
      </c>
      <c r="R1" s="10" t="s">
        <v>50</v>
      </c>
      <c r="S1" s="11" t="s">
        <v>51</v>
      </c>
      <c r="T1" s="10" t="s">
        <v>52</v>
      </c>
      <c r="U1" s="11" t="s">
        <v>39</v>
      </c>
      <c r="V1" s="11" t="s">
        <v>40</v>
      </c>
      <c r="W1" s="11" t="s">
        <v>41</v>
      </c>
    </row>
    <row r="2" spans="1:23">
      <c r="A2" s="1" t="s">
        <v>1</v>
      </c>
      <c r="B2" s="1"/>
      <c r="C2" s="1"/>
      <c r="D2" s="1"/>
      <c r="E2" s="1"/>
      <c r="F2" s="1"/>
      <c r="G2" s="1"/>
      <c r="H2" s="1"/>
      <c r="I2" s="1"/>
      <c r="K2" s="12" t="s">
        <v>42</v>
      </c>
      <c r="L2" s="12">
        <v>40959</v>
      </c>
      <c r="M2" s="12">
        <v>139874</v>
      </c>
      <c r="N2" s="12">
        <f>260.2*10^3</f>
        <v>260200</v>
      </c>
      <c r="O2" s="12">
        <f>270.3*10^3</f>
        <v>270300</v>
      </c>
      <c r="P2" s="12">
        <f>O2/M2</f>
        <v>1.9324534938587585</v>
      </c>
      <c r="Q2" s="12">
        <f>N2/L2</f>
        <v>6.3526941575722065</v>
      </c>
      <c r="R2" s="12">
        <f>L2*P2</f>
        <v>79151.362654960889</v>
      </c>
      <c r="S2" s="12">
        <f>((2*O2+1*(2-1))/2)*2</f>
        <v>540601</v>
      </c>
      <c r="T2" s="12">
        <f>((2*N2+1*(2-1))/2)*2</f>
        <v>520401</v>
      </c>
      <c r="U2" s="12">
        <f>T2-S2</f>
        <v>-20200</v>
      </c>
      <c r="V2" s="12">
        <f>((((2*L2+1*(2-1))/2)*2)-(((2*M2+1*(2-1))/2)*2))*T2</f>
        <v>-102950929830</v>
      </c>
      <c r="W2" s="12">
        <f>((((2*Q2+1*(2-1))/2)*2)-(((2*P2+1*(2-1))/2)*2))*(((2*L2+1*(2-1))/2)*2)</f>
        <v>724203.38986148394</v>
      </c>
    </row>
    <row r="3" spans="1:23">
      <c r="A3" s="2" t="s">
        <v>2</v>
      </c>
      <c r="B3" s="2"/>
      <c r="C3" s="2"/>
      <c r="D3" s="2"/>
      <c r="E3" s="2"/>
      <c r="F3" s="2"/>
      <c r="G3" s="2"/>
      <c r="H3" s="2"/>
      <c r="I3" s="2"/>
      <c r="K3" s="12" t="s">
        <v>43</v>
      </c>
      <c r="L3" s="12">
        <v>34340</v>
      </c>
      <c r="M3" s="12">
        <v>119700</v>
      </c>
      <c r="N3" s="12">
        <f>221.6*10^3</f>
        <v>221600</v>
      </c>
      <c r="O3" s="12">
        <f>195*10^3</f>
        <v>195000</v>
      </c>
      <c r="P3" s="12">
        <f>O3/M3</f>
        <v>1.6290726817042607</v>
      </c>
      <c r="Q3" s="12">
        <f>N3/L3</f>
        <v>6.4531158998252769</v>
      </c>
      <c r="R3" s="12">
        <f>L3*P3</f>
        <v>55942.355889724313</v>
      </c>
      <c r="S3" s="12">
        <f>((2*O3+1*(2-1))/2)*2</f>
        <v>390001</v>
      </c>
      <c r="T3" s="12">
        <f>((2*N3+1*(2-1))/2)*2</f>
        <v>443201</v>
      </c>
      <c r="U3" s="12">
        <f>T3-S3</f>
        <v>53200</v>
      </c>
      <c r="V3" s="12">
        <f>((((2*L3+1*(2-1))/2)*2)-(((2*M3+1*(2-1))/2)*2))*T3</f>
        <v>-75663274720</v>
      </c>
      <c r="W3" s="12">
        <f>((((2*Q3+1*(2-1))/2)*2)-(((2*P3+1*(2-1))/2)*2))*(((2*L3+1*(2-1))/2)*2)</f>
        <v>662640.22452753899</v>
      </c>
    </row>
    <row r="4" spans="1:23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23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23">
      <c r="A6" s="2" t="s">
        <v>5</v>
      </c>
    </row>
    <row r="7" spans="1:23">
      <c r="A7" s="2" t="s">
        <v>6</v>
      </c>
      <c r="B7" s="2"/>
      <c r="C7" s="2"/>
      <c r="D7" s="2"/>
      <c r="E7" s="2"/>
      <c r="F7" s="2"/>
      <c r="G7" s="2"/>
      <c r="H7" s="2"/>
      <c r="I7" s="2"/>
    </row>
    <row r="8" spans="1:23">
      <c r="A8" s="2" t="s">
        <v>7</v>
      </c>
    </row>
    <row r="9" spans="1:23">
      <c r="A9" s="2" t="s">
        <v>8</v>
      </c>
    </row>
    <row r="10" spans="1:23">
      <c r="A10" s="2" t="s">
        <v>9</v>
      </c>
    </row>
    <row r="11" spans="1:23" ht="21">
      <c r="C11" s="4"/>
      <c r="D11" s="4"/>
    </row>
    <row r="12" spans="1:23">
      <c r="B12" s="2" t="s">
        <v>10</v>
      </c>
      <c r="C12" s="2"/>
      <c r="D12" s="2"/>
      <c r="F12" s="2"/>
      <c r="G12" s="2"/>
    </row>
    <row r="13" spans="1:23">
      <c r="B13" s="2"/>
      <c r="C13" s="2"/>
      <c r="D13" s="2"/>
      <c r="F13" s="2" t="s">
        <v>11</v>
      </c>
      <c r="G13" s="2"/>
    </row>
    <row r="14" spans="1:23">
      <c r="B14" s="2"/>
      <c r="C14" s="2"/>
      <c r="E14" s="2"/>
      <c r="F14" s="2"/>
    </row>
    <row r="16" spans="1:23">
      <c r="B16" s="5"/>
      <c r="C16" t="s">
        <v>12</v>
      </c>
    </row>
    <row r="19" spans="1:9" ht="26.25">
      <c r="A19" s="6" t="s">
        <v>13</v>
      </c>
      <c r="C19" s="6" t="s">
        <v>14</v>
      </c>
      <c r="E19" t="s">
        <v>15</v>
      </c>
      <c r="F19" s="7" t="s">
        <v>16</v>
      </c>
      <c r="G19" s="7" t="s">
        <v>17</v>
      </c>
    </row>
    <row r="22" spans="1:9" ht="21">
      <c r="A22" s="6" t="s">
        <v>18</v>
      </c>
      <c r="B22" s="7"/>
      <c r="C22" t="s">
        <v>19</v>
      </c>
      <c r="D22" t="s">
        <v>20</v>
      </c>
      <c r="E22" t="s">
        <v>21</v>
      </c>
      <c r="F22" t="s">
        <v>22</v>
      </c>
    </row>
    <row r="25" spans="1:9">
      <c r="A25" t="s">
        <v>23</v>
      </c>
      <c r="D25" t="s">
        <v>24</v>
      </c>
      <c r="E25" t="s">
        <v>25</v>
      </c>
      <c r="F25" t="s">
        <v>26</v>
      </c>
    </row>
    <row r="27" spans="1:9">
      <c r="A27" t="s">
        <v>27</v>
      </c>
      <c r="E27" t="s">
        <v>28</v>
      </c>
      <c r="F27" t="s">
        <v>29</v>
      </c>
    </row>
    <row r="28" spans="1:9">
      <c r="A28" t="s">
        <v>30</v>
      </c>
    </row>
    <row r="29" spans="1:9" ht="18.75">
      <c r="A29" s="1" t="s">
        <v>31</v>
      </c>
      <c r="B29" s="1"/>
      <c r="C29" s="1"/>
      <c r="D29" s="1"/>
      <c r="E29" s="1"/>
      <c r="F29" t="s">
        <v>32</v>
      </c>
    </row>
    <row r="30" spans="1:9">
      <c r="A30" s="8" t="s">
        <v>33</v>
      </c>
      <c r="B30" s="8"/>
      <c r="C30" s="8"/>
      <c r="D30" s="8"/>
      <c r="E30" s="8"/>
      <c r="F30" s="8"/>
      <c r="G30" s="8"/>
      <c r="H30" s="8"/>
      <c r="I30" s="8"/>
    </row>
    <row r="31" spans="1:9" ht="18.75">
      <c r="A31" s="1" t="s">
        <v>34</v>
      </c>
      <c r="B31" s="1"/>
      <c r="C31" s="1"/>
      <c r="D31" t="s">
        <v>35</v>
      </c>
    </row>
    <row r="32" spans="1:9" ht="18.75">
      <c r="A32" s="6" t="s">
        <v>36</v>
      </c>
    </row>
    <row r="33" spans="1:1">
      <c r="A33" t="s">
        <v>37</v>
      </c>
    </row>
    <row r="34" spans="1:1">
      <c r="A34" t="s">
        <v>38</v>
      </c>
    </row>
  </sheetData>
  <mergeCells count="5">
    <mergeCell ref="A2:I2"/>
    <mergeCell ref="A4:I4"/>
    <mergeCell ref="A29:E29"/>
    <mergeCell ref="A30:I30"/>
    <mergeCell ref="A31:C3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2013-03-31T10:16:10Z</dcterms:modified>
</cp:coreProperties>
</file>