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20580" windowHeight="11640" tabRatio="848" activeTab="1"/>
  </bookViews>
  <sheets>
    <sheet name="Поставщик-СОХ РОСТОВ" sheetId="4" r:id="rId1"/>
    <sheet name="СВОД" sheetId="9" r:id="rId2"/>
  </sheets>
  <definedNames>
    <definedName name="_xlnm._FilterDatabase" localSheetId="0" hidden="1">'Поставщик-СОХ РОСТОВ'!$A$3:$M$146</definedName>
    <definedName name="_xlnm._FilterDatabase" localSheetId="1" hidden="1">СВОД!$A$2:$E$83</definedName>
    <definedName name="м54855">'Поставщик-СОХ РОСТОВ'!$A$1:$M$71</definedName>
    <definedName name="м54974">'Поставщик-СОХ РОСТОВ'!$A$72:$M$115</definedName>
    <definedName name="м55125">'Поставщик-СОХ РОСТОВ'!$A$116:$M$146</definedName>
  </definedNames>
  <calcPr calcId="125725"/>
</workbook>
</file>

<file path=xl/calcChain.xml><?xml version="1.0" encoding="utf-8"?>
<calcChain xmlns="http://schemas.openxmlformats.org/spreadsheetml/2006/main">
  <c r="B5" i="9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B18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  <c r="B25"/>
  <c r="C25"/>
  <c r="D25"/>
  <c r="B26"/>
  <c r="C26"/>
  <c r="D26"/>
  <c r="B27"/>
  <c r="C27"/>
  <c r="D27"/>
  <c r="B28"/>
  <c r="C28"/>
  <c r="D28"/>
  <c r="B29"/>
  <c r="C29"/>
  <c r="D29"/>
  <c r="B30"/>
  <c r="C30"/>
  <c r="D30"/>
  <c r="B31"/>
  <c r="C31"/>
  <c r="D31"/>
  <c r="B32"/>
  <c r="C32"/>
  <c r="D32"/>
  <c r="B33"/>
  <c r="C33"/>
  <c r="D33"/>
  <c r="B34"/>
  <c r="C34"/>
  <c r="D34"/>
  <c r="B35"/>
  <c r="C35"/>
  <c r="D35"/>
  <c r="B36"/>
  <c r="C36"/>
  <c r="D36"/>
  <c r="B37"/>
  <c r="C37"/>
  <c r="D37"/>
  <c r="B38"/>
  <c r="C38"/>
  <c r="D38"/>
  <c r="B39"/>
  <c r="C39"/>
  <c r="D39"/>
  <c r="B40"/>
  <c r="C40"/>
  <c r="D40"/>
  <c r="B41"/>
  <c r="C41"/>
  <c r="D41"/>
  <c r="B42"/>
  <c r="C42"/>
  <c r="D42"/>
  <c r="B43"/>
  <c r="C43"/>
  <c r="D43"/>
  <c r="B44"/>
  <c r="C44"/>
  <c r="D44"/>
  <c r="B45"/>
  <c r="C45"/>
  <c r="D45"/>
  <c r="B46"/>
  <c r="C46"/>
  <c r="D46"/>
  <c r="B47"/>
  <c r="C47"/>
  <c r="D47"/>
  <c r="B48"/>
  <c r="C48"/>
  <c r="D48"/>
  <c r="B49"/>
  <c r="C49"/>
  <c r="D49"/>
  <c r="B50"/>
  <c r="C50"/>
  <c r="D50"/>
  <c r="B51"/>
  <c r="C51"/>
  <c r="D51"/>
  <c r="B52"/>
  <c r="C52"/>
  <c r="D52"/>
  <c r="B53"/>
  <c r="C53"/>
  <c r="D53"/>
  <c r="B54"/>
  <c r="C54"/>
  <c r="D54"/>
  <c r="B55"/>
  <c r="C55"/>
  <c r="D55"/>
  <c r="B56"/>
  <c r="C56"/>
  <c r="D56"/>
  <c r="B57"/>
  <c r="C57"/>
  <c r="D57"/>
  <c r="B58"/>
  <c r="C58"/>
  <c r="D58"/>
  <c r="B59"/>
  <c r="C59"/>
  <c r="D59"/>
  <c r="B60"/>
  <c r="C60"/>
  <c r="D60"/>
  <c r="B61"/>
  <c r="C61"/>
  <c r="D61"/>
  <c r="B62"/>
  <c r="C62"/>
  <c r="D62"/>
  <c r="B63"/>
  <c r="C63"/>
  <c r="D63"/>
  <c r="B64"/>
  <c r="C64"/>
  <c r="D64"/>
  <c r="B65"/>
  <c r="C65"/>
  <c r="D65"/>
  <c r="B66"/>
  <c r="C66"/>
  <c r="D66"/>
  <c r="B67"/>
  <c r="C67"/>
  <c r="D67"/>
  <c r="B68"/>
  <c r="C68"/>
  <c r="D68"/>
  <c r="B69"/>
  <c r="C69"/>
  <c r="D69"/>
  <c r="B70"/>
  <c r="C70"/>
  <c r="D70"/>
  <c r="B71"/>
  <c r="C71"/>
  <c r="D71"/>
  <c r="B72"/>
  <c r="C72"/>
  <c r="D72"/>
  <c r="B73"/>
  <c r="C73"/>
  <c r="D73"/>
  <c r="B74"/>
  <c r="C74"/>
  <c r="D74"/>
  <c r="B75"/>
  <c r="C75"/>
  <c r="D75"/>
  <c r="B76"/>
  <c r="C76"/>
  <c r="D76"/>
  <c r="B77"/>
  <c r="C77"/>
  <c r="D77"/>
  <c r="B78"/>
  <c r="C78"/>
  <c r="D78"/>
  <c r="B79"/>
  <c r="C79"/>
  <c r="D79"/>
  <c r="B80"/>
  <c r="C80"/>
  <c r="D80"/>
  <c r="B81"/>
  <c r="C81"/>
  <c r="D81"/>
  <c r="B82"/>
  <c r="C82"/>
  <c r="D82"/>
  <c r="B83"/>
  <c r="C83"/>
  <c r="D83"/>
  <c r="D4"/>
  <c r="C4"/>
  <c r="B4"/>
  <c r="M120" i="4"/>
  <c r="E83" i="9" l="1"/>
  <c r="E81"/>
  <c r="E79"/>
  <c r="E77"/>
  <c r="E75"/>
  <c r="E73"/>
  <c r="E71"/>
  <c r="E69"/>
  <c r="E67"/>
  <c r="E65"/>
  <c r="E63"/>
  <c r="E61"/>
  <c r="E59"/>
  <c r="E57"/>
  <c r="E55"/>
  <c r="E53"/>
  <c r="E51"/>
  <c r="E49"/>
  <c r="E47"/>
  <c r="E45"/>
  <c r="E43"/>
  <c r="E41"/>
  <c r="E39"/>
  <c r="E37"/>
  <c r="E35"/>
  <c r="E33"/>
  <c r="E29"/>
  <c r="E27"/>
  <c r="E25"/>
  <c r="E23"/>
  <c r="E21"/>
  <c r="E19"/>
  <c r="E17"/>
  <c r="E15"/>
  <c r="E13"/>
  <c r="E11"/>
  <c r="E9"/>
  <c r="E7"/>
  <c r="E5"/>
  <c r="E4"/>
  <c r="E82"/>
  <c r="E80"/>
  <c r="E78"/>
  <c r="E76"/>
  <c r="E74"/>
  <c r="E72"/>
  <c r="E70"/>
  <c r="E68"/>
  <c r="E66"/>
  <c r="E64"/>
  <c r="E62"/>
  <c r="E60"/>
  <c r="E58"/>
  <c r="E56"/>
  <c r="E54"/>
  <c r="E52"/>
  <c r="E50"/>
  <c r="E48"/>
  <c r="E46"/>
  <c r="E44"/>
  <c r="E42"/>
  <c r="E40"/>
  <c r="E38"/>
  <c r="E36"/>
  <c r="E34"/>
  <c r="E32"/>
  <c r="E30"/>
  <c r="E28"/>
  <c r="E26"/>
  <c r="E24"/>
  <c r="E22"/>
  <c r="E20"/>
  <c r="E18"/>
  <c r="E16"/>
  <c r="E14"/>
  <c r="E12"/>
  <c r="E10"/>
  <c r="E8"/>
  <c r="E6"/>
  <c r="E31"/>
  <c r="K118" i="4"/>
  <c r="K72"/>
  <c r="K3"/>
  <c r="M134"/>
  <c r="E120"/>
  <c r="F120"/>
  <c r="H120"/>
  <c r="E121"/>
  <c r="F121" s="1"/>
  <c r="H121"/>
  <c r="E122"/>
  <c r="F122"/>
  <c r="H122"/>
  <c r="H124"/>
  <c r="F124"/>
  <c r="E124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20"/>
  <c r="J121"/>
  <c r="I121" s="1"/>
  <c r="J122"/>
  <c r="I122" s="1"/>
  <c r="J123"/>
  <c r="I123" s="1"/>
  <c r="J124"/>
  <c r="I124" s="1"/>
  <c r="J125"/>
  <c r="I125" s="1"/>
  <c r="J126"/>
  <c r="I126" s="1"/>
  <c r="J127"/>
  <c r="I127" s="1"/>
  <c r="J128"/>
  <c r="I128" s="1"/>
  <c r="J129"/>
  <c r="I129" s="1"/>
  <c r="J130"/>
  <c r="I130" s="1"/>
  <c r="J131"/>
  <c r="I131" s="1"/>
  <c r="J132"/>
  <c r="I132" s="1"/>
  <c r="J133"/>
  <c r="I133" s="1"/>
  <c r="J134"/>
  <c r="I134" s="1"/>
  <c r="J135"/>
  <c r="I135" s="1"/>
  <c r="J136"/>
  <c r="I136" s="1"/>
  <c r="J137"/>
  <c r="I137" s="1"/>
  <c r="J138"/>
  <c r="I138" s="1"/>
  <c r="J139"/>
  <c r="I139" s="1"/>
  <c r="J140"/>
  <c r="I140" s="1"/>
  <c r="J141"/>
  <c r="I141" s="1"/>
  <c r="J142"/>
  <c r="I142" s="1"/>
  <c r="J143"/>
  <c r="I143" s="1"/>
  <c r="J144"/>
  <c r="I144" s="1"/>
  <c r="J145"/>
  <c r="I145" s="1"/>
  <c r="J146"/>
  <c r="I146" s="1"/>
  <c r="I120"/>
  <c r="J120"/>
  <c r="L120" s="1"/>
  <c r="M76"/>
  <c r="C118"/>
  <c r="E16"/>
  <c r="F16"/>
  <c r="E17"/>
  <c r="F17"/>
  <c r="E18"/>
  <c r="F18"/>
  <c r="E19"/>
  <c r="F19"/>
  <c r="M93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76"/>
  <c r="K71"/>
  <c r="L119"/>
  <c r="L77"/>
  <c r="L78"/>
  <c r="M78" s="1"/>
  <c r="L79"/>
  <c r="L80"/>
  <c r="L81"/>
  <c r="L82"/>
  <c r="L83"/>
  <c r="L84"/>
  <c r="L85"/>
  <c r="L86"/>
  <c r="L87"/>
  <c r="L88"/>
  <c r="L89"/>
  <c r="L90"/>
  <c r="L91"/>
  <c r="L92"/>
  <c r="L93"/>
  <c r="L94"/>
  <c r="M94" s="1"/>
  <c r="L95"/>
  <c r="L96"/>
  <c r="M96" s="1"/>
  <c r="L97"/>
  <c r="L98"/>
  <c r="M98" s="1"/>
  <c r="L99"/>
  <c r="L100"/>
  <c r="M100" s="1"/>
  <c r="L101"/>
  <c r="L102"/>
  <c r="M102" s="1"/>
  <c r="L103"/>
  <c r="L104"/>
  <c r="M104" s="1"/>
  <c r="L105"/>
  <c r="L106"/>
  <c r="M106" s="1"/>
  <c r="L107"/>
  <c r="L108"/>
  <c r="M108" s="1"/>
  <c r="L109"/>
  <c r="L110"/>
  <c r="M110" s="1"/>
  <c r="L111"/>
  <c r="L112"/>
  <c r="M112" s="1"/>
  <c r="L113"/>
  <c r="L114"/>
  <c r="M114" s="1"/>
  <c r="L115"/>
  <c r="L122"/>
  <c r="L124"/>
  <c r="M124" s="1"/>
  <c r="L126"/>
  <c r="L128"/>
  <c r="M128" s="1"/>
  <c r="L130"/>
  <c r="L132"/>
  <c r="M132" s="1"/>
  <c r="L134"/>
  <c r="L136"/>
  <c r="M136" s="1"/>
  <c r="L138"/>
  <c r="L140"/>
  <c r="M140" s="1"/>
  <c r="L142"/>
  <c r="L144"/>
  <c r="L146"/>
  <c r="L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76"/>
  <c r="M77"/>
  <c r="E22"/>
  <c r="F22" s="1"/>
  <c r="M79"/>
  <c r="M80"/>
  <c r="M81"/>
  <c r="M82"/>
  <c r="M83"/>
  <c r="M84"/>
  <c r="M85"/>
  <c r="M86"/>
  <c r="M87"/>
  <c r="M88"/>
  <c r="M89"/>
  <c r="M90"/>
  <c r="M91"/>
  <c r="M92"/>
  <c r="M95"/>
  <c r="M97"/>
  <c r="M99"/>
  <c r="M101"/>
  <c r="M103"/>
  <c r="M105"/>
  <c r="M107"/>
  <c r="M109"/>
  <c r="M111"/>
  <c r="M113"/>
  <c r="M115"/>
  <c r="M119"/>
  <c r="M122"/>
  <c r="M126"/>
  <c r="M130"/>
  <c r="M138"/>
  <c r="M142"/>
  <c r="M144"/>
  <c r="M146"/>
  <c r="L145" l="1"/>
  <c r="M145" s="1"/>
  <c r="L143"/>
  <c r="M143" s="1"/>
  <c r="L141"/>
  <c r="M141" s="1"/>
  <c r="L139"/>
  <c r="M139" s="1"/>
  <c r="L137"/>
  <c r="M137" s="1"/>
  <c r="L135"/>
  <c r="M135" s="1"/>
  <c r="L133"/>
  <c r="M133" s="1"/>
  <c r="L131"/>
  <c r="M131" s="1"/>
  <c r="L129"/>
  <c r="M129" s="1"/>
  <c r="L127"/>
  <c r="M127" s="1"/>
  <c r="L125"/>
  <c r="M125" s="1"/>
  <c r="L123"/>
  <c r="M123" s="1"/>
  <c r="L121"/>
  <c r="M121" s="1"/>
  <c r="C72"/>
  <c r="J78" s="1"/>
  <c r="C3"/>
  <c r="J7" s="1"/>
  <c r="J71" l="1"/>
  <c r="I7"/>
  <c r="K7" s="1"/>
  <c r="L7"/>
  <c r="M7" s="1"/>
  <c r="J115"/>
  <c r="J113"/>
  <c r="J111"/>
  <c r="J109"/>
  <c r="J107"/>
  <c r="J105"/>
  <c r="J103"/>
  <c r="J101"/>
  <c r="J99"/>
  <c r="J97"/>
  <c r="J95"/>
  <c r="J93"/>
  <c r="J91"/>
  <c r="J89"/>
  <c r="J87"/>
  <c r="J85"/>
  <c r="J83"/>
  <c r="J81"/>
  <c r="J79"/>
  <c r="J77"/>
  <c r="J76"/>
  <c r="J114"/>
  <c r="J112"/>
  <c r="J110"/>
  <c r="J108"/>
  <c r="J106"/>
  <c r="J104"/>
  <c r="J102"/>
  <c r="J100"/>
  <c r="J98"/>
  <c r="J96"/>
  <c r="J94"/>
  <c r="J92"/>
  <c r="J90"/>
  <c r="J88"/>
  <c r="J86"/>
  <c r="J84"/>
  <c r="J82"/>
  <c r="J80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D8"/>
  <c r="D9"/>
  <c r="D10"/>
  <c r="D11"/>
  <c r="D12"/>
  <c r="D13"/>
  <c r="D14"/>
  <c r="D15"/>
  <c r="D16"/>
  <c r="H16" s="1"/>
  <c r="D17"/>
  <c r="H17" s="1"/>
  <c r="D18"/>
  <c r="H18" s="1"/>
  <c r="D19"/>
  <c r="H19" s="1"/>
  <c r="D20"/>
  <c r="D22"/>
  <c r="H22" s="1"/>
  <c r="M22" s="1"/>
  <c r="D24"/>
  <c r="D25"/>
  <c r="D26"/>
  <c r="D27"/>
  <c r="D29"/>
  <c r="D30"/>
  <c r="D31"/>
  <c r="D33"/>
  <c r="D34"/>
  <c r="D35"/>
  <c r="D36"/>
  <c r="D37"/>
  <c r="D38"/>
  <c r="D39"/>
  <c r="D40"/>
  <c r="D41"/>
  <c r="D42"/>
  <c r="D44"/>
  <c r="D45"/>
  <c r="D46"/>
  <c r="D47"/>
  <c r="D48"/>
  <c r="D49"/>
  <c r="D50"/>
  <c r="D51"/>
  <c r="D52"/>
  <c r="D53"/>
  <c r="D55"/>
  <c r="D56"/>
  <c r="D57"/>
  <c r="D58"/>
  <c r="D59"/>
  <c r="D60"/>
  <c r="D62"/>
  <c r="D63"/>
  <c r="D64"/>
  <c r="D65"/>
  <c r="D66"/>
  <c r="D67"/>
  <c r="D68"/>
  <c r="D69"/>
  <c r="D70"/>
  <c r="D71"/>
  <c r="D76"/>
  <c r="D77"/>
  <c r="D78"/>
  <c r="D79"/>
  <c r="D81"/>
  <c r="D82"/>
  <c r="D83"/>
  <c r="D84"/>
  <c r="D85"/>
  <c r="D87"/>
  <c r="D88"/>
  <c r="D89"/>
  <c r="D90"/>
  <c r="D91"/>
  <c r="D92"/>
  <c r="D93"/>
  <c r="D95"/>
  <c r="D96"/>
  <c r="D97"/>
  <c r="D98"/>
  <c r="D99"/>
  <c r="D100"/>
  <c r="D101"/>
  <c r="D102"/>
  <c r="D103"/>
  <c r="D104"/>
  <c r="D106"/>
  <c r="D107"/>
  <c r="D108"/>
  <c r="D109"/>
  <c r="D110"/>
  <c r="D111"/>
  <c r="D112"/>
  <c r="D113"/>
  <c r="D114"/>
  <c r="D115"/>
  <c r="D120"/>
  <c r="D121"/>
  <c r="D122"/>
  <c r="D124"/>
  <c r="D126"/>
  <c r="D127"/>
  <c r="D129"/>
  <c r="D130"/>
  <c r="D131"/>
  <c r="D133"/>
  <c r="D134"/>
  <c r="D135"/>
  <c r="D137"/>
  <c r="D138"/>
  <c r="D139"/>
  <c r="D140"/>
  <c r="D141"/>
  <c r="D142"/>
  <c r="D143"/>
  <c r="D144"/>
  <c r="D145"/>
  <c r="D146"/>
  <c r="D7"/>
  <c r="L71" l="1"/>
  <c r="M71" s="1"/>
  <c r="I71"/>
  <c r="L69"/>
  <c r="M69" s="1"/>
  <c r="I69"/>
  <c r="K69" s="1"/>
  <c r="L67"/>
  <c r="M67" s="1"/>
  <c r="I67"/>
  <c r="K67" s="1"/>
  <c r="L65"/>
  <c r="M65" s="1"/>
  <c r="I65"/>
  <c r="K65" s="1"/>
  <c r="L63"/>
  <c r="M63" s="1"/>
  <c r="I63"/>
  <c r="K63" s="1"/>
  <c r="L61"/>
  <c r="M61" s="1"/>
  <c r="I61"/>
  <c r="K61" s="1"/>
  <c r="L59"/>
  <c r="M59" s="1"/>
  <c r="I59"/>
  <c r="K59" s="1"/>
  <c r="L57"/>
  <c r="M57" s="1"/>
  <c r="I57"/>
  <c r="K57" s="1"/>
  <c r="L55"/>
  <c r="M55" s="1"/>
  <c r="I55"/>
  <c r="K55" s="1"/>
  <c r="L53"/>
  <c r="M53" s="1"/>
  <c r="I53"/>
  <c r="K53" s="1"/>
  <c r="L51"/>
  <c r="M51" s="1"/>
  <c r="I51"/>
  <c r="K51" s="1"/>
  <c r="L49"/>
  <c r="M49" s="1"/>
  <c r="I49"/>
  <c r="K49" s="1"/>
  <c r="L47"/>
  <c r="M47" s="1"/>
  <c r="I47"/>
  <c r="K47" s="1"/>
  <c r="L45"/>
  <c r="M45" s="1"/>
  <c r="I45"/>
  <c r="K45" s="1"/>
  <c r="L43"/>
  <c r="M43" s="1"/>
  <c r="I43"/>
  <c r="K43" s="1"/>
  <c r="L41"/>
  <c r="M41" s="1"/>
  <c r="I41"/>
  <c r="K41" s="1"/>
  <c r="L39"/>
  <c r="M39" s="1"/>
  <c r="I39"/>
  <c r="K39" s="1"/>
  <c r="L37"/>
  <c r="M37" s="1"/>
  <c r="I37"/>
  <c r="K37" s="1"/>
  <c r="L35"/>
  <c r="M35" s="1"/>
  <c r="I35"/>
  <c r="K35" s="1"/>
  <c r="L33"/>
  <c r="M33" s="1"/>
  <c r="I33"/>
  <c r="K33" s="1"/>
  <c r="L31"/>
  <c r="M31" s="1"/>
  <c r="I31"/>
  <c r="K31" s="1"/>
  <c r="L29"/>
  <c r="M29" s="1"/>
  <c r="I29"/>
  <c r="K29" s="1"/>
  <c r="L27"/>
  <c r="M27" s="1"/>
  <c r="I27"/>
  <c r="K27" s="1"/>
  <c r="L25"/>
  <c r="M25" s="1"/>
  <c r="I25"/>
  <c r="K25" s="1"/>
  <c r="L23"/>
  <c r="M23" s="1"/>
  <c r="I23"/>
  <c r="K23" s="1"/>
  <c r="L21"/>
  <c r="M21" s="1"/>
  <c r="I21"/>
  <c r="K21" s="1"/>
  <c r="L19"/>
  <c r="M19" s="1"/>
  <c r="I19"/>
  <c r="K19" s="1"/>
  <c r="L17"/>
  <c r="M17" s="1"/>
  <c r="I17"/>
  <c r="K17" s="1"/>
  <c r="L15"/>
  <c r="M15" s="1"/>
  <c r="I15"/>
  <c r="K15" s="1"/>
  <c r="L13"/>
  <c r="M13" s="1"/>
  <c r="I13"/>
  <c r="K13" s="1"/>
  <c r="L11"/>
  <c r="M11" s="1"/>
  <c r="I11"/>
  <c r="K11" s="1"/>
  <c r="L9"/>
  <c r="M9" s="1"/>
  <c r="I9"/>
  <c r="K9" s="1"/>
  <c r="I70"/>
  <c r="K70" s="1"/>
  <c r="L70"/>
  <c r="M70" s="1"/>
  <c r="I68"/>
  <c r="K68" s="1"/>
  <c r="L68"/>
  <c r="M68" s="1"/>
  <c r="I66"/>
  <c r="K66" s="1"/>
  <c r="L66"/>
  <c r="M66" s="1"/>
  <c r="I64"/>
  <c r="K64" s="1"/>
  <c r="L64"/>
  <c r="M64" s="1"/>
  <c r="I62"/>
  <c r="K62" s="1"/>
  <c r="L62"/>
  <c r="M62" s="1"/>
  <c r="I60"/>
  <c r="K60" s="1"/>
  <c r="L60"/>
  <c r="M60" s="1"/>
  <c r="I58"/>
  <c r="K58" s="1"/>
  <c r="L58"/>
  <c r="M58" s="1"/>
  <c r="I56"/>
  <c r="K56" s="1"/>
  <c r="L56"/>
  <c r="M56" s="1"/>
  <c r="I54"/>
  <c r="K54" s="1"/>
  <c r="L54"/>
  <c r="M54" s="1"/>
  <c r="I52"/>
  <c r="K52" s="1"/>
  <c r="L52"/>
  <c r="M52" s="1"/>
  <c r="I50"/>
  <c r="K50" s="1"/>
  <c r="L50"/>
  <c r="M50" s="1"/>
  <c r="I48"/>
  <c r="K48" s="1"/>
  <c r="L48"/>
  <c r="M48" s="1"/>
  <c r="I46"/>
  <c r="K46" s="1"/>
  <c r="L46"/>
  <c r="M46" s="1"/>
  <c r="I44"/>
  <c r="K44" s="1"/>
  <c r="L44"/>
  <c r="M44" s="1"/>
  <c r="I42"/>
  <c r="K42" s="1"/>
  <c r="L42"/>
  <c r="M42" s="1"/>
  <c r="I40"/>
  <c r="K40" s="1"/>
  <c r="L40"/>
  <c r="M40" s="1"/>
  <c r="I38"/>
  <c r="K38" s="1"/>
  <c r="L38"/>
  <c r="M38" s="1"/>
  <c r="I36"/>
  <c r="K36" s="1"/>
  <c r="L36"/>
  <c r="M36" s="1"/>
  <c r="I34"/>
  <c r="K34" s="1"/>
  <c r="L34"/>
  <c r="M34" s="1"/>
  <c r="I32"/>
  <c r="K32" s="1"/>
  <c r="L32"/>
  <c r="M32" s="1"/>
  <c r="I30"/>
  <c r="K30" s="1"/>
  <c r="L30"/>
  <c r="M30" s="1"/>
  <c r="I28"/>
  <c r="K28" s="1"/>
  <c r="L28"/>
  <c r="M28" s="1"/>
  <c r="I26"/>
  <c r="K26" s="1"/>
  <c r="L26"/>
  <c r="M26" s="1"/>
  <c r="I24"/>
  <c r="K24" s="1"/>
  <c r="L24"/>
  <c r="M24" s="1"/>
  <c r="I22"/>
  <c r="K22" s="1"/>
  <c r="L22"/>
  <c r="I20"/>
  <c r="K20" s="1"/>
  <c r="L20"/>
  <c r="M20" s="1"/>
  <c r="I18"/>
  <c r="K18" s="1"/>
  <c r="L18"/>
  <c r="M18" s="1"/>
  <c r="I16"/>
  <c r="K16" s="1"/>
  <c r="L16"/>
  <c r="M16" s="1"/>
  <c r="I14"/>
  <c r="K14" s="1"/>
  <c r="L14"/>
  <c r="M14" s="1"/>
  <c r="I12"/>
  <c r="K12" s="1"/>
  <c r="L12"/>
  <c r="M12" s="1"/>
  <c r="I10"/>
  <c r="K10" s="1"/>
  <c r="L10"/>
  <c r="M10" s="1"/>
  <c r="I8"/>
  <c r="K8" s="1"/>
  <c r="L8"/>
  <c r="M8" s="1"/>
</calcChain>
</file>

<file path=xl/connections.xml><?xml version="1.0" encoding="utf-8"?>
<connections xmlns="http://schemas.openxmlformats.org/spreadsheetml/2006/main">
  <connection id="1" odcFile="C:\Documents and Settings\efremova\Мои документы\Мои источники данных\OLAP DDMakarBI Sales.odc" keepAlive="1" name="OLAP DDMakarBI Sales" type="5" refreshedVersion="3" background="1">
    <dbPr connection="Provider=MSOLAP.3;Integrated Security=SSPI;Persist Security Info=True;Initial Catalog=DDMakarBI;Data Source=OLAP;MDX Compatibility=1;Safety Options=2;MDX Missing Member Mode=Error" command="Sales" commandType="1"/>
    <olapPr sendLocale="1" rowDrillCount="1000"/>
  </connection>
  <connection id="2" odcFile="C:\Documents and Settings\efremova\Мои документы\Мои источники данных\OLAP DDMakarBI Sales.odc" keepAlive="1" name="OLAP DDMakarBI Sales1" type="5" refreshedVersion="3" background="1">
    <dbPr connection="Provider=MSOLAP.3;Integrated Security=SSPI;Persist Security Info=True;Initial Catalog=DDMakarBI;Data Source=OLAP;MDX Compatibility=1;Safety Options=2;MDX Missing Member Mode=Error" command="Sales" commandType="1"/>
    <olapPr sendLocale="1" rowDrillCount="1000"/>
  </connection>
  <connection id="3" odcFile="C:\Documents and Settings\efremova\Мои документы\Мои источники данных\OLAP DDMakarBI Sales.odc" keepAlive="1" name="OLAP DDMakarBI Sales2" type="5" refreshedVersion="3" background="1">
    <dbPr connection="Provider=MSOLAP.3;Integrated Security=SSPI;Persist Security Info=True;Initial Catalog=DDMakarBI;Data Source=OLAP;MDX Compatibility=1;Safety Options=2;MDX Missing Member Mode=Error" command="Sales" commandType="1"/>
    <olapPr sendLocale="1" rowDrillCount="1000"/>
  </connection>
</connections>
</file>

<file path=xl/sharedStrings.xml><?xml version="1.0" encoding="utf-8"?>
<sst xmlns="http://schemas.openxmlformats.org/spreadsheetml/2006/main" count="262" uniqueCount="124">
  <si>
    <t>Кол-во коробок</t>
  </si>
  <si>
    <t>Маршрутный лист/Накладная/Товар</t>
  </si>
  <si>
    <t>Сумма накладной</t>
  </si>
  <si>
    <t>Марш.Лист 00054855</t>
  </si>
  <si>
    <t>Отправление Н0000288</t>
  </si>
  <si>
    <t>Делькофф- Манго ж.0,425х24</t>
  </si>
  <si>
    <t>Делькофф- Персики половинки в сиропе ст.0,72х12</t>
  </si>
  <si>
    <t>Золотой сад- Арахис жар. соленые, 0,1х20</t>
  </si>
  <si>
    <t>Золотой сад- Арахис жар. соленые, 0,3х9</t>
  </si>
  <si>
    <t>Золотой сад- Ассорти фруктово-ореховое, 0,3х6</t>
  </si>
  <si>
    <t>Золотой сад- Изюм радужный, 0,15х10</t>
  </si>
  <si>
    <t>Золотой сад- Кешью жареный, 0,3х6</t>
  </si>
  <si>
    <t>Золотой сад- Фисташки жар. соленые, 0,3х6</t>
  </si>
  <si>
    <t>Золотой сад- Фисташки жар. соленые, 0,5х4</t>
  </si>
  <si>
    <t>Чай Фрут Лайн зеленый с жасмином в сашет 0,1х50</t>
  </si>
  <si>
    <t>Чай Фрут Лайн зеленый с клубникой в сашет 0,1х50</t>
  </si>
  <si>
    <t>Чай Фрут Лайн зеленый с лимоном в сашет 0,1х50</t>
  </si>
  <si>
    <t>Чай Фрут Лайн зеленый с мятой в сашет 0,1х50</t>
  </si>
  <si>
    <t>ЭкоМаркет- Масло оливковое Экстра класса ст.0,5х12</t>
  </si>
  <si>
    <t>Отправление Н0000291</t>
  </si>
  <si>
    <t>ЭкоМаркет- Оливки Каламата ст.0,370х12</t>
  </si>
  <si>
    <t>Прих.Накл М-00004680 (12.11.12)</t>
  </si>
  <si>
    <t>Borges- Уксус винный бальзам из Модена ст.0,25х12</t>
  </si>
  <si>
    <t>Borges- Уксус винный на эстрагоне ст.0,25х12</t>
  </si>
  <si>
    <t>Маслины чёрные SOL NEGRO б/к ж.,0,48х24</t>
  </si>
  <si>
    <t>Маслины чёрные SOL NEGRO с/к ж.,0,48х24</t>
  </si>
  <si>
    <t>Прих.Накл М-00004681 (12.11.12)</t>
  </si>
  <si>
    <t>Borges- Масло оливковое Aceite de Oliva 100% ст. 0.75х6</t>
  </si>
  <si>
    <t>Borges- Масло оливковое Extravirgin ст. 0,25х12</t>
  </si>
  <si>
    <t>Borges- Масло оливковое Extravirgin ст. 0,75х6</t>
  </si>
  <si>
    <t>Прих.Накл М-00004705 (13.11.12)</t>
  </si>
  <si>
    <t>Верес- Баклажаны в аджике, ст.0,53х12</t>
  </si>
  <si>
    <t>Верес- Горчица  "Домашняя",0,155х12 (туба)</t>
  </si>
  <si>
    <t>Верес- Горчица классическая с хреном, 0,155х12 (туба)</t>
  </si>
  <si>
    <t>Верес- Закуска закарпатская, ст.0,5х12</t>
  </si>
  <si>
    <t>Верес- Икра грибная ст.0,5х12</t>
  </si>
  <si>
    <t>Верес- Икра из баклажанов, ст.0,5х12</t>
  </si>
  <si>
    <t>Верес- Икра из кабачков, ст.0,52х12</t>
  </si>
  <si>
    <t>Верес- Лечо болгарское, ст.0,53х12</t>
  </si>
  <si>
    <t>Верес- Хрен  острый белый, дой-пак, 0,13х24</t>
  </si>
  <si>
    <t>Верес- Шампиньоны мар.закусочные, ст.0,48х12</t>
  </si>
  <si>
    <t>Прих.Накл М-00004706 (13.11.12)</t>
  </si>
  <si>
    <t>Канада Грин- Зелёный горошек, Рудня,ж. 0,316х15</t>
  </si>
  <si>
    <t>Молочная Страна- Молоко сгущ. стерилиз.ГОСТ 7,8%, 0,32х45</t>
  </si>
  <si>
    <t>Молочная Страна- Сгущёнка варёная с крышкой Рудня 0,38х15</t>
  </si>
  <si>
    <t>Молочная Страна- Сгущёнка с какао с крышкой, Рудня 0,38х15</t>
  </si>
  <si>
    <t>Молочная Страна- Сгущёнка с кофе с крышкой, Рудня 0,38х15</t>
  </si>
  <si>
    <t>Фрау Марта- Ананасы колечки в сиропе, ж, 0,565х24</t>
  </si>
  <si>
    <t>Фрау Марта- Овощная смесь Мексико в т/с,  0,31х15</t>
  </si>
  <si>
    <t>Фрау Марта- Персики половинки в сиропе, ж, 0,425х24</t>
  </si>
  <si>
    <t>Фрау Марта- Фасоль "Лобио по-грузински", Рудня,ж. 0,31х15</t>
  </si>
  <si>
    <t>Фрау Марта- Фасоль в т/с, Рудня,ж. 0,31х15</t>
  </si>
  <si>
    <t>Прих.Накл М-00004738 (14.11.12)</t>
  </si>
  <si>
    <t>Мюллюн Парас- Гречневая каша 0,4х10</t>
  </si>
  <si>
    <t>Мюллюн Парас- Каша овсяная с овсяными отрубями "Био-Био" 0,035х5пакх10</t>
  </si>
  <si>
    <t>Мюллюн Парас- Каша овсяная с черникой "Био-Био" 0,04х5пакх10</t>
  </si>
  <si>
    <t>Мюллюн Парас- Крупные овсяные хлопья  0,6х12</t>
  </si>
  <si>
    <t>Мюллюн Парас- Рисовая каша 0,4х10</t>
  </si>
  <si>
    <t>Мюллюн Парас- Смесь из 3-х видов отрубей 0,3х10</t>
  </si>
  <si>
    <t>Прих.Накл М-00004739 (14.11.12)</t>
  </si>
  <si>
    <t>Мюллюн Парас- 4-х зерновые хлопья 0,5х12</t>
  </si>
  <si>
    <t>Мюллюн Парас- Гречневые хлопья 0,4х10</t>
  </si>
  <si>
    <t>Мюллюн Парас- Овсяная каша б/п 0,5х12</t>
  </si>
  <si>
    <t>Мюллюн Парас- Овсяные хлопья б/п 0,5х12</t>
  </si>
  <si>
    <t>Мюллюн Парас- Рисовые хлопья 0,4х10</t>
  </si>
  <si>
    <t>Марш.Лист 00054974</t>
  </si>
  <si>
    <t>Прих.Накл М-00004782 (19.11.12)</t>
  </si>
  <si>
    <t>Прих.Накл М-00004783 (19.11.12)</t>
  </si>
  <si>
    <t>Borges- Масло оливковое Aceite de Oliva 100% Чесночное ст. 0.5х12</t>
  </si>
  <si>
    <t>Borges- Масло оливковое Extravirgin жесть 1х12</t>
  </si>
  <si>
    <t>Прих.Накл М-00004799 (19.11.12)</t>
  </si>
  <si>
    <t>Мюллюн Парас- 4-х зерновая каша 0,3х12</t>
  </si>
  <si>
    <t>Прих.Накл М-00004809 (20.11.12)</t>
  </si>
  <si>
    <t>Прих.Накл М-00004810 (20.11.12)</t>
  </si>
  <si>
    <t>Молочная Страна- Молоко сгущ. цельное с ключом и крышкой ГОСТ, Рудня 0,38х45</t>
  </si>
  <si>
    <t>Марш.Лист 00055125</t>
  </si>
  <si>
    <t>Отправление Н0000302</t>
  </si>
  <si>
    <t>ЭкоМаркет- Оливки Каламата сашет 0,1х12</t>
  </si>
  <si>
    <t>Отправление Н0000305</t>
  </si>
  <si>
    <t>Делькофф- Клубника в сиропе ст.0,72х12</t>
  </si>
  <si>
    <t>Прих.Накл М-00004895 (26.11.12)</t>
  </si>
  <si>
    <t>Прих.Накл М-00004896 (26.11.12)</t>
  </si>
  <si>
    <t>Прих.Накл М-00004915 (26.11.12)</t>
  </si>
  <si>
    <t>Прих.Накл М-00004931 (27.11.12)</t>
  </si>
  <si>
    <t>Доставка до СОХ Москва</t>
  </si>
  <si>
    <t>Доставка до СОХ Ростов</t>
  </si>
  <si>
    <t>Затраты на доставку в руб.</t>
  </si>
  <si>
    <t>Цена за 1 кор</t>
  </si>
  <si>
    <t>Руб.</t>
  </si>
  <si>
    <t>%</t>
  </si>
  <si>
    <t>Затраты на 1 кор, %</t>
  </si>
  <si>
    <t>Затраты на весь объем</t>
  </si>
  <si>
    <t>Borges- Масло оливковое Extravirgin ст. 0,5х12</t>
  </si>
  <si>
    <t>Наименование</t>
  </si>
  <si>
    <t>Доставка от поставщика до СОХ РОСТОВ</t>
  </si>
  <si>
    <t>Названия строк</t>
  </si>
  <si>
    <t>Фрау Марта- Ананасы кусочки в сиропе, ж, 0,565х24</t>
  </si>
  <si>
    <t>ЭкоМаркет- Оливки Арахова сашет 0,1х12</t>
  </si>
  <si>
    <t>Мюллюн Парас- Крупные овсяные хлопья  0,6х10</t>
  </si>
  <si>
    <t>Мюллюн Парас- Овсяные каша б/п 0,5х12</t>
  </si>
  <si>
    <t>Мюллюн Парас- Каша овсяная с черникой "Био-Био" 0,2х10</t>
  </si>
  <si>
    <t>Гранд Ди Олива- Масло оливковое Extravirgin ст. 0,5х12</t>
  </si>
  <si>
    <t>Батончик Абрикос "Фито Фрут" 55гх16х4</t>
  </si>
  <si>
    <t>Батончик Вишня-клюква "Фито Фрут" 55гх16х4</t>
  </si>
  <si>
    <t>Батончик Лесные ягоды "Фито Фрут" 55гх16х4</t>
  </si>
  <si>
    <t>Золотой сад- Миндаль жареный, 0,3х6</t>
  </si>
  <si>
    <t>Золотой сад- Смесь Экзотик, 0,2х12</t>
  </si>
  <si>
    <t>Золотой сад- Фундук, 0,3х6</t>
  </si>
  <si>
    <t>Сода пищевая ПЭТ 0,45х10</t>
  </si>
  <si>
    <t>м54855</t>
  </si>
  <si>
    <t>м54974</t>
  </si>
  <si>
    <t>м55125</t>
  </si>
  <si>
    <t>Мюллюн Парас- Рисовые хлопья для каши 0,4х10</t>
  </si>
  <si>
    <t>ВЕРЕС</t>
  </si>
  <si>
    <t>Парад Плюс</t>
  </si>
  <si>
    <t>ЭРКОНПРОДУКТ</t>
  </si>
  <si>
    <t>Баскония</t>
  </si>
  <si>
    <t>ЭкоМаркет</t>
  </si>
  <si>
    <t>Мюллюн Парас</t>
  </si>
  <si>
    <t>ПродИнко</t>
  </si>
  <si>
    <t>Сода</t>
  </si>
  <si>
    <t>Масло ГДО</t>
  </si>
  <si>
    <t>Затраты от поставщика до СОХ</t>
  </si>
  <si>
    <t>Затраты , %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</si>
</sst>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i/>
      <sz val="8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>
      <alignment horizontal="left"/>
    </xf>
  </cellStyleXfs>
  <cellXfs count="93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7" fillId="4" borderId="1" xfId="2" applyFont="1" applyFill="1" applyBorder="1" applyAlignment="1">
      <alignment horizontal="center" wrapText="1"/>
    </xf>
    <xf numFmtId="0" fontId="0" fillId="5" borderId="0" xfId="0" applyFill="1"/>
    <xf numFmtId="0" fontId="7" fillId="4" borderId="1" xfId="2" applyFont="1" applyFill="1" applyBorder="1" applyAlignment="1">
      <alignment horizontal="center" wrapText="1"/>
    </xf>
    <xf numFmtId="0" fontId="8" fillId="5" borderId="1" xfId="2" applyFont="1" applyFill="1" applyBorder="1" applyAlignment="1">
      <alignment horizontal="center"/>
    </xf>
    <xf numFmtId="0" fontId="4" fillId="5" borderId="0" xfId="0" applyFont="1" applyFill="1"/>
    <xf numFmtId="0" fontId="0" fillId="5" borderId="1" xfId="0" applyFill="1" applyBorder="1"/>
    <xf numFmtId="0" fontId="1" fillId="5" borderId="1" xfId="0" applyFont="1" applyFill="1" applyBorder="1"/>
    <xf numFmtId="0" fontId="1" fillId="5" borderId="0" xfId="0" applyFont="1" applyFill="1"/>
    <xf numFmtId="2" fontId="8" fillId="5" borderId="1" xfId="2" applyNumberFormat="1" applyFont="1" applyFill="1" applyBorder="1" applyAlignment="1">
      <alignment horizontal="center"/>
    </xf>
    <xf numFmtId="2" fontId="9" fillId="5" borderId="1" xfId="2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3" fillId="0" borderId="1" xfId="2" applyNumberFormat="1" applyBorder="1" applyAlignment="1">
      <alignment horizontal="center"/>
    </xf>
    <xf numFmtId="2" fontId="3" fillId="0" borderId="0" xfId="2" applyNumberFormat="1" applyBorder="1" applyAlignment="1">
      <alignment horizontal="center"/>
    </xf>
    <xf numFmtId="0" fontId="3" fillId="0" borderId="1" xfId="2" applyNumberFormat="1" applyBorder="1" applyAlignment="1">
      <alignment horizontal="center"/>
    </xf>
    <xf numFmtId="0" fontId="9" fillId="5" borderId="1" xfId="2" applyNumberFormat="1" applyFont="1" applyFill="1" applyBorder="1" applyAlignment="1">
      <alignment horizontal="center"/>
    </xf>
    <xf numFmtId="0" fontId="5" fillId="0" borderId="1" xfId="2" applyNumberFormat="1" applyFont="1" applyBorder="1" applyAlignment="1">
      <alignment horizontal="center"/>
    </xf>
    <xf numFmtId="2" fontId="0" fillId="0" borderId="0" xfId="1" applyNumberFormat="1" applyFont="1" applyAlignment="1">
      <alignment horizontal="center"/>
    </xf>
    <xf numFmtId="2" fontId="7" fillId="4" borderId="1" xfId="2" applyNumberFormat="1" applyFont="1" applyFill="1" applyBorder="1" applyAlignment="1">
      <alignment horizontal="center" wrapText="1"/>
    </xf>
    <xf numFmtId="2" fontId="5" fillId="0" borderId="1" xfId="2" applyNumberFormat="1" applyFont="1" applyBorder="1" applyAlignment="1">
      <alignment horizontal="center"/>
    </xf>
    <xf numFmtId="0" fontId="8" fillId="2" borderId="1" xfId="2" applyFont="1" applyFill="1" applyBorder="1" applyAlignment="1">
      <alignment horizontal="center"/>
    </xf>
    <xf numFmtId="2" fontId="8" fillId="2" borderId="1" xfId="2" applyNumberFormat="1" applyFont="1" applyFill="1" applyBorder="1" applyAlignment="1">
      <alignment horizontal="center"/>
    </xf>
    <xf numFmtId="0" fontId="4" fillId="2" borderId="0" xfId="0" applyFont="1" applyFill="1"/>
    <xf numFmtId="0" fontId="7" fillId="2" borderId="5" xfId="2" applyFont="1" applyFill="1" applyBorder="1" applyAlignment="1">
      <alignment horizontal="center" wrapText="1"/>
    </xf>
    <xf numFmtId="0" fontId="7" fillId="2" borderId="1" xfId="2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1" fillId="5" borderId="0" xfId="0" applyFont="1" applyFill="1" applyAlignment="1">
      <alignment horizontal="center"/>
    </xf>
    <xf numFmtId="10" fontId="3" fillId="0" borderId="1" xfId="1" applyNumberFormat="1" applyFont="1" applyBorder="1" applyAlignment="1">
      <alignment horizontal="center"/>
    </xf>
    <xf numFmtId="10" fontId="3" fillId="0" borderId="1" xfId="2" applyNumberFormat="1" applyBorder="1" applyAlignment="1">
      <alignment horizontal="center"/>
    </xf>
    <xf numFmtId="0" fontId="0" fillId="6" borderId="0" xfId="0" applyFill="1"/>
    <xf numFmtId="0" fontId="8" fillId="6" borderId="1" xfId="2" applyFont="1" applyFill="1" applyBorder="1" applyAlignment="1">
      <alignment horizontal="center"/>
    </xf>
    <xf numFmtId="0" fontId="7" fillId="6" borderId="5" xfId="2" applyFont="1" applyFill="1" applyBorder="1" applyAlignment="1">
      <alignment horizontal="center" wrapText="1"/>
    </xf>
    <xf numFmtId="0" fontId="0" fillId="6" borderId="1" xfId="0" applyFill="1" applyBorder="1"/>
    <xf numFmtId="10" fontId="0" fillId="6" borderId="1" xfId="1" applyNumberFormat="1" applyFont="1" applyFill="1" applyBorder="1"/>
    <xf numFmtId="10" fontId="0" fillId="6" borderId="1" xfId="1" applyNumberFormat="1" applyFont="1" applyFill="1" applyBorder="1" applyAlignment="1">
      <alignment horizontal="center"/>
    </xf>
    <xf numFmtId="10" fontId="3" fillId="6" borderId="1" xfId="1" applyNumberFormat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0" xfId="0" applyBorder="1"/>
    <xf numFmtId="0" fontId="4" fillId="5" borderId="0" xfId="0" applyFont="1" applyFill="1" applyBorder="1"/>
    <xf numFmtId="0" fontId="4" fillId="2" borderId="0" xfId="0" applyFont="1" applyFill="1" applyBorder="1"/>
    <xf numFmtId="0" fontId="7" fillId="6" borderId="1" xfId="2" applyFont="1" applyFill="1" applyBorder="1" applyAlignment="1">
      <alignment horizontal="center" wrapText="1"/>
    </xf>
    <xf numFmtId="0" fontId="0" fillId="3" borderId="0" xfId="0" applyFill="1"/>
    <xf numFmtId="0" fontId="0" fillId="6" borderId="2" xfId="0" applyFill="1" applyBorder="1" applyAlignment="1">
      <alignment horizontal="center"/>
    </xf>
    <xf numFmtId="10" fontId="0" fillId="6" borderId="2" xfId="1" applyNumberFormat="1" applyFont="1" applyFill="1" applyBorder="1" applyAlignment="1">
      <alignment horizontal="center"/>
    </xf>
    <xf numFmtId="0" fontId="0" fillId="3" borderId="1" xfId="0" applyFill="1" applyBorder="1"/>
    <xf numFmtId="10" fontId="0" fillId="3" borderId="1" xfId="0" applyNumberFormat="1" applyFill="1" applyBorder="1"/>
    <xf numFmtId="0" fontId="1" fillId="0" borderId="0" xfId="0" applyFont="1" applyFill="1"/>
    <xf numFmtId="10" fontId="0" fillId="5" borderId="1" xfId="0" applyNumberFormat="1" applyFill="1" applyBorder="1"/>
    <xf numFmtId="2" fontId="0" fillId="5" borderId="1" xfId="0" applyNumberFormat="1" applyFill="1" applyBorder="1" applyAlignment="1">
      <alignment horizontal="center"/>
    </xf>
    <xf numFmtId="10" fontId="0" fillId="5" borderId="2" xfId="1" applyNumberFormat="1" applyFont="1" applyFill="1" applyBorder="1" applyAlignment="1">
      <alignment horizontal="center"/>
    </xf>
    <xf numFmtId="10" fontId="8" fillId="5" borderId="1" xfId="1" applyNumberFormat="1" applyFont="1" applyFill="1" applyBorder="1" applyAlignment="1">
      <alignment horizontal="center"/>
    </xf>
    <xf numFmtId="10" fontId="9" fillId="5" borderId="1" xfId="1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8" fillId="5" borderId="2" xfId="2" applyFont="1" applyFill="1" applyBorder="1" applyAlignment="1">
      <alignment wrapText="1"/>
    </xf>
    <xf numFmtId="0" fontId="8" fillId="2" borderId="2" xfId="2" applyFont="1" applyFill="1" applyBorder="1" applyAlignment="1">
      <alignment wrapText="1"/>
    </xf>
    <xf numFmtId="0" fontId="5" fillId="0" borderId="2" xfId="2" applyFont="1" applyBorder="1" applyAlignment="1">
      <alignment wrapText="1"/>
    </xf>
    <xf numFmtId="0" fontId="3" fillId="0" borderId="1" xfId="2" applyBorder="1" applyAlignment="1">
      <alignment wrapText="1"/>
    </xf>
    <xf numFmtId="0" fontId="3" fillId="0" borderId="1" xfId="2" applyFont="1" applyBorder="1" applyAlignment="1">
      <alignment wrapText="1"/>
    </xf>
    <xf numFmtId="0" fontId="9" fillId="5" borderId="2" xfId="2" applyFont="1" applyFill="1" applyBorder="1" applyAlignment="1">
      <alignment wrapText="1"/>
    </xf>
    <xf numFmtId="2" fontId="0" fillId="0" borderId="0" xfId="0" applyNumberFormat="1" applyAlignment="1">
      <alignment horizontal="center" wrapText="1"/>
    </xf>
    <xf numFmtId="2" fontId="9" fillId="5" borderId="6" xfId="2" applyNumberFormat="1" applyFont="1" applyFill="1" applyBorder="1" applyAlignment="1">
      <alignment horizontal="center" wrapText="1"/>
    </xf>
    <xf numFmtId="2" fontId="9" fillId="5" borderId="7" xfId="2" applyNumberFormat="1" applyFont="1" applyFill="1" applyBorder="1" applyAlignment="1">
      <alignment horizontal="center" wrapText="1"/>
    </xf>
    <xf numFmtId="2" fontId="9" fillId="5" borderId="5" xfId="2" applyNumberFormat="1" applyFont="1" applyFill="1" applyBorder="1" applyAlignment="1">
      <alignment horizontal="center" wrapText="1"/>
    </xf>
    <xf numFmtId="0" fontId="7" fillId="2" borderId="2" xfId="2" applyFont="1" applyFill="1" applyBorder="1" applyAlignment="1">
      <alignment horizontal="center" wrapText="1"/>
    </xf>
    <xf numFmtId="0" fontId="7" fillId="2" borderId="4" xfId="2" applyFont="1" applyFill="1" applyBorder="1" applyAlignment="1">
      <alignment horizontal="center" wrapText="1"/>
    </xf>
    <xf numFmtId="0" fontId="7" fillId="2" borderId="3" xfId="2" applyFont="1" applyFill="1" applyBorder="1" applyAlignment="1">
      <alignment horizontal="center" wrapText="1"/>
    </xf>
    <xf numFmtId="0" fontId="7" fillId="4" borderId="2" xfId="2" applyFont="1" applyFill="1" applyBorder="1" applyAlignment="1">
      <alignment horizontal="center" wrapText="1"/>
    </xf>
    <xf numFmtId="0" fontId="7" fillId="4" borderId="4" xfId="2" applyFont="1" applyFill="1" applyBorder="1" applyAlignment="1">
      <alignment horizontal="center" wrapText="1"/>
    </xf>
    <xf numFmtId="0" fontId="7" fillId="4" borderId="3" xfId="2" applyFont="1" applyFill="1" applyBorder="1" applyAlignment="1">
      <alignment horizontal="center" wrapText="1"/>
    </xf>
    <xf numFmtId="2" fontId="2" fillId="3" borderId="6" xfId="0" applyNumberFormat="1" applyFont="1" applyFill="1" applyBorder="1" applyAlignment="1">
      <alignment horizontal="center" textRotation="90" wrapText="1"/>
    </xf>
    <xf numFmtId="2" fontId="2" fillId="3" borderId="7" xfId="0" applyNumberFormat="1" applyFont="1" applyFill="1" applyBorder="1" applyAlignment="1">
      <alignment horizontal="center" textRotation="90" wrapText="1"/>
    </xf>
    <xf numFmtId="2" fontId="2" fillId="3" borderId="5" xfId="0" applyNumberFormat="1" applyFont="1" applyFill="1" applyBorder="1" applyAlignment="1">
      <alignment horizontal="center" textRotation="90" wrapText="1"/>
    </xf>
    <xf numFmtId="0" fontId="7" fillId="2" borderId="1" xfId="2" applyFont="1" applyFill="1" applyBorder="1" applyAlignment="1">
      <alignment horizontal="center" wrapText="1"/>
    </xf>
    <xf numFmtId="0" fontId="7" fillId="4" borderId="6" xfId="2" applyFont="1" applyFill="1" applyBorder="1" applyAlignment="1">
      <alignment horizontal="center" wrapText="1"/>
    </xf>
    <xf numFmtId="0" fontId="7" fillId="4" borderId="1" xfId="2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7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2" fillId="7" borderId="1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 wrapText="1"/>
    </xf>
    <xf numFmtId="0" fontId="2" fillId="7" borderId="5" xfId="0" applyFont="1" applyFill="1" applyBorder="1" applyAlignment="1">
      <alignment horizontal="center" wrapText="1"/>
    </xf>
    <xf numFmtId="10" fontId="0" fillId="0" borderId="1" xfId="0" applyNumberFormat="1" applyBorder="1"/>
    <xf numFmtId="0" fontId="6" fillId="0" borderId="1" xfId="0" applyFont="1" applyBorder="1" applyAlignment="1">
      <alignment wrapText="1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7"/>
  <sheetViews>
    <sheetView topLeftCell="A148" workbookViewId="0">
      <selection activeCell="A14" sqref="A14"/>
    </sheetView>
  </sheetViews>
  <sheetFormatPr defaultRowHeight="15"/>
  <cols>
    <col min="1" max="1" width="52.140625" style="58" customWidth="1"/>
    <col min="2" max="2" width="11.140625" style="2" customWidth="1"/>
    <col min="3" max="3" width="15.85546875" style="15" customWidth="1"/>
    <col min="4" max="7" width="11.140625" style="15" customWidth="1"/>
    <col min="8" max="8" width="10.85546875" style="34" customWidth="1"/>
    <col min="9" max="9" width="10.85546875" style="1" customWidth="1"/>
    <col min="10" max="11" width="10.85546875" style="2" customWidth="1"/>
    <col min="12" max="12" width="9.140625" style="41"/>
    <col min="13" max="13" width="9.140625" style="47"/>
  </cols>
  <sheetData>
    <row r="1" spans="1:14" ht="24" customHeight="1">
      <c r="C1" s="21"/>
      <c r="H1" s="79" t="s">
        <v>86</v>
      </c>
      <c r="I1" s="80"/>
      <c r="J1" s="80"/>
      <c r="K1" s="5"/>
      <c r="L1" s="5"/>
      <c r="M1" s="75" t="s">
        <v>94</v>
      </c>
      <c r="N1" s="43"/>
    </row>
    <row r="2" spans="1:14" ht="24.75" customHeight="1">
      <c r="A2" s="7" t="s">
        <v>1</v>
      </c>
      <c r="B2" s="5"/>
      <c r="C2" s="22"/>
      <c r="D2" s="22"/>
      <c r="E2" s="72" t="s">
        <v>84</v>
      </c>
      <c r="F2" s="73"/>
      <c r="G2" s="73"/>
      <c r="H2" s="74"/>
      <c r="I2" s="80" t="s">
        <v>85</v>
      </c>
      <c r="J2" s="80"/>
      <c r="K2" s="80"/>
      <c r="L2" s="80"/>
      <c r="M2" s="76"/>
      <c r="N2" s="43"/>
    </row>
    <row r="3" spans="1:14" s="9" customFormat="1" ht="15" customHeight="1">
      <c r="A3" s="59" t="s">
        <v>3</v>
      </c>
      <c r="B3" s="8"/>
      <c r="C3" s="13">
        <f>SUM(C6:C71)</f>
        <v>1265994.48</v>
      </c>
      <c r="D3" s="13"/>
      <c r="E3" s="13"/>
      <c r="F3" s="13"/>
      <c r="G3" s="13"/>
      <c r="H3" s="35"/>
      <c r="I3" s="8"/>
      <c r="J3" s="13">
        <v>58058</v>
      </c>
      <c r="K3" s="56">
        <f>J3/C3</f>
        <v>4.5859599640592427E-2</v>
      </c>
      <c r="L3" s="35"/>
      <c r="M3" s="76"/>
      <c r="N3" s="44"/>
    </row>
    <row r="4" spans="1:14" s="26" customFormat="1" ht="37.5" customHeight="1">
      <c r="A4" s="60"/>
      <c r="B4" s="24"/>
      <c r="C4" s="25"/>
      <c r="D4" s="25"/>
      <c r="E4" s="69" t="s">
        <v>91</v>
      </c>
      <c r="F4" s="71"/>
      <c r="G4" s="69" t="s">
        <v>90</v>
      </c>
      <c r="H4" s="70"/>
      <c r="I4" s="69" t="s">
        <v>91</v>
      </c>
      <c r="J4" s="71"/>
      <c r="K4" s="78" t="s">
        <v>90</v>
      </c>
      <c r="L4" s="78"/>
      <c r="M4" s="76"/>
      <c r="N4" s="45"/>
    </row>
    <row r="5" spans="1:14" s="26" customFormat="1" ht="32.25" customHeight="1">
      <c r="A5" s="27" t="s">
        <v>93</v>
      </c>
      <c r="B5" s="27" t="s">
        <v>0</v>
      </c>
      <c r="C5" s="27" t="s">
        <v>2</v>
      </c>
      <c r="D5" s="27" t="s">
        <v>87</v>
      </c>
      <c r="E5" s="27" t="s">
        <v>88</v>
      </c>
      <c r="F5" s="27" t="s">
        <v>89</v>
      </c>
      <c r="G5" s="27" t="s">
        <v>88</v>
      </c>
      <c r="H5" s="36" t="s">
        <v>89</v>
      </c>
      <c r="I5" s="27" t="s">
        <v>88</v>
      </c>
      <c r="J5" s="27" t="s">
        <v>89</v>
      </c>
      <c r="K5" s="28" t="s">
        <v>88</v>
      </c>
      <c r="L5" s="46" t="s">
        <v>89</v>
      </c>
      <c r="M5" s="77"/>
      <c r="N5" s="45"/>
    </row>
    <row r="6" spans="1:14">
      <c r="A6" s="61" t="s">
        <v>4</v>
      </c>
      <c r="B6" s="20">
        <v>241</v>
      </c>
      <c r="C6" s="23"/>
      <c r="D6" s="16"/>
      <c r="E6" s="16"/>
      <c r="F6" s="16"/>
      <c r="G6" s="16"/>
      <c r="H6" s="37"/>
      <c r="I6" s="3"/>
      <c r="J6" s="4"/>
      <c r="K6" s="4"/>
      <c r="L6" s="48"/>
      <c r="M6" s="50"/>
    </row>
    <row r="7" spans="1:14">
      <c r="A7" s="62" t="s">
        <v>5</v>
      </c>
      <c r="B7" s="18">
        <v>20</v>
      </c>
      <c r="C7" s="16">
        <v>13596</v>
      </c>
      <c r="D7" s="16">
        <f>C7/B7</f>
        <v>679.8</v>
      </c>
      <c r="E7" s="16"/>
      <c r="F7" s="16"/>
      <c r="G7" s="16"/>
      <c r="H7" s="38"/>
      <c r="I7" s="16">
        <f>($J$3*J7)</f>
        <v>623.50711671349461</v>
      </c>
      <c r="J7" s="30">
        <f t="shared" ref="J7:J38" si="0">C7/$C$3</f>
        <v>1.0739383318638166E-2</v>
      </c>
      <c r="K7" s="29">
        <f>I7/B7</f>
        <v>31.175355835674729</v>
      </c>
      <c r="L7" s="49">
        <f>J7/B7</f>
        <v>5.3696916593190828E-4</v>
      </c>
      <c r="M7" s="51">
        <f>L7+H7</f>
        <v>5.3696916593190828E-4</v>
      </c>
    </row>
    <row r="8" spans="1:14">
      <c r="A8" s="62" t="s">
        <v>6</v>
      </c>
      <c r="B8" s="18">
        <v>20</v>
      </c>
      <c r="C8" s="16">
        <v>11816.16</v>
      </c>
      <c r="D8" s="16">
        <f t="shared" ref="D8:D71" si="1">C8/B8</f>
        <v>590.80799999999999</v>
      </c>
      <c r="E8" s="16"/>
      <c r="F8" s="16"/>
      <c r="G8" s="16"/>
      <c r="H8" s="38"/>
      <c r="I8" s="16">
        <f t="shared" ref="I8:I71" si="2">($J$3*J8)</f>
        <v>541.88436688918273</v>
      </c>
      <c r="J8" s="30">
        <f t="shared" si="0"/>
        <v>9.333500411470989E-3</v>
      </c>
      <c r="K8" s="29">
        <f t="shared" ref="K8:K70" si="3">I8/B8</f>
        <v>27.094218344459136</v>
      </c>
      <c r="L8" s="49">
        <f t="shared" ref="L8:L71" si="4">J8/B8</f>
        <v>4.6667502057354943E-4</v>
      </c>
      <c r="M8" s="51">
        <f t="shared" ref="M8:M71" si="5">L8+H8</f>
        <v>4.6667502057354943E-4</v>
      </c>
    </row>
    <row r="9" spans="1:14">
      <c r="A9" s="62" t="s">
        <v>7</v>
      </c>
      <c r="B9" s="18">
        <v>10</v>
      </c>
      <c r="C9" s="16">
        <v>3613.4</v>
      </c>
      <c r="D9" s="16">
        <f t="shared" si="1"/>
        <v>361.34000000000003</v>
      </c>
      <c r="E9" s="16"/>
      <c r="F9" s="16"/>
      <c r="G9" s="16"/>
      <c r="H9" s="38"/>
      <c r="I9" s="16">
        <f t="shared" si="2"/>
        <v>165.70907734131669</v>
      </c>
      <c r="J9" s="30">
        <f t="shared" si="0"/>
        <v>2.8541988587501583E-3</v>
      </c>
      <c r="K9" s="29">
        <f t="shared" si="3"/>
        <v>16.570907734131669</v>
      </c>
      <c r="L9" s="49">
        <f t="shared" si="4"/>
        <v>2.8541988587501584E-4</v>
      </c>
      <c r="M9" s="51">
        <f t="shared" si="5"/>
        <v>2.8541988587501584E-4</v>
      </c>
    </row>
    <row r="10" spans="1:14">
      <c r="A10" s="62" t="s">
        <v>8</v>
      </c>
      <c r="B10" s="18">
        <v>25</v>
      </c>
      <c r="C10" s="16">
        <v>12012.53</v>
      </c>
      <c r="D10" s="16">
        <f t="shared" si="1"/>
        <v>480.50120000000004</v>
      </c>
      <c r="E10" s="16"/>
      <c r="F10" s="16"/>
      <c r="G10" s="16"/>
      <c r="H10" s="38"/>
      <c r="I10" s="16">
        <f t="shared" si="2"/>
        <v>550.88981647060575</v>
      </c>
      <c r="J10" s="30">
        <f t="shared" si="0"/>
        <v>9.4886116723036582E-3</v>
      </c>
      <c r="K10" s="29">
        <f t="shared" si="3"/>
        <v>22.035592658824228</v>
      </c>
      <c r="L10" s="49">
        <f t="shared" si="4"/>
        <v>3.7954446689214631E-4</v>
      </c>
      <c r="M10" s="51">
        <f t="shared" si="5"/>
        <v>3.7954446689214631E-4</v>
      </c>
    </row>
    <row r="11" spans="1:14">
      <c r="A11" s="62" t="s">
        <v>9</v>
      </c>
      <c r="B11" s="18">
        <v>15</v>
      </c>
      <c r="C11" s="16">
        <v>8586.9</v>
      </c>
      <c r="D11" s="16">
        <f t="shared" si="1"/>
        <v>572.45999999999992</v>
      </c>
      <c r="E11" s="16"/>
      <c r="F11" s="16"/>
      <c r="G11" s="16"/>
      <c r="H11" s="38"/>
      <c r="I11" s="16">
        <f t="shared" si="2"/>
        <v>393.79179615380315</v>
      </c>
      <c r="J11" s="30">
        <f t="shared" si="0"/>
        <v>6.782730995793915E-3</v>
      </c>
      <c r="K11" s="29">
        <f t="shared" si="3"/>
        <v>26.252786410253542</v>
      </c>
      <c r="L11" s="49">
        <f t="shared" si="4"/>
        <v>4.5218206638626099E-4</v>
      </c>
      <c r="M11" s="51">
        <f t="shared" si="5"/>
        <v>4.5218206638626099E-4</v>
      </c>
    </row>
    <row r="12" spans="1:14">
      <c r="A12" s="62" t="s">
        <v>10</v>
      </c>
      <c r="B12" s="18">
        <v>5</v>
      </c>
      <c r="C12" s="16">
        <v>1928.5</v>
      </c>
      <c r="D12" s="16">
        <f t="shared" si="1"/>
        <v>385.7</v>
      </c>
      <c r="E12" s="16"/>
      <c r="F12" s="16"/>
      <c r="G12" s="16"/>
      <c r="H12" s="38"/>
      <c r="I12" s="16">
        <f t="shared" si="2"/>
        <v>88.440237906882501</v>
      </c>
      <c r="J12" s="30">
        <f t="shared" si="0"/>
        <v>1.5233083796700282E-3</v>
      </c>
      <c r="K12" s="29">
        <f t="shared" si="3"/>
        <v>17.688047581376502</v>
      </c>
      <c r="L12" s="49">
        <f t="shared" si="4"/>
        <v>3.0466167593400561E-4</v>
      </c>
      <c r="M12" s="51">
        <f t="shared" si="5"/>
        <v>3.0466167593400561E-4</v>
      </c>
    </row>
    <row r="13" spans="1:14">
      <c r="A13" s="62" t="s">
        <v>11</v>
      </c>
      <c r="B13" s="18">
        <v>15</v>
      </c>
      <c r="C13" s="16">
        <v>16625.7</v>
      </c>
      <c r="D13" s="16">
        <f t="shared" si="1"/>
        <v>1108.3800000000001</v>
      </c>
      <c r="E13" s="16"/>
      <c r="F13" s="16"/>
      <c r="G13" s="16"/>
      <c r="H13" s="38"/>
      <c r="I13" s="16">
        <f t="shared" si="2"/>
        <v>762.44794574459763</v>
      </c>
      <c r="J13" s="30">
        <f t="shared" si="0"/>
        <v>1.313252171526056E-2</v>
      </c>
      <c r="K13" s="29">
        <f t="shared" si="3"/>
        <v>50.82986304963984</v>
      </c>
      <c r="L13" s="49">
        <f t="shared" si="4"/>
        <v>8.755014476840374E-4</v>
      </c>
      <c r="M13" s="51">
        <f t="shared" si="5"/>
        <v>8.755014476840374E-4</v>
      </c>
    </row>
    <row r="14" spans="1:14">
      <c r="A14" s="62" t="s">
        <v>12</v>
      </c>
      <c r="B14" s="18">
        <v>10</v>
      </c>
      <c r="C14" s="16">
        <v>10657.5</v>
      </c>
      <c r="D14" s="16">
        <f t="shared" si="1"/>
        <v>1065.75</v>
      </c>
      <c r="E14" s="16"/>
      <c r="F14" s="16"/>
      <c r="G14" s="16"/>
      <c r="H14" s="38"/>
      <c r="I14" s="16">
        <f t="shared" si="2"/>
        <v>488.7486831696138</v>
      </c>
      <c r="J14" s="30">
        <f t="shared" si="0"/>
        <v>8.4182831508080504E-3</v>
      </c>
      <c r="K14" s="29">
        <f t="shared" si="3"/>
        <v>48.874868316961383</v>
      </c>
      <c r="L14" s="49">
        <f t="shared" si="4"/>
        <v>8.4182831508080507E-4</v>
      </c>
      <c r="M14" s="51">
        <f t="shared" si="5"/>
        <v>8.4182831508080507E-4</v>
      </c>
    </row>
    <row r="15" spans="1:14">
      <c r="A15" s="62" t="s">
        <v>13</v>
      </c>
      <c r="B15" s="18">
        <v>5</v>
      </c>
      <c r="C15" s="16">
        <v>5887</v>
      </c>
      <c r="D15" s="16">
        <f t="shared" si="1"/>
        <v>1177.4000000000001</v>
      </c>
      <c r="E15" s="16"/>
      <c r="F15" s="16"/>
      <c r="G15" s="16"/>
      <c r="H15" s="38"/>
      <c r="I15" s="16">
        <f t="shared" si="2"/>
        <v>269.97546308416764</v>
      </c>
      <c r="J15" s="30">
        <f t="shared" si="0"/>
        <v>4.6500992642558754E-3</v>
      </c>
      <c r="K15" s="29">
        <f t="shared" si="3"/>
        <v>53.995092616833531</v>
      </c>
      <c r="L15" s="49">
        <f t="shared" si="4"/>
        <v>9.3001985285117513E-4</v>
      </c>
      <c r="M15" s="51">
        <f t="shared" si="5"/>
        <v>9.3001985285117513E-4</v>
      </c>
    </row>
    <row r="16" spans="1:14">
      <c r="A16" s="62" t="s">
        <v>14</v>
      </c>
      <c r="B16" s="18">
        <v>10</v>
      </c>
      <c r="C16" s="16">
        <v>16075</v>
      </c>
      <c r="D16" s="16">
        <f t="shared" si="1"/>
        <v>1607.5</v>
      </c>
      <c r="E16" s="16">
        <f>G16*B16</f>
        <v>0</v>
      </c>
      <c r="F16" s="32">
        <f>E16/C16</f>
        <v>0</v>
      </c>
      <c r="G16" s="16"/>
      <c r="H16" s="38">
        <f>G16/D16</f>
        <v>0</v>
      </c>
      <c r="I16" s="16">
        <f t="shared" si="2"/>
        <v>737.19306422252328</v>
      </c>
      <c r="J16" s="30">
        <f t="shared" si="0"/>
        <v>1.269752771749842E-2</v>
      </c>
      <c r="K16" s="29">
        <f t="shared" si="3"/>
        <v>73.71930642225233</v>
      </c>
      <c r="L16" s="49">
        <f t="shared" si="4"/>
        <v>1.2697527717498421E-3</v>
      </c>
      <c r="M16" s="51">
        <f t="shared" si="5"/>
        <v>1.2697527717498421E-3</v>
      </c>
    </row>
    <row r="17" spans="1:13">
      <c r="A17" s="62" t="s">
        <v>15</v>
      </c>
      <c r="B17" s="18">
        <v>31</v>
      </c>
      <c r="C17" s="16">
        <v>49832.5</v>
      </c>
      <c r="D17" s="16">
        <f t="shared" si="1"/>
        <v>1607.5</v>
      </c>
      <c r="E17" s="16">
        <f t="shared" ref="E17:E19" si="6">G17*B17</f>
        <v>0</v>
      </c>
      <c r="F17" s="32">
        <f t="shared" ref="F17:F19" si="7">E17/C17</f>
        <v>0</v>
      </c>
      <c r="G17" s="16"/>
      <c r="H17" s="38">
        <f t="shared" ref="H17:H22" si="8">G17/D17</f>
        <v>0</v>
      </c>
      <c r="I17" s="16">
        <f t="shared" si="2"/>
        <v>2285.2984990898221</v>
      </c>
      <c r="J17" s="30">
        <f t="shared" si="0"/>
        <v>3.9362335924245102E-2</v>
      </c>
      <c r="K17" s="29">
        <f t="shared" si="3"/>
        <v>73.71930642225233</v>
      </c>
      <c r="L17" s="49">
        <f t="shared" si="4"/>
        <v>1.2697527717498421E-3</v>
      </c>
      <c r="M17" s="51">
        <f t="shared" si="5"/>
        <v>1.2697527717498421E-3</v>
      </c>
    </row>
    <row r="18" spans="1:13">
      <c r="A18" s="62" t="s">
        <v>16</v>
      </c>
      <c r="B18" s="18">
        <v>28</v>
      </c>
      <c r="C18" s="16">
        <v>45010</v>
      </c>
      <c r="D18" s="16">
        <f t="shared" si="1"/>
        <v>1607.5</v>
      </c>
      <c r="E18" s="16">
        <f t="shared" si="6"/>
        <v>0</v>
      </c>
      <c r="F18" s="32">
        <f t="shared" si="7"/>
        <v>0</v>
      </c>
      <c r="G18" s="16"/>
      <c r="H18" s="38">
        <f t="shared" si="8"/>
        <v>0</v>
      </c>
      <c r="I18" s="16">
        <f t="shared" si="2"/>
        <v>2064.1405798230653</v>
      </c>
      <c r="J18" s="30">
        <f t="shared" si="0"/>
        <v>3.5553077608995579E-2</v>
      </c>
      <c r="K18" s="29">
        <f t="shared" si="3"/>
        <v>73.71930642225233</v>
      </c>
      <c r="L18" s="49">
        <f t="shared" si="4"/>
        <v>1.2697527717498421E-3</v>
      </c>
      <c r="M18" s="51">
        <f t="shared" si="5"/>
        <v>1.2697527717498421E-3</v>
      </c>
    </row>
    <row r="19" spans="1:13">
      <c r="A19" s="62" t="s">
        <v>17</v>
      </c>
      <c r="B19" s="18">
        <v>32</v>
      </c>
      <c r="C19" s="16">
        <v>51440</v>
      </c>
      <c r="D19" s="16">
        <f t="shared" si="1"/>
        <v>1607.5</v>
      </c>
      <c r="E19" s="16">
        <f t="shared" si="6"/>
        <v>0</v>
      </c>
      <c r="F19" s="32">
        <f t="shared" si="7"/>
        <v>0</v>
      </c>
      <c r="G19" s="16"/>
      <c r="H19" s="38">
        <f t="shared" si="8"/>
        <v>0</v>
      </c>
      <c r="I19" s="16">
        <f t="shared" si="2"/>
        <v>2359.0178055120746</v>
      </c>
      <c r="J19" s="30">
        <f t="shared" si="0"/>
        <v>4.0632088695994946E-2</v>
      </c>
      <c r="K19" s="29">
        <f t="shared" si="3"/>
        <v>73.71930642225233</v>
      </c>
      <c r="L19" s="49">
        <f t="shared" si="4"/>
        <v>1.2697527717498421E-3</v>
      </c>
      <c r="M19" s="51">
        <f t="shared" si="5"/>
        <v>1.2697527717498421E-3</v>
      </c>
    </row>
    <row r="20" spans="1:13">
      <c r="A20" s="63" t="s">
        <v>18</v>
      </c>
      <c r="B20" s="18">
        <v>15</v>
      </c>
      <c r="C20" s="16">
        <v>29269.8</v>
      </c>
      <c r="D20" s="16">
        <f t="shared" si="1"/>
        <v>1951.32</v>
      </c>
      <c r="E20" s="16"/>
      <c r="F20" s="32"/>
      <c r="G20" s="16"/>
      <c r="H20" s="38"/>
      <c r="I20" s="16">
        <f t="shared" si="2"/>
        <v>1342.3013095602123</v>
      </c>
      <c r="J20" s="30">
        <f t="shared" si="0"/>
        <v>2.3120006020879331E-2</v>
      </c>
      <c r="K20" s="29">
        <f t="shared" si="3"/>
        <v>89.486753970680823</v>
      </c>
      <c r="L20" s="49">
        <f t="shared" si="4"/>
        <v>1.5413337347252888E-3</v>
      </c>
      <c r="M20" s="51">
        <f t="shared" si="5"/>
        <v>1.5413337347252888E-3</v>
      </c>
    </row>
    <row r="21" spans="1:13">
      <c r="A21" s="61" t="s">
        <v>19</v>
      </c>
      <c r="B21" s="20">
        <v>18</v>
      </c>
      <c r="C21" s="23"/>
      <c r="D21" s="16"/>
      <c r="E21" s="16"/>
      <c r="F21" s="32"/>
      <c r="G21" s="16"/>
      <c r="H21" s="38"/>
      <c r="I21" s="16">
        <f t="shared" si="2"/>
        <v>0</v>
      </c>
      <c r="J21" s="30">
        <f t="shared" si="0"/>
        <v>0</v>
      </c>
      <c r="K21" s="29">
        <f t="shared" si="3"/>
        <v>0</v>
      </c>
      <c r="L21" s="49">
        <f t="shared" si="4"/>
        <v>0</v>
      </c>
      <c r="M21" s="51">
        <f t="shared" si="5"/>
        <v>0</v>
      </c>
    </row>
    <row r="22" spans="1:13">
      <c r="A22" s="63" t="s">
        <v>20</v>
      </c>
      <c r="B22" s="18">
        <v>18</v>
      </c>
      <c r="C22" s="16">
        <v>18107.28</v>
      </c>
      <c r="D22" s="16">
        <f t="shared" si="1"/>
        <v>1005.9599999999999</v>
      </c>
      <c r="E22" s="16">
        <f t="shared" ref="E22" si="9">G22*B22</f>
        <v>0</v>
      </c>
      <c r="F22" s="32">
        <f t="shared" ref="F22" si="10">E22/C22</f>
        <v>0</v>
      </c>
      <c r="G22" s="16"/>
      <c r="H22" s="38">
        <f t="shared" si="8"/>
        <v>0</v>
      </c>
      <c r="I22" s="16">
        <f t="shared" si="2"/>
        <v>830.39261138010647</v>
      </c>
      <c r="J22" s="30">
        <f t="shared" si="0"/>
        <v>1.4302811178134046E-2</v>
      </c>
      <c r="K22" s="29">
        <f t="shared" si="3"/>
        <v>46.132922854450356</v>
      </c>
      <c r="L22" s="49">
        <f t="shared" si="4"/>
        <v>7.9460062100744698E-4</v>
      </c>
      <c r="M22" s="51">
        <f>L22+H22</f>
        <v>7.9460062100744698E-4</v>
      </c>
    </row>
    <row r="23" spans="1:13">
      <c r="A23" s="61" t="s">
        <v>21</v>
      </c>
      <c r="B23" s="20">
        <v>87</v>
      </c>
      <c r="C23" s="23"/>
      <c r="D23" s="16"/>
      <c r="E23" s="16"/>
      <c r="F23" s="16"/>
      <c r="G23" s="16"/>
      <c r="H23" s="37"/>
      <c r="I23" s="16">
        <f t="shared" si="2"/>
        <v>0</v>
      </c>
      <c r="J23" s="30">
        <f t="shared" si="0"/>
        <v>0</v>
      </c>
      <c r="K23" s="29">
        <f t="shared" si="3"/>
        <v>0</v>
      </c>
      <c r="L23" s="49">
        <f t="shared" si="4"/>
        <v>0</v>
      </c>
      <c r="M23" s="51">
        <f t="shared" si="5"/>
        <v>0</v>
      </c>
    </row>
    <row r="24" spans="1:13">
      <c r="A24" s="63" t="s">
        <v>22</v>
      </c>
      <c r="B24" s="18">
        <v>5</v>
      </c>
      <c r="C24" s="16">
        <v>4630.32</v>
      </c>
      <c r="D24" s="16">
        <f t="shared" si="1"/>
        <v>926.06399999999996</v>
      </c>
      <c r="E24" s="16">
        <v>67.275531711568448</v>
      </c>
      <c r="F24" s="32">
        <v>6.6609437338186576E-3</v>
      </c>
      <c r="G24" s="16">
        <v>13.455106342313689</v>
      </c>
      <c r="H24" s="39">
        <v>1.3321887467637316E-3</v>
      </c>
      <c r="I24" s="16">
        <f t="shared" si="2"/>
        <v>212.34462140782793</v>
      </c>
      <c r="J24" s="30">
        <f t="shared" si="0"/>
        <v>3.6574567054984313E-3</v>
      </c>
      <c r="K24" s="29">
        <f t="shared" si="3"/>
        <v>42.468924281565585</v>
      </c>
      <c r="L24" s="49">
        <f t="shared" si="4"/>
        <v>7.3149134109968628E-4</v>
      </c>
      <c r="M24" s="51">
        <f t="shared" si="5"/>
        <v>2.063680087863418E-3</v>
      </c>
    </row>
    <row r="25" spans="1:13">
      <c r="A25" s="63" t="s">
        <v>23</v>
      </c>
      <c r="B25" s="18">
        <v>12</v>
      </c>
      <c r="C25" s="16">
        <v>6349.91</v>
      </c>
      <c r="D25" s="16">
        <f t="shared" si="1"/>
        <v>529.15916666666669</v>
      </c>
      <c r="E25" s="16">
        <v>92.260053640051993</v>
      </c>
      <c r="F25" s="32">
        <v>9.1346587762427718E-3</v>
      </c>
      <c r="G25" s="16">
        <v>7.6883378033376664</v>
      </c>
      <c r="H25" s="39">
        <v>7.6122156468689769E-4</v>
      </c>
      <c r="I25" s="16">
        <f t="shared" si="2"/>
        <v>291.20433035379426</v>
      </c>
      <c r="J25" s="30">
        <f t="shared" si="0"/>
        <v>5.0157485678768519E-3</v>
      </c>
      <c r="K25" s="29">
        <f t="shared" si="3"/>
        <v>24.267027529482856</v>
      </c>
      <c r="L25" s="49">
        <f t="shared" si="4"/>
        <v>4.1797904732307099E-4</v>
      </c>
      <c r="M25" s="51">
        <f t="shared" si="5"/>
        <v>1.1792006120099688E-3</v>
      </c>
    </row>
    <row r="26" spans="1:13">
      <c r="A26" s="63" t="s">
        <v>24</v>
      </c>
      <c r="B26" s="18">
        <v>30</v>
      </c>
      <c r="C26" s="16">
        <v>28130.26</v>
      </c>
      <c r="D26" s="16">
        <f t="shared" si="1"/>
        <v>937.67533333333324</v>
      </c>
      <c r="E26" s="16">
        <v>408.71434343299495</v>
      </c>
      <c r="F26" s="32">
        <v>4.0466766676534156E-2</v>
      </c>
      <c r="G26" s="16">
        <v>13.623811447766498</v>
      </c>
      <c r="H26" s="39">
        <v>1.3488922225511385E-3</v>
      </c>
      <c r="I26" s="16">
        <f t="shared" si="2"/>
        <v>1290.0424613857717</v>
      </c>
      <c r="J26" s="30">
        <f t="shared" si="0"/>
        <v>2.2219891511691268E-2</v>
      </c>
      <c r="K26" s="29">
        <f t="shared" si="3"/>
        <v>43.001415379525724</v>
      </c>
      <c r="L26" s="49">
        <f t="shared" si="4"/>
        <v>7.4066305038970892E-4</v>
      </c>
      <c r="M26" s="51">
        <f t="shared" si="5"/>
        <v>2.0895552729408473E-3</v>
      </c>
    </row>
    <row r="27" spans="1:13">
      <c r="A27" s="63" t="s">
        <v>25</v>
      </c>
      <c r="B27" s="18">
        <v>40</v>
      </c>
      <c r="C27" s="16">
        <v>36578.11</v>
      </c>
      <c r="D27" s="16">
        <f t="shared" si="1"/>
        <v>914.45275000000004</v>
      </c>
      <c r="E27" s="16">
        <v>531.45609790559593</v>
      </c>
      <c r="F27" s="32">
        <v>5.2619415634217417E-2</v>
      </c>
      <c r="G27" s="16">
        <v>13.286402447639897</v>
      </c>
      <c r="H27" s="39">
        <v>1.3154853908554354E-3</v>
      </c>
      <c r="I27" s="16">
        <f t="shared" si="2"/>
        <v>1677.4574802095503</v>
      </c>
      <c r="J27" s="30">
        <f t="shared" si="0"/>
        <v>2.8892787905362746E-2</v>
      </c>
      <c r="K27" s="29">
        <f t="shared" si="3"/>
        <v>41.936437005238759</v>
      </c>
      <c r="L27" s="49">
        <f t="shared" si="4"/>
        <v>7.223196976340687E-4</v>
      </c>
      <c r="M27" s="51">
        <f t="shared" si="5"/>
        <v>2.0378050884895041E-3</v>
      </c>
    </row>
    <row r="28" spans="1:13">
      <c r="A28" s="61" t="s">
        <v>26</v>
      </c>
      <c r="B28" s="20">
        <v>155</v>
      </c>
      <c r="C28" s="23"/>
      <c r="D28" s="16"/>
      <c r="E28" s="16"/>
      <c r="F28" s="33"/>
      <c r="G28" s="16"/>
      <c r="H28" s="37"/>
      <c r="I28" s="16">
        <f t="shared" si="2"/>
        <v>0</v>
      </c>
      <c r="J28" s="30">
        <f t="shared" si="0"/>
        <v>0</v>
      </c>
      <c r="K28" s="29">
        <f t="shared" si="3"/>
        <v>0</v>
      </c>
      <c r="L28" s="49">
        <f t="shared" si="4"/>
        <v>0</v>
      </c>
      <c r="M28" s="51">
        <f t="shared" si="5"/>
        <v>0</v>
      </c>
    </row>
    <row r="29" spans="1:13">
      <c r="A29" s="63" t="s">
        <v>27</v>
      </c>
      <c r="B29" s="18">
        <v>35</v>
      </c>
      <c r="C29" s="16">
        <v>49625.73</v>
      </c>
      <c r="D29" s="16">
        <f t="shared" si="1"/>
        <v>1417.8780000000002</v>
      </c>
      <c r="E29" s="16">
        <v>721.02951250123829</v>
      </c>
      <c r="F29" s="32">
        <v>7.1389060643686955E-2</v>
      </c>
      <c r="G29" s="16">
        <v>20.600843214321095</v>
      </c>
      <c r="H29" s="40">
        <v>2.0396874469624845E-3</v>
      </c>
      <c r="I29" s="16">
        <f t="shared" si="2"/>
        <v>2275.8161096721374</v>
      </c>
      <c r="J29" s="30">
        <f t="shared" si="0"/>
        <v>3.9199009777672968E-2</v>
      </c>
      <c r="K29" s="29">
        <f t="shared" si="3"/>
        <v>65.02331741920392</v>
      </c>
      <c r="L29" s="49">
        <f t="shared" si="4"/>
        <v>1.1199717079335134E-3</v>
      </c>
      <c r="M29" s="51">
        <f t="shared" si="5"/>
        <v>3.1596591548959979E-3</v>
      </c>
    </row>
    <row r="30" spans="1:13">
      <c r="A30" s="63" t="s">
        <v>28</v>
      </c>
      <c r="B30" s="18">
        <v>65</v>
      </c>
      <c r="C30" s="16">
        <v>70519.02</v>
      </c>
      <c r="D30" s="16">
        <f t="shared" si="1"/>
        <v>1084.9080000000001</v>
      </c>
      <c r="E30" s="16">
        <v>1024.5953986503589</v>
      </c>
      <c r="F30" s="32">
        <v>0.10144508897528305</v>
      </c>
      <c r="G30" s="16">
        <v>15.763006133082445</v>
      </c>
      <c r="H30" s="40">
        <v>1.5606936765428163E-3</v>
      </c>
      <c r="I30" s="16">
        <f t="shared" si="2"/>
        <v>3233.9740242469306</v>
      </c>
      <c r="J30" s="30">
        <f t="shared" si="0"/>
        <v>5.5702470361482147E-2</v>
      </c>
      <c r="K30" s="29">
        <f t="shared" si="3"/>
        <v>49.753446526875855</v>
      </c>
      <c r="L30" s="49">
        <f t="shared" si="4"/>
        <v>8.569610824843407E-4</v>
      </c>
      <c r="M30" s="51">
        <f t="shared" si="5"/>
        <v>2.4176547590271571E-3</v>
      </c>
    </row>
    <row r="31" spans="1:13">
      <c r="A31" s="63" t="s">
        <v>29</v>
      </c>
      <c r="B31" s="18">
        <v>55</v>
      </c>
      <c r="C31" s="16">
        <v>84408.39</v>
      </c>
      <c r="D31" s="16">
        <f t="shared" si="1"/>
        <v>1534.6980000000001</v>
      </c>
      <c r="E31" s="16">
        <v>1226.3988921213731</v>
      </c>
      <c r="F31" s="32">
        <v>0.12142563288330427</v>
      </c>
      <c r="G31" s="16">
        <v>22.298161674934057</v>
      </c>
      <c r="H31" s="40">
        <v>2.2077387796964414E-3</v>
      </c>
      <c r="I31" s="16">
        <f t="shared" si="2"/>
        <v>3870.9349717069858</v>
      </c>
      <c r="J31" s="30">
        <f t="shared" si="0"/>
        <v>6.6673584548330736E-2</v>
      </c>
      <c r="K31" s="29">
        <f t="shared" si="3"/>
        <v>70.380635849217924</v>
      </c>
      <c r="L31" s="49">
        <f t="shared" si="4"/>
        <v>1.2122469917878315E-3</v>
      </c>
      <c r="M31" s="51">
        <f t="shared" si="5"/>
        <v>3.4199857714842727E-3</v>
      </c>
    </row>
    <row r="32" spans="1:13">
      <c r="A32" s="61" t="s">
        <v>30</v>
      </c>
      <c r="B32" s="20">
        <v>490</v>
      </c>
      <c r="C32" s="23"/>
      <c r="D32" s="16"/>
      <c r="E32" s="16"/>
      <c r="F32" s="16"/>
      <c r="G32" s="16"/>
      <c r="H32" s="37"/>
      <c r="I32" s="16">
        <f t="shared" si="2"/>
        <v>0</v>
      </c>
      <c r="J32" s="30">
        <f t="shared" si="0"/>
        <v>0</v>
      </c>
      <c r="K32" s="29">
        <f t="shared" si="3"/>
        <v>0</v>
      </c>
      <c r="L32" s="49">
        <f t="shared" si="4"/>
        <v>0</v>
      </c>
      <c r="M32" s="51">
        <f t="shared" si="5"/>
        <v>0</v>
      </c>
    </row>
    <row r="33" spans="1:13">
      <c r="A33" s="62" t="s">
        <v>31</v>
      </c>
      <c r="B33" s="18">
        <v>45</v>
      </c>
      <c r="C33" s="16">
        <v>30515.4</v>
      </c>
      <c r="D33" s="16">
        <f t="shared" si="1"/>
        <v>678.12</v>
      </c>
      <c r="E33" s="16"/>
      <c r="F33" s="16"/>
      <c r="G33" s="16"/>
      <c r="H33" s="37"/>
      <c r="I33" s="16">
        <f t="shared" si="2"/>
        <v>1399.4240268725343</v>
      </c>
      <c r="J33" s="30">
        <f t="shared" si="0"/>
        <v>2.4103896566752804E-2</v>
      </c>
      <c r="K33" s="29">
        <f t="shared" si="3"/>
        <v>31.098311708278541</v>
      </c>
      <c r="L33" s="49">
        <f t="shared" si="4"/>
        <v>5.3564214592784014E-4</v>
      </c>
      <c r="M33" s="51">
        <f t="shared" si="5"/>
        <v>5.3564214592784014E-4</v>
      </c>
    </row>
    <row r="34" spans="1:13">
      <c r="A34" s="62" t="s">
        <v>32</v>
      </c>
      <c r="B34" s="18">
        <v>75</v>
      </c>
      <c r="C34" s="16">
        <v>15372</v>
      </c>
      <c r="D34" s="16">
        <f t="shared" si="1"/>
        <v>204.96</v>
      </c>
      <c r="E34" s="16"/>
      <c r="F34" s="16"/>
      <c r="G34" s="16"/>
      <c r="H34" s="37"/>
      <c r="I34" s="16">
        <f t="shared" si="2"/>
        <v>704.9537656751869</v>
      </c>
      <c r="J34" s="30">
        <f t="shared" si="0"/>
        <v>1.2142233037224618E-2</v>
      </c>
      <c r="K34" s="29">
        <f t="shared" si="3"/>
        <v>9.3993835423358245</v>
      </c>
      <c r="L34" s="49">
        <f t="shared" si="4"/>
        <v>1.6189644049632824E-4</v>
      </c>
      <c r="M34" s="51">
        <f t="shared" si="5"/>
        <v>1.6189644049632824E-4</v>
      </c>
    </row>
    <row r="35" spans="1:13">
      <c r="A35" s="62" t="s">
        <v>33</v>
      </c>
      <c r="B35" s="18">
        <v>70</v>
      </c>
      <c r="C35" s="16">
        <v>14347.2</v>
      </c>
      <c r="D35" s="16">
        <f t="shared" si="1"/>
        <v>204.96</v>
      </c>
      <c r="E35" s="16"/>
      <c r="F35" s="16"/>
      <c r="G35" s="16"/>
      <c r="H35" s="37"/>
      <c r="I35" s="16">
        <f t="shared" si="2"/>
        <v>657.9568479635077</v>
      </c>
      <c r="J35" s="30">
        <f t="shared" si="0"/>
        <v>1.1332750834742977E-2</v>
      </c>
      <c r="K35" s="29">
        <f t="shared" si="3"/>
        <v>9.3993835423358245</v>
      </c>
      <c r="L35" s="49">
        <f t="shared" si="4"/>
        <v>1.6189644049632824E-4</v>
      </c>
      <c r="M35" s="51">
        <f t="shared" si="5"/>
        <v>1.6189644049632824E-4</v>
      </c>
    </row>
    <row r="36" spans="1:13">
      <c r="A36" s="62" t="s">
        <v>34</v>
      </c>
      <c r="B36" s="18">
        <v>45</v>
      </c>
      <c r="C36" s="16">
        <v>28328.400000000001</v>
      </c>
      <c r="D36" s="16">
        <f t="shared" si="1"/>
        <v>629.52</v>
      </c>
      <c r="E36" s="16"/>
      <c r="F36" s="16"/>
      <c r="G36" s="16"/>
      <c r="H36" s="37"/>
      <c r="I36" s="16">
        <f t="shared" si="2"/>
        <v>1299.1290824585585</v>
      </c>
      <c r="J36" s="30">
        <f t="shared" si="0"/>
        <v>2.2376400882885367E-2</v>
      </c>
      <c r="K36" s="29">
        <f t="shared" si="3"/>
        <v>28.869535165745745</v>
      </c>
      <c r="L36" s="49">
        <f t="shared" si="4"/>
        <v>4.972533529530082E-4</v>
      </c>
      <c r="M36" s="51">
        <f t="shared" si="5"/>
        <v>4.972533529530082E-4</v>
      </c>
    </row>
    <row r="37" spans="1:13">
      <c r="A37" s="62" t="s">
        <v>35</v>
      </c>
      <c r="B37" s="18">
        <v>15</v>
      </c>
      <c r="C37" s="16">
        <v>11379.6</v>
      </c>
      <c r="D37" s="16">
        <f t="shared" si="1"/>
        <v>758.64</v>
      </c>
      <c r="E37" s="16"/>
      <c r="F37" s="16"/>
      <c r="G37" s="16"/>
      <c r="H37" s="37"/>
      <c r="I37" s="16">
        <f t="shared" si="2"/>
        <v>521.86390007008561</v>
      </c>
      <c r="J37" s="30">
        <f t="shared" si="0"/>
        <v>8.9886647846995349E-3</v>
      </c>
      <c r="K37" s="29">
        <f t="shared" si="3"/>
        <v>34.790926671339044</v>
      </c>
      <c r="L37" s="49">
        <f t="shared" si="4"/>
        <v>5.9924431897996904E-4</v>
      </c>
      <c r="M37" s="51">
        <f t="shared" si="5"/>
        <v>5.9924431897996904E-4</v>
      </c>
    </row>
    <row r="38" spans="1:13">
      <c r="A38" s="62" t="s">
        <v>36</v>
      </c>
      <c r="B38" s="18">
        <v>20</v>
      </c>
      <c r="C38" s="16">
        <v>12134.4</v>
      </c>
      <c r="D38" s="16">
        <f t="shared" si="1"/>
        <v>606.72</v>
      </c>
      <c r="E38" s="16"/>
      <c r="F38" s="16"/>
      <c r="G38" s="16"/>
      <c r="H38" s="37"/>
      <c r="I38" s="16">
        <f t="shared" si="2"/>
        <v>556.47872587880477</v>
      </c>
      <c r="J38" s="30">
        <f t="shared" si="0"/>
        <v>9.5848759150987759E-3</v>
      </c>
      <c r="K38" s="29">
        <f t="shared" si="3"/>
        <v>27.823936293940239</v>
      </c>
      <c r="L38" s="49">
        <f t="shared" si="4"/>
        <v>4.792437957549388E-4</v>
      </c>
      <c r="M38" s="51">
        <f t="shared" si="5"/>
        <v>4.792437957549388E-4</v>
      </c>
    </row>
    <row r="39" spans="1:13">
      <c r="A39" s="62" t="s">
        <v>37</v>
      </c>
      <c r="B39" s="18">
        <v>100</v>
      </c>
      <c r="C39" s="16">
        <v>58392</v>
      </c>
      <c r="D39" s="16">
        <f t="shared" si="1"/>
        <v>583.91999999999996</v>
      </c>
      <c r="E39" s="16"/>
      <c r="F39" s="16"/>
      <c r="G39" s="16"/>
      <c r="H39" s="37"/>
      <c r="I39" s="16">
        <f t="shared" si="2"/>
        <v>2677.8337422134732</v>
      </c>
      <c r="J39" s="30">
        <f t="shared" ref="J39:J71" si="11">C39/$C$3</f>
        <v>4.6123423855686956E-2</v>
      </c>
      <c r="K39" s="29">
        <f t="shared" si="3"/>
        <v>26.778337422134733</v>
      </c>
      <c r="L39" s="49">
        <f t="shared" si="4"/>
        <v>4.6123423855686955E-4</v>
      </c>
      <c r="M39" s="51">
        <f t="shared" si="5"/>
        <v>4.6123423855686955E-4</v>
      </c>
    </row>
    <row r="40" spans="1:13">
      <c r="A40" s="62" t="s">
        <v>38</v>
      </c>
      <c r="B40" s="18">
        <v>25</v>
      </c>
      <c r="C40" s="16">
        <v>15915</v>
      </c>
      <c r="D40" s="16">
        <f t="shared" si="1"/>
        <v>636.6</v>
      </c>
      <c r="E40" s="16"/>
      <c r="F40" s="16"/>
      <c r="G40" s="16"/>
      <c r="H40" s="37"/>
      <c r="I40" s="16">
        <f t="shared" si="2"/>
        <v>729.85552828002858</v>
      </c>
      <c r="J40" s="30">
        <f t="shared" si="11"/>
        <v>1.257114485996811E-2</v>
      </c>
      <c r="K40" s="29">
        <f t="shared" si="3"/>
        <v>29.194221131201143</v>
      </c>
      <c r="L40" s="49">
        <f t="shared" si="4"/>
        <v>5.0284579439872435E-4</v>
      </c>
      <c r="M40" s="51">
        <f t="shared" si="5"/>
        <v>5.0284579439872435E-4</v>
      </c>
    </row>
    <row r="41" spans="1:13">
      <c r="A41" s="62" t="s">
        <v>39</v>
      </c>
      <c r="B41" s="18">
        <v>50</v>
      </c>
      <c r="C41" s="16">
        <v>20148</v>
      </c>
      <c r="D41" s="16">
        <f t="shared" si="1"/>
        <v>402.96</v>
      </c>
      <c r="E41" s="16"/>
      <c r="F41" s="16"/>
      <c r="G41" s="16"/>
      <c r="H41" s="37"/>
      <c r="I41" s="16">
        <f t="shared" si="2"/>
        <v>923.97921355865617</v>
      </c>
      <c r="J41" s="30">
        <f t="shared" si="11"/>
        <v>1.5914761334504396E-2</v>
      </c>
      <c r="K41" s="29">
        <f t="shared" si="3"/>
        <v>18.479584271173124</v>
      </c>
      <c r="L41" s="49">
        <f t="shared" si="4"/>
        <v>3.1829522669008794E-4</v>
      </c>
      <c r="M41" s="51">
        <f t="shared" si="5"/>
        <v>3.1829522669008794E-4</v>
      </c>
    </row>
    <row r="42" spans="1:13">
      <c r="A42" s="62" t="s">
        <v>40</v>
      </c>
      <c r="B42" s="18">
        <v>45</v>
      </c>
      <c r="C42" s="16">
        <v>40186.800000000003</v>
      </c>
      <c r="D42" s="16">
        <f t="shared" si="1"/>
        <v>893.04000000000008</v>
      </c>
      <c r="E42" s="16"/>
      <c r="F42" s="16"/>
      <c r="G42" s="16"/>
      <c r="H42" s="37"/>
      <c r="I42" s="16">
        <f t="shared" si="2"/>
        <v>1842.95055883656</v>
      </c>
      <c r="J42" s="30">
        <f t="shared" si="11"/>
        <v>3.1743266368744361E-2</v>
      </c>
      <c r="K42" s="29">
        <f t="shared" si="3"/>
        <v>40.954456863034665</v>
      </c>
      <c r="L42" s="49">
        <f t="shared" si="4"/>
        <v>7.0540591930543027E-4</v>
      </c>
      <c r="M42" s="51">
        <f t="shared" si="5"/>
        <v>7.0540591930543027E-4</v>
      </c>
    </row>
    <row r="43" spans="1:13">
      <c r="A43" s="61" t="s">
        <v>41</v>
      </c>
      <c r="B43" s="20">
        <v>755</v>
      </c>
      <c r="C43" s="23"/>
      <c r="D43" s="16"/>
      <c r="E43" s="16"/>
      <c r="F43" s="16"/>
      <c r="G43" s="16"/>
      <c r="H43" s="37"/>
      <c r="I43" s="16">
        <f t="shared" si="2"/>
        <v>0</v>
      </c>
      <c r="J43" s="30">
        <f t="shared" si="11"/>
        <v>0</v>
      </c>
      <c r="K43" s="29">
        <f t="shared" si="3"/>
        <v>0</v>
      </c>
      <c r="L43" s="49">
        <f t="shared" si="4"/>
        <v>0</v>
      </c>
      <c r="M43" s="51">
        <f t="shared" si="5"/>
        <v>0</v>
      </c>
    </row>
    <row r="44" spans="1:13">
      <c r="A44" s="62" t="s">
        <v>42</v>
      </c>
      <c r="B44" s="18">
        <v>190</v>
      </c>
      <c r="C44" s="16">
        <v>36317.86</v>
      </c>
      <c r="D44" s="16">
        <f t="shared" si="1"/>
        <v>191.14663157894736</v>
      </c>
      <c r="E44" s="16"/>
      <c r="F44" s="16"/>
      <c r="G44" s="16"/>
      <c r="H44" s="37"/>
      <c r="I44" s="16">
        <f t="shared" si="2"/>
        <v>1665.5225194030863</v>
      </c>
      <c r="J44" s="30">
        <f t="shared" si="11"/>
        <v>2.8687218288661102E-2</v>
      </c>
      <c r="K44" s="29">
        <f t="shared" si="3"/>
        <v>8.7659079968583491</v>
      </c>
      <c r="L44" s="49">
        <f t="shared" si="4"/>
        <v>1.5098535941400579E-4</v>
      </c>
      <c r="M44" s="51">
        <f t="shared" si="5"/>
        <v>1.5098535941400579E-4</v>
      </c>
    </row>
    <row r="45" spans="1:13" ht="26.25">
      <c r="A45" s="62" t="s">
        <v>43</v>
      </c>
      <c r="B45" s="18">
        <v>15</v>
      </c>
      <c r="C45" s="16">
        <v>16466.11</v>
      </c>
      <c r="D45" s="16">
        <f t="shared" si="1"/>
        <v>1097.7406666666668</v>
      </c>
      <c r="E45" s="16"/>
      <c r="F45" s="16"/>
      <c r="G45" s="16"/>
      <c r="H45" s="37"/>
      <c r="I45" s="16">
        <f t="shared" si="2"/>
        <v>755.12921223795547</v>
      </c>
      <c r="J45" s="30">
        <f t="shared" si="11"/>
        <v>1.3006462713802671E-2</v>
      </c>
      <c r="K45" s="29">
        <f t="shared" si="3"/>
        <v>50.341947482530365</v>
      </c>
      <c r="L45" s="49">
        <f t="shared" si="4"/>
        <v>8.6709751425351146E-4</v>
      </c>
      <c r="M45" s="51">
        <f t="shared" si="5"/>
        <v>8.6709751425351146E-4</v>
      </c>
    </row>
    <row r="46" spans="1:13" ht="26.25">
      <c r="A46" s="62" t="s">
        <v>44</v>
      </c>
      <c r="B46" s="18">
        <v>45</v>
      </c>
      <c r="C46" s="16">
        <v>21084.46</v>
      </c>
      <c r="D46" s="16">
        <f t="shared" si="1"/>
        <v>468.54355555555554</v>
      </c>
      <c r="E46" s="16"/>
      <c r="F46" s="16"/>
      <c r="G46" s="16"/>
      <c r="H46" s="37"/>
      <c r="I46" s="16">
        <f t="shared" si="2"/>
        <v>966.92489423808559</v>
      </c>
      <c r="J46" s="30">
        <f t="shared" si="11"/>
        <v>1.6654464401772116E-2</v>
      </c>
      <c r="K46" s="29">
        <f t="shared" si="3"/>
        <v>21.487219871957457</v>
      </c>
      <c r="L46" s="49">
        <f t="shared" si="4"/>
        <v>3.7009920892826925E-4</v>
      </c>
      <c r="M46" s="51">
        <f t="shared" si="5"/>
        <v>3.7009920892826925E-4</v>
      </c>
    </row>
    <row r="47" spans="1:13" ht="26.25">
      <c r="A47" s="62" t="s">
        <v>45</v>
      </c>
      <c r="B47" s="18">
        <v>30</v>
      </c>
      <c r="C47" s="16">
        <v>12144.76</v>
      </c>
      <c r="D47" s="16">
        <f t="shared" si="1"/>
        <v>404.82533333333333</v>
      </c>
      <c r="E47" s="16"/>
      <c r="F47" s="16"/>
      <c r="G47" s="16"/>
      <c r="H47" s="37"/>
      <c r="I47" s="16">
        <f t="shared" si="2"/>
        <v>556.95383133108135</v>
      </c>
      <c r="J47" s="30">
        <f t="shared" si="11"/>
        <v>9.5930592051238651E-3</v>
      </c>
      <c r="K47" s="29">
        <f t="shared" si="3"/>
        <v>18.565127711036045</v>
      </c>
      <c r="L47" s="49">
        <f t="shared" si="4"/>
        <v>3.197686401707955E-4</v>
      </c>
      <c r="M47" s="51">
        <f t="shared" si="5"/>
        <v>3.197686401707955E-4</v>
      </c>
    </row>
    <row r="48" spans="1:13" ht="26.25">
      <c r="A48" s="62" t="s">
        <v>46</v>
      </c>
      <c r="B48" s="18">
        <v>20</v>
      </c>
      <c r="C48" s="16">
        <v>8551.06</v>
      </c>
      <c r="D48" s="16">
        <f t="shared" si="1"/>
        <v>427.553</v>
      </c>
      <c r="E48" s="16"/>
      <c r="F48" s="16"/>
      <c r="G48" s="16"/>
      <c r="H48" s="37"/>
      <c r="I48" s="16">
        <f t="shared" si="2"/>
        <v>392.14818810268429</v>
      </c>
      <c r="J48" s="30">
        <f t="shared" si="11"/>
        <v>6.7544212357071257E-3</v>
      </c>
      <c r="K48" s="29">
        <f t="shared" si="3"/>
        <v>19.607409405134213</v>
      </c>
      <c r="L48" s="49">
        <f t="shared" si="4"/>
        <v>3.3772106178535626E-4</v>
      </c>
      <c r="M48" s="51">
        <f t="shared" si="5"/>
        <v>3.3772106178535626E-4</v>
      </c>
    </row>
    <row r="49" spans="1:13">
      <c r="A49" s="62" t="s">
        <v>47</v>
      </c>
      <c r="B49" s="18">
        <v>30</v>
      </c>
      <c r="C49" s="16">
        <v>25009.69</v>
      </c>
      <c r="D49" s="16">
        <f t="shared" si="1"/>
        <v>833.65633333333324</v>
      </c>
      <c r="E49" s="16"/>
      <c r="F49" s="16"/>
      <c r="G49" s="16"/>
      <c r="H49" s="37"/>
      <c r="I49" s="16">
        <f t="shared" si="2"/>
        <v>1146.9343705353278</v>
      </c>
      <c r="J49" s="30">
        <f t="shared" si="11"/>
        <v>1.9754975550920251E-2</v>
      </c>
      <c r="K49" s="29">
        <f t="shared" si="3"/>
        <v>38.231145684510928</v>
      </c>
      <c r="L49" s="49">
        <f t="shared" si="4"/>
        <v>6.5849918503067502E-4</v>
      </c>
      <c r="M49" s="51">
        <f t="shared" si="5"/>
        <v>6.5849918503067502E-4</v>
      </c>
    </row>
    <row r="50" spans="1:13">
      <c r="A50" s="62" t="s">
        <v>48</v>
      </c>
      <c r="B50" s="18">
        <v>20</v>
      </c>
      <c r="C50" s="16">
        <v>6486.28</v>
      </c>
      <c r="D50" s="16">
        <f t="shared" si="1"/>
        <v>324.31399999999996</v>
      </c>
      <c r="E50" s="16"/>
      <c r="F50" s="16"/>
      <c r="G50" s="16"/>
      <c r="H50" s="37"/>
      <c r="I50" s="16">
        <f t="shared" si="2"/>
        <v>297.45820395678186</v>
      </c>
      <c r="J50" s="30">
        <f t="shared" si="11"/>
        <v>5.1234662571356549E-3</v>
      </c>
      <c r="K50" s="29">
        <f t="shared" si="3"/>
        <v>14.872910197839094</v>
      </c>
      <c r="L50" s="49">
        <f t="shared" si="4"/>
        <v>2.5617331285678275E-4</v>
      </c>
      <c r="M50" s="51">
        <f t="shared" si="5"/>
        <v>2.5617331285678275E-4</v>
      </c>
    </row>
    <row r="51" spans="1:13">
      <c r="A51" s="62" t="s">
        <v>49</v>
      </c>
      <c r="B51" s="18">
        <v>25</v>
      </c>
      <c r="C51" s="16">
        <v>17272.66</v>
      </c>
      <c r="D51" s="16">
        <f t="shared" si="1"/>
        <v>690.90639999999996</v>
      </c>
      <c r="E51" s="16"/>
      <c r="F51" s="16"/>
      <c r="G51" s="16"/>
      <c r="H51" s="37"/>
      <c r="I51" s="16">
        <f t="shared" si="2"/>
        <v>792.11727232807527</v>
      </c>
      <c r="J51" s="30">
        <f t="shared" si="11"/>
        <v>1.3643550799684372E-2</v>
      </c>
      <c r="K51" s="29">
        <f t="shared" si="3"/>
        <v>31.684690893123012</v>
      </c>
      <c r="L51" s="49">
        <f t="shared" si="4"/>
        <v>5.4574203198737487E-4</v>
      </c>
      <c r="M51" s="51">
        <f t="shared" si="5"/>
        <v>5.4574203198737487E-4</v>
      </c>
    </row>
    <row r="52" spans="1:13" ht="26.25">
      <c r="A52" s="62" t="s">
        <v>50</v>
      </c>
      <c r="B52" s="18">
        <v>190</v>
      </c>
      <c r="C52" s="16">
        <v>51115.07</v>
      </c>
      <c r="D52" s="16">
        <f t="shared" si="1"/>
        <v>269.0266842105263</v>
      </c>
      <c r="E52" s="16"/>
      <c r="F52" s="16"/>
      <c r="G52" s="16"/>
      <c r="H52" s="37"/>
      <c r="I52" s="16">
        <f t="shared" si="2"/>
        <v>2344.116645800857</v>
      </c>
      <c r="J52" s="30">
        <f t="shared" si="11"/>
        <v>4.0375428809136672E-2</v>
      </c>
      <c r="K52" s="29">
        <f t="shared" si="3"/>
        <v>12.337456030530825</v>
      </c>
      <c r="L52" s="49">
        <f t="shared" si="4"/>
        <v>2.12502256890193E-4</v>
      </c>
      <c r="M52" s="51">
        <f t="shared" si="5"/>
        <v>2.12502256890193E-4</v>
      </c>
    </row>
    <row r="53" spans="1:13">
      <c r="A53" s="62" t="s">
        <v>51</v>
      </c>
      <c r="B53" s="18">
        <v>190</v>
      </c>
      <c r="C53" s="16">
        <v>51115.06</v>
      </c>
      <c r="D53" s="16">
        <f t="shared" si="1"/>
        <v>269.02663157894733</v>
      </c>
      <c r="E53" s="16"/>
      <c r="F53" s="16"/>
      <c r="G53" s="16"/>
      <c r="H53" s="37"/>
      <c r="I53" s="16">
        <f t="shared" si="2"/>
        <v>2344.1161872048606</v>
      </c>
      <c r="J53" s="30">
        <f t="shared" si="11"/>
        <v>4.0375420910208078E-2</v>
      </c>
      <c r="K53" s="29">
        <f t="shared" si="3"/>
        <v>12.337453616867688</v>
      </c>
      <c r="L53" s="49">
        <f t="shared" si="4"/>
        <v>2.1250221531688462E-4</v>
      </c>
      <c r="M53" s="51">
        <f t="shared" si="5"/>
        <v>2.1250221531688462E-4</v>
      </c>
    </row>
    <row r="54" spans="1:13">
      <c r="A54" s="61" t="s">
        <v>52</v>
      </c>
      <c r="B54" s="20">
        <v>206</v>
      </c>
      <c r="C54" s="23"/>
      <c r="D54" s="16"/>
      <c r="E54" s="16"/>
      <c r="F54" s="16"/>
      <c r="G54" s="16"/>
      <c r="H54" s="37"/>
      <c r="I54" s="16">
        <f t="shared" si="2"/>
        <v>0</v>
      </c>
      <c r="J54" s="30">
        <f t="shared" si="11"/>
        <v>0</v>
      </c>
      <c r="K54" s="29">
        <f t="shared" si="3"/>
        <v>0</v>
      </c>
      <c r="L54" s="49">
        <f t="shared" si="4"/>
        <v>0</v>
      </c>
      <c r="M54" s="51">
        <f t="shared" si="5"/>
        <v>0</v>
      </c>
    </row>
    <row r="55" spans="1:13">
      <c r="A55" s="63" t="s">
        <v>53</v>
      </c>
      <c r="B55" s="18">
        <v>28</v>
      </c>
      <c r="C55" s="16">
        <v>11075.68</v>
      </c>
      <c r="D55" s="16">
        <f t="shared" si="1"/>
        <v>395.56</v>
      </c>
      <c r="E55" s="16">
        <v>450.79045725030755</v>
      </c>
      <c r="F55" s="32">
        <v>5.5653142870408338E-2</v>
      </c>
      <c r="G55" s="16">
        <v>16.099659187510984</v>
      </c>
      <c r="H55" s="40">
        <v>1.9876122453717266E-3</v>
      </c>
      <c r="I55" s="16">
        <f t="shared" si="2"/>
        <v>507.92625054731684</v>
      </c>
      <c r="J55" s="30">
        <f t="shared" si="11"/>
        <v>8.7486005468207107E-3</v>
      </c>
      <c r="K55" s="29">
        <f t="shared" si="3"/>
        <v>18.140223233832746</v>
      </c>
      <c r="L55" s="49">
        <f t="shared" si="4"/>
        <v>3.1245001952931109E-4</v>
      </c>
      <c r="M55" s="51">
        <f t="shared" si="5"/>
        <v>2.3000622649010376E-3</v>
      </c>
    </row>
    <row r="56" spans="1:13" ht="26.25">
      <c r="A56" s="63" t="s">
        <v>54</v>
      </c>
      <c r="B56" s="18">
        <v>14</v>
      </c>
      <c r="C56" s="16">
        <v>5427.73</v>
      </c>
      <c r="D56" s="16">
        <f t="shared" si="1"/>
        <v>387.69499999999999</v>
      </c>
      <c r="E56" s="16">
        <v>220.91364941305739</v>
      </c>
      <c r="F56" s="32">
        <v>2.7273290050994738E-2</v>
      </c>
      <c r="G56" s="16">
        <v>15.779546386646956</v>
      </c>
      <c r="H56" s="40">
        <v>1.9480921464996241E-3</v>
      </c>
      <c r="I56" s="16">
        <f t="shared" si="2"/>
        <v>248.91352475723272</v>
      </c>
      <c r="J56" s="30">
        <f t="shared" si="11"/>
        <v>4.2873251706437134E-3</v>
      </c>
      <c r="K56" s="29">
        <f t="shared" si="3"/>
        <v>17.779537482659482</v>
      </c>
      <c r="L56" s="49">
        <f t="shared" si="4"/>
        <v>3.0623751218883665E-4</v>
      </c>
      <c r="M56" s="51">
        <f t="shared" si="5"/>
        <v>2.2543296586884608E-3</v>
      </c>
    </row>
    <row r="57" spans="1:13" ht="26.25">
      <c r="A57" s="63" t="s">
        <v>55</v>
      </c>
      <c r="B57" s="18">
        <v>14</v>
      </c>
      <c r="C57" s="16">
        <v>6683.6</v>
      </c>
      <c r="D57" s="16">
        <f t="shared" si="1"/>
        <v>477.40000000000003</v>
      </c>
      <c r="E57" s="16">
        <v>272.0287242027718</v>
      </c>
      <c r="F57" s="32">
        <v>3.3583793111453306E-2</v>
      </c>
      <c r="G57" s="16">
        <v>19.430623157340843</v>
      </c>
      <c r="H57" s="40">
        <v>2.3988423651038074E-3</v>
      </c>
      <c r="I57" s="16">
        <f t="shared" si="2"/>
        <v>306.50722015786357</v>
      </c>
      <c r="J57" s="30">
        <f t="shared" si="11"/>
        <v>5.2793279161849112E-3</v>
      </c>
      <c r="K57" s="29">
        <f t="shared" si="3"/>
        <v>21.893372868418826</v>
      </c>
      <c r="L57" s="49">
        <f t="shared" si="4"/>
        <v>3.7709485115606508E-4</v>
      </c>
      <c r="M57" s="51">
        <f t="shared" si="5"/>
        <v>2.7759372162598724E-3</v>
      </c>
    </row>
    <row r="58" spans="1:13">
      <c r="A58" s="63" t="s">
        <v>56</v>
      </c>
      <c r="B58" s="18">
        <v>80</v>
      </c>
      <c r="C58" s="16">
        <v>34024.32</v>
      </c>
      <c r="D58" s="16">
        <f t="shared" si="1"/>
        <v>425.30399999999997</v>
      </c>
      <c r="E58" s="16">
        <v>1384.8214078441038</v>
      </c>
      <c r="F58" s="32">
        <v>0.17096560590667947</v>
      </c>
      <c r="G58" s="16">
        <v>17.310267598051297</v>
      </c>
      <c r="H58" s="40">
        <v>2.1370700738334936E-3</v>
      </c>
      <c r="I58" s="16">
        <f t="shared" si="2"/>
        <v>1560.341693243402</v>
      </c>
      <c r="J58" s="30">
        <f t="shared" si="11"/>
        <v>2.687556741953567E-2</v>
      </c>
      <c r="K58" s="29">
        <f t="shared" si="3"/>
        <v>19.504271165542526</v>
      </c>
      <c r="L58" s="49">
        <f t="shared" si="4"/>
        <v>3.3594459274419587E-4</v>
      </c>
      <c r="M58" s="51">
        <f t="shared" si="5"/>
        <v>2.4730146665776897E-3</v>
      </c>
    </row>
    <row r="59" spans="1:13">
      <c r="A59" s="63" t="s">
        <v>57</v>
      </c>
      <c r="B59" s="18">
        <v>28</v>
      </c>
      <c r="C59" s="16">
        <v>10743.04</v>
      </c>
      <c r="D59" s="16">
        <f t="shared" si="1"/>
        <v>383.68</v>
      </c>
      <c r="E59" s="16">
        <v>437.25170046970879</v>
      </c>
      <c r="F59" s="32">
        <v>5.398169141601343E-2</v>
      </c>
      <c r="G59" s="16">
        <v>15.616132159632457</v>
      </c>
      <c r="H59" s="40">
        <v>1.9279175505719083E-3</v>
      </c>
      <c r="I59" s="16">
        <f t="shared" si="2"/>
        <v>492.67151332287017</v>
      </c>
      <c r="J59" s="30">
        <f t="shared" si="11"/>
        <v>8.4858505860151943E-3</v>
      </c>
      <c r="K59" s="29">
        <f t="shared" si="3"/>
        <v>17.595411190102507</v>
      </c>
      <c r="L59" s="49">
        <f t="shared" si="4"/>
        <v>3.0306609235768552E-4</v>
      </c>
      <c r="M59" s="51">
        <f t="shared" si="5"/>
        <v>2.2309836429295939E-3</v>
      </c>
    </row>
    <row r="60" spans="1:13">
      <c r="A60" s="63" t="s">
        <v>58</v>
      </c>
      <c r="B60" s="18">
        <v>42</v>
      </c>
      <c r="C60" s="16">
        <v>14358.96</v>
      </c>
      <c r="D60" s="16">
        <f t="shared" si="1"/>
        <v>341.88</v>
      </c>
      <c r="E60" s="16">
        <v>584.42300102918057</v>
      </c>
      <c r="F60" s="32">
        <v>7.2150987781380321E-2</v>
      </c>
      <c r="G60" s="16">
        <v>13.914833357837633</v>
      </c>
      <c r="H60" s="40">
        <v>1.7178806614614362E-3</v>
      </c>
      <c r="I60" s="16">
        <f t="shared" si="2"/>
        <v>658.49615685528101</v>
      </c>
      <c r="J60" s="30">
        <f t="shared" si="11"/>
        <v>1.1342039974771453E-2</v>
      </c>
      <c r="K60" s="29">
        <f t="shared" si="3"/>
        <v>15.678479925125739</v>
      </c>
      <c r="L60" s="49">
        <f t="shared" si="4"/>
        <v>2.7004857082789174E-4</v>
      </c>
      <c r="M60" s="51">
        <f t="shared" si="5"/>
        <v>1.9879292322893278E-3</v>
      </c>
    </row>
    <row r="61" spans="1:13">
      <c r="A61" s="61" t="s">
        <v>59</v>
      </c>
      <c r="B61" s="20">
        <v>300</v>
      </c>
      <c r="C61" s="23"/>
      <c r="D61" s="16"/>
      <c r="E61" s="16"/>
      <c r="F61" s="16"/>
      <c r="G61" s="16"/>
      <c r="H61" s="37"/>
      <c r="I61" s="16">
        <f t="shared" si="2"/>
        <v>0</v>
      </c>
      <c r="J61" s="30">
        <f t="shared" si="11"/>
        <v>0</v>
      </c>
      <c r="K61" s="29">
        <f t="shared" si="3"/>
        <v>0</v>
      </c>
      <c r="L61" s="49">
        <f t="shared" si="4"/>
        <v>0</v>
      </c>
      <c r="M61" s="51">
        <f t="shared" si="5"/>
        <v>0</v>
      </c>
    </row>
    <row r="62" spans="1:13">
      <c r="A62" s="63" t="s">
        <v>60</v>
      </c>
      <c r="B62" s="18">
        <v>40</v>
      </c>
      <c r="C62" s="16">
        <v>15444</v>
      </c>
      <c r="D62" s="16">
        <f t="shared" si="1"/>
        <v>386.1</v>
      </c>
      <c r="E62" s="16">
        <v>628.58513624208626</v>
      </c>
      <c r="F62" s="32">
        <v>7.7603103239763729E-2</v>
      </c>
      <c r="G62" s="16">
        <v>15.714628406052157</v>
      </c>
      <c r="H62" s="40">
        <v>1.9400775809940932E-3</v>
      </c>
      <c r="I62" s="16">
        <f t="shared" si="2"/>
        <v>708.2556568493095</v>
      </c>
      <c r="J62" s="30">
        <f t="shared" si="11"/>
        <v>1.2199105323113257E-2</v>
      </c>
      <c r="K62" s="29">
        <f t="shared" si="3"/>
        <v>17.706391421232738</v>
      </c>
      <c r="L62" s="49">
        <f t="shared" si="4"/>
        <v>3.0497763307783143E-4</v>
      </c>
      <c r="M62" s="51">
        <f t="shared" si="5"/>
        <v>2.2450552140719248E-3</v>
      </c>
    </row>
    <row r="63" spans="1:13">
      <c r="A63" s="63" t="s">
        <v>61</v>
      </c>
      <c r="B63" s="18">
        <v>28</v>
      </c>
      <c r="C63" s="16">
        <v>10607.52</v>
      </c>
      <c r="D63" s="16">
        <f t="shared" si="1"/>
        <v>378.84000000000003</v>
      </c>
      <c r="E63" s="16">
        <v>431.73591067020556</v>
      </c>
      <c r="F63" s="32">
        <v>5.3300729712371056E-2</v>
      </c>
      <c r="G63" s="16">
        <v>15.419139666793056</v>
      </c>
      <c r="H63" s="40">
        <v>1.9035974897275377E-3</v>
      </c>
      <c r="I63" s="16">
        <f t="shared" si="2"/>
        <v>486.45662037957709</v>
      </c>
      <c r="J63" s="30">
        <f t="shared" si="11"/>
        <v>8.3788043056870209E-3</v>
      </c>
      <c r="K63" s="29">
        <f t="shared" si="3"/>
        <v>17.373450727842037</v>
      </c>
      <c r="L63" s="49">
        <f t="shared" si="4"/>
        <v>2.992430109173936E-4</v>
      </c>
      <c r="M63" s="51">
        <f t="shared" si="5"/>
        <v>2.2028405006449315E-3</v>
      </c>
    </row>
    <row r="64" spans="1:13" ht="26.25">
      <c r="A64" s="63" t="s">
        <v>54</v>
      </c>
      <c r="B64" s="18">
        <v>14</v>
      </c>
      <c r="C64" s="16">
        <v>5427.73</v>
      </c>
      <c r="D64" s="16">
        <f t="shared" si="1"/>
        <v>387.69499999999999</v>
      </c>
      <c r="E64" s="16">
        <v>220.91364941305739</v>
      </c>
      <c r="F64" s="32">
        <v>2.7273290050994738E-2</v>
      </c>
      <c r="G64" s="16">
        <v>15.779546386646956</v>
      </c>
      <c r="H64" s="40">
        <v>1.9480921464996241E-3</v>
      </c>
      <c r="I64" s="16">
        <f t="shared" si="2"/>
        <v>248.91352475723272</v>
      </c>
      <c r="J64" s="30">
        <f t="shared" si="11"/>
        <v>4.2873251706437134E-3</v>
      </c>
      <c r="K64" s="29">
        <f t="shared" si="3"/>
        <v>17.779537482659482</v>
      </c>
      <c r="L64" s="49">
        <f t="shared" si="4"/>
        <v>3.0623751218883665E-4</v>
      </c>
      <c r="M64" s="51">
        <f t="shared" si="5"/>
        <v>2.2543296586884608E-3</v>
      </c>
    </row>
    <row r="65" spans="1:13" ht="26.25">
      <c r="A65" s="63" t="s">
        <v>55</v>
      </c>
      <c r="B65" s="18">
        <v>14</v>
      </c>
      <c r="C65" s="16">
        <v>6683.6</v>
      </c>
      <c r="D65" s="16">
        <f t="shared" si="1"/>
        <v>477.40000000000003</v>
      </c>
      <c r="E65" s="16">
        <v>272.0287242027718</v>
      </c>
      <c r="F65" s="32">
        <v>3.3583793111453306E-2</v>
      </c>
      <c r="G65" s="16">
        <v>19.430623157340843</v>
      </c>
      <c r="H65" s="40">
        <v>2.3988423651038074E-3</v>
      </c>
      <c r="I65" s="16">
        <f t="shared" si="2"/>
        <v>306.50722015786357</v>
      </c>
      <c r="J65" s="30">
        <f t="shared" si="11"/>
        <v>5.2793279161849112E-3</v>
      </c>
      <c r="K65" s="29">
        <f t="shared" si="3"/>
        <v>21.893372868418826</v>
      </c>
      <c r="L65" s="49">
        <f t="shared" si="4"/>
        <v>3.7709485115606508E-4</v>
      </c>
      <c r="M65" s="51">
        <f t="shared" si="5"/>
        <v>2.7759372162598724E-3</v>
      </c>
    </row>
    <row r="66" spans="1:13">
      <c r="A66" s="63" t="s">
        <v>56</v>
      </c>
      <c r="B66" s="18">
        <v>40</v>
      </c>
      <c r="C66" s="16">
        <v>17012.16</v>
      </c>
      <c r="D66" s="16">
        <f t="shared" si="1"/>
        <v>425.30399999999997</v>
      </c>
      <c r="E66" s="16">
        <v>692.41070392205188</v>
      </c>
      <c r="F66" s="32">
        <v>8.5482802953339737E-2</v>
      </c>
      <c r="G66" s="16">
        <v>17.310267598051297</v>
      </c>
      <c r="H66" s="40">
        <v>2.1370700738334936E-3</v>
      </c>
      <c r="I66" s="16">
        <f t="shared" si="2"/>
        <v>780.170846621701</v>
      </c>
      <c r="J66" s="30">
        <f t="shared" si="11"/>
        <v>1.3437783709767835E-2</v>
      </c>
      <c r="K66" s="29">
        <f t="shared" si="3"/>
        <v>19.504271165542526</v>
      </c>
      <c r="L66" s="49">
        <f t="shared" si="4"/>
        <v>3.3594459274419587E-4</v>
      </c>
      <c r="M66" s="51">
        <f t="shared" si="5"/>
        <v>2.4730146665776897E-3</v>
      </c>
    </row>
    <row r="67" spans="1:13">
      <c r="A67" s="63" t="s">
        <v>62</v>
      </c>
      <c r="B67" s="18">
        <v>40</v>
      </c>
      <c r="C67" s="16">
        <v>16896</v>
      </c>
      <c r="D67" s="16">
        <f t="shared" si="1"/>
        <v>422.4</v>
      </c>
      <c r="E67" s="16">
        <v>687.6828840939063</v>
      </c>
      <c r="F67" s="32">
        <v>8.4899121493074853E-2</v>
      </c>
      <c r="G67" s="16">
        <v>17.192072102347659</v>
      </c>
      <c r="H67" s="40">
        <v>2.1224780373268713E-3</v>
      </c>
      <c r="I67" s="16">
        <f t="shared" si="2"/>
        <v>774.84379552744963</v>
      </c>
      <c r="J67" s="30">
        <f t="shared" si="11"/>
        <v>1.3346029755200828E-2</v>
      </c>
      <c r="K67" s="29">
        <f t="shared" si="3"/>
        <v>19.371094888186242</v>
      </c>
      <c r="L67" s="49">
        <f t="shared" si="4"/>
        <v>3.3365074388002068E-4</v>
      </c>
      <c r="M67" s="51">
        <f t="shared" si="5"/>
        <v>2.4561287812068918E-3</v>
      </c>
    </row>
    <row r="68" spans="1:13">
      <c r="A68" s="63" t="s">
        <v>63</v>
      </c>
      <c r="B68" s="18">
        <v>40</v>
      </c>
      <c r="C68" s="16">
        <v>15048</v>
      </c>
      <c r="D68" s="16">
        <f t="shared" si="1"/>
        <v>376.2</v>
      </c>
      <c r="E68" s="16">
        <v>612.46756864613531</v>
      </c>
      <c r="F68" s="32">
        <v>7.5613280079769793E-2</v>
      </c>
      <c r="G68" s="16">
        <v>15.311689216153383</v>
      </c>
      <c r="H68" s="40">
        <v>1.8903320019942448E-3</v>
      </c>
      <c r="I68" s="16">
        <f t="shared" si="2"/>
        <v>690.09525539163485</v>
      </c>
      <c r="J68" s="30">
        <f t="shared" si="11"/>
        <v>1.1886307750725737E-2</v>
      </c>
      <c r="K68" s="29">
        <f t="shared" si="3"/>
        <v>17.252381384790873</v>
      </c>
      <c r="L68" s="49">
        <f t="shared" si="4"/>
        <v>2.9715769376814345E-4</v>
      </c>
      <c r="M68" s="51">
        <f t="shared" si="5"/>
        <v>2.1874896957623882E-3</v>
      </c>
    </row>
    <row r="69" spans="1:13">
      <c r="A69" s="63" t="s">
        <v>57</v>
      </c>
      <c r="B69" s="18">
        <v>28</v>
      </c>
      <c r="C69" s="16">
        <v>10743.04</v>
      </c>
      <c r="D69" s="16">
        <f t="shared" si="1"/>
        <v>383.68</v>
      </c>
      <c r="E69" s="16">
        <v>437.25170046970879</v>
      </c>
      <c r="F69" s="32">
        <v>5.398169141601343E-2</v>
      </c>
      <c r="G69" s="16">
        <v>15.616132159632457</v>
      </c>
      <c r="H69" s="40">
        <v>1.9279175505719083E-3</v>
      </c>
      <c r="I69" s="16">
        <f t="shared" si="2"/>
        <v>492.67151332287017</v>
      </c>
      <c r="J69" s="30">
        <f t="shared" si="11"/>
        <v>8.4858505860151943E-3</v>
      </c>
      <c r="K69" s="29">
        <f t="shared" si="3"/>
        <v>17.595411190102507</v>
      </c>
      <c r="L69" s="49">
        <f t="shared" si="4"/>
        <v>3.0306609235768552E-4</v>
      </c>
      <c r="M69" s="51">
        <f t="shared" si="5"/>
        <v>2.2309836429295939E-3</v>
      </c>
    </row>
    <row r="70" spans="1:13">
      <c r="A70" s="63" t="s">
        <v>64</v>
      </c>
      <c r="B70" s="18">
        <v>28</v>
      </c>
      <c r="C70" s="16">
        <v>9264.64</v>
      </c>
      <c r="D70" s="16">
        <f t="shared" si="1"/>
        <v>330.88</v>
      </c>
      <c r="E70" s="16">
        <v>377.07944811149196</v>
      </c>
      <c r="F70" s="32">
        <v>4.6553018285369376E-2</v>
      </c>
      <c r="G70" s="16">
        <v>13.467123146838999</v>
      </c>
      <c r="H70" s="40">
        <v>1.6626077959060492E-3</v>
      </c>
      <c r="I70" s="16">
        <f t="shared" si="2"/>
        <v>424.87268121421823</v>
      </c>
      <c r="J70" s="30">
        <f t="shared" si="11"/>
        <v>7.3180729824351204E-3</v>
      </c>
      <c r="K70" s="29">
        <f t="shared" si="3"/>
        <v>15.174024329079222</v>
      </c>
      <c r="L70" s="49">
        <f t="shared" si="4"/>
        <v>2.6135974937268285E-4</v>
      </c>
      <c r="M70" s="51">
        <f t="shared" si="5"/>
        <v>1.9239675452787321E-3</v>
      </c>
    </row>
    <row r="71" spans="1:13">
      <c r="A71" s="63" t="s">
        <v>58</v>
      </c>
      <c r="B71" s="18">
        <v>28</v>
      </c>
      <c r="C71" s="16">
        <v>9572.64</v>
      </c>
      <c r="D71" s="16">
        <f t="shared" si="1"/>
        <v>341.88</v>
      </c>
      <c r="E71" s="16">
        <v>389.61533401945371</v>
      </c>
      <c r="F71" s="32">
        <v>4.8100658520920214E-2</v>
      </c>
      <c r="G71" s="16">
        <v>13.914833357837633</v>
      </c>
      <c r="H71" s="40">
        <v>1.7178806614614362E-3</v>
      </c>
      <c r="I71" s="16">
        <f t="shared" si="2"/>
        <v>438.99743790352068</v>
      </c>
      <c r="J71" s="30">
        <f t="shared" si="11"/>
        <v>7.5613599831809691E-3</v>
      </c>
      <c r="K71" s="29">
        <f>I71/B71</f>
        <v>15.678479925125739</v>
      </c>
      <c r="L71" s="49">
        <f t="shared" si="4"/>
        <v>2.7004857082789174E-4</v>
      </c>
      <c r="M71" s="51">
        <f t="shared" si="5"/>
        <v>1.9879292322893278E-3</v>
      </c>
    </row>
    <row r="72" spans="1:13" s="12" customFormat="1">
      <c r="A72" s="64" t="s">
        <v>65</v>
      </c>
      <c r="B72" s="19">
        <v>1540</v>
      </c>
      <c r="C72" s="14">
        <f>SUM(C76:C115)</f>
        <v>1049548.6100000001</v>
      </c>
      <c r="D72" s="14"/>
      <c r="E72" s="14"/>
      <c r="F72" s="14"/>
      <c r="G72" s="14"/>
      <c r="H72" s="11"/>
      <c r="I72" s="11"/>
      <c r="J72" s="14">
        <v>46893</v>
      </c>
      <c r="K72" s="57">
        <f>J72/C72</f>
        <v>4.4679207378493881E-2</v>
      </c>
      <c r="L72" s="31"/>
      <c r="M72" s="53"/>
    </row>
    <row r="73" spans="1:13" s="52" customFormat="1" ht="15.75" customHeight="1">
      <c r="A73" s="60"/>
      <c r="B73" s="24"/>
      <c r="C73" s="25"/>
      <c r="D73" s="25"/>
      <c r="E73" s="69" t="s">
        <v>91</v>
      </c>
      <c r="F73" s="71"/>
      <c r="G73" s="69" t="s">
        <v>90</v>
      </c>
      <c r="H73" s="70"/>
      <c r="I73" s="69" t="s">
        <v>91</v>
      </c>
      <c r="J73" s="71"/>
      <c r="K73" s="78" t="s">
        <v>90</v>
      </c>
      <c r="L73" s="78"/>
      <c r="M73" s="51"/>
    </row>
    <row r="74" spans="1:13" s="52" customFormat="1" ht="24.75">
      <c r="A74" s="27" t="s">
        <v>93</v>
      </c>
      <c r="B74" s="27" t="s">
        <v>0</v>
      </c>
      <c r="C74" s="27" t="s">
        <v>2</v>
      </c>
      <c r="D74" s="27" t="s">
        <v>87</v>
      </c>
      <c r="E74" s="27" t="s">
        <v>88</v>
      </c>
      <c r="F74" s="27" t="s">
        <v>89</v>
      </c>
      <c r="G74" s="27" t="s">
        <v>88</v>
      </c>
      <c r="H74" s="36" t="s">
        <v>89</v>
      </c>
      <c r="I74" s="27" t="s">
        <v>88</v>
      </c>
      <c r="J74" s="27" t="s">
        <v>89</v>
      </c>
      <c r="K74" s="28" t="s">
        <v>88</v>
      </c>
      <c r="L74" s="46" t="s">
        <v>89</v>
      </c>
      <c r="M74" s="51"/>
    </row>
    <row r="75" spans="1:13">
      <c r="A75" s="61" t="s">
        <v>66</v>
      </c>
      <c r="B75" s="20">
        <v>120</v>
      </c>
      <c r="C75" s="23"/>
      <c r="D75" s="16"/>
      <c r="E75" s="16"/>
      <c r="F75" s="16"/>
      <c r="G75" s="16"/>
      <c r="H75" s="37"/>
      <c r="I75" s="3"/>
      <c r="J75" s="4"/>
      <c r="K75" s="4"/>
      <c r="L75" s="42"/>
      <c r="M75" s="51"/>
    </row>
    <row r="76" spans="1:13">
      <c r="A76" s="62" t="s">
        <v>22</v>
      </c>
      <c r="B76" s="18">
        <v>30</v>
      </c>
      <c r="C76" s="16">
        <v>27781.919999999998</v>
      </c>
      <c r="D76" s="16">
        <f t="shared" ref="D76:D139" si="12">C76/B76</f>
        <v>926.06399999999996</v>
      </c>
      <c r="E76" s="16">
        <v>541.27709254083095</v>
      </c>
      <c r="F76" s="32">
        <v>4.3792645027575315E-2</v>
      </c>
      <c r="G76" s="16">
        <v>18.042569751361032</v>
      </c>
      <c r="H76" s="40">
        <v>1.4597548342525106E-3</v>
      </c>
      <c r="I76" s="16">
        <f>J76*$J$72</f>
        <v>1241.2741650527266</v>
      </c>
      <c r="J76" s="30">
        <f>C76/$C$72</f>
        <v>2.6470350906376786E-2</v>
      </c>
      <c r="K76" s="29">
        <f>I76/B76</f>
        <v>41.375805501757554</v>
      </c>
      <c r="L76" s="49">
        <f>J76/B76</f>
        <v>8.8234503021255954E-4</v>
      </c>
      <c r="M76" s="51">
        <f>L76+H76</f>
        <v>2.3420998644650701E-3</v>
      </c>
    </row>
    <row r="77" spans="1:13">
      <c r="A77" s="62" t="s">
        <v>23</v>
      </c>
      <c r="B77" s="18">
        <v>30</v>
      </c>
      <c r="C77" s="16">
        <v>15874.78</v>
      </c>
      <c r="D77" s="16">
        <f t="shared" si="12"/>
        <v>529.15933333333339</v>
      </c>
      <c r="E77" s="16">
        <v>309.28945022969367</v>
      </c>
      <c r="F77" s="32">
        <v>2.5023418303373277E-2</v>
      </c>
      <c r="G77" s="16">
        <v>10.309648340989789</v>
      </c>
      <c r="H77" s="40">
        <v>8.3411394344577586E-4</v>
      </c>
      <c r="I77" s="16">
        <f t="shared" ref="I77:I115" si="13">J77*$J$72</f>
        <v>709.27258770796709</v>
      </c>
      <c r="J77" s="30">
        <f t="shared" ref="J77:J115" si="14">C77/$C$72</f>
        <v>1.5125340407053656E-2</v>
      </c>
      <c r="K77" s="29">
        <f t="shared" ref="K77:K115" si="15">I77/B77</f>
        <v>23.642419590265568</v>
      </c>
      <c r="L77" s="49">
        <f t="shared" ref="L77:L142" si="16">J77/B77</f>
        <v>5.0417801356845515E-4</v>
      </c>
      <c r="M77" s="51">
        <f t="shared" ref="M77:M139" si="17">L77+H77</f>
        <v>1.338291957014231E-3</v>
      </c>
    </row>
    <row r="78" spans="1:13">
      <c r="A78" s="62" t="s">
        <v>24</v>
      </c>
      <c r="B78" s="18">
        <v>30</v>
      </c>
      <c r="C78" s="16">
        <v>28130.26</v>
      </c>
      <c r="D78" s="16">
        <f t="shared" si="12"/>
        <v>937.67533333333324</v>
      </c>
      <c r="E78" s="16">
        <v>548.06382515022847</v>
      </c>
      <c r="F78" s="32">
        <v>4.4341733426393887E-2</v>
      </c>
      <c r="G78" s="16">
        <v>18.268794171674283</v>
      </c>
      <c r="H78" s="40">
        <v>1.4780577808797962E-3</v>
      </c>
      <c r="I78" s="16">
        <f t="shared" si="13"/>
        <v>1256.8377201509511</v>
      </c>
      <c r="J78" s="30">
        <f t="shared" si="14"/>
        <v>2.6802245967435464E-2</v>
      </c>
      <c r="K78" s="29">
        <f t="shared" si="15"/>
        <v>41.894590671698367</v>
      </c>
      <c r="L78" s="49">
        <f t="shared" si="16"/>
        <v>8.9340819891451544E-4</v>
      </c>
      <c r="M78" s="51">
        <f t="shared" si="17"/>
        <v>2.3714659797943118E-3</v>
      </c>
    </row>
    <row r="79" spans="1:13">
      <c r="A79" s="62" t="s">
        <v>25</v>
      </c>
      <c r="B79" s="18">
        <v>30</v>
      </c>
      <c r="C79" s="16">
        <v>27433.58</v>
      </c>
      <c r="D79" s="16">
        <f t="shared" si="12"/>
        <v>914.45266666666669</v>
      </c>
      <c r="E79" s="16">
        <v>534.49035993143343</v>
      </c>
      <c r="F79" s="32">
        <v>4.324355662875675E-2</v>
      </c>
      <c r="G79" s="16">
        <v>17.816345331047781</v>
      </c>
      <c r="H79" s="40">
        <v>1.4414518876252251E-3</v>
      </c>
      <c r="I79" s="16">
        <f t="shared" si="13"/>
        <v>1225.7106099545022</v>
      </c>
      <c r="J79" s="30">
        <f t="shared" si="14"/>
        <v>2.6138455845318112E-2</v>
      </c>
      <c r="K79" s="29">
        <f t="shared" si="15"/>
        <v>40.857020331816742</v>
      </c>
      <c r="L79" s="49">
        <f t="shared" si="16"/>
        <v>8.7128186151060375E-4</v>
      </c>
      <c r="M79" s="51">
        <f t="shared" si="17"/>
        <v>2.3127337491358289E-3</v>
      </c>
    </row>
    <row r="80" spans="1:13">
      <c r="A80" s="61" t="s">
        <v>67</v>
      </c>
      <c r="B80" s="20">
        <v>180</v>
      </c>
      <c r="C80" s="23"/>
      <c r="D80" s="16"/>
      <c r="E80" s="16"/>
      <c r="F80" s="16"/>
      <c r="G80" s="16"/>
      <c r="H80" s="37"/>
      <c r="I80" s="16">
        <f t="shared" si="13"/>
        <v>0</v>
      </c>
      <c r="J80" s="30">
        <f t="shared" si="14"/>
        <v>0</v>
      </c>
      <c r="K80" s="29">
        <f t="shared" si="15"/>
        <v>0</v>
      </c>
      <c r="L80" s="49">
        <f t="shared" si="16"/>
        <v>0</v>
      </c>
      <c r="M80" s="51">
        <f t="shared" si="17"/>
        <v>0</v>
      </c>
    </row>
    <row r="81" spans="1:13">
      <c r="A81" s="62" t="s">
        <v>27</v>
      </c>
      <c r="B81" s="18">
        <v>30</v>
      </c>
      <c r="C81" s="16">
        <v>42536.34</v>
      </c>
      <c r="D81" s="16">
        <f t="shared" si="12"/>
        <v>1417.8779999999999</v>
      </c>
      <c r="E81" s="16">
        <v>828.7384904473214</v>
      </c>
      <c r="F81" s="32">
        <v>6.7050039680203996E-2</v>
      </c>
      <c r="G81" s="16">
        <v>27.624616348244047</v>
      </c>
      <c r="H81" s="40">
        <v>2.2350013226734664E-3</v>
      </c>
      <c r="I81" s="16">
        <f t="shared" si="13"/>
        <v>1900.4899559821242</v>
      </c>
      <c r="J81" s="30">
        <f t="shared" si="14"/>
        <v>4.052822289002888E-2</v>
      </c>
      <c r="K81" s="29">
        <f t="shared" si="15"/>
        <v>63.349665199404143</v>
      </c>
      <c r="L81" s="49">
        <f t="shared" si="16"/>
        <v>1.3509407630009627E-3</v>
      </c>
      <c r="M81" s="51">
        <f t="shared" si="17"/>
        <v>3.5859420856744293E-3</v>
      </c>
    </row>
    <row r="82" spans="1:13" ht="26.25">
      <c r="A82" s="62" t="s">
        <v>68</v>
      </c>
      <c r="B82" s="18">
        <v>30</v>
      </c>
      <c r="C82" s="16">
        <v>58477.32</v>
      </c>
      <c r="D82" s="16">
        <f t="shared" si="12"/>
        <v>1949.2439999999999</v>
      </c>
      <c r="E82" s="16">
        <v>1139.3177199120789</v>
      </c>
      <c r="F82" s="32">
        <v>9.2177809054375309E-2</v>
      </c>
      <c r="G82" s="16">
        <v>37.97725733040263</v>
      </c>
      <c r="H82" s="40">
        <v>3.0725936351458437E-3</v>
      </c>
      <c r="I82" s="16">
        <f t="shared" si="13"/>
        <v>2612.720307218548</v>
      </c>
      <c r="J82" s="30">
        <f t="shared" si="14"/>
        <v>5.5716638031658196E-2</v>
      </c>
      <c r="K82" s="29">
        <f t="shared" si="15"/>
        <v>87.09067690728493</v>
      </c>
      <c r="L82" s="49">
        <f t="shared" si="16"/>
        <v>1.8572212677219399E-3</v>
      </c>
      <c r="M82" s="51">
        <f t="shared" si="17"/>
        <v>4.9298149028677834E-3</v>
      </c>
    </row>
    <row r="83" spans="1:13">
      <c r="A83" s="62" t="s">
        <v>69</v>
      </c>
      <c r="B83" s="18">
        <v>20</v>
      </c>
      <c r="C83" s="16">
        <v>74355.600000000006</v>
      </c>
      <c r="D83" s="16">
        <f t="shared" si="12"/>
        <v>3717.78</v>
      </c>
      <c r="E83" s="16">
        <v>1448.6753608868289</v>
      </c>
      <c r="F83" s="32">
        <v>0.11720674440831949</v>
      </c>
      <c r="G83" s="16">
        <v>72.433768044341448</v>
      </c>
      <c r="H83" s="40">
        <v>5.8603372204159747E-3</v>
      </c>
      <c r="I83" s="16">
        <f t="shared" si="13"/>
        <v>3322.14927215234</v>
      </c>
      <c r="J83" s="30">
        <f t="shared" si="14"/>
        <v>7.0845313205645619E-2</v>
      </c>
      <c r="K83" s="29">
        <f t="shared" si="15"/>
        <v>166.10746360761701</v>
      </c>
      <c r="L83" s="49">
        <f t="shared" si="16"/>
        <v>3.5422656602822808E-3</v>
      </c>
      <c r="M83" s="51">
        <f t="shared" si="17"/>
        <v>9.4026028806982551E-3</v>
      </c>
    </row>
    <row r="84" spans="1:13">
      <c r="A84" s="62" t="s">
        <v>28</v>
      </c>
      <c r="B84" s="18">
        <v>50</v>
      </c>
      <c r="C84" s="16">
        <v>54245.4</v>
      </c>
      <c r="D84" s="16">
        <f t="shared" si="12"/>
        <v>1084.9080000000001</v>
      </c>
      <c r="E84" s="16">
        <v>1056.8669262496758</v>
      </c>
      <c r="F84" s="32">
        <v>8.5507032868096744E-2</v>
      </c>
      <c r="G84" s="16">
        <v>21.137338524993517</v>
      </c>
      <c r="H84" s="40">
        <v>1.7101406573619348E-3</v>
      </c>
      <c r="I84" s="16">
        <f t="shared" si="13"/>
        <v>2423.6414759293521</v>
      </c>
      <c r="J84" s="30">
        <f t="shared" si="14"/>
        <v>5.1684504636712342E-2</v>
      </c>
      <c r="K84" s="29">
        <f t="shared" si="15"/>
        <v>48.472829518587041</v>
      </c>
      <c r="L84" s="49">
        <f t="shared" si="16"/>
        <v>1.0336900927342468E-3</v>
      </c>
      <c r="M84" s="51">
        <f t="shared" si="17"/>
        <v>2.7438307500961814E-3</v>
      </c>
    </row>
    <row r="85" spans="1:13">
      <c r="A85" s="62" t="s">
        <v>29</v>
      </c>
      <c r="B85" s="18">
        <v>50</v>
      </c>
      <c r="C85" s="16">
        <v>76734.899999999994</v>
      </c>
      <c r="D85" s="16">
        <f t="shared" si="12"/>
        <v>1534.6979999999999</v>
      </c>
      <c r="E85" s="16">
        <v>1495.0314293760621</v>
      </c>
      <c r="F85" s="32">
        <v>0.12095723538641279</v>
      </c>
      <c r="G85" s="16">
        <v>29.90062858752124</v>
      </c>
      <c r="H85" s="40">
        <v>2.4191447077282556E-3</v>
      </c>
      <c r="I85" s="16">
        <f t="shared" si="13"/>
        <v>3428.4545102679895</v>
      </c>
      <c r="J85" s="30">
        <f t="shared" si="14"/>
        <v>7.3112287767214498E-2</v>
      </c>
      <c r="K85" s="29">
        <f t="shared" si="15"/>
        <v>68.569090205359785</v>
      </c>
      <c r="L85" s="49">
        <f t="shared" si="16"/>
        <v>1.46224575534429E-3</v>
      </c>
      <c r="M85" s="51">
        <f t="shared" si="17"/>
        <v>3.8813904630725458E-3</v>
      </c>
    </row>
    <row r="86" spans="1:13">
      <c r="A86" s="61" t="s">
        <v>70</v>
      </c>
      <c r="B86" s="20">
        <v>190</v>
      </c>
      <c r="C86" s="23"/>
      <c r="D86" s="16"/>
      <c r="E86" s="16"/>
      <c r="F86" s="16"/>
      <c r="G86" s="16"/>
      <c r="H86" s="37"/>
      <c r="I86" s="16">
        <f t="shared" si="13"/>
        <v>0</v>
      </c>
      <c r="J86" s="30">
        <f t="shared" si="14"/>
        <v>0</v>
      </c>
      <c r="K86" s="29">
        <f t="shared" si="15"/>
        <v>0</v>
      </c>
      <c r="L86" s="49">
        <f t="shared" si="16"/>
        <v>0</v>
      </c>
      <c r="M86" s="51">
        <f t="shared" si="17"/>
        <v>0</v>
      </c>
    </row>
    <row r="87" spans="1:13">
      <c r="A87" s="62" t="s">
        <v>71</v>
      </c>
      <c r="B87" s="18">
        <v>40</v>
      </c>
      <c r="C87" s="16">
        <v>11579.04</v>
      </c>
      <c r="D87" s="16">
        <f t="shared" si="12"/>
        <v>289.476</v>
      </c>
      <c r="E87" s="16">
        <v>225.59524703886498</v>
      </c>
      <c r="F87" s="32">
        <v>1.8252042640684869E-2</v>
      </c>
      <c r="G87" s="16">
        <v>5.6398811759716247</v>
      </c>
      <c r="H87" s="40">
        <v>4.5630106601712172E-4</v>
      </c>
      <c r="I87" s="16">
        <f t="shared" si="13"/>
        <v>517.34232940387585</v>
      </c>
      <c r="J87" s="30">
        <f t="shared" si="14"/>
        <v>1.1032399919047104E-2</v>
      </c>
      <c r="K87" s="29">
        <f t="shared" si="15"/>
        <v>12.933558235096896</v>
      </c>
      <c r="L87" s="49">
        <f t="shared" si="16"/>
        <v>2.7580999797617762E-4</v>
      </c>
      <c r="M87" s="51">
        <f t="shared" si="17"/>
        <v>7.3211106399329929E-4</v>
      </c>
    </row>
    <row r="88" spans="1:13">
      <c r="A88" s="62" t="s">
        <v>53</v>
      </c>
      <c r="B88" s="18">
        <v>14</v>
      </c>
      <c r="C88" s="16">
        <v>5537.84</v>
      </c>
      <c r="D88" s="16">
        <f t="shared" si="12"/>
        <v>395.56</v>
      </c>
      <c r="E88" s="16">
        <v>107.89412445778821</v>
      </c>
      <c r="F88" s="32">
        <v>8.7292980952903085E-3</v>
      </c>
      <c r="G88" s="16">
        <v>7.7067231755563004</v>
      </c>
      <c r="H88" s="40">
        <v>6.2352129252073629E-4</v>
      </c>
      <c r="I88" s="16">
        <f t="shared" si="13"/>
        <v>247.42630178891855</v>
      </c>
      <c r="J88" s="30">
        <f t="shared" si="14"/>
        <v>5.2764016332697535E-3</v>
      </c>
      <c r="K88" s="29">
        <f t="shared" si="15"/>
        <v>17.673307270637039</v>
      </c>
      <c r="L88" s="49">
        <f t="shared" si="16"/>
        <v>3.7688583094783954E-4</v>
      </c>
      <c r="M88" s="51">
        <f t="shared" si="17"/>
        <v>1.0004071234685759E-3</v>
      </c>
    </row>
    <row r="89" spans="1:13" ht="26.25">
      <c r="A89" s="62" t="s">
        <v>54</v>
      </c>
      <c r="B89" s="18">
        <v>14</v>
      </c>
      <c r="C89" s="16">
        <v>5427.73</v>
      </c>
      <c r="D89" s="16">
        <f t="shared" si="12"/>
        <v>387.69499999999999</v>
      </c>
      <c r="E89" s="16">
        <v>105.74884361831882</v>
      </c>
      <c r="F89" s="32">
        <v>8.5557316843300011E-3</v>
      </c>
      <c r="G89" s="16">
        <v>7.5534888298799157</v>
      </c>
      <c r="H89" s="40">
        <v>6.1112369173785719E-4</v>
      </c>
      <c r="I89" s="16">
        <f t="shared" si="13"/>
        <v>242.50667426447257</v>
      </c>
      <c r="J89" s="30">
        <f t="shared" si="14"/>
        <v>5.1714898655337163E-3</v>
      </c>
      <c r="K89" s="29">
        <f t="shared" si="15"/>
        <v>17.321905304605185</v>
      </c>
      <c r="L89" s="49">
        <f t="shared" si="16"/>
        <v>3.6939213325240831E-4</v>
      </c>
      <c r="M89" s="51">
        <f t="shared" si="17"/>
        <v>9.805158249902655E-4</v>
      </c>
    </row>
    <row r="90" spans="1:13" ht="26.25">
      <c r="A90" s="62" t="s">
        <v>55</v>
      </c>
      <c r="B90" s="18">
        <v>14</v>
      </c>
      <c r="C90" s="16">
        <v>6683.6</v>
      </c>
      <c r="D90" s="16">
        <f t="shared" si="12"/>
        <v>477.40000000000003</v>
      </c>
      <c r="E90" s="16">
        <v>130.21704675939955</v>
      </c>
      <c r="F90" s="32">
        <v>1.0535359770177957E-2</v>
      </c>
      <c r="G90" s="16">
        <v>9.3012176256713968</v>
      </c>
      <c r="H90" s="40">
        <v>7.5252569786985412E-4</v>
      </c>
      <c r="I90" s="16">
        <f t="shared" si="13"/>
        <v>298.61795043490173</v>
      </c>
      <c r="J90" s="30">
        <f t="shared" si="14"/>
        <v>6.3680709367048751E-3</v>
      </c>
      <c r="K90" s="29">
        <f t="shared" si="15"/>
        <v>21.329853602492982</v>
      </c>
      <c r="L90" s="49">
        <f t="shared" si="16"/>
        <v>4.5486220976463394E-4</v>
      </c>
      <c r="M90" s="51">
        <f t="shared" si="17"/>
        <v>1.2073879076344881E-3</v>
      </c>
    </row>
    <row r="91" spans="1:13">
      <c r="A91" s="62" t="s">
        <v>56</v>
      </c>
      <c r="B91" s="18">
        <v>40</v>
      </c>
      <c r="C91" s="16">
        <v>17012.16</v>
      </c>
      <c r="D91" s="16">
        <f t="shared" si="12"/>
        <v>425.30399999999997</v>
      </c>
      <c r="E91" s="16">
        <v>331.44910440457039</v>
      </c>
      <c r="F91" s="32">
        <v>2.6816270582894045E-2</v>
      </c>
      <c r="G91" s="16">
        <v>8.2862276101142598</v>
      </c>
      <c r="H91" s="40">
        <v>6.7040676457235109E-4</v>
      </c>
      <c r="I91" s="16">
        <f t="shared" si="13"/>
        <v>760.08982459611843</v>
      </c>
      <c r="J91" s="30">
        <f t="shared" si="14"/>
        <v>1.6209025325658807E-2</v>
      </c>
      <c r="K91" s="29">
        <f t="shared" si="15"/>
        <v>19.002245614902961</v>
      </c>
      <c r="L91" s="49">
        <f t="shared" si="16"/>
        <v>4.0522563314147018E-4</v>
      </c>
      <c r="M91" s="51">
        <f t="shared" si="17"/>
        <v>1.0756323977138213E-3</v>
      </c>
    </row>
    <row r="92" spans="1:13">
      <c r="A92" s="62" t="s">
        <v>63</v>
      </c>
      <c r="B92" s="18">
        <v>40</v>
      </c>
      <c r="C92" s="16">
        <v>15048</v>
      </c>
      <c r="D92" s="16">
        <f t="shared" si="12"/>
        <v>376.2</v>
      </c>
      <c r="E92" s="16">
        <v>293.18123760180811</v>
      </c>
      <c r="F92" s="32">
        <v>2.3720164854515217E-2</v>
      </c>
      <c r="G92" s="16">
        <v>7.3295309400452027</v>
      </c>
      <c r="H92" s="40">
        <v>5.9300412136288041E-4</v>
      </c>
      <c r="I92" s="16">
        <f t="shared" si="13"/>
        <v>672.33271263157587</v>
      </c>
      <c r="J92" s="30">
        <f t="shared" si="14"/>
        <v>1.4337592234055741E-2</v>
      </c>
      <c r="K92" s="29">
        <f t="shared" si="15"/>
        <v>16.808317815789398</v>
      </c>
      <c r="L92" s="49">
        <f t="shared" si="16"/>
        <v>3.5843980585139354E-4</v>
      </c>
      <c r="M92" s="51">
        <f t="shared" si="17"/>
        <v>9.5144392721427395E-4</v>
      </c>
    </row>
    <row r="93" spans="1:13">
      <c r="A93" s="62" t="s">
        <v>64</v>
      </c>
      <c r="B93" s="18">
        <v>28</v>
      </c>
      <c r="C93" s="16">
        <v>9264.64</v>
      </c>
      <c r="D93" s="16">
        <f t="shared" si="12"/>
        <v>330.88</v>
      </c>
      <c r="E93" s="16">
        <v>180.50362979367458</v>
      </c>
      <c r="F93" s="32">
        <v>1.4603853543177555E-2</v>
      </c>
      <c r="G93" s="16">
        <v>6.4465582069169489</v>
      </c>
      <c r="H93" s="40">
        <v>5.2156619797062698E-4</v>
      </c>
      <c r="I93" s="16">
        <f t="shared" si="13"/>
        <v>413.93677184708946</v>
      </c>
      <c r="J93" s="30">
        <f t="shared" si="14"/>
        <v>8.8272614643356041E-3</v>
      </c>
      <c r="K93" s="29">
        <f t="shared" si="15"/>
        <v>14.783456137396053</v>
      </c>
      <c r="L93" s="49">
        <f t="shared" si="16"/>
        <v>3.1525933801198589E-4</v>
      </c>
      <c r="M93" s="51">
        <f>L93+H93</f>
        <v>8.3682553598261292E-4</v>
      </c>
    </row>
    <row r="94" spans="1:13">
      <c r="A94" s="61" t="s">
        <v>72</v>
      </c>
      <c r="B94" s="20">
        <v>535</v>
      </c>
      <c r="C94" s="23"/>
      <c r="D94" s="16"/>
      <c r="E94" s="16"/>
      <c r="F94" s="16"/>
      <c r="G94" s="16"/>
      <c r="H94" s="37"/>
      <c r="I94" s="16">
        <f t="shared" si="13"/>
        <v>0</v>
      </c>
      <c r="J94" s="30">
        <f t="shared" si="14"/>
        <v>0</v>
      </c>
      <c r="K94" s="29">
        <f t="shared" si="15"/>
        <v>0</v>
      </c>
      <c r="L94" s="49">
        <f t="shared" si="16"/>
        <v>0</v>
      </c>
      <c r="M94" s="51">
        <f t="shared" si="17"/>
        <v>0</v>
      </c>
    </row>
    <row r="95" spans="1:13">
      <c r="A95" s="62" t="s">
        <v>31</v>
      </c>
      <c r="B95" s="18">
        <v>25</v>
      </c>
      <c r="C95" s="16">
        <v>16953</v>
      </c>
      <c r="D95" s="16">
        <f t="shared" si="12"/>
        <v>678.12</v>
      </c>
      <c r="E95" s="16"/>
      <c r="F95" s="16"/>
      <c r="G95" s="16"/>
      <c r="H95" s="37"/>
      <c r="I95" s="16">
        <f t="shared" si="13"/>
        <v>757.44660268760663</v>
      </c>
      <c r="J95" s="30">
        <f t="shared" si="14"/>
        <v>1.6152658236572765E-2</v>
      </c>
      <c r="K95" s="29">
        <f t="shared" si="15"/>
        <v>30.297864107504264</v>
      </c>
      <c r="L95" s="49">
        <f t="shared" si="16"/>
        <v>6.4610632946291064E-4</v>
      </c>
      <c r="M95" s="51">
        <f t="shared" si="17"/>
        <v>6.4610632946291064E-4</v>
      </c>
    </row>
    <row r="96" spans="1:13">
      <c r="A96" s="62" t="s">
        <v>32</v>
      </c>
      <c r="B96" s="18">
        <v>50</v>
      </c>
      <c r="C96" s="16">
        <v>10248</v>
      </c>
      <c r="D96" s="16">
        <f t="shared" si="12"/>
        <v>204.96</v>
      </c>
      <c r="E96" s="16"/>
      <c r="F96" s="16"/>
      <c r="G96" s="16"/>
      <c r="H96" s="37"/>
      <c r="I96" s="16">
        <f t="shared" si="13"/>
        <v>457.87251721480527</v>
      </c>
      <c r="J96" s="30">
        <f t="shared" si="14"/>
        <v>9.7641975820443403E-3</v>
      </c>
      <c r="K96" s="29">
        <f t="shared" si="15"/>
        <v>9.1574503442961053</v>
      </c>
      <c r="L96" s="49">
        <f t="shared" si="16"/>
        <v>1.9528395164088681E-4</v>
      </c>
      <c r="M96" s="51">
        <f t="shared" si="17"/>
        <v>1.9528395164088681E-4</v>
      </c>
    </row>
    <row r="97" spans="1:13">
      <c r="A97" s="62" t="s">
        <v>33</v>
      </c>
      <c r="B97" s="18">
        <v>50</v>
      </c>
      <c r="C97" s="16">
        <v>10248</v>
      </c>
      <c r="D97" s="16">
        <f t="shared" si="12"/>
        <v>204.96</v>
      </c>
      <c r="E97" s="16"/>
      <c r="F97" s="16"/>
      <c r="G97" s="16"/>
      <c r="H97" s="37"/>
      <c r="I97" s="16">
        <f t="shared" si="13"/>
        <v>457.87251721480527</v>
      </c>
      <c r="J97" s="30">
        <f t="shared" si="14"/>
        <v>9.7641975820443403E-3</v>
      </c>
      <c r="K97" s="29">
        <f t="shared" si="15"/>
        <v>9.1574503442961053</v>
      </c>
      <c r="L97" s="49">
        <f t="shared" si="16"/>
        <v>1.9528395164088681E-4</v>
      </c>
      <c r="M97" s="51">
        <f t="shared" si="17"/>
        <v>1.9528395164088681E-4</v>
      </c>
    </row>
    <row r="98" spans="1:13">
      <c r="A98" s="62" t="s">
        <v>34</v>
      </c>
      <c r="B98" s="18">
        <v>30</v>
      </c>
      <c r="C98" s="16">
        <v>18885.599999999999</v>
      </c>
      <c r="D98" s="16">
        <f t="shared" si="12"/>
        <v>629.52</v>
      </c>
      <c r="E98" s="16"/>
      <c r="F98" s="16"/>
      <c r="G98" s="16"/>
      <c r="H98" s="37"/>
      <c r="I98" s="16">
        <f t="shared" si="13"/>
        <v>843.79363886728402</v>
      </c>
      <c r="J98" s="30">
        <f t="shared" si="14"/>
        <v>1.7994021258338856E-2</v>
      </c>
      <c r="K98" s="29">
        <f t="shared" si="15"/>
        <v>28.126454628909467</v>
      </c>
      <c r="L98" s="49">
        <f t="shared" si="16"/>
        <v>5.9980070861129524E-4</v>
      </c>
      <c r="M98" s="51">
        <f t="shared" si="17"/>
        <v>5.9980070861129524E-4</v>
      </c>
    </row>
    <row r="99" spans="1:13">
      <c r="A99" s="62" t="s">
        <v>35</v>
      </c>
      <c r="B99" s="18">
        <v>20</v>
      </c>
      <c r="C99" s="16">
        <v>15172.8</v>
      </c>
      <c r="D99" s="16">
        <f t="shared" si="12"/>
        <v>758.64</v>
      </c>
      <c r="E99" s="16"/>
      <c r="F99" s="16"/>
      <c r="G99" s="16"/>
      <c r="H99" s="37"/>
      <c r="I99" s="16">
        <f t="shared" si="13"/>
        <v>677.90867771241187</v>
      </c>
      <c r="J99" s="30">
        <f t="shared" si="14"/>
        <v>1.4456500495008037E-2</v>
      </c>
      <c r="K99" s="29">
        <f t="shared" si="15"/>
        <v>33.895433885620591</v>
      </c>
      <c r="L99" s="49">
        <f t="shared" si="16"/>
        <v>7.2282502475040189E-4</v>
      </c>
      <c r="M99" s="51">
        <f t="shared" si="17"/>
        <v>7.2282502475040189E-4</v>
      </c>
    </row>
    <row r="100" spans="1:13">
      <c r="A100" s="62" t="s">
        <v>36</v>
      </c>
      <c r="B100" s="18">
        <v>10</v>
      </c>
      <c r="C100" s="16">
        <v>6067.2</v>
      </c>
      <c r="D100" s="16">
        <f t="shared" si="12"/>
        <v>606.72</v>
      </c>
      <c r="E100" s="16"/>
      <c r="F100" s="16"/>
      <c r="G100" s="16"/>
      <c r="H100" s="37"/>
      <c r="I100" s="16">
        <f t="shared" si="13"/>
        <v>271.07768700679804</v>
      </c>
      <c r="J100" s="30">
        <f t="shared" si="14"/>
        <v>5.7807708401424107E-3</v>
      </c>
      <c r="K100" s="29">
        <f t="shared" si="15"/>
        <v>27.107768700679806</v>
      </c>
      <c r="L100" s="49">
        <f t="shared" si="16"/>
        <v>5.7807708401424107E-4</v>
      </c>
      <c r="M100" s="51">
        <f t="shared" si="17"/>
        <v>5.7807708401424107E-4</v>
      </c>
    </row>
    <row r="101" spans="1:13">
      <c r="A101" s="62" t="s">
        <v>37</v>
      </c>
      <c r="B101" s="18">
        <v>210</v>
      </c>
      <c r="C101" s="16">
        <v>122623.2</v>
      </c>
      <c r="D101" s="16">
        <f t="shared" si="12"/>
        <v>583.91999999999996</v>
      </c>
      <c r="E101" s="16"/>
      <c r="F101" s="16"/>
      <c r="G101" s="16"/>
      <c r="H101" s="37"/>
      <c r="I101" s="16">
        <f t="shared" si="13"/>
        <v>5478.7073822145312</v>
      </c>
      <c r="J101" s="30">
        <f t="shared" si="14"/>
        <v>0.11683422647760926</v>
      </c>
      <c r="K101" s="29">
        <f t="shared" si="15"/>
        <v>26.089082772450148</v>
      </c>
      <c r="L101" s="49">
        <f t="shared" si="16"/>
        <v>5.563534594171869E-4</v>
      </c>
      <c r="M101" s="51">
        <f t="shared" si="17"/>
        <v>5.563534594171869E-4</v>
      </c>
    </row>
    <row r="102" spans="1:13">
      <c r="A102" s="62" t="s">
        <v>38</v>
      </c>
      <c r="B102" s="18">
        <v>35</v>
      </c>
      <c r="C102" s="16">
        <v>22281</v>
      </c>
      <c r="D102" s="16">
        <f t="shared" si="12"/>
        <v>636.6</v>
      </c>
      <c r="E102" s="16"/>
      <c r="F102" s="16"/>
      <c r="G102" s="16"/>
      <c r="H102" s="37"/>
      <c r="I102" s="16">
        <f t="shared" si="13"/>
        <v>995.49741960022209</v>
      </c>
      <c r="J102" s="30">
        <f t="shared" si="14"/>
        <v>2.122912630030542E-2</v>
      </c>
      <c r="K102" s="29">
        <f t="shared" si="15"/>
        <v>28.442783417149201</v>
      </c>
      <c r="L102" s="49">
        <f t="shared" si="16"/>
        <v>6.0654646572301204E-4</v>
      </c>
      <c r="M102" s="51">
        <f t="shared" si="17"/>
        <v>6.0654646572301204E-4</v>
      </c>
    </row>
    <row r="103" spans="1:13">
      <c r="A103" s="62" t="s">
        <v>39</v>
      </c>
      <c r="B103" s="18">
        <v>80</v>
      </c>
      <c r="C103" s="16">
        <v>32236.799999999999</v>
      </c>
      <c r="D103" s="16">
        <f t="shared" si="12"/>
        <v>402.96</v>
      </c>
      <c r="E103" s="16"/>
      <c r="F103" s="16"/>
      <c r="G103" s="16"/>
      <c r="H103" s="37"/>
      <c r="I103" s="16">
        <f t="shared" si="13"/>
        <v>1440.3146724190315</v>
      </c>
      <c r="J103" s="30">
        <f t="shared" si="14"/>
        <v>3.0714918482908568E-2</v>
      </c>
      <c r="K103" s="29">
        <f t="shared" si="15"/>
        <v>18.003933405237895</v>
      </c>
      <c r="L103" s="49">
        <f t="shared" si="16"/>
        <v>3.839364810363571E-4</v>
      </c>
      <c r="M103" s="51">
        <f t="shared" si="17"/>
        <v>3.839364810363571E-4</v>
      </c>
    </row>
    <row r="104" spans="1:13">
      <c r="A104" s="62" t="s">
        <v>40</v>
      </c>
      <c r="B104" s="18">
        <v>25</v>
      </c>
      <c r="C104" s="16">
        <v>22326</v>
      </c>
      <c r="D104" s="16">
        <f t="shared" si="12"/>
        <v>893.04</v>
      </c>
      <c r="E104" s="16"/>
      <c r="F104" s="16"/>
      <c r="G104" s="16"/>
      <c r="H104" s="37"/>
      <c r="I104" s="16">
        <f t="shared" si="13"/>
        <v>997.50798393225432</v>
      </c>
      <c r="J104" s="30">
        <f t="shared" si="14"/>
        <v>2.1272001875168027E-2</v>
      </c>
      <c r="K104" s="29">
        <f t="shared" si="15"/>
        <v>39.900319357290172</v>
      </c>
      <c r="L104" s="49">
        <f t="shared" si="16"/>
        <v>8.5088007500672103E-4</v>
      </c>
      <c r="M104" s="51">
        <f t="shared" si="17"/>
        <v>8.5088007500672103E-4</v>
      </c>
    </row>
    <row r="105" spans="1:13">
      <c r="A105" s="61" t="s">
        <v>73</v>
      </c>
      <c r="B105" s="20">
        <v>515</v>
      </c>
      <c r="C105" s="23"/>
      <c r="D105" s="16"/>
      <c r="E105" s="16"/>
      <c r="F105" s="16"/>
      <c r="G105" s="16"/>
      <c r="H105" s="37"/>
      <c r="I105" s="16">
        <f t="shared" si="13"/>
        <v>0</v>
      </c>
      <c r="J105" s="30">
        <f t="shared" si="14"/>
        <v>0</v>
      </c>
      <c r="K105" s="29">
        <f t="shared" si="15"/>
        <v>0</v>
      </c>
      <c r="L105" s="49">
        <f t="shared" si="16"/>
        <v>0</v>
      </c>
      <c r="M105" s="51">
        <f t="shared" si="17"/>
        <v>0</v>
      </c>
    </row>
    <row r="106" spans="1:13">
      <c r="A106" s="62" t="s">
        <v>42</v>
      </c>
      <c r="B106" s="18">
        <v>15</v>
      </c>
      <c r="C106" s="16">
        <v>2854.13</v>
      </c>
      <c r="D106" s="16">
        <f t="shared" si="12"/>
        <v>190.27533333333335</v>
      </c>
      <c r="E106" s="16"/>
      <c r="F106" s="16"/>
      <c r="G106" s="16"/>
      <c r="H106" s="37"/>
      <c r="I106" s="16">
        <f t="shared" si="13"/>
        <v>127.52026615518075</v>
      </c>
      <c r="J106" s="30">
        <f t="shared" si="14"/>
        <v>2.7193880996136044E-3</v>
      </c>
      <c r="K106" s="29">
        <f t="shared" si="15"/>
        <v>8.5013510770120497</v>
      </c>
      <c r="L106" s="49">
        <f t="shared" si="16"/>
        <v>1.8129253997424029E-4</v>
      </c>
      <c r="M106" s="51">
        <f t="shared" si="17"/>
        <v>1.8129253997424029E-4</v>
      </c>
    </row>
    <row r="107" spans="1:13" ht="26.25">
      <c r="A107" s="62" t="s">
        <v>74</v>
      </c>
      <c r="B107" s="18">
        <v>20</v>
      </c>
      <c r="C107" s="16">
        <v>32343.3</v>
      </c>
      <c r="D107" s="16">
        <f t="shared" si="12"/>
        <v>1617.165</v>
      </c>
      <c r="E107" s="16"/>
      <c r="F107" s="16"/>
      <c r="G107" s="16"/>
      <c r="H107" s="37"/>
      <c r="I107" s="16">
        <f t="shared" si="13"/>
        <v>1445.0730080048411</v>
      </c>
      <c r="J107" s="30">
        <f t="shared" si="14"/>
        <v>3.0816390676750072E-2</v>
      </c>
      <c r="K107" s="29">
        <f t="shared" si="15"/>
        <v>72.253650400242051</v>
      </c>
      <c r="L107" s="49">
        <f t="shared" si="16"/>
        <v>1.5408195338375036E-3</v>
      </c>
      <c r="M107" s="51">
        <f t="shared" si="17"/>
        <v>1.5408195338375036E-3</v>
      </c>
    </row>
    <row r="108" spans="1:13" ht="26.25">
      <c r="A108" s="62" t="s">
        <v>44</v>
      </c>
      <c r="B108" s="18">
        <v>20</v>
      </c>
      <c r="C108" s="16">
        <v>9355.5</v>
      </c>
      <c r="D108" s="16">
        <f t="shared" si="12"/>
        <v>467.77499999999998</v>
      </c>
      <c r="E108" s="16"/>
      <c r="F108" s="16"/>
      <c r="G108" s="16"/>
      <c r="H108" s="37"/>
      <c r="I108" s="16">
        <f t="shared" si="13"/>
        <v>417.99632462949944</v>
      </c>
      <c r="J108" s="30">
        <f t="shared" si="14"/>
        <v>8.9138320139359704E-3</v>
      </c>
      <c r="K108" s="29">
        <f t="shared" si="15"/>
        <v>20.899816231474972</v>
      </c>
      <c r="L108" s="49">
        <f t="shared" si="16"/>
        <v>4.4569160069679852E-4</v>
      </c>
      <c r="M108" s="51">
        <f t="shared" si="17"/>
        <v>4.4569160069679852E-4</v>
      </c>
    </row>
    <row r="109" spans="1:13" ht="26.25">
      <c r="A109" s="62" t="s">
        <v>45</v>
      </c>
      <c r="B109" s="18">
        <v>10</v>
      </c>
      <c r="C109" s="16">
        <v>4040.85</v>
      </c>
      <c r="D109" s="16">
        <f t="shared" si="12"/>
        <v>404.08499999999998</v>
      </c>
      <c r="E109" s="16"/>
      <c r="F109" s="16"/>
      <c r="G109" s="16"/>
      <c r="H109" s="37"/>
      <c r="I109" s="16">
        <f t="shared" si="13"/>
        <v>180.54197513538699</v>
      </c>
      <c r="J109" s="30">
        <f t="shared" si="14"/>
        <v>3.8500837040792227E-3</v>
      </c>
      <c r="K109" s="29">
        <f t="shared" si="15"/>
        <v>18.0541975135387</v>
      </c>
      <c r="L109" s="49">
        <f t="shared" si="16"/>
        <v>3.8500837040792227E-4</v>
      </c>
      <c r="M109" s="51">
        <f t="shared" si="17"/>
        <v>3.8500837040792227E-4</v>
      </c>
    </row>
    <row r="110" spans="1:13" ht="26.25">
      <c r="A110" s="62" t="s">
        <v>46</v>
      </c>
      <c r="B110" s="18">
        <v>20</v>
      </c>
      <c r="C110" s="16">
        <v>8537.1</v>
      </c>
      <c r="D110" s="16">
        <f t="shared" si="12"/>
        <v>426.85500000000002</v>
      </c>
      <c r="E110" s="16"/>
      <c r="F110" s="16"/>
      <c r="G110" s="16"/>
      <c r="H110" s="37"/>
      <c r="I110" s="16">
        <f t="shared" si="13"/>
        <v>381.43086131094009</v>
      </c>
      <c r="J110" s="30">
        <f t="shared" si="14"/>
        <v>8.134068225768027E-3</v>
      </c>
      <c r="K110" s="29">
        <f t="shared" si="15"/>
        <v>19.071543065547004</v>
      </c>
      <c r="L110" s="49">
        <f t="shared" si="16"/>
        <v>4.0670341128840135E-4</v>
      </c>
      <c r="M110" s="51">
        <f t="shared" si="17"/>
        <v>4.0670341128840135E-4</v>
      </c>
    </row>
    <row r="111" spans="1:13">
      <c r="A111" s="62" t="s">
        <v>47</v>
      </c>
      <c r="B111" s="18">
        <v>30</v>
      </c>
      <c r="C111" s="16">
        <v>24969.74</v>
      </c>
      <c r="D111" s="16">
        <f t="shared" si="12"/>
        <v>832.32466666666676</v>
      </c>
      <c r="E111" s="16"/>
      <c r="F111" s="16"/>
      <c r="G111" s="16"/>
      <c r="H111" s="37"/>
      <c r="I111" s="16">
        <f t="shared" si="13"/>
        <v>1115.6281916470739</v>
      </c>
      <c r="J111" s="30">
        <f t="shared" si="14"/>
        <v>2.3790932370440658E-2</v>
      </c>
      <c r="K111" s="29">
        <f t="shared" si="15"/>
        <v>37.1876063882358</v>
      </c>
      <c r="L111" s="49">
        <f t="shared" si="16"/>
        <v>7.9303107901468859E-4</v>
      </c>
      <c r="M111" s="51">
        <f t="shared" si="17"/>
        <v>7.9303107901468859E-4</v>
      </c>
    </row>
    <row r="112" spans="1:13">
      <c r="A112" s="62" t="s">
        <v>48</v>
      </c>
      <c r="B112" s="18">
        <v>30</v>
      </c>
      <c r="C112" s="16">
        <v>9706.68</v>
      </c>
      <c r="D112" s="16">
        <f t="shared" si="12"/>
        <v>323.55599999999998</v>
      </c>
      <c r="E112" s="16"/>
      <c r="F112" s="16"/>
      <c r="G112" s="16"/>
      <c r="H112" s="37"/>
      <c r="I112" s="16">
        <f t="shared" si="13"/>
        <v>433.68676867667898</v>
      </c>
      <c r="J112" s="30">
        <f t="shared" si="14"/>
        <v>9.2484330001637548E-3</v>
      </c>
      <c r="K112" s="29">
        <f t="shared" si="15"/>
        <v>14.456225622555966</v>
      </c>
      <c r="L112" s="49">
        <f t="shared" si="16"/>
        <v>3.0828110000545849E-4</v>
      </c>
      <c r="M112" s="51">
        <f t="shared" si="17"/>
        <v>3.0828110000545849E-4</v>
      </c>
    </row>
    <row r="113" spans="1:13">
      <c r="A113" s="62" t="s">
        <v>49</v>
      </c>
      <c r="B113" s="18">
        <v>250</v>
      </c>
      <c r="C113" s="16">
        <v>172398</v>
      </c>
      <c r="D113" s="16">
        <f t="shared" si="12"/>
        <v>689.59199999999998</v>
      </c>
      <c r="E113" s="16"/>
      <c r="F113" s="16"/>
      <c r="G113" s="16"/>
      <c r="H113" s="37"/>
      <c r="I113" s="16">
        <f t="shared" si="13"/>
        <v>7702.6059936375877</v>
      </c>
      <c r="J113" s="30">
        <f t="shared" si="14"/>
        <v>0.16425918567030448</v>
      </c>
      <c r="K113" s="29">
        <f t="shared" si="15"/>
        <v>30.81042397455035</v>
      </c>
      <c r="L113" s="49">
        <f t="shared" si="16"/>
        <v>6.570367426812179E-4</v>
      </c>
      <c r="M113" s="51">
        <f t="shared" si="17"/>
        <v>6.570367426812179E-4</v>
      </c>
    </row>
    <row r="114" spans="1:13" ht="26.25">
      <c r="A114" s="62" t="s">
        <v>50</v>
      </c>
      <c r="B114" s="18">
        <v>60</v>
      </c>
      <c r="C114" s="16">
        <v>16089.3</v>
      </c>
      <c r="D114" s="16">
        <f t="shared" si="12"/>
        <v>268.15499999999997</v>
      </c>
      <c r="E114" s="16"/>
      <c r="F114" s="16"/>
      <c r="G114" s="16"/>
      <c r="H114" s="37"/>
      <c r="I114" s="16">
        <f t="shared" si="13"/>
        <v>718.85717127480154</v>
      </c>
      <c r="J114" s="30">
        <f t="shared" si="14"/>
        <v>1.5329733036376464E-2</v>
      </c>
      <c r="K114" s="29">
        <f t="shared" si="15"/>
        <v>11.980952854580027</v>
      </c>
      <c r="L114" s="49">
        <f t="shared" si="16"/>
        <v>2.5549555060627439E-4</v>
      </c>
      <c r="M114" s="51">
        <f t="shared" si="17"/>
        <v>2.5549555060627439E-4</v>
      </c>
    </row>
    <row r="115" spans="1:13">
      <c r="A115" s="62" t="s">
        <v>51</v>
      </c>
      <c r="B115" s="18">
        <v>60</v>
      </c>
      <c r="C115" s="16">
        <v>16089.3</v>
      </c>
      <c r="D115" s="16">
        <f t="shared" si="12"/>
        <v>268.15499999999997</v>
      </c>
      <c r="E115" s="16"/>
      <c r="F115" s="16"/>
      <c r="G115" s="16"/>
      <c r="H115" s="37"/>
      <c r="I115" s="16">
        <f t="shared" si="13"/>
        <v>718.85717127480154</v>
      </c>
      <c r="J115" s="30">
        <f t="shared" si="14"/>
        <v>1.5329733036376464E-2</v>
      </c>
      <c r="K115" s="29">
        <f t="shared" si="15"/>
        <v>11.980952854580027</v>
      </c>
      <c r="L115" s="49">
        <f t="shared" si="16"/>
        <v>2.5549555060627439E-4</v>
      </c>
      <c r="M115" s="51">
        <f t="shared" si="17"/>
        <v>2.5549555060627439E-4</v>
      </c>
    </row>
    <row r="116" spans="1:13" s="6" customFormat="1">
      <c r="A116" s="66" t="s">
        <v>75</v>
      </c>
      <c r="E116" s="14"/>
      <c r="F116" s="14"/>
      <c r="G116" s="14"/>
      <c r="H116" s="10"/>
      <c r="I116" s="10"/>
      <c r="K116" s="54"/>
      <c r="L116" s="55"/>
      <c r="M116" s="53"/>
    </row>
    <row r="117" spans="1:13" s="6" customFormat="1" ht="15.75">
      <c r="A117" s="67"/>
      <c r="B117" s="14"/>
      <c r="C117" s="14"/>
      <c r="D117" s="14"/>
      <c r="E117" s="14"/>
      <c r="F117" s="14"/>
      <c r="G117" s="14"/>
      <c r="H117" s="10"/>
      <c r="I117" s="10"/>
      <c r="J117" s="13"/>
      <c r="K117" s="54"/>
      <c r="L117" s="55"/>
      <c r="M117" s="53"/>
    </row>
    <row r="118" spans="1:13" s="6" customFormat="1" ht="15.75">
      <c r="A118" s="68"/>
      <c r="B118" s="14">
        <v>1250</v>
      </c>
      <c r="C118" s="14">
        <f>SUM(C119:C146)</f>
        <v>624579.78999999992</v>
      </c>
      <c r="D118" s="14"/>
      <c r="E118" s="14"/>
      <c r="F118" s="14"/>
      <c r="G118" s="14"/>
      <c r="H118" s="10"/>
      <c r="I118" s="10"/>
      <c r="J118" s="13">
        <v>50100</v>
      </c>
      <c r="K118" s="56">
        <f>J118/C118</f>
        <v>8.0213930713320086E-2</v>
      </c>
      <c r="L118" s="55"/>
      <c r="M118" s="53"/>
    </row>
    <row r="119" spans="1:13">
      <c r="A119" s="61" t="s">
        <v>76</v>
      </c>
      <c r="B119" s="20">
        <v>85</v>
      </c>
      <c r="C119" s="23"/>
      <c r="D119" s="16"/>
      <c r="E119" s="16"/>
      <c r="F119" s="16"/>
      <c r="G119" s="16"/>
      <c r="H119" s="37"/>
      <c r="I119" s="3"/>
      <c r="J119" s="4"/>
      <c r="K119" s="4"/>
      <c r="L119" s="49">
        <f>J119/B119</f>
        <v>0</v>
      </c>
      <c r="M119" s="51">
        <f t="shared" si="17"/>
        <v>0</v>
      </c>
    </row>
    <row r="120" spans="1:13">
      <c r="A120" s="62" t="s">
        <v>8</v>
      </c>
      <c r="B120" s="18">
        <v>35</v>
      </c>
      <c r="C120" s="16">
        <v>16817.54</v>
      </c>
      <c r="D120" s="16">
        <f t="shared" si="12"/>
        <v>480.5011428571429</v>
      </c>
      <c r="E120" s="16">
        <f t="shared" ref="E120:E122" si="18">G120*B120</f>
        <v>0</v>
      </c>
      <c r="F120" s="32">
        <f t="shared" ref="F120:F122" si="19">E120/C120</f>
        <v>0</v>
      </c>
      <c r="G120" s="16"/>
      <c r="H120" s="38">
        <f t="shared" ref="H120:H122" si="20">G120/D120</f>
        <v>0</v>
      </c>
      <c r="I120" s="16">
        <f>J120*$J$118</f>
        <v>1349.000988328489</v>
      </c>
      <c r="J120" s="30">
        <f>C120/$C$118</f>
        <v>2.6926167431706369E-2</v>
      </c>
      <c r="K120" s="29">
        <f>I120/B120</f>
        <v>38.542885380813971</v>
      </c>
      <c r="L120" s="49">
        <f t="shared" si="16"/>
        <v>7.693190694773248E-4</v>
      </c>
      <c r="M120" s="51">
        <f>L120+H120</f>
        <v>7.693190694773248E-4</v>
      </c>
    </row>
    <row r="121" spans="1:13">
      <c r="A121" s="62" t="s">
        <v>11</v>
      </c>
      <c r="B121" s="18">
        <v>20</v>
      </c>
      <c r="C121" s="16">
        <v>22167.599999999999</v>
      </c>
      <c r="D121" s="16">
        <f t="shared" si="12"/>
        <v>1108.3799999999999</v>
      </c>
      <c r="E121" s="16">
        <f t="shared" si="18"/>
        <v>0</v>
      </c>
      <c r="F121" s="32">
        <f t="shared" si="19"/>
        <v>0</v>
      </c>
      <c r="G121" s="16"/>
      <c r="H121" s="38">
        <f t="shared" si="20"/>
        <v>0</v>
      </c>
      <c r="I121" s="16">
        <f t="shared" ref="I121:I146" si="21">J121*$J$118</f>
        <v>1778.1503304805942</v>
      </c>
      <c r="J121" s="30">
        <f t="shared" ref="J121:J146" si="22">C121/$C$118</f>
        <v>3.5492022564482917E-2</v>
      </c>
      <c r="K121" s="29">
        <f t="shared" ref="K121:K146" si="23">I121/B121</f>
        <v>88.907516524029717</v>
      </c>
      <c r="L121" s="49">
        <f t="shared" si="16"/>
        <v>1.7746011282241459E-3</v>
      </c>
      <c r="M121" s="51">
        <f t="shared" si="17"/>
        <v>1.7746011282241459E-3</v>
      </c>
    </row>
    <row r="122" spans="1:13">
      <c r="A122" s="62" t="s">
        <v>77</v>
      </c>
      <c r="B122" s="18">
        <v>30</v>
      </c>
      <c r="C122" s="16">
        <v>15634.8</v>
      </c>
      <c r="D122" s="16">
        <f t="shared" si="12"/>
        <v>521.16</v>
      </c>
      <c r="E122" s="16">
        <f t="shared" si="18"/>
        <v>0</v>
      </c>
      <c r="F122" s="32">
        <f t="shared" si="19"/>
        <v>0</v>
      </c>
      <c r="G122" s="16"/>
      <c r="H122" s="38">
        <f t="shared" si="20"/>
        <v>0</v>
      </c>
      <c r="I122" s="16">
        <f t="shared" si="21"/>
        <v>1254.1287639166169</v>
      </c>
      <c r="J122" s="30">
        <f t="shared" si="22"/>
        <v>2.5032510257816703E-2</v>
      </c>
      <c r="K122" s="29">
        <f t="shared" si="23"/>
        <v>41.804292130553897</v>
      </c>
      <c r="L122" s="49">
        <f t="shared" si="16"/>
        <v>8.3441700859389009E-4</v>
      </c>
      <c r="M122" s="51">
        <f t="shared" si="17"/>
        <v>8.3441700859389009E-4</v>
      </c>
    </row>
    <row r="123" spans="1:13">
      <c r="A123" s="61" t="s">
        <v>78</v>
      </c>
      <c r="B123" s="20">
        <v>10</v>
      </c>
      <c r="C123" s="23"/>
      <c r="D123" s="16"/>
      <c r="E123" s="16"/>
      <c r="F123" s="32"/>
      <c r="G123" s="16"/>
      <c r="H123" s="38"/>
      <c r="I123" s="16">
        <f t="shared" si="21"/>
        <v>0</v>
      </c>
      <c r="J123" s="30">
        <f t="shared" si="22"/>
        <v>0</v>
      </c>
      <c r="K123" s="29">
        <f t="shared" si="23"/>
        <v>0</v>
      </c>
      <c r="L123" s="49">
        <f t="shared" si="16"/>
        <v>0</v>
      </c>
      <c r="M123" s="51">
        <f t="shared" si="17"/>
        <v>0</v>
      </c>
    </row>
    <row r="124" spans="1:13">
      <c r="A124" s="62" t="s">
        <v>79</v>
      </c>
      <c r="B124" s="18">
        <v>10</v>
      </c>
      <c r="C124" s="16">
        <v>5685.6</v>
      </c>
      <c r="D124" s="16">
        <f t="shared" si="12"/>
        <v>568.56000000000006</v>
      </c>
      <c r="E124" s="16">
        <f>G124*B124</f>
        <v>0</v>
      </c>
      <c r="F124" s="32">
        <f>E124/C124</f>
        <v>0</v>
      </c>
      <c r="G124" s="16"/>
      <c r="H124" s="38">
        <f>G124/D124</f>
        <v>0</v>
      </c>
      <c r="I124" s="16">
        <f t="shared" si="21"/>
        <v>456.06432446365267</v>
      </c>
      <c r="J124" s="30">
        <f t="shared" si="22"/>
        <v>9.1030803286158216E-3</v>
      </c>
      <c r="K124" s="29">
        <f t="shared" si="23"/>
        <v>45.606432446365268</v>
      </c>
      <c r="L124" s="49">
        <f t="shared" si="16"/>
        <v>9.1030803286158213E-4</v>
      </c>
      <c r="M124" s="51">
        <f t="shared" si="17"/>
        <v>9.1030803286158213E-4</v>
      </c>
    </row>
    <row r="125" spans="1:13">
      <c r="A125" s="61" t="s">
        <v>80</v>
      </c>
      <c r="B125" s="20">
        <v>40</v>
      </c>
      <c r="C125" s="23"/>
      <c r="D125" s="16"/>
      <c r="E125" s="16"/>
      <c r="F125" s="16"/>
      <c r="G125" s="16"/>
      <c r="H125" s="37"/>
      <c r="I125" s="16">
        <f t="shared" si="21"/>
        <v>0</v>
      </c>
      <c r="J125" s="30">
        <f t="shared" si="22"/>
        <v>0</v>
      </c>
      <c r="K125" s="29">
        <f t="shared" si="23"/>
        <v>0</v>
      </c>
      <c r="L125" s="49">
        <f t="shared" si="16"/>
        <v>0</v>
      </c>
      <c r="M125" s="51">
        <f t="shared" si="17"/>
        <v>0</v>
      </c>
    </row>
    <row r="126" spans="1:13">
      <c r="A126" s="62" t="s">
        <v>24</v>
      </c>
      <c r="B126" s="18">
        <v>20</v>
      </c>
      <c r="C126" s="16">
        <v>18753.5</v>
      </c>
      <c r="D126" s="16">
        <f t="shared" si="12"/>
        <v>937.67499999999995</v>
      </c>
      <c r="E126" s="16">
        <v>311.88973809701304</v>
      </c>
      <c r="F126" s="32">
        <v>3.6779450247289271E-2</v>
      </c>
      <c r="G126" s="16">
        <v>15.594486904850651</v>
      </c>
      <c r="H126" s="40">
        <v>1.8389725123644635E-3</v>
      </c>
      <c r="I126" s="16">
        <f t="shared" si="21"/>
        <v>1504.2919496322481</v>
      </c>
      <c r="J126" s="30">
        <f t="shared" si="22"/>
        <v>3.0025787417809344E-2</v>
      </c>
      <c r="K126" s="29">
        <f t="shared" si="23"/>
        <v>75.214597481612401</v>
      </c>
      <c r="L126" s="49">
        <f t="shared" si="16"/>
        <v>1.5012893708904673E-3</v>
      </c>
      <c r="M126" s="51">
        <f t="shared" si="17"/>
        <v>3.3402618832549308E-3</v>
      </c>
    </row>
    <row r="127" spans="1:13">
      <c r="A127" s="62" t="s">
        <v>25</v>
      </c>
      <c r="B127" s="18">
        <v>20</v>
      </c>
      <c r="C127" s="16">
        <v>18289.060000000001</v>
      </c>
      <c r="D127" s="16">
        <f t="shared" si="12"/>
        <v>914.45300000000009</v>
      </c>
      <c r="E127" s="16">
        <v>304.16562953265026</v>
      </c>
      <c r="F127" s="32">
        <v>3.5868588388284231E-2</v>
      </c>
      <c r="G127" s="16">
        <v>15.208281476632513</v>
      </c>
      <c r="H127" s="40">
        <v>1.7934294194142115E-3</v>
      </c>
      <c r="I127" s="16">
        <f t="shared" si="21"/>
        <v>1467.0373916517538</v>
      </c>
      <c r="J127" s="30">
        <f t="shared" si="22"/>
        <v>2.9282183466102871E-2</v>
      </c>
      <c r="K127" s="29">
        <f t="shared" si="23"/>
        <v>73.351869582587682</v>
      </c>
      <c r="L127" s="49">
        <f t="shared" si="16"/>
        <v>1.4641091733051436E-3</v>
      </c>
      <c r="M127" s="51">
        <f t="shared" si="17"/>
        <v>3.2575385927193553E-3</v>
      </c>
    </row>
    <row r="128" spans="1:13">
      <c r="A128" s="61" t="s">
        <v>81</v>
      </c>
      <c r="B128" s="20">
        <v>100</v>
      </c>
      <c r="C128" s="23"/>
      <c r="D128" s="16"/>
      <c r="E128" s="16"/>
      <c r="F128" s="16"/>
      <c r="G128" s="16"/>
      <c r="H128" s="37"/>
      <c r="I128" s="16">
        <f t="shared" si="21"/>
        <v>0</v>
      </c>
      <c r="J128" s="30">
        <f t="shared" si="22"/>
        <v>0</v>
      </c>
      <c r="K128" s="29">
        <f t="shared" si="23"/>
        <v>0</v>
      </c>
      <c r="L128" s="49">
        <f t="shared" si="16"/>
        <v>0</v>
      </c>
      <c r="M128" s="51">
        <f t="shared" si="17"/>
        <v>0</v>
      </c>
    </row>
    <row r="129" spans="1:13">
      <c r="A129" s="62" t="s">
        <v>27</v>
      </c>
      <c r="B129" s="18">
        <v>30</v>
      </c>
      <c r="C129" s="16">
        <v>42536.34</v>
      </c>
      <c r="D129" s="16">
        <f t="shared" si="12"/>
        <v>1417.8779999999999</v>
      </c>
      <c r="E129" s="16">
        <v>707.42250471674606</v>
      </c>
      <c r="F129" s="32">
        <v>8.3422465178861566E-2</v>
      </c>
      <c r="G129" s="16">
        <v>23.58075015722487</v>
      </c>
      <c r="H129" s="40">
        <v>2.7807488392953853E-3</v>
      </c>
      <c r="I129" s="16">
        <f t="shared" si="21"/>
        <v>3412.0070295582254</v>
      </c>
      <c r="J129" s="30">
        <f t="shared" si="22"/>
        <v>6.8103932725713079E-2</v>
      </c>
      <c r="K129" s="29">
        <f t="shared" si="23"/>
        <v>113.73356765194085</v>
      </c>
      <c r="L129" s="49">
        <f t="shared" si="16"/>
        <v>2.2701310908571025E-3</v>
      </c>
      <c r="M129" s="51">
        <f t="shared" si="17"/>
        <v>5.0508799301524875E-3</v>
      </c>
    </row>
    <row r="130" spans="1:13">
      <c r="A130" s="62" t="s">
        <v>28</v>
      </c>
      <c r="B130" s="18">
        <v>30</v>
      </c>
      <c r="C130" s="16">
        <v>32547.24</v>
      </c>
      <c r="D130" s="16">
        <f t="shared" si="12"/>
        <v>1084.9080000000001</v>
      </c>
      <c r="E130" s="16">
        <v>541.29363368867814</v>
      </c>
      <c r="F130" s="32">
        <v>6.3831796425551673E-2</v>
      </c>
      <c r="G130" s="16">
        <v>18.043121122955938</v>
      </c>
      <c r="H130" s="40">
        <v>2.1277265475183891E-3</v>
      </c>
      <c r="I130" s="16">
        <f t="shared" si="21"/>
        <v>2610.7420542698001</v>
      </c>
      <c r="J130" s="30">
        <f t="shared" si="22"/>
        <v>5.2110619845704594E-2</v>
      </c>
      <c r="K130" s="29">
        <f t="shared" si="23"/>
        <v>87.024735142326662</v>
      </c>
      <c r="L130" s="49">
        <f t="shared" si="16"/>
        <v>1.7370206615234865E-3</v>
      </c>
      <c r="M130" s="51">
        <f t="shared" si="17"/>
        <v>3.8647472090418758E-3</v>
      </c>
    </row>
    <row r="131" spans="1:13">
      <c r="A131" s="62" t="s">
        <v>29</v>
      </c>
      <c r="B131" s="18">
        <v>40</v>
      </c>
      <c r="C131" s="16">
        <v>61387.92</v>
      </c>
      <c r="D131" s="16">
        <f t="shared" si="12"/>
        <v>1534.6979999999999</v>
      </c>
      <c r="E131" s="16">
        <v>1020.9434127560395</v>
      </c>
      <c r="F131" s="32">
        <v>0.12039427037217447</v>
      </c>
      <c r="G131" s="16">
        <v>25.523585318900988</v>
      </c>
      <c r="H131" s="40">
        <v>3.0098567593043616E-3</v>
      </c>
      <c r="I131" s="16">
        <f t="shared" si="21"/>
        <v>4924.1663615148364</v>
      </c>
      <c r="J131" s="30">
        <f t="shared" si="22"/>
        <v>9.828675372285102E-2</v>
      </c>
      <c r="K131" s="29">
        <f t="shared" si="23"/>
        <v>123.10415903787091</v>
      </c>
      <c r="L131" s="49">
        <f t="shared" si="16"/>
        <v>2.4571688430712756E-3</v>
      </c>
      <c r="M131" s="51">
        <f t="shared" si="17"/>
        <v>5.4670256023756376E-3</v>
      </c>
    </row>
    <row r="132" spans="1:13">
      <c r="A132" s="61" t="s">
        <v>82</v>
      </c>
      <c r="B132" s="20">
        <v>120</v>
      </c>
      <c r="C132" s="23"/>
      <c r="D132" s="16"/>
      <c r="E132" s="16"/>
      <c r="F132" s="16"/>
      <c r="G132" s="16"/>
      <c r="H132" s="37"/>
      <c r="I132" s="16">
        <f t="shared" si="21"/>
        <v>0</v>
      </c>
      <c r="J132" s="30">
        <f t="shared" si="22"/>
        <v>0</v>
      </c>
      <c r="K132" s="29">
        <f t="shared" si="23"/>
        <v>0</v>
      </c>
      <c r="L132" s="49">
        <f t="shared" si="16"/>
        <v>0</v>
      </c>
      <c r="M132" s="51">
        <f t="shared" si="17"/>
        <v>0</v>
      </c>
    </row>
    <row r="133" spans="1:13">
      <c r="A133" s="62" t="s">
        <v>56</v>
      </c>
      <c r="B133" s="18">
        <v>40</v>
      </c>
      <c r="C133" s="16">
        <v>17012.16</v>
      </c>
      <c r="D133" s="16">
        <f t="shared" si="12"/>
        <v>425.30399999999997</v>
      </c>
      <c r="E133" s="16">
        <v>282.92948659527451</v>
      </c>
      <c r="F133" s="32">
        <v>3.3364326249442751E-2</v>
      </c>
      <c r="G133" s="16">
        <v>7.0732371648818626</v>
      </c>
      <c r="H133" s="40">
        <v>8.3410815623606875E-4</v>
      </c>
      <c r="I133" s="16">
        <f t="shared" si="21"/>
        <v>1364.6122235239152</v>
      </c>
      <c r="J133" s="30">
        <f t="shared" si="22"/>
        <v>2.723776893261308E-2</v>
      </c>
      <c r="K133" s="29">
        <f t="shared" si="23"/>
        <v>34.115305588097883</v>
      </c>
      <c r="L133" s="49">
        <f t="shared" si="16"/>
        <v>6.8094422331532701E-4</v>
      </c>
      <c r="M133" s="51">
        <f t="shared" si="17"/>
        <v>1.5150523795513958E-3</v>
      </c>
    </row>
    <row r="134" spans="1:13">
      <c r="A134" s="62" t="s">
        <v>62</v>
      </c>
      <c r="B134" s="18">
        <v>40</v>
      </c>
      <c r="C134" s="16">
        <v>16896</v>
      </c>
      <c r="D134" s="16">
        <f t="shared" si="12"/>
        <v>422.4</v>
      </c>
      <c r="E134" s="16">
        <v>280.9976279034384</v>
      </c>
      <c r="F134" s="32">
        <v>3.3136512724462074E-2</v>
      </c>
      <c r="G134" s="16">
        <v>7.0249406975859596</v>
      </c>
      <c r="H134" s="40">
        <v>8.2841281811155186E-4</v>
      </c>
      <c r="I134" s="16">
        <f t="shared" si="21"/>
        <v>1355.294573332256</v>
      </c>
      <c r="J134" s="30">
        <f t="shared" si="22"/>
        <v>2.7051787890863394E-2</v>
      </c>
      <c r="K134" s="29">
        <f t="shared" si="23"/>
        <v>33.882364333306398</v>
      </c>
      <c r="L134" s="49">
        <f t="shared" si="16"/>
        <v>6.762946972715849E-4</v>
      </c>
      <c r="M134" s="51">
        <f>L134+H134</f>
        <v>1.5047075153831369E-3</v>
      </c>
    </row>
    <row r="135" spans="1:13">
      <c r="A135" s="62" t="s">
        <v>63</v>
      </c>
      <c r="B135" s="18">
        <v>40</v>
      </c>
      <c r="C135" s="16">
        <v>15048</v>
      </c>
      <c r="D135" s="16">
        <f t="shared" si="12"/>
        <v>376.2</v>
      </c>
      <c r="E135" s="16">
        <v>250.2635123514998</v>
      </c>
      <c r="F135" s="32">
        <v>2.9512206645224033E-2</v>
      </c>
      <c r="G135" s="16">
        <v>6.2565878087874953</v>
      </c>
      <c r="H135" s="40">
        <v>7.3780516613060083E-4</v>
      </c>
      <c r="I135" s="16">
        <f t="shared" si="21"/>
        <v>1207.0592293740406</v>
      </c>
      <c r="J135" s="30">
        <f t="shared" si="22"/>
        <v>2.4092998590300212E-2</v>
      </c>
      <c r="K135" s="29">
        <f t="shared" si="23"/>
        <v>30.176480734351014</v>
      </c>
      <c r="L135" s="49">
        <f t="shared" si="16"/>
        <v>6.0232496475750533E-4</v>
      </c>
      <c r="M135" s="51">
        <f t="shared" si="17"/>
        <v>1.340130130888106E-3</v>
      </c>
    </row>
    <row r="136" spans="1:13">
      <c r="A136" s="61" t="s">
        <v>83</v>
      </c>
      <c r="B136" s="20">
        <v>895</v>
      </c>
      <c r="C136" s="23"/>
      <c r="D136" s="16"/>
      <c r="E136" s="16"/>
      <c r="F136" s="16"/>
      <c r="G136" s="16"/>
      <c r="H136" s="37"/>
      <c r="I136" s="16">
        <f t="shared" si="21"/>
        <v>0</v>
      </c>
      <c r="J136" s="30">
        <f t="shared" si="22"/>
        <v>0</v>
      </c>
      <c r="K136" s="29">
        <f t="shared" si="23"/>
        <v>0</v>
      </c>
      <c r="L136" s="49">
        <f t="shared" si="16"/>
        <v>0</v>
      </c>
      <c r="M136" s="51">
        <f t="shared" si="17"/>
        <v>0</v>
      </c>
    </row>
    <row r="137" spans="1:13">
      <c r="A137" s="62" t="s">
        <v>42</v>
      </c>
      <c r="B137" s="18">
        <v>300</v>
      </c>
      <c r="C137" s="16">
        <v>56918.720000000001</v>
      </c>
      <c r="D137" s="16">
        <f t="shared" si="12"/>
        <v>189.72906666666668</v>
      </c>
      <c r="E137" s="16"/>
      <c r="F137" s="16"/>
      <c r="G137" s="16"/>
      <c r="H137" s="37"/>
      <c r="I137" s="16">
        <f t="shared" si="21"/>
        <v>4565.674262370866</v>
      </c>
      <c r="J137" s="30">
        <f t="shared" si="22"/>
        <v>9.1131222801813697E-2</v>
      </c>
      <c r="K137" s="29">
        <f t="shared" si="23"/>
        <v>15.218914207902886</v>
      </c>
      <c r="L137" s="49">
        <f t="shared" si="16"/>
        <v>3.0377074267271231E-4</v>
      </c>
      <c r="M137" s="51">
        <f t="shared" si="17"/>
        <v>3.0377074267271231E-4</v>
      </c>
    </row>
    <row r="138" spans="1:13" ht="26.25">
      <c r="A138" s="62" t="s">
        <v>43</v>
      </c>
      <c r="B138" s="18">
        <v>35</v>
      </c>
      <c r="C138" s="16">
        <v>38283.75</v>
      </c>
      <c r="D138" s="16">
        <f t="shared" si="12"/>
        <v>1093.8214285714287</v>
      </c>
      <c r="E138" s="16"/>
      <c r="F138" s="16"/>
      <c r="G138" s="16"/>
      <c r="H138" s="37"/>
      <c r="I138" s="16">
        <f t="shared" si="21"/>
        <v>3070.8900699460678</v>
      </c>
      <c r="J138" s="30">
        <f t="shared" si="22"/>
        <v>6.1295210976967419E-2</v>
      </c>
      <c r="K138" s="29">
        <f t="shared" si="23"/>
        <v>87.739716284173369</v>
      </c>
      <c r="L138" s="49">
        <f t="shared" si="16"/>
        <v>1.7512917421990692E-3</v>
      </c>
      <c r="M138" s="51">
        <f t="shared" si="17"/>
        <v>1.7512917421990692E-3</v>
      </c>
    </row>
    <row r="139" spans="1:13" ht="26.25">
      <c r="A139" s="62" t="s">
        <v>74</v>
      </c>
      <c r="B139" s="18">
        <v>35</v>
      </c>
      <c r="C139" s="16">
        <v>56544.3</v>
      </c>
      <c r="D139" s="16">
        <f t="shared" si="12"/>
        <v>1615.5514285714287</v>
      </c>
      <c r="E139" s="16"/>
      <c r="F139" s="16"/>
      <c r="G139" s="16"/>
      <c r="H139" s="37"/>
      <c r="I139" s="16">
        <f t="shared" si="21"/>
        <v>4535.6405624331846</v>
      </c>
      <c r="J139" s="30">
        <f t="shared" si="22"/>
        <v>9.0531747753157379E-2</v>
      </c>
      <c r="K139" s="29">
        <f t="shared" si="23"/>
        <v>129.58973035523385</v>
      </c>
      <c r="L139" s="49">
        <f t="shared" si="16"/>
        <v>2.5866213643759252E-3</v>
      </c>
      <c r="M139" s="51">
        <f t="shared" si="17"/>
        <v>2.5866213643759252E-3</v>
      </c>
    </row>
    <row r="140" spans="1:13" ht="26.25">
      <c r="A140" s="62" t="s">
        <v>45</v>
      </c>
      <c r="B140" s="18">
        <v>45</v>
      </c>
      <c r="C140" s="16">
        <v>18157.05</v>
      </c>
      <c r="D140" s="16">
        <f t="shared" ref="D140:D146" si="24">C140/B140</f>
        <v>403.49</v>
      </c>
      <c r="E140" s="16"/>
      <c r="F140" s="16"/>
      <c r="G140" s="16"/>
      <c r="H140" s="37"/>
      <c r="I140" s="16">
        <f t="shared" si="21"/>
        <v>1456.4483506582883</v>
      </c>
      <c r="J140" s="30">
        <f t="shared" si="22"/>
        <v>2.9070825362440884E-2</v>
      </c>
      <c r="K140" s="29">
        <f t="shared" si="23"/>
        <v>32.365518903517518</v>
      </c>
      <c r="L140" s="49">
        <f t="shared" si="16"/>
        <v>6.4601834138757516E-4</v>
      </c>
      <c r="M140" s="51">
        <f t="shared" ref="M140:M146" si="25">L140+H140</f>
        <v>6.4601834138757516E-4</v>
      </c>
    </row>
    <row r="141" spans="1:13" ht="26.25">
      <c r="A141" s="62" t="s">
        <v>46</v>
      </c>
      <c r="B141" s="18">
        <v>10</v>
      </c>
      <c r="C141" s="16">
        <v>4259.1000000000004</v>
      </c>
      <c r="D141" s="16">
        <f t="shared" si="24"/>
        <v>425.91</v>
      </c>
      <c r="E141" s="16"/>
      <c r="F141" s="16"/>
      <c r="G141" s="16"/>
      <c r="H141" s="37"/>
      <c r="I141" s="16">
        <f t="shared" si="21"/>
        <v>341.6391523011016</v>
      </c>
      <c r="J141" s="30">
        <f t="shared" si="22"/>
        <v>6.8191447565090135E-3</v>
      </c>
      <c r="K141" s="29">
        <f t="shared" si="23"/>
        <v>34.163915230110163</v>
      </c>
      <c r="L141" s="49">
        <f t="shared" si="16"/>
        <v>6.8191447565090131E-4</v>
      </c>
      <c r="M141" s="51">
        <f t="shared" si="25"/>
        <v>6.8191447565090131E-4</v>
      </c>
    </row>
    <row r="142" spans="1:13">
      <c r="A142" s="62" t="s">
        <v>47</v>
      </c>
      <c r="B142" s="18">
        <v>20</v>
      </c>
      <c r="C142" s="16">
        <v>16625.009999999998</v>
      </c>
      <c r="D142" s="16">
        <f t="shared" si="24"/>
        <v>831.25049999999987</v>
      </c>
      <c r="E142" s="16"/>
      <c r="F142" s="16"/>
      <c r="G142" s="16"/>
      <c r="H142" s="37"/>
      <c r="I142" s="16">
        <f t="shared" si="21"/>
        <v>1333.5574002482533</v>
      </c>
      <c r="J142" s="30">
        <f t="shared" si="22"/>
        <v>2.6617912180603859E-2</v>
      </c>
      <c r="K142" s="29">
        <f t="shared" si="23"/>
        <v>66.677870012412669</v>
      </c>
      <c r="L142" s="49">
        <f t="shared" si="16"/>
        <v>1.3308956090301929E-3</v>
      </c>
      <c r="M142" s="51">
        <f t="shared" si="25"/>
        <v>1.3308956090301929E-3</v>
      </c>
    </row>
    <row r="143" spans="1:13">
      <c r="A143" s="62" t="s">
        <v>48</v>
      </c>
      <c r="B143" s="18">
        <v>100</v>
      </c>
      <c r="C143" s="16">
        <v>32298</v>
      </c>
      <c r="D143" s="16">
        <f t="shared" si="24"/>
        <v>322.98</v>
      </c>
      <c r="E143" s="16"/>
      <c r="F143" s="16"/>
      <c r="G143" s="16"/>
      <c r="H143" s="37"/>
      <c r="I143" s="16">
        <f t="shared" si="21"/>
        <v>2590.7495341788122</v>
      </c>
      <c r="J143" s="30">
        <f t="shared" si="22"/>
        <v>5.1711567548479283E-2</v>
      </c>
      <c r="K143" s="29">
        <f t="shared" si="23"/>
        <v>25.90749534178812</v>
      </c>
      <c r="L143" s="49">
        <f t="shared" ref="L143:L146" si="26">J143/B143</f>
        <v>5.1711567548479284E-4</v>
      </c>
      <c r="M143" s="51">
        <f t="shared" si="25"/>
        <v>5.1711567548479284E-4</v>
      </c>
    </row>
    <row r="144" spans="1:13">
      <c r="A144" s="62" t="s">
        <v>49</v>
      </c>
      <c r="B144" s="18">
        <v>100</v>
      </c>
      <c r="C144" s="16">
        <v>51821.1</v>
      </c>
      <c r="D144" s="16">
        <f t="shared" si="24"/>
        <v>518.21100000000001</v>
      </c>
      <c r="E144" s="16"/>
      <c r="F144" s="16"/>
      <c r="G144" s="16"/>
      <c r="H144" s="37"/>
      <c r="I144" s="16">
        <f t="shared" si="21"/>
        <v>4156.7741248880311</v>
      </c>
      <c r="J144" s="30">
        <f t="shared" si="22"/>
        <v>8.2969543410938748E-2</v>
      </c>
      <c r="K144" s="29">
        <f t="shared" si="23"/>
        <v>41.56774124888031</v>
      </c>
      <c r="L144" s="49">
        <f t="shared" si="26"/>
        <v>8.2969543410938752E-4</v>
      </c>
      <c r="M144" s="51">
        <f t="shared" si="25"/>
        <v>8.2969543410938752E-4</v>
      </c>
    </row>
    <row r="145" spans="1:13" ht="26.25">
      <c r="A145" s="62" t="s">
        <v>50</v>
      </c>
      <c r="B145" s="18">
        <v>50</v>
      </c>
      <c r="C145" s="16">
        <v>13376.7</v>
      </c>
      <c r="D145" s="16">
        <f t="shared" si="24"/>
        <v>267.53399999999999</v>
      </c>
      <c r="E145" s="16"/>
      <c r="F145" s="16"/>
      <c r="G145" s="16"/>
      <c r="H145" s="37"/>
      <c r="I145" s="16">
        <f t="shared" si="21"/>
        <v>1072.9976869728687</v>
      </c>
      <c r="J145" s="30">
        <f t="shared" si="22"/>
        <v>2.1417119500456463E-2</v>
      </c>
      <c r="K145" s="29">
        <f t="shared" si="23"/>
        <v>21.459953739457372</v>
      </c>
      <c r="L145" s="49">
        <f t="shared" si="26"/>
        <v>4.2834239000912928E-4</v>
      </c>
      <c r="M145" s="51">
        <f t="shared" si="25"/>
        <v>4.2834239000912928E-4</v>
      </c>
    </row>
    <row r="146" spans="1:13">
      <c r="A146" s="62" t="s">
        <v>51</v>
      </c>
      <c r="B146" s="18">
        <v>200</v>
      </c>
      <c r="C146" s="16">
        <v>53520.3</v>
      </c>
      <c r="D146" s="16">
        <f t="shared" si="24"/>
        <v>267.60149999999999</v>
      </c>
      <c r="E146" s="16"/>
      <c r="F146" s="16"/>
      <c r="G146" s="16"/>
      <c r="H146" s="37"/>
      <c r="I146" s="16">
        <f t="shared" si="21"/>
        <v>4293.0736359561051</v>
      </c>
      <c r="J146" s="30">
        <f t="shared" si="22"/>
        <v>8.5690092534053991E-2</v>
      </c>
      <c r="K146" s="29">
        <f t="shared" si="23"/>
        <v>21.465368179780526</v>
      </c>
      <c r="L146" s="49">
        <f t="shared" si="26"/>
        <v>4.2845046267026997E-4</v>
      </c>
      <c r="M146" s="51">
        <f t="shared" si="25"/>
        <v>4.2845046267026997E-4</v>
      </c>
    </row>
    <row r="147" spans="1:13">
      <c r="A147" s="65"/>
      <c r="B147" s="15"/>
      <c r="D147" s="17"/>
      <c r="E147" s="17"/>
      <c r="F147" s="17"/>
      <c r="G147" s="17"/>
    </row>
  </sheetData>
  <mergeCells count="13">
    <mergeCell ref="A116:A118"/>
    <mergeCell ref="G4:H4"/>
    <mergeCell ref="E4:F4"/>
    <mergeCell ref="E2:H2"/>
    <mergeCell ref="M1:M5"/>
    <mergeCell ref="E73:F73"/>
    <mergeCell ref="G73:H73"/>
    <mergeCell ref="I73:J73"/>
    <mergeCell ref="K73:L73"/>
    <mergeCell ref="H1:J1"/>
    <mergeCell ref="I4:J4"/>
    <mergeCell ref="K4:L4"/>
    <mergeCell ref="I2:L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3"/>
  <sheetViews>
    <sheetView tabSelected="1" topLeftCell="A4" workbookViewId="0">
      <selection activeCell="G91" sqref="G91"/>
    </sheetView>
  </sheetViews>
  <sheetFormatPr defaultRowHeight="15"/>
  <cols>
    <col min="1" max="1" width="64.7109375" style="58" customWidth="1"/>
    <col min="2" max="4" width="11" customWidth="1"/>
  </cols>
  <sheetData>
    <row r="1" spans="1:5" s="81" customFormat="1">
      <c r="A1" s="82" t="s">
        <v>95</v>
      </c>
      <c r="B1" s="86" t="s">
        <v>122</v>
      </c>
      <c r="C1" s="87"/>
      <c r="D1" s="88"/>
      <c r="E1" s="89" t="s">
        <v>123</v>
      </c>
    </row>
    <row r="2" spans="1:5" s="81" customFormat="1">
      <c r="A2" s="82"/>
      <c r="B2" s="85" t="s">
        <v>109</v>
      </c>
      <c r="C2" s="85" t="s">
        <v>110</v>
      </c>
      <c r="D2" s="85" t="s">
        <v>111</v>
      </c>
      <c r="E2" s="90"/>
    </row>
    <row r="3" spans="1:5">
      <c r="A3" s="83" t="s">
        <v>113</v>
      </c>
      <c r="B3" s="30"/>
      <c r="C3" s="30"/>
      <c r="D3" s="30"/>
      <c r="E3" s="3"/>
    </row>
    <row r="4" spans="1:5">
      <c r="A4" s="84" t="s">
        <v>31</v>
      </c>
      <c r="B4" s="30">
        <f>IFERROR((VLOOKUP(A4,м54855,13,FALSE)),0)</f>
        <v>5.3564214592784014E-4</v>
      </c>
      <c r="C4" s="30">
        <f>IFERROR((VLOOKUP(A4,м54974,13,FALSE)),0)</f>
        <v>6.4610632946291064E-4</v>
      </c>
      <c r="D4" s="30">
        <f>IFERROR((VLOOKUP(A4,м55125,13,FALSE)),0)</f>
        <v>0</v>
      </c>
      <c r="E4" s="91">
        <f>AVERAGE(B4:D4)</f>
        <v>3.9391615846358363E-4</v>
      </c>
    </row>
    <row r="5" spans="1:5">
      <c r="A5" s="84" t="s">
        <v>34</v>
      </c>
      <c r="B5" s="30">
        <f>IFERROR((VLOOKUP(A5,м54855,13,FALSE)),0)</f>
        <v>4.972533529530082E-4</v>
      </c>
      <c r="C5" s="30">
        <f>IFERROR((VLOOKUP(A5,м54974,13,FALSE)),0)</f>
        <v>5.9980070861129524E-4</v>
      </c>
      <c r="D5" s="30">
        <f>IFERROR((VLOOKUP(A5,м55125,13,FALSE)),0)</f>
        <v>0</v>
      </c>
      <c r="E5" s="91">
        <f t="shared" ref="E5:E68" si="0">AVERAGE(B5:D5)</f>
        <v>3.6568468718810115E-4</v>
      </c>
    </row>
    <row r="6" spans="1:5">
      <c r="A6" s="84" t="s">
        <v>35</v>
      </c>
      <c r="B6" s="30">
        <f>IFERROR((VLOOKUP(A6,м54855,13,FALSE)),0)</f>
        <v>5.9924431897996904E-4</v>
      </c>
      <c r="C6" s="30">
        <f>IFERROR((VLOOKUP(A6,м54974,13,FALSE)),0)</f>
        <v>7.2282502475040189E-4</v>
      </c>
      <c r="D6" s="30">
        <f>IFERROR((VLOOKUP(A6,м55125,13,FALSE)),0)</f>
        <v>0</v>
      </c>
      <c r="E6" s="91">
        <f t="shared" si="0"/>
        <v>4.4068978124345699E-4</v>
      </c>
    </row>
    <row r="7" spans="1:5">
      <c r="A7" s="84" t="s">
        <v>36</v>
      </c>
      <c r="B7" s="30">
        <f>IFERROR((VLOOKUP(A7,м54855,13,FALSE)),0)</f>
        <v>4.792437957549388E-4</v>
      </c>
      <c r="C7" s="30">
        <f>IFERROR((VLOOKUP(A7,м54974,13,FALSE)),0)</f>
        <v>5.7807708401424107E-4</v>
      </c>
      <c r="D7" s="30">
        <f>IFERROR((VLOOKUP(A7,м55125,13,FALSE)),0)</f>
        <v>0</v>
      </c>
      <c r="E7" s="91">
        <f t="shared" si="0"/>
        <v>3.5244029325639327E-4</v>
      </c>
    </row>
    <row r="8" spans="1:5">
      <c r="A8" s="84" t="s">
        <v>37</v>
      </c>
      <c r="B8" s="30">
        <f>IFERROR((VLOOKUP(A8,м54855,13,FALSE)),0)</f>
        <v>4.6123423855686955E-4</v>
      </c>
      <c r="C8" s="30">
        <f>IFERROR((VLOOKUP(A8,м54974,13,FALSE)),0)</f>
        <v>5.563534594171869E-4</v>
      </c>
      <c r="D8" s="30">
        <f>IFERROR((VLOOKUP(A8,м55125,13,FALSE)),0)</f>
        <v>0</v>
      </c>
      <c r="E8" s="91">
        <f t="shared" si="0"/>
        <v>3.391958993246855E-4</v>
      </c>
    </row>
    <row r="9" spans="1:5">
      <c r="A9" s="84" t="s">
        <v>38</v>
      </c>
      <c r="B9" s="30">
        <f>IFERROR((VLOOKUP(A9,м54855,13,FALSE)),0)</f>
        <v>5.0284579439872435E-4</v>
      </c>
      <c r="C9" s="30">
        <f>IFERROR((VLOOKUP(A9,м54974,13,FALSE)),0)</f>
        <v>6.0654646572301204E-4</v>
      </c>
      <c r="D9" s="30">
        <f>IFERROR((VLOOKUP(A9,м55125,13,FALSE)),0)</f>
        <v>0</v>
      </c>
      <c r="E9" s="91">
        <f t="shared" si="0"/>
        <v>3.6979742004057881E-4</v>
      </c>
    </row>
    <row r="10" spans="1:5">
      <c r="A10" s="84" t="s">
        <v>40</v>
      </c>
      <c r="B10" s="30">
        <f>IFERROR((VLOOKUP(A10,м54855,13,FALSE)),0)</f>
        <v>7.0540591930543027E-4</v>
      </c>
      <c r="C10" s="30">
        <f>IFERROR((VLOOKUP(A10,м54974,13,FALSE)),0)</f>
        <v>8.5088007500672103E-4</v>
      </c>
      <c r="D10" s="30">
        <f>IFERROR((VLOOKUP(A10,м55125,13,FALSE)),0)</f>
        <v>0</v>
      </c>
      <c r="E10" s="91">
        <f t="shared" si="0"/>
        <v>5.1876199810405043E-4</v>
      </c>
    </row>
    <row r="11" spans="1:5" s="1" customFormat="1">
      <c r="A11" s="84" t="s">
        <v>32</v>
      </c>
      <c r="B11" s="30">
        <f>IFERROR((VLOOKUP(A11,м54855,13,FALSE)),0)</f>
        <v>1.6189644049632824E-4</v>
      </c>
      <c r="C11" s="30">
        <f>IFERROR((VLOOKUP(A11,м54974,13,FALSE)),0)</f>
        <v>1.9528395164088681E-4</v>
      </c>
      <c r="D11" s="30">
        <f>IFERROR((VLOOKUP(A11,м55125,13,FALSE)),0)</f>
        <v>0</v>
      </c>
      <c r="E11" s="91">
        <f t="shared" si="0"/>
        <v>1.1906013071240503E-4</v>
      </c>
    </row>
    <row r="12" spans="1:5" s="1" customFormat="1">
      <c r="A12" s="84" t="s">
        <v>33</v>
      </c>
      <c r="B12" s="30">
        <f>IFERROR((VLOOKUP(A12,м54855,13,FALSE)),0)</f>
        <v>1.6189644049632824E-4</v>
      </c>
      <c r="C12" s="30">
        <f>IFERROR((VLOOKUP(A12,м54974,13,FALSE)),0)</f>
        <v>1.9528395164088681E-4</v>
      </c>
      <c r="D12" s="30">
        <f>IFERROR((VLOOKUP(A12,м55125,13,FALSE)),0)</f>
        <v>0</v>
      </c>
      <c r="E12" s="91">
        <f t="shared" si="0"/>
        <v>1.1906013071240503E-4</v>
      </c>
    </row>
    <row r="13" spans="1:5" s="1" customFormat="1">
      <c r="A13" s="84" t="s">
        <v>39</v>
      </c>
      <c r="B13" s="30">
        <f>IFERROR((VLOOKUP(A13,м54855,13,FALSE)),0)</f>
        <v>3.1829522669008794E-4</v>
      </c>
      <c r="C13" s="30">
        <f>IFERROR((VLOOKUP(A13,м54974,13,FALSE)),0)</f>
        <v>3.839364810363571E-4</v>
      </c>
      <c r="D13" s="30">
        <f>IFERROR((VLOOKUP(A13,м55125,13,FALSE)),0)</f>
        <v>0</v>
      </c>
      <c r="E13" s="91">
        <f t="shared" si="0"/>
        <v>2.3407723590881501E-4</v>
      </c>
    </row>
    <row r="14" spans="1:5">
      <c r="A14" s="83" t="s">
        <v>114</v>
      </c>
      <c r="B14" s="30">
        <f>IFERROR((VLOOKUP(A14,м54855,13,FALSE)),0)</f>
        <v>0</v>
      </c>
      <c r="C14" s="30">
        <f>IFERROR((VLOOKUP(A14,м54974,13,FALSE)),0)</f>
        <v>0</v>
      </c>
      <c r="D14" s="30">
        <f>IFERROR((VLOOKUP(A14,м55125,13,FALSE)),0)</f>
        <v>0</v>
      </c>
      <c r="E14" s="91">
        <f t="shared" si="0"/>
        <v>0</v>
      </c>
    </row>
    <row r="15" spans="1:5">
      <c r="A15" s="84" t="s">
        <v>79</v>
      </c>
      <c r="B15" s="30">
        <f>IFERROR((VLOOKUP(A15,м54855,13,FALSE)),0)</f>
        <v>0</v>
      </c>
      <c r="C15" s="30">
        <f>IFERROR((VLOOKUP(A15,м54974,13,FALSE)),0)</f>
        <v>0</v>
      </c>
      <c r="D15" s="30">
        <f>IFERROR((VLOOKUP(A15,м55125,13,FALSE)),0)</f>
        <v>9.1030803286158213E-4</v>
      </c>
      <c r="E15" s="91">
        <f t="shared" si="0"/>
        <v>3.0343601095386073E-4</v>
      </c>
    </row>
    <row r="16" spans="1:5">
      <c r="A16" s="84" t="s">
        <v>5</v>
      </c>
      <c r="B16" s="30">
        <f>IFERROR((VLOOKUP(A16,м54855,13,FALSE)),0)</f>
        <v>5.3696916593190828E-4</v>
      </c>
      <c r="C16" s="30">
        <f>IFERROR((VLOOKUP(A16,м54974,13,FALSE)),0)</f>
        <v>0</v>
      </c>
      <c r="D16" s="30">
        <f>IFERROR((VLOOKUP(A16,м55125,13,FALSE)),0)</f>
        <v>0</v>
      </c>
      <c r="E16" s="91">
        <f t="shared" si="0"/>
        <v>1.7898972197730276E-4</v>
      </c>
    </row>
    <row r="17" spans="1:5">
      <c r="A17" s="84" t="s">
        <v>6</v>
      </c>
      <c r="B17" s="30">
        <f>IFERROR((VLOOKUP(A17,м54855,13,FALSE)),0)</f>
        <v>4.6667502057354943E-4</v>
      </c>
      <c r="C17" s="30">
        <f>IFERROR((VLOOKUP(A17,м54974,13,FALSE)),0)</f>
        <v>0</v>
      </c>
      <c r="D17" s="30">
        <f>IFERROR((VLOOKUP(A17,м55125,13,FALSE)),0)</f>
        <v>0</v>
      </c>
      <c r="E17" s="91">
        <f t="shared" si="0"/>
        <v>1.5555834019118314E-4</v>
      </c>
    </row>
    <row r="18" spans="1:5">
      <c r="A18" s="83" t="s">
        <v>115</v>
      </c>
      <c r="B18" s="30">
        <f>IFERROR((VLOOKUP(A18,м54855,13,FALSE)),0)</f>
        <v>0</v>
      </c>
      <c r="C18" s="30">
        <f>IFERROR((VLOOKUP(A18,м54974,13,FALSE)),0)</f>
        <v>0</v>
      </c>
      <c r="D18" s="30">
        <f>IFERROR((VLOOKUP(A18,м55125,13,FALSE)),0)</f>
        <v>0</v>
      </c>
      <c r="E18" s="91">
        <f t="shared" si="0"/>
        <v>0</v>
      </c>
    </row>
    <row r="19" spans="1:5" s="1" customFormat="1">
      <c r="A19" s="84" t="s">
        <v>47</v>
      </c>
      <c r="B19" s="30">
        <f>IFERROR((VLOOKUP(A19,м54855,13,FALSE)),0)</f>
        <v>6.5849918503067502E-4</v>
      </c>
      <c r="C19" s="30">
        <f>IFERROR((VLOOKUP(A19,м54974,13,FALSE)),0)</f>
        <v>7.9303107901468859E-4</v>
      </c>
      <c r="D19" s="30">
        <f>IFERROR((VLOOKUP(A19,м55125,13,FALSE)),0)</f>
        <v>1.3308956090301929E-3</v>
      </c>
      <c r="E19" s="91">
        <f t="shared" si="0"/>
        <v>9.2747529102518548E-4</v>
      </c>
    </row>
    <row r="20" spans="1:5" s="1" customFormat="1">
      <c r="A20" s="84" t="s">
        <v>96</v>
      </c>
      <c r="B20" s="30">
        <f>IFERROR((VLOOKUP(A20,м54855,13,FALSE)),0)</f>
        <v>0</v>
      </c>
      <c r="C20" s="30">
        <f>IFERROR((VLOOKUP(A20,м54974,13,FALSE)),0)</f>
        <v>0</v>
      </c>
      <c r="D20" s="30">
        <f>IFERROR((VLOOKUP(A20,м55125,13,FALSE)),0)</f>
        <v>0</v>
      </c>
      <c r="E20" s="91">
        <f t="shared" si="0"/>
        <v>0</v>
      </c>
    </row>
    <row r="21" spans="1:5" s="1" customFormat="1">
      <c r="A21" s="84" t="s">
        <v>48</v>
      </c>
      <c r="B21" s="30">
        <f>IFERROR((VLOOKUP(A21,м54855,13,FALSE)),0)</f>
        <v>2.5617331285678275E-4</v>
      </c>
      <c r="C21" s="30">
        <f>IFERROR((VLOOKUP(A21,м54974,13,FALSE)),0)</f>
        <v>3.0828110000545849E-4</v>
      </c>
      <c r="D21" s="30">
        <f>IFERROR((VLOOKUP(A21,м55125,13,FALSE)),0)</f>
        <v>5.1711567548479284E-4</v>
      </c>
      <c r="E21" s="91">
        <f t="shared" si="0"/>
        <v>3.6052336278234471E-4</v>
      </c>
    </row>
    <row r="22" spans="1:5" s="1" customFormat="1">
      <c r="A22" s="84" t="s">
        <v>49</v>
      </c>
      <c r="B22" s="30">
        <f>IFERROR((VLOOKUP(A22,м54855,13,FALSE)),0)</f>
        <v>5.4574203198737487E-4</v>
      </c>
      <c r="C22" s="30">
        <f>IFERROR((VLOOKUP(A22,м54974,13,FALSE)),0)</f>
        <v>6.570367426812179E-4</v>
      </c>
      <c r="D22" s="30">
        <f>IFERROR((VLOOKUP(A22,м55125,13,FALSE)),0)</f>
        <v>8.2969543410938752E-4</v>
      </c>
      <c r="E22" s="91">
        <f t="shared" si="0"/>
        <v>6.7749140292599347E-4</v>
      </c>
    </row>
    <row r="23" spans="1:5" s="1" customFormat="1">
      <c r="A23" s="84" t="s">
        <v>50</v>
      </c>
      <c r="B23" s="30">
        <f>IFERROR((VLOOKUP(A23,м54855,13,FALSE)),0)</f>
        <v>2.12502256890193E-4</v>
      </c>
      <c r="C23" s="30">
        <f>IFERROR((VLOOKUP(A23,м54974,13,FALSE)),0)</f>
        <v>2.5549555060627439E-4</v>
      </c>
      <c r="D23" s="30">
        <f>IFERROR((VLOOKUP(A23,м55125,13,FALSE)),0)</f>
        <v>4.2834239000912928E-4</v>
      </c>
      <c r="E23" s="91">
        <f t="shared" si="0"/>
        <v>2.987800658351989E-4</v>
      </c>
    </row>
    <row r="24" spans="1:5" s="1" customFormat="1">
      <c r="A24" s="84" t="s">
        <v>51</v>
      </c>
      <c r="B24" s="30">
        <f>IFERROR((VLOOKUP(A24,м54855,13,FALSE)),0)</f>
        <v>2.1250221531688462E-4</v>
      </c>
      <c r="C24" s="30">
        <f>IFERROR((VLOOKUP(A24,м54974,13,FALSE)),0)</f>
        <v>2.5549555060627439E-4</v>
      </c>
      <c r="D24" s="30">
        <f>IFERROR((VLOOKUP(A24,м55125,13,FALSE)),0)</f>
        <v>4.2845046267026997E-4</v>
      </c>
      <c r="E24" s="91">
        <f t="shared" si="0"/>
        <v>2.9881607619780965E-4</v>
      </c>
    </row>
    <row r="25" spans="1:5">
      <c r="A25" s="84" t="s">
        <v>42</v>
      </c>
      <c r="B25" s="30">
        <f>IFERROR((VLOOKUP(A25,м54855,13,FALSE)),0)</f>
        <v>1.5098535941400579E-4</v>
      </c>
      <c r="C25" s="30">
        <f>IFERROR((VLOOKUP(A25,м54974,13,FALSE)),0)</f>
        <v>1.8129253997424029E-4</v>
      </c>
      <c r="D25" s="30">
        <f>IFERROR((VLOOKUP(A25,м55125,13,FALSE)),0)</f>
        <v>3.0377074267271231E-4</v>
      </c>
      <c r="E25" s="91">
        <f t="shared" si="0"/>
        <v>2.1201621402031946E-4</v>
      </c>
    </row>
    <row r="26" spans="1:5" s="1" customFormat="1">
      <c r="A26" s="84" t="s">
        <v>43</v>
      </c>
      <c r="B26" s="30">
        <f>IFERROR((VLOOKUP(A26,м54855,13,FALSE)),0)</f>
        <v>8.6709751425351146E-4</v>
      </c>
      <c r="C26" s="30">
        <f>IFERROR((VLOOKUP(A26,м54974,13,FALSE)),0)</f>
        <v>0</v>
      </c>
      <c r="D26" s="30">
        <f>IFERROR((VLOOKUP(A26,м55125,13,FALSE)),0)</f>
        <v>1.7512917421990692E-3</v>
      </c>
      <c r="E26" s="91">
        <f t="shared" si="0"/>
        <v>8.7279641881752689E-4</v>
      </c>
    </row>
    <row r="27" spans="1:5" s="1" customFormat="1" ht="26.25">
      <c r="A27" s="62" t="s">
        <v>74</v>
      </c>
      <c r="B27" s="30">
        <f>IFERROR((VLOOKUP(A27,м54855,13,FALSE)),0)</f>
        <v>0</v>
      </c>
      <c r="C27" s="30">
        <f>IFERROR((VLOOKUP(A27,м54974,13,FALSE)),0)</f>
        <v>1.5408195338375036E-3</v>
      </c>
      <c r="D27" s="30">
        <f>IFERROR((VLOOKUP(A27,м55125,13,FALSE)),0)</f>
        <v>2.5866213643759252E-3</v>
      </c>
      <c r="E27" s="91">
        <f t="shared" si="0"/>
        <v>1.3758136327378094E-3</v>
      </c>
    </row>
    <row r="28" spans="1:5" s="1" customFormat="1">
      <c r="A28" s="84" t="s">
        <v>44</v>
      </c>
      <c r="B28" s="30">
        <f>IFERROR((VLOOKUP(A28,м54855,13,FALSE)),0)</f>
        <v>3.7009920892826925E-4</v>
      </c>
      <c r="C28" s="30">
        <f>IFERROR((VLOOKUP(A28,м54974,13,FALSE)),0)</f>
        <v>4.4569160069679852E-4</v>
      </c>
      <c r="D28" s="30">
        <f>IFERROR((VLOOKUP(A28,м55125,13,FALSE)),0)</f>
        <v>0</v>
      </c>
      <c r="E28" s="91">
        <f t="shared" si="0"/>
        <v>2.7193026987502259E-4</v>
      </c>
    </row>
    <row r="29" spans="1:5" s="1" customFormat="1">
      <c r="A29" s="84" t="s">
        <v>45</v>
      </c>
      <c r="B29" s="30">
        <f>IFERROR((VLOOKUP(A29,м54855,13,FALSE)),0)</f>
        <v>3.197686401707955E-4</v>
      </c>
      <c r="C29" s="30">
        <f>IFERROR((VLOOKUP(A29,м54974,13,FALSE)),0)</f>
        <v>3.8500837040792227E-4</v>
      </c>
      <c r="D29" s="30">
        <f>IFERROR((VLOOKUP(A29,м55125,13,FALSE)),0)</f>
        <v>6.4601834138757516E-4</v>
      </c>
      <c r="E29" s="91">
        <f t="shared" si="0"/>
        <v>4.5026511732209766E-4</v>
      </c>
    </row>
    <row r="30" spans="1:5" s="1" customFormat="1">
      <c r="A30" s="84" t="s">
        <v>46</v>
      </c>
      <c r="B30" s="30">
        <f>IFERROR((VLOOKUP(A30,м54855,13,FALSE)),0)</f>
        <v>3.3772106178535626E-4</v>
      </c>
      <c r="C30" s="30">
        <f>IFERROR((VLOOKUP(A30,м54974,13,FALSE)),0)</f>
        <v>4.0670341128840135E-4</v>
      </c>
      <c r="D30" s="30">
        <f>IFERROR((VLOOKUP(A30,м55125,13,FALSE)),0)</f>
        <v>6.8191447565090131E-4</v>
      </c>
      <c r="E30" s="91">
        <f t="shared" si="0"/>
        <v>4.7544631624155294E-4</v>
      </c>
    </row>
    <row r="31" spans="1:5" s="1" customFormat="1">
      <c r="A31" s="62" t="s">
        <v>45</v>
      </c>
      <c r="B31" s="30">
        <f>IFERROR((VLOOKUP(A31,м54855,13,FALSE)),0)</f>
        <v>3.197686401707955E-4</v>
      </c>
      <c r="C31" s="30">
        <f>IFERROR((VLOOKUP(A31,м54974,13,FALSE)),0)</f>
        <v>3.8500837040792227E-4</v>
      </c>
      <c r="D31" s="30">
        <f>IFERROR((VLOOKUP(A31,м55125,13,FALSE)),0)</f>
        <v>6.4601834138757516E-4</v>
      </c>
      <c r="E31" s="91">
        <f t="shared" si="0"/>
        <v>4.5026511732209766E-4</v>
      </c>
    </row>
    <row r="32" spans="1:5">
      <c r="A32" s="83" t="s">
        <v>116</v>
      </c>
      <c r="B32" s="30">
        <f>IFERROR((VLOOKUP(A32,м54855,13,FALSE)),0)</f>
        <v>0</v>
      </c>
      <c r="C32" s="30">
        <f>IFERROR((VLOOKUP(A32,м54974,13,FALSE)),0)</f>
        <v>0</v>
      </c>
      <c r="D32" s="30">
        <f>IFERROR((VLOOKUP(A32,м55125,13,FALSE)),0)</f>
        <v>0</v>
      </c>
      <c r="E32" s="91">
        <f t="shared" si="0"/>
        <v>0</v>
      </c>
    </row>
    <row r="33" spans="1:6">
      <c r="A33" s="84" t="s">
        <v>24</v>
      </c>
      <c r="B33" s="30">
        <f>IFERROR((VLOOKUP(A33,м54855,13,FALSE)),0)</f>
        <v>2.0895552729408473E-3</v>
      </c>
      <c r="C33" s="30">
        <f>IFERROR((VLOOKUP(A33,м54974,13,FALSE)),0)</f>
        <v>2.3714659797943118E-3</v>
      </c>
      <c r="D33" s="30">
        <f>IFERROR((VLOOKUP(A33,м55125,13,FALSE)),0)</f>
        <v>3.3402618832549308E-3</v>
      </c>
      <c r="E33" s="91">
        <f t="shared" si="0"/>
        <v>2.6004277119966966E-3</v>
      </c>
    </row>
    <row r="34" spans="1:6">
      <c r="A34" s="84" t="s">
        <v>25</v>
      </c>
      <c r="B34" s="30">
        <f>IFERROR((VLOOKUP(A34,м54855,13,FALSE)),0)</f>
        <v>2.0378050884895041E-3</v>
      </c>
      <c r="C34" s="30">
        <f>IFERROR((VLOOKUP(A34,м54974,13,FALSE)),0)</f>
        <v>2.3127337491358289E-3</v>
      </c>
      <c r="D34" s="30">
        <f>IFERROR((VLOOKUP(A34,м55125,13,FALSE)),0)</f>
        <v>3.2575385927193553E-3</v>
      </c>
      <c r="E34" s="91">
        <f t="shared" si="0"/>
        <v>2.5360258101148961E-3</v>
      </c>
    </row>
    <row r="35" spans="1:6">
      <c r="A35" s="84" t="s">
        <v>27</v>
      </c>
      <c r="B35" s="30">
        <f>IFERROR((VLOOKUP(A35,м54855,13,FALSE)),0)</f>
        <v>3.1596591548959979E-3</v>
      </c>
      <c r="C35" s="30">
        <f>IFERROR((VLOOKUP(A35,м54974,13,FALSE)),0)</f>
        <v>3.5859420856744293E-3</v>
      </c>
      <c r="D35" s="30">
        <f>IFERROR((VLOOKUP(A35,м55125,13,FALSE)),0)</f>
        <v>5.0508799301524875E-3</v>
      </c>
      <c r="E35" s="91">
        <f t="shared" si="0"/>
        <v>3.9321603902409711E-3</v>
      </c>
    </row>
    <row r="36" spans="1:6" s="1" customFormat="1">
      <c r="A36" s="84" t="s">
        <v>68</v>
      </c>
      <c r="B36" s="30">
        <f>IFERROR((VLOOKUP(A36,м54855,13,FALSE)),0)</f>
        <v>0</v>
      </c>
      <c r="C36" s="30">
        <f>IFERROR((VLOOKUP(A36,м54974,13,FALSE)),0)</f>
        <v>4.9298149028677834E-3</v>
      </c>
      <c r="D36" s="30">
        <f>IFERROR((VLOOKUP(A36,м55125,13,FALSE)),0)</f>
        <v>0</v>
      </c>
      <c r="E36" s="91">
        <f t="shared" si="0"/>
        <v>1.6432716342892611E-3</v>
      </c>
    </row>
    <row r="37" spans="1:6" s="1" customFormat="1">
      <c r="A37" s="84" t="s">
        <v>69</v>
      </c>
      <c r="B37" s="30">
        <f>IFERROR((VLOOKUP(A37,м54855,13,FALSE)),0)</f>
        <v>0</v>
      </c>
      <c r="C37" s="30">
        <f>IFERROR((VLOOKUP(A37,м54974,13,FALSE)),0)</f>
        <v>9.4026028806982551E-3</v>
      </c>
      <c r="D37" s="30">
        <f>IFERROR((VLOOKUP(A37,м55125,13,FALSE)),0)</f>
        <v>0</v>
      </c>
      <c r="E37" s="91">
        <f t="shared" si="0"/>
        <v>3.1342009602327516E-3</v>
      </c>
    </row>
    <row r="38" spans="1:6" s="1" customFormat="1">
      <c r="A38" s="84" t="s">
        <v>28</v>
      </c>
      <c r="B38" s="30">
        <f>IFERROR((VLOOKUP(A38,м54855,13,FALSE)),0)</f>
        <v>2.4176547590271571E-3</v>
      </c>
      <c r="C38" s="30">
        <f>IFERROR((VLOOKUP(A38,м54974,13,FALSE)),0)</f>
        <v>2.7438307500961814E-3</v>
      </c>
      <c r="D38" s="30">
        <f>IFERROR((VLOOKUP(A38,м55125,13,FALSE)),0)</f>
        <v>3.8647472090418758E-3</v>
      </c>
      <c r="E38" s="91">
        <f t="shared" si="0"/>
        <v>3.0087442393884043E-3</v>
      </c>
    </row>
    <row r="39" spans="1:6">
      <c r="A39" s="84" t="s">
        <v>92</v>
      </c>
      <c r="B39" s="30">
        <f>IFERROR((VLOOKUP(A39,м54855,13,FALSE)),0)</f>
        <v>0</v>
      </c>
      <c r="C39" s="30">
        <f>IFERROR((VLOOKUP(A39,м54974,13,FALSE)),0)</f>
        <v>0</v>
      </c>
      <c r="D39" s="30">
        <f>IFERROR((VLOOKUP(A39,м55125,13,FALSE)),0)</f>
        <v>0</v>
      </c>
      <c r="E39" s="91">
        <f t="shared" si="0"/>
        <v>0</v>
      </c>
      <c r="F39" s="1"/>
    </row>
    <row r="40" spans="1:6">
      <c r="A40" s="84" t="s">
        <v>29</v>
      </c>
      <c r="B40" s="30">
        <f>IFERROR((VLOOKUP(A40,м54855,13,FALSE)),0)</f>
        <v>3.4199857714842727E-3</v>
      </c>
      <c r="C40" s="30">
        <f>IFERROR((VLOOKUP(A40,м54974,13,FALSE)),0)</f>
        <v>3.8813904630725458E-3</v>
      </c>
      <c r="D40" s="30">
        <f>IFERROR((VLOOKUP(A40,м55125,13,FALSE)),0)</f>
        <v>5.4670256023756376E-3</v>
      </c>
      <c r="E40" s="91">
        <f t="shared" si="0"/>
        <v>4.256133945644152E-3</v>
      </c>
    </row>
    <row r="41" spans="1:6">
      <c r="A41" s="84" t="s">
        <v>22</v>
      </c>
      <c r="B41" s="30">
        <f>IFERROR((VLOOKUP(A41,м54855,13,FALSE)),0)</f>
        <v>2.063680087863418E-3</v>
      </c>
      <c r="C41" s="30">
        <f>IFERROR((VLOOKUP(A41,м54974,13,FALSE)),0)</f>
        <v>2.3420998644650701E-3</v>
      </c>
      <c r="D41" s="30">
        <f>IFERROR((VLOOKUP(A41,м55125,13,FALSE)),0)</f>
        <v>0</v>
      </c>
      <c r="E41" s="91">
        <f t="shared" si="0"/>
        <v>1.4685933174428294E-3</v>
      </c>
    </row>
    <row r="42" spans="1:6">
      <c r="A42" s="84" t="s">
        <v>23</v>
      </c>
      <c r="B42" s="30">
        <f>IFERROR((VLOOKUP(A42,м54855,13,FALSE)),0)</f>
        <v>1.1792006120099688E-3</v>
      </c>
      <c r="C42" s="30">
        <f>IFERROR((VLOOKUP(A42,м54974,13,FALSE)),0)</f>
        <v>1.338291957014231E-3</v>
      </c>
      <c r="D42" s="30">
        <f>IFERROR((VLOOKUP(A42,м55125,13,FALSE)),0)</f>
        <v>0</v>
      </c>
      <c r="E42" s="91">
        <f t="shared" si="0"/>
        <v>8.3916418967473327E-4</v>
      </c>
    </row>
    <row r="43" spans="1:6">
      <c r="A43" s="92" t="s">
        <v>117</v>
      </c>
      <c r="B43" s="30">
        <f>IFERROR((VLOOKUP(A43,м54855,13,FALSE)),0)</f>
        <v>0</v>
      </c>
      <c r="C43" s="30">
        <f>IFERROR((VLOOKUP(A43,м54974,13,FALSE)),0)</f>
        <v>0</v>
      </c>
      <c r="D43" s="30">
        <f>IFERROR((VLOOKUP(A43,м55125,13,FALSE)),0)</f>
        <v>0</v>
      </c>
      <c r="E43" s="91">
        <f t="shared" si="0"/>
        <v>0</v>
      </c>
    </row>
    <row r="44" spans="1:6">
      <c r="A44" s="84" t="s">
        <v>18</v>
      </c>
      <c r="B44" s="30">
        <f>IFERROR((VLOOKUP(A44,м54855,13,FALSE)),0)</f>
        <v>1.5413337347252888E-3</v>
      </c>
      <c r="C44" s="30">
        <f>IFERROR((VLOOKUP(A44,м54974,13,FALSE)),0)</f>
        <v>0</v>
      </c>
      <c r="D44" s="30">
        <f>IFERROR((VLOOKUP(A44,м55125,13,FALSE)),0)</f>
        <v>0</v>
      </c>
      <c r="E44" s="91">
        <f t="shared" si="0"/>
        <v>5.1377791157509632E-4</v>
      </c>
    </row>
    <row r="45" spans="1:6">
      <c r="A45" s="84" t="s">
        <v>97</v>
      </c>
      <c r="B45" s="30">
        <f>IFERROR((VLOOKUP(A45,м54855,13,FALSE)),0)</f>
        <v>0</v>
      </c>
      <c r="C45" s="30">
        <f>IFERROR((VLOOKUP(A45,м54974,13,FALSE)),0)</f>
        <v>0</v>
      </c>
      <c r="D45" s="30">
        <f>IFERROR((VLOOKUP(A45,м55125,13,FALSE)),0)</f>
        <v>0</v>
      </c>
      <c r="E45" s="91">
        <f t="shared" si="0"/>
        <v>0</v>
      </c>
    </row>
    <row r="46" spans="1:6">
      <c r="A46" s="84" t="s">
        <v>77</v>
      </c>
      <c r="B46" s="30">
        <f>IFERROR((VLOOKUP(A46,м54855,13,FALSE)),0)</f>
        <v>0</v>
      </c>
      <c r="C46" s="30">
        <f>IFERROR((VLOOKUP(A46,м54974,13,FALSE)),0)</f>
        <v>0</v>
      </c>
      <c r="D46" s="30">
        <f>IFERROR((VLOOKUP(A46,м55125,13,FALSE)),0)</f>
        <v>8.3441700859389009E-4</v>
      </c>
      <c r="E46" s="91">
        <f t="shared" si="0"/>
        <v>2.7813900286463003E-4</v>
      </c>
    </row>
    <row r="47" spans="1:6">
      <c r="A47" s="84" t="s">
        <v>20</v>
      </c>
      <c r="B47" s="30">
        <f>IFERROR((VLOOKUP(A47,м54855,13,FALSE)),0)</f>
        <v>7.9460062100744698E-4</v>
      </c>
      <c r="C47" s="30">
        <f>IFERROR((VLOOKUP(A47,м54974,13,FALSE)),0)</f>
        <v>0</v>
      </c>
      <c r="D47" s="30">
        <f>IFERROR((VLOOKUP(A47,м55125,13,FALSE)),0)</f>
        <v>0</v>
      </c>
      <c r="E47" s="91">
        <f t="shared" si="0"/>
        <v>2.6486687366914901E-4</v>
      </c>
    </row>
    <row r="48" spans="1:6" s="1" customFormat="1">
      <c r="A48" s="84" t="s">
        <v>14</v>
      </c>
      <c r="B48" s="30">
        <f>IFERROR((VLOOKUP(A48,м54855,13,FALSE)),0)</f>
        <v>1.2697527717498421E-3</v>
      </c>
      <c r="C48" s="30">
        <f>IFERROR((VLOOKUP(A48,м54974,13,FALSE)),0)</f>
        <v>0</v>
      </c>
      <c r="D48" s="30">
        <f>IFERROR((VLOOKUP(A48,м55125,13,FALSE)),0)</f>
        <v>0</v>
      </c>
      <c r="E48" s="91">
        <f t="shared" si="0"/>
        <v>4.2325092391661402E-4</v>
      </c>
    </row>
    <row r="49" spans="1:5" s="1" customFormat="1">
      <c r="A49" s="84" t="s">
        <v>15</v>
      </c>
      <c r="B49" s="30">
        <f>IFERROR((VLOOKUP(A49,м54855,13,FALSE)),0)</f>
        <v>1.2697527717498421E-3</v>
      </c>
      <c r="C49" s="30">
        <f>IFERROR((VLOOKUP(A49,м54974,13,FALSE)),0)</f>
        <v>0</v>
      </c>
      <c r="D49" s="30">
        <f>IFERROR((VLOOKUP(A49,м55125,13,FALSE)),0)</f>
        <v>0</v>
      </c>
      <c r="E49" s="91">
        <f t="shared" si="0"/>
        <v>4.2325092391661402E-4</v>
      </c>
    </row>
    <row r="50" spans="1:5" s="1" customFormat="1">
      <c r="A50" s="84" t="s">
        <v>16</v>
      </c>
      <c r="B50" s="30">
        <f>IFERROR((VLOOKUP(A50,м54855,13,FALSE)),0)</f>
        <v>1.2697527717498421E-3</v>
      </c>
      <c r="C50" s="30">
        <f>IFERROR((VLOOKUP(A50,м54974,13,FALSE)),0)</f>
        <v>0</v>
      </c>
      <c r="D50" s="30">
        <f>IFERROR((VLOOKUP(A50,м55125,13,FALSE)),0)</f>
        <v>0</v>
      </c>
      <c r="E50" s="91">
        <f t="shared" si="0"/>
        <v>4.2325092391661402E-4</v>
      </c>
    </row>
    <row r="51" spans="1:5" s="1" customFormat="1">
      <c r="A51" s="84" t="s">
        <v>17</v>
      </c>
      <c r="B51" s="30">
        <f>IFERROR((VLOOKUP(A51,м54855,13,FALSE)),0)</f>
        <v>1.2697527717498421E-3</v>
      </c>
      <c r="C51" s="30">
        <f>IFERROR((VLOOKUP(A51,м54974,13,FALSE)),0)</f>
        <v>0</v>
      </c>
      <c r="D51" s="30">
        <f>IFERROR((VLOOKUP(A51,м55125,13,FALSE)),0)</f>
        <v>0</v>
      </c>
      <c r="E51" s="91">
        <f t="shared" si="0"/>
        <v>4.2325092391661402E-4</v>
      </c>
    </row>
    <row r="52" spans="1:5">
      <c r="A52" s="83" t="s">
        <v>118</v>
      </c>
      <c r="B52" s="30">
        <f>IFERROR((VLOOKUP(A52,м54855,13,FALSE)),0)</f>
        <v>0</v>
      </c>
      <c r="C52" s="30">
        <f>IFERROR((VLOOKUP(A52,м54974,13,FALSE)),0)</f>
        <v>0</v>
      </c>
      <c r="D52" s="30">
        <f>IFERROR((VLOOKUP(A52,м55125,13,FALSE)),0)</f>
        <v>0</v>
      </c>
      <c r="E52" s="91">
        <f t="shared" si="0"/>
        <v>0</v>
      </c>
    </row>
    <row r="53" spans="1:5">
      <c r="A53" s="84" t="s">
        <v>71</v>
      </c>
      <c r="B53" s="30">
        <f>IFERROR((VLOOKUP(A53,м54855,13,FALSE)),0)</f>
        <v>0</v>
      </c>
      <c r="C53" s="30">
        <f>IFERROR((VLOOKUP(A53,м54974,13,FALSE)),0)</f>
        <v>7.3211106399329929E-4</v>
      </c>
      <c r="D53" s="30">
        <f>IFERROR((VLOOKUP(A53,м55125,13,FALSE)),0)</f>
        <v>0</v>
      </c>
      <c r="E53" s="91">
        <f t="shared" si="0"/>
        <v>2.4403702133109976E-4</v>
      </c>
    </row>
    <row r="54" spans="1:5">
      <c r="A54" s="84" t="s">
        <v>60</v>
      </c>
      <c r="B54" s="30">
        <f>IFERROR((VLOOKUP(A54,м54855,13,FALSE)),0)</f>
        <v>2.2450552140719248E-3</v>
      </c>
      <c r="C54" s="30">
        <f>IFERROR((VLOOKUP(A54,м54974,13,FALSE)),0)</f>
        <v>0</v>
      </c>
      <c r="D54" s="30">
        <f>IFERROR((VLOOKUP(A54,м55125,13,FALSE)),0)</f>
        <v>0</v>
      </c>
      <c r="E54" s="91">
        <f t="shared" si="0"/>
        <v>7.4835173802397491E-4</v>
      </c>
    </row>
    <row r="55" spans="1:5">
      <c r="A55" s="84" t="s">
        <v>53</v>
      </c>
      <c r="B55" s="30">
        <f>IFERROR((VLOOKUP(A55,м54855,13,FALSE)),0)</f>
        <v>2.3000622649010376E-3</v>
      </c>
      <c r="C55" s="30">
        <f>IFERROR((VLOOKUP(A55,м54974,13,FALSE)),0)</f>
        <v>1.0004071234685759E-3</v>
      </c>
      <c r="D55" s="30">
        <f>IFERROR((VLOOKUP(A55,м55125,13,FALSE)),0)</f>
        <v>0</v>
      </c>
      <c r="E55" s="91">
        <f t="shared" si="0"/>
        <v>1.1001564627898712E-3</v>
      </c>
    </row>
    <row r="56" spans="1:5">
      <c r="A56" s="84" t="s">
        <v>61</v>
      </c>
      <c r="B56" s="30">
        <f>IFERROR((VLOOKUP(A56,м54855,13,FALSE)),0)</f>
        <v>2.2028405006449315E-3</v>
      </c>
      <c r="C56" s="30">
        <f>IFERROR((VLOOKUP(A56,м54974,13,FALSE)),0)</f>
        <v>0</v>
      </c>
      <c r="D56" s="30">
        <f>IFERROR((VLOOKUP(A56,м55125,13,FALSE)),0)</f>
        <v>0</v>
      </c>
      <c r="E56" s="91">
        <f t="shared" si="0"/>
        <v>7.3428016688164384E-4</v>
      </c>
    </row>
    <row r="57" spans="1:5" ht="30">
      <c r="A57" s="84" t="s">
        <v>54</v>
      </c>
      <c r="B57" s="30">
        <f>IFERROR((VLOOKUP(A57,м54855,13,FALSE)),0)</f>
        <v>2.2543296586884608E-3</v>
      </c>
      <c r="C57" s="30">
        <f>IFERROR((VLOOKUP(A57,м54974,13,FALSE)),0)</f>
        <v>9.805158249902655E-4</v>
      </c>
      <c r="D57" s="30">
        <f>IFERROR((VLOOKUP(A57,м55125,13,FALSE)),0)</f>
        <v>0</v>
      </c>
      <c r="E57" s="91">
        <f t="shared" si="0"/>
        <v>1.0782818278929089E-3</v>
      </c>
    </row>
    <row r="58" spans="1:5">
      <c r="A58" s="84" t="s">
        <v>100</v>
      </c>
      <c r="B58" s="30">
        <f>IFERROR((VLOOKUP(A58,м54855,13,FALSE)),0)</f>
        <v>0</v>
      </c>
      <c r="C58" s="30">
        <f>IFERROR((VLOOKUP(A58,м54974,13,FALSE)),0)</f>
        <v>0</v>
      </c>
      <c r="D58" s="30">
        <f>IFERROR((VLOOKUP(A58,м55125,13,FALSE)),0)</f>
        <v>0</v>
      </c>
      <c r="E58" s="91">
        <f t="shared" si="0"/>
        <v>0</v>
      </c>
    </row>
    <row r="59" spans="1:5">
      <c r="A59" s="84" t="s">
        <v>98</v>
      </c>
      <c r="B59" s="30">
        <f>IFERROR((VLOOKUP(A59,м54855,13,FALSE)),0)</f>
        <v>0</v>
      </c>
      <c r="C59" s="30">
        <f>IFERROR((VLOOKUP(A59,м54974,13,FALSE)),0)</f>
        <v>0</v>
      </c>
      <c r="D59" s="30">
        <f>IFERROR((VLOOKUP(A59,м55125,13,FALSE)),0)</f>
        <v>0</v>
      </c>
      <c r="E59" s="91">
        <f t="shared" si="0"/>
        <v>0</v>
      </c>
    </row>
    <row r="60" spans="1:5">
      <c r="A60" s="84" t="s">
        <v>99</v>
      </c>
      <c r="B60" s="30">
        <f>IFERROR((VLOOKUP(A60,м54855,13,FALSE)),0)</f>
        <v>0</v>
      </c>
      <c r="C60" s="30">
        <f>IFERROR((VLOOKUP(A60,м54974,13,FALSE)),0)</f>
        <v>0</v>
      </c>
      <c r="D60" s="30">
        <f>IFERROR((VLOOKUP(A60,м55125,13,FALSE)),0)</f>
        <v>0</v>
      </c>
      <c r="E60" s="91">
        <f t="shared" si="0"/>
        <v>0</v>
      </c>
    </row>
    <row r="61" spans="1:5">
      <c r="A61" s="84" t="s">
        <v>63</v>
      </c>
      <c r="B61" s="30">
        <f>IFERROR((VLOOKUP(A61,м54855,13,FALSE)),0)</f>
        <v>2.1874896957623882E-3</v>
      </c>
      <c r="C61" s="30">
        <f>IFERROR((VLOOKUP(A61,м54974,13,FALSE)),0)</f>
        <v>9.5144392721427395E-4</v>
      </c>
      <c r="D61" s="30">
        <f>IFERROR((VLOOKUP(A61,м55125,13,FALSE)),0)</f>
        <v>1.340130130888106E-3</v>
      </c>
      <c r="E61" s="91">
        <f t="shared" si="0"/>
        <v>1.4930212512882558E-3</v>
      </c>
    </row>
    <row r="62" spans="1:5">
      <c r="A62" s="84" t="s">
        <v>57</v>
      </c>
      <c r="B62" s="30">
        <f>IFERROR((VLOOKUP(A62,м54855,13,FALSE)),0)</f>
        <v>2.2309836429295939E-3</v>
      </c>
      <c r="C62" s="30">
        <f>IFERROR((VLOOKUP(A62,м54974,13,FALSE)),0)</f>
        <v>0</v>
      </c>
      <c r="D62" s="30">
        <f>IFERROR((VLOOKUP(A62,м55125,13,FALSE)),0)</f>
        <v>0</v>
      </c>
      <c r="E62" s="91">
        <f t="shared" si="0"/>
        <v>7.4366121430986462E-4</v>
      </c>
    </row>
    <row r="63" spans="1:5">
      <c r="A63" s="84" t="s">
        <v>64</v>
      </c>
      <c r="B63" s="30">
        <f>IFERROR((VLOOKUP(A63,м54855,13,FALSE)),0)</f>
        <v>1.9239675452787321E-3</v>
      </c>
      <c r="C63" s="30">
        <f>IFERROR((VLOOKUP(A63,м54974,13,FALSE)),0)</f>
        <v>8.3682553598261292E-4</v>
      </c>
      <c r="D63" s="30">
        <f>IFERROR((VLOOKUP(A63,м55125,13,FALSE)),0)</f>
        <v>0</v>
      </c>
      <c r="E63" s="91">
        <f t="shared" si="0"/>
        <v>9.2026436042044833E-4</v>
      </c>
    </row>
    <row r="64" spans="1:5">
      <c r="A64" s="84" t="s">
        <v>112</v>
      </c>
      <c r="B64" s="30">
        <f>IFERROR((VLOOKUP(A64,м54855,13,FALSE)),0)</f>
        <v>0</v>
      </c>
      <c r="C64" s="30">
        <f>IFERROR((VLOOKUP(A64,м54974,13,FALSE)),0)</f>
        <v>0</v>
      </c>
      <c r="D64" s="30">
        <f>IFERROR((VLOOKUP(A64,м55125,13,FALSE)),0)</f>
        <v>0</v>
      </c>
      <c r="E64" s="91">
        <f t="shared" si="0"/>
        <v>0</v>
      </c>
    </row>
    <row r="65" spans="1:6">
      <c r="A65" s="84" t="s">
        <v>58</v>
      </c>
      <c r="B65" s="30">
        <f>IFERROR((VLOOKUP(A65,м54855,13,FALSE)),0)</f>
        <v>1.9879292322893278E-3</v>
      </c>
      <c r="C65" s="30">
        <f>IFERROR((VLOOKUP(A65,м54974,13,FALSE)),0)</f>
        <v>0</v>
      </c>
      <c r="D65" s="30">
        <f>IFERROR((VLOOKUP(A65,м55125,13,FALSE)),0)</f>
        <v>0</v>
      </c>
      <c r="E65" s="91">
        <f t="shared" si="0"/>
        <v>6.6264307742977589E-4</v>
      </c>
    </row>
    <row r="66" spans="1:6">
      <c r="A66" s="83" t="s">
        <v>121</v>
      </c>
      <c r="B66" s="30">
        <f>IFERROR((VLOOKUP(A66,м54855,13,FALSE)),0)</f>
        <v>0</v>
      </c>
      <c r="C66" s="30">
        <f>IFERROR((VLOOKUP(A66,м54974,13,FALSE)),0)</f>
        <v>0</v>
      </c>
      <c r="D66" s="30">
        <f>IFERROR((VLOOKUP(A66,м55125,13,FALSE)),0)</f>
        <v>0</v>
      </c>
      <c r="E66" s="91">
        <f t="shared" si="0"/>
        <v>0</v>
      </c>
    </row>
    <row r="67" spans="1:6">
      <c r="A67" s="84" t="s">
        <v>101</v>
      </c>
      <c r="B67" s="30">
        <f>IFERROR((VLOOKUP(A67,м54855,13,FALSE)),0)</f>
        <v>0</v>
      </c>
      <c r="C67" s="30">
        <f>IFERROR((VLOOKUP(A67,м54974,13,FALSE)),0)</f>
        <v>0</v>
      </c>
      <c r="D67" s="30">
        <f>IFERROR((VLOOKUP(A67,м55125,13,FALSE)),0)</f>
        <v>0</v>
      </c>
      <c r="E67" s="91">
        <f t="shared" si="0"/>
        <v>0</v>
      </c>
    </row>
    <row r="68" spans="1:6">
      <c r="A68" s="83" t="s">
        <v>119</v>
      </c>
      <c r="B68" s="30">
        <f>IFERROR((VLOOKUP(A68,м54855,13,FALSE)),0)</f>
        <v>0</v>
      </c>
      <c r="C68" s="30">
        <f>IFERROR((VLOOKUP(A68,м54974,13,FALSE)),0)</f>
        <v>0</v>
      </c>
      <c r="D68" s="30">
        <f>IFERROR((VLOOKUP(A68,м55125,13,FALSE)),0)</f>
        <v>0</v>
      </c>
      <c r="E68" s="91">
        <f t="shared" si="0"/>
        <v>0</v>
      </c>
    </row>
    <row r="69" spans="1:6">
      <c r="A69" s="84" t="s">
        <v>102</v>
      </c>
      <c r="B69" s="30">
        <f>IFERROR((VLOOKUP(A69,м54855,13,FALSE)),0)</f>
        <v>0</v>
      </c>
      <c r="C69" s="30">
        <f>IFERROR((VLOOKUP(A69,м54974,13,FALSE)),0)</f>
        <v>0</v>
      </c>
      <c r="D69" s="30">
        <f>IFERROR((VLOOKUP(A69,м55125,13,FALSE)),0)</f>
        <v>0</v>
      </c>
      <c r="E69" s="91">
        <f t="shared" ref="E69:E83" si="1">AVERAGE(B69:D69)</f>
        <v>0</v>
      </c>
      <c r="F69" s="1"/>
    </row>
    <row r="70" spans="1:6">
      <c r="A70" s="84" t="s">
        <v>103</v>
      </c>
      <c r="B70" s="30">
        <f>IFERROR((VLOOKUP(A70,м54855,13,FALSE)),0)</f>
        <v>0</v>
      </c>
      <c r="C70" s="30">
        <f>IFERROR((VLOOKUP(A70,м54974,13,FALSE)),0)</f>
        <v>0</v>
      </c>
      <c r="D70" s="30">
        <f>IFERROR((VLOOKUP(A70,м55125,13,FALSE)),0)</f>
        <v>0</v>
      </c>
      <c r="E70" s="91">
        <f t="shared" si="1"/>
        <v>0</v>
      </c>
      <c r="F70" s="1"/>
    </row>
    <row r="71" spans="1:6">
      <c r="A71" s="84" t="s">
        <v>104</v>
      </c>
      <c r="B71" s="30">
        <f>IFERROR((VLOOKUP(A71,м54855,13,FALSE)),0)</f>
        <v>0</v>
      </c>
      <c r="C71" s="30">
        <f>IFERROR((VLOOKUP(A71,м54974,13,FALSE)),0)</f>
        <v>0</v>
      </c>
      <c r="D71" s="30">
        <f>IFERROR((VLOOKUP(A71,м55125,13,FALSE)),0)</f>
        <v>0</v>
      </c>
      <c r="E71" s="91">
        <f t="shared" si="1"/>
        <v>0</v>
      </c>
    </row>
    <row r="72" spans="1:6">
      <c r="A72" s="84" t="s">
        <v>7</v>
      </c>
      <c r="B72" s="30">
        <f>IFERROR((VLOOKUP(A72,м54855,13,FALSE)),0)</f>
        <v>2.8541988587501584E-4</v>
      </c>
      <c r="C72" s="30">
        <f>IFERROR((VLOOKUP(A72,м54974,13,FALSE)),0)</f>
        <v>0</v>
      </c>
      <c r="D72" s="30">
        <f>IFERROR((VLOOKUP(A72,м55125,13,FALSE)),0)</f>
        <v>0</v>
      </c>
      <c r="E72" s="91">
        <f t="shared" si="1"/>
        <v>9.5139961958338613E-5</v>
      </c>
    </row>
    <row r="73" spans="1:6">
      <c r="A73" s="84" t="s">
        <v>8</v>
      </c>
      <c r="B73" s="30">
        <f>IFERROR((VLOOKUP(A73,м54855,13,FALSE)),0)</f>
        <v>3.7954446689214631E-4</v>
      </c>
      <c r="C73" s="30">
        <f>IFERROR((VLOOKUP(A73,м54974,13,FALSE)),0)</f>
        <v>0</v>
      </c>
      <c r="D73" s="30">
        <f>IFERROR((VLOOKUP(A73,м55125,13,FALSE)),0)</f>
        <v>7.693190694773248E-4</v>
      </c>
      <c r="E73" s="91">
        <f t="shared" si="1"/>
        <v>3.8295451212315705E-4</v>
      </c>
    </row>
    <row r="74" spans="1:6">
      <c r="A74" s="84" t="s">
        <v>9</v>
      </c>
      <c r="B74" s="30">
        <f>IFERROR((VLOOKUP(A74,м54855,13,FALSE)),0)</f>
        <v>4.5218206638626099E-4</v>
      </c>
      <c r="C74" s="30">
        <f>IFERROR((VLOOKUP(A74,м54974,13,FALSE)),0)</f>
        <v>0</v>
      </c>
      <c r="D74" s="30">
        <f>IFERROR((VLOOKUP(A74,м55125,13,FALSE)),0)</f>
        <v>0</v>
      </c>
      <c r="E74" s="91">
        <f t="shared" si="1"/>
        <v>1.5072735546208701E-4</v>
      </c>
    </row>
    <row r="75" spans="1:6">
      <c r="A75" s="84" t="s">
        <v>10</v>
      </c>
      <c r="B75" s="30">
        <f>IFERROR((VLOOKUP(A75,м54855,13,FALSE)),0)</f>
        <v>3.0466167593400561E-4</v>
      </c>
      <c r="C75" s="30">
        <f>IFERROR((VLOOKUP(A75,м54974,13,FALSE)),0)</f>
        <v>0</v>
      </c>
      <c r="D75" s="30">
        <f>IFERROR((VLOOKUP(A75,м55125,13,FALSE)),0)</f>
        <v>0</v>
      </c>
      <c r="E75" s="91">
        <f t="shared" si="1"/>
        <v>1.0155389197800187E-4</v>
      </c>
    </row>
    <row r="76" spans="1:6">
      <c r="A76" s="84" t="s">
        <v>11</v>
      </c>
      <c r="B76" s="30">
        <f>IFERROR((VLOOKUP(A76,м54855,13,FALSE)),0)</f>
        <v>8.755014476840374E-4</v>
      </c>
      <c r="C76" s="30">
        <f>IFERROR((VLOOKUP(A76,м54974,13,FALSE)),0)</f>
        <v>0</v>
      </c>
      <c r="D76" s="30">
        <f>IFERROR((VLOOKUP(A76,м55125,13,FALSE)),0)</f>
        <v>1.7746011282241459E-3</v>
      </c>
      <c r="E76" s="91">
        <f t="shared" si="1"/>
        <v>8.8336752530272778E-4</v>
      </c>
    </row>
    <row r="77" spans="1:6">
      <c r="A77" s="84" t="s">
        <v>105</v>
      </c>
      <c r="B77" s="30">
        <f>IFERROR((VLOOKUP(A77,м54855,13,FALSE)),0)</f>
        <v>0</v>
      </c>
      <c r="C77" s="30">
        <f>IFERROR((VLOOKUP(A77,м54974,13,FALSE)),0)</f>
        <v>0</v>
      </c>
      <c r="D77" s="30">
        <f>IFERROR((VLOOKUP(A77,м55125,13,FALSE)),0)</f>
        <v>0</v>
      </c>
      <c r="E77" s="91">
        <f t="shared" si="1"/>
        <v>0</v>
      </c>
    </row>
    <row r="78" spans="1:6">
      <c r="A78" s="84" t="s">
        <v>106</v>
      </c>
      <c r="B78" s="30">
        <f>IFERROR((VLOOKUP(A78,м54855,13,FALSE)),0)</f>
        <v>0</v>
      </c>
      <c r="C78" s="30">
        <f>IFERROR((VLOOKUP(A78,м54974,13,FALSE)),0)</f>
        <v>0</v>
      </c>
      <c r="D78" s="30">
        <f>IFERROR((VLOOKUP(A78,м55125,13,FALSE)),0)</f>
        <v>0</v>
      </c>
      <c r="E78" s="91">
        <f t="shared" si="1"/>
        <v>0</v>
      </c>
    </row>
    <row r="79" spans="1:6">
      <c r="A79" s="84" t="s">
        <v>12</v>
      </c>
      <c r="B79" s="30">
        <f>IFERROR((VLOOKUP(A79,м54855,13,FALSE)),0)</f>
        <v>8.4182831508080507E-4</v>
      </c>
      <c r="C79" s="30">
        <f>IFERROR((VLOOKUP(A79,м54974,13,FALSE)),0)</f>
        <v>0</v>
      </c>
      <c r="D79" s="30">
        <f>IFERROR((VLOOKUP(A79,м55125,13,FALSE)),0)</f>
        <v>0</v>
      </c>
      <c r="E79" s="91">
        <f t="shared" si="1"/>
        <v>2.8060943836026836E-4</v>
      </c>
    </row>
    <row r="80" spans="1:6">
      <c r="A80" s="84" t="s">
        <v>13</v>
      </c>
      <c r="B80" s="30">
        <f>IFERROR((VLOOKUP(A80,м54855,13,FALSE)),0)</f>
        <v>9.3001985285117513E-4</v>
      </c>
      <c r="C80" s="30">
        <f>IFERROR((VLOOKUP(A80,м54974,13,FALSE)),0)</f>
        <v>0</v>
      </c>
      <c r="D80" s="30">
        <f>IFERROR((VLOOKUP(A80,м55125,13,FALSE)),0)</f>
        <v>0</v>
      </c>
      <c r="E80" s="91">
        <f t="shared" si="1"/>
        <v>3.1000661761705839E-4</v>
      </c>
    </row>
    <row r="81" spans="1:5">
      <c r="A81" s="84" t="s">
        <v>107</v>
      </c>
      <c r="B81" s="30">
        <f>IFERROR((VLOOKUP(A81,м54855,13,FALSE)),0)</f>
        <v>0</v>
      </c>
      <c r="C81" s="30">
        <f>IFERROR((VLOOKUP(A81,м54974,13,FALSE)),0)</f>
        <v>0</v>
      </c>
      <c r="D81" s="30">
        <f>IFERROR((VLOOKUP(A81,м55125,13,FALSE)),0)</f>
        <v>0</v>
      </c>
      <c r="E81" s="91">
        <f t="shared" si="1"/>
        <v>0</v>
      </c>
    </row>
    <row r="82" spans="1:5">
      <c r="A82" s="83" t="s">
        <v>120</v>
      </c>
      <c r="B82" s="30">
        <f>IFERROR((VLOOKUP(A82,м54855,13,FALSE)),0)</f>
        <v>0</v>
      </c>
      <c r="C82" s="30">
        <f>IFERROR((VLOOKUP(A82,м54974,13,FALSE)),0)</f>
        <v>0</v>
      </c>
      <c r="D82" s="30">
        <f>IFERROR((VLOOKUP(A82,м55125,13,FALSE)),0)</f>
        <v>0</v>
      </c>
      <c r="E82" s="91">
        <f t="shared" si="1"/>
        <v>0</v>
      </c>
    </row>
    <row r="83" spans="1:5">
      <c r="A83" s="84" t="s">
        <v>108</v>
      </c>
      <c r="B83" s="30">
        <f>IFERROR((VLOOKUP(A83,м54855,13,FALSE)),0)</f>
        <v>0</v>
      </c>
      <c r="C83" s="30">
        <f>IFERROR((VLOOKUP(A83,м54974,13,FALSE)),0)</f>
        <v>0</v>
      </c>
      <c r="D83" s="30">
        <f>IFERROR((VLOOKUP(A83,м55125,13,FALSE)),0)</f>
        <v>0</v>
      </c>
      <c r="E83" s="91">
        <f t="shared" si="1"/>
        <v>0</v>
      </c>
    </row>
  </sheetData>
  <autoFilter ref="A2:E83"/>
  <mergeCells count="2">
    <mergeCell ref="B1:D1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Поставщик-СОХ РОСТОВ</vt:lpstr>
      <vt:lpstr>СВОД</vt:lpstr>
      <vt:lpstr>м54855</vt:lpstr>
      <vt:lpstr>м54974</vt:lpstr>
      <vt:lpstr>м55125</vt:lpstr>
    </vt:vector>
  </TitlesOfParts>
  <Company>ООО "Макаръ и Ко"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efremova</dc:creator>
  <cp:lastModifiedBy>efremova</cp:lastModifiedBy>
  <cp:lastPrinted>2013-02-22T10:43:40Z</cp:lastPrinted>
  <dcterms:created xsi:type="dcterms:W3CDTF">2013-02-21T13:46:06Z</dcterms:created>
  <dcterms:modified xsi:type="dcterms:W3CDTF">2013-02-24T11:27:02Z</dcterms:modified>
</cp:coreProperties>
</file>