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05" yWindow="-15" windowWidth="11010" windowHeight="12150" tabRatio="622" firstSheet="1" activeTab="1"/>
    <workbookView xWindow="-15" yWindow="-15" windowWidth="8220" windowHeight="12165" firstSheet="1" activeTab="2"/>
  </bookViews>
  <sheets>
    <sheet name="Оконно дверная система АлПроф" sheetId="1" state="hidden" r:id="rId1"/>
    <sheet name="Список" sheetId="8" r:id="rId2"/>
    <sheet name="Двери" sheetId="10" r:id="rId3"/>
    <sheet name="Вопросы" sheetId="11" r:id="rId4"/>
    <sheet name="Лист1" sheetId="12" r:id="rId5"/>
  </sheets>
  <externalReferences>
    <externalReference r:id="rId6"/>
  </externalReferences>
  <definedNames>
    <definedName name="Выбор_двери">[1]Двери!$A$4:$A$5</definedName>
    <definedName name="Открывание">[1]Двери!$A$8:$A$9</definedName>
    <definedName name="Ручка">[1]Двери!$A$16:$A$17</definedName>
    <definedName name="Створок">[1]Двери!$A$12:$A$13</definedName>
  </definedNames>
  <calcPr calcId="144525"/>
</workbook>
</file>

<file path=xl/calcChain.xml><?xml version="1.0" encoding="utf-8"?>
<calcChain xmlns="http://schemas.openxmlformats.org/spreadsheetml/2006/main">
  <c r="L2" i="8" l="1"/>
  <c r="N2" i="8" l="1"/>
  <c r="M2" i="8"/>
  <c r="L3" i="10"/>
  <c r="L28" i="12"/>
  <c r="M28" i="12"/>
  <c r="K29" i="12"/>
  <c r="K28" i="12"/>
  <c r="J26" i="12"/>
  <c r="K26" i="12"/>
  <c r="L26" i="12"/>
  <c r="I27" i="12"/>
  <c r="I28" i="12"/>
  <c r="I29" i="12"/>
  <c r="I26" i="12"/>
  <c r="F25" i="12"/>
  <c r="F26" i="12"/>
  <c r="F27" i="12"/>
  <c r="F28" i="12"/>
  <c r="F29" i="12"/>
  <c r="G24" i="12"/>
  <c r="H24" i="12"/>
  <c r="I24" i="12"/>
  <c r="J24" i="12"/>
  <c r="K24" i="12"/>
  <c r="L24" i="12"/>
  <c r="F24" i="12"/>
  <c r="K12" i="12"/>
  <c r="K13" i="12"/>
  <c r="K14" i="12"/>
  <c r="K15" i="12"/>
  <c r="K16" i="12"/>
  <c r="K17" i="12"/>
  <c r="J13" i="12"/>
  <c r="J14" i="12"/>
  <c r="J15" i="12"/>
  <c r="J16" i="12"/>
  <c r="J17" i="12"/>
  <c r="J12" i="12"/>
  <c r="H12" i="12"/>
  <c r="H13" i="12"/>
  <c r="H14" i="12"/>
  <c r="H15" i="12"/>
  <c r="H16" i="12"/>
  <c r="H17" i="12"/>
  <c r="G13" i="12"/>
  <c r="G14" i="12"/>
  <c r="G15" i="12"/>
  <c r="G16" i="12"/>
  <c r="G17" i="12"/>
  <c r="G12" i="12"/>
  <c r="E12" i="12"/>
  <c r="E13" i="12"/>
  <c r="E14" i="12"/>
  <c r="E15" i="12"/>
  <c r="E16" i="12"/>
  <c r="E17" i="12"/>
  <c r="D13" i="12"/>
  <c r="D14" i="12"/>
  <c r="D15" i="12"/>
  <c r="D16" i="12"/>
  <c r="D17" i="12"/>
  <c r="D12" i="12"/>
  <c r="C28" i="10"/>
  <c r="D28" i="10"/>
  <c r="B28" i="10"/>
  <c r="E2" i="8" l="1"/>
  <c r="I2" i="8" l="1"/>
  <c r="R31" i="1"/>
  <c r="R13" i="1" l="1"/>
  <c r="R20" i="1"/>
  <c r="T20" i="1" s="1"/>
  <c r="R21" i="1"/>
  <c r="R22" i="1"/>
  <c r="R8" i="1"/>
  <c r="T8" i="1" s="1"/>
  <c r="R9" i="1"/>
  <c r="T9" i="1" s="1"/>
  <c r="R10" i="1"/>
  <c r="R12" i="1"/>
  <c r="R15" i="1"/>
  <c r="T15" i="1" s="1"/>
  <c r="R16" i="1"/>
  <c r="T16" i="1" s="1"/>
  <c r="R17" i="1"/>
  <c r="T17" i="1" s="1"/>
  <c r="R18" i="1"/>
  <c r="T18" i="1" s="1"/>
  <c r="R7" i="1"/>
  <c r="S7" i="1" l="1"/>
  <c r="T7" i="1"/>
  <c r="S13" i="1"/>
  <c r="T13" i="1"/>
  <c r="S12" i="1"/>
  <c r="T12" i="1"/>
  <c r="S10" i="1"/>
  <c r="T10" i="1"/>
  <c r="S9" i="1"/>
  <c r="S8" i="1"/>
  <c r="S22" i="1"/>
  <c r="T22" i="1"/>
  <c r="S21" i="1"/>
  <c r="T21" i="1"/>
  <c r="S20" i="1"/>
</calcChain>
</file>

<file path=xl/comments1.xml><?xml version="1.0" encoding="utf-8"?>
<comments xmlns="http://schemas.openxmlformats.org/spreadsheetml/2006/main">
  <authors>
    <author>Administrator</author>
  </authors>
  <commentLis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>Administrator:</t>
        </r>
        <r>
          <rPr>
            <sz val="8"/>
            <color indexed="81"/>
            <rFont val="Tahoma"/>
            <family val="2"/>
            <charset val="204"/>
          </rPr>
          <t xml:space="preserve">
Два витража</t>
        </r>
      </text>
    </comment>
    <comment ref="D5" authorId="0">
      <text>
        <r>
          <rPr>
            <b/>
            <sz val="8"/>
            <color indexed="81"/>
            <rFont val="Tahoma"/>
            <family val="2"/>
            <charset val="204"/>
          </rPr>
          <t>Administrator:</t>
        </r>
        <r>
          <rPr>
            <sz val="8"/>
            <color indexed="81"/>
            <rFont val="Tahoma"/>
            <family val="2"/>
            <charset val="204"/>
          </rPr>
          <t xml:space="preserve">
Семь витражей
</t>
        </r>
      </text>
    </comment>
    <comment ref="F7" authorId="0">
      <text>
        <r>
          <rPr>
            <b/>
            <sz val="8"/>
            <color indexed="81"/>
            <rFont val="Tahoma"/>
            <family val="2"/>
            <charset val="204"/>
          </rPr>
          <t>Administrator:</t>
        </r>
        <r>
          <rPr>
            <sz val="8"/>
            <color indexed="81"/>
            <rFont val="Tahoma"/>
            <family val="2"/>
            <charset val="204"/>
          </rPr>
          <t xml:space="preserve">
3+2+2
</t>
        </r>
      </text>
    </comment>
  </commentList>
</comments>
</file>

<file path=xl/sharedStrings.xml><?xml version="1.0" encoding="utf-8"?>
<sst xmlns="http://schemas.openxmlformats.org/spreadsheetml/2006/main" count="177" uniqueCount="140">
  <si>
    <t>импост</t>
  </si>
  <si>
    <t>10-211</t>
  </si>
  <si>
    <t>10-214</t>
  </si>
  <si>
    <t>створка</t>
  </si>
  <si>
    <t>10-413</t>
  </si>
  <si>
    <t>штульп</t>
  </si>
  <si>
    <t>10-404</t>
  </si>
  <si>
    <t>штапик</t>
  </si>
  <si>
    <t>10-111</t>
  </si>
  <si>
    <t>рама</t>
  </si>
  <si>
    <t>130-102</t>
  </si>
  <si>
    <t>ламбри</t>
  </si>
  <si>
    <t>В-13</t>
  </si>
  <si>
    <t>В-14</t>
  </si>
  <si>
    <t>В-15</t>
  </si>
  <si>
    <t>В-16</t>
  </si>
  <si>
    <t>В-17</t>
  </si>
  <si>
    <t>В-18</t>
  </si>
  <si>
    <t>В-19</t>
  </si>
  <si>
    <t>В-20</t>
  </si>
  <si>
    <t>В-21</t>
  </si>
  <si>
    <t>В-22</t>
  </si>
  <si>
    <t>В-23</t>
  </si>
  <si>
    <t>В-24</t>
  </si>
  <si>
    <t>В-25</t>
  </si>
  <si>
    <t>В-26</t>
  </si>
  <si>
    <t>замок</t>
  </si>
  <si>
    <t>навес</t>
  </si>
  <si>
    <t>ручка</t>
  </si>
  <si>
    <t>шпингалет</t>
  </si>
  <si>
    <t>Итого метр.</t>
  </si>
  <si>
    <t>штанга</t>
  </si>
  <si>
    <t>10-711</t>
  </si>
  <si>
    <t>Угл.соед.створки 10-214</t>
  </si>
  <si>
    <t>Соед.импоста 10-211</t>
  </si>
  <si>
    <t>10-510</t>
  </si>
  <si>
    <t>Угл.соед.рамы 10-111</t>
  </si>
  <si>
    <t>10-701</t>
  </si>
  <si>
    <t>Стекло 6 мм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</si>
  <si>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</si>
  <si>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Для заказа в метрах</t>
  </si>
  <si>
    <t>метр</t>
  </si>
  <si>
    <t>шт.</t>
  </si>
  <si>
    <t>Оконно-дверная система</t>
  </si>
  <si>
    <t>АлПроф</t>
  </si>
  <si>
    <t>Холодная серия 48</t>
  </si>
  <si>
    <t>Уплотнитель</t>
  </si>
  <si>
    <t>Тёплая серия</t>
  </si>
  <si>
    <t>шт</t>
  </si>
  <si>
    <t>20-305</t>
  </si>
  <si>
    <t>Ширина</t>
  </si>
  <si>
    <t>Высота</t>
  </si>
  <si>
    <t>Импост</t>
  </si>
  <si>
    <t>Профиль двери</t>
  </si>
  <si>
    <t xml:space="preserve"> Алпроф двери, окна</t>
  </si>
  <si>
    <t>Штапик для с\п 35 мм</t>
  </si>
  <si>
    <t xml:space="preserve">Дверь в </t>
  </si>
  <si>
    <t>проём</t>
  </si>
  <si>
    <t>фасад</t>
  </si>
  <si>
    <t>Порог</t>
  </si>
  <si>
    <t>порог</t>
  </si>
  <si>
    <t>Штапик для с\п 20 мм</t>
  </si>
  <si>
    <t>Штапик для с\п 24 мм</t>
  </si>
  <si>
    <t>Штапик для с\п 27 мм</t>
  </si>
  <si>
    <t>С\п</t>
  </si>
  <si>
    <t>Штапик для с\п 29 мм</t>
  </si>
  <si>
    <t>Штапик для с\п 31 мм</t>
  </si>
  <si>
    <t>Выс. Импоста</t>
  </si>
  <si>
    <t>Дверь 1</t>
  </si>
  <si>
    <t>Дверь 2</t>
  </si>
  <si>
    <t>Дверь3</t>
  </si>
  <si>
    <t>Дверь 3</t>
  </si>
  <si>
    <t>Зависимая ячейка</t>
  </si>
  <si>
    <t>поле с выпад списком</t>
  </si>
  <si>
    <t>ячейка с искомым результатом на листе "Список"</t>
  </si>
  <si>
    <t>Кол-во дверей</t>
  </si>
  <si>
    <r>
      <t xml:space="preserve">При вставке или удалении импоста меняется длина штапика (периметр вокруг стекла)                                               1) Штапик может быть </t>
    </r>
    <r>
      <rPr>
        <sz val="11"/>
        <color rgb="FFFF0000"/>
        <rFont val="Calibri"/>
        <family val="2"/>
        <charset val="204"/>
        <scheme val="minor"/>
      </rPr>
      <t>одинаковый</t>
    </r>
    <r>
      <rPr>
        <sz val="11"/>
        <color theme="1"/>
        <rFont val="Calibri"/>
        <family val="2"/>
        <charset val="204"/>
        <scheme val="minor"/>
      </rPr>
      <t xml:space="preserve">, если стекло пакеты ( далее С/П) в верхнем и нижнем полях </t>
    </r>
    <r>
      <rPr>
        <sz val="11"/>
        <color rgb="FFFF0000"/>
        <rFont val="Calibri"/>
        <family val="2"/>
        <charset val="204"/>
        <scheme val="minor"/>
      </rPr>
      <t>одинаковые</t>
    </r>
    <r>
      <rPr>
        <sz val="11"/>
        <color theme="1"/>
        <rFont val="Calibri"/>
        <family val="2"/>
        <charset val="204"/>
        <scheme val="minor"/>
      </rPr>
      <t xml:space="preserve"> по толщине - сумма складывается в одну ячейку на листе со списком.     2) Если С\П </t>
    </r>
    <r>
      <rPr>
        <sz val="11"/>
        <color rgb="FFFF0000"/>
        <rFont val="Calibri"/>
        <family val="2"/>
        <charset val="204"/>
        <scheme val="minor"/>
      </rPr>
      <t>разные</t>
    </r>
    <r>
      <rPr>
        <sz val="11"/>
        <color theme="1"/>
        <rFont val="Calibri"/>
        <family val="2"/>
        <charset val="204"/>
        <scheme val="minor"/>
      </rPr>
      <t xml:space="preserve"> по толщине, то и штапик </t>
    </r>
    <r>
      <rPr>
        <sz val="11"/>
        <color rgb="FFFF0000"/>
        <rFont val="Calibri"/>
        <family val="2"/>
        <charset val="204"/>
        <scheme val="minor"/>
      </rPr>
      <t>разный</t>
    </r>
    <r>
      <rPr>
        <sz val="11"/>
        <color theme="1"/>
        <rFont val="Calibri"/>
        <family val="2"/>
        <charset val="204"/>
        <scheme val="minor"/>
      </rPr>
      <t xml:space="preserve"> в полях. И тогда длины штапиков из каждого поля должны попасть в ячейки с соответствующими им строками на листе "Список"  3) Если импост отсутствует, то С/П всего один на всё поле, и штапик тогда одного типа .                                                    На листе "Список" в оранжевых ячейках я пытался сделать оба варианта, (оставил для показа)                                              И еще вопрос: Как сделать что бы при выборе импоста = 0, строка выбора С/П скрывалась? Решение этого  вопроса я еще не искал. Подскажите пожалуйста, какую команду изучить для использования этой функции.</t>
    </r>
  </si>
  <si>
    <t>лог.выр.от ЕСЛИ</t>
  </si>
  <si>
    <t>значение если истнита от ЕСЛИ</t>
  </si>
  <si>
    <t>значение если ложь от ЕСЛИ</t>
  </si>
  <si>
    <r>
      <t>ЕСЛИ</t>
    </r>
    <r>
      <rPr>
        <sz val="11"/>
        <color rgb="FFFF0000"/>
        <rFont val="Calibri"/>
        <family val="2"/>
        <charset val="204"/>
        <scheme val="minor"/>
      </rPr>
      <t xml:space="preserve">(ЕНД(ПОИСКПОЗ($C27;Двери!E$5:E$8;0));                              </t>
    </r>
    <r>
      <rPr>
        <sz val="11"/>
        <color theme="3" tint="0.39997558519241921"/>
        <rFont val="Calibri"/>
        <family val="2"/>
        <charset val="204"/>
        <scheme val="minor"/>
      </rPr>
      <t xml:space="preserve"> "";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</t>
    </r>
    <r>
      <rPr>
        <sz val="11"/>
        <color rgb="FF00B050"/>
        <rFont val="Calibri"/>
        <family val="2"/>
        <charset val="204"/>
        <scheme val="minor"/>
      </rPr>
      <t>ВЫБОР(ПОИСКПОЗ($C27;Двери!E$5:E$8;0)+Двери!E$6+СЧЁТЕСЛИ(Двери!E$5:E$8;$C27)-1;2*(Двери!E$3+Двери!E$4)*Двери!E$9/1000;2*(Двери!E$3+Двери!E$4-Двери!E$7)*Двери!E$9/1000;2*(Двери!E$3*2+Двери!E$4)*Двери!E$9/1000;;2*(Двери!E$3+Двери!E$7)*Двери!E$9/1000))</t>
    </r>
  </si>
  <si>
    <t>Пожалуйста, объясните некоторые позиции:</t>
  </si>
  <si>
    <r>
      <t xml:space="preserve">Команда </t>
    </r>
    <r>
      <rPr>
        <sz val="11"/>
        <color rgb="FFFF0000"/>
        <rFont val="Calibri"/>
        <family val="2"/>
        <charset val="204"/>
        <scheme val="minor"/>
      </rPr>
      <t>END</t>
    </r>
    <r>
      <rPr>
        <sz val="11"/>
        <color theme="1"/>
        <rFont val="Calibri"/>
        <family val="2"/>
        <charset val="204"/>
        <scheme val="minor"/>
      </rPr>
      <t xml:space="preserve"> . В хелпе прочитал о её значении но так и не понял, какую ошибку в составе логического выражения от ЕСЛИ ищет END </t>
    </r>
  </si>
  <si>
    <r>
      <t xml:space="preserve">Команда </t>
    </r>
    <r>
      <rPr>
        <sz val="11"/>
        <color rgb="FF00B050"/>
        <rFont val="Calibri"/>
        <family val="2"/>
        <charset val="204"/>
        <scheme val="minor"/>
      </rPr>
      <t>ВЫБОР</t>
    </r>
    <r>
      <rPr>
        <sz val="11"/>
        <color theme="1"/>
        <rFont val="Calibri"/>
        <family val="2"/>
        <charset val="204"/>
        <scheme val="minor"/>
      </rPr>
      <t xml:space="preserve">. Почему в </t>
    </r>
    <r>
      <rPr>
        <sz val="11"/>
        <color rgb="FF00B050"/>
        <rFont val="Calibri"/>
        <family val="2"/>
        <charset val="204"/>
        <scheme val="minor"/>
      </rPr>
      <t>значении_4</t>
    </r>
    <r>
      <rPr>
        <sz val="11"/>
        <color theme="1"/>
        <rFont val="Calibri"/>
        <family val="2"/>
        <charset val="204"/>
        <scheme val="minor"/>
      </rPr>
      <t xml:space="preserve"> отсутствует запись условия выбора. Я не нашел, что означают пустые точка с запятой -  </t>
    </r>
    <r>
      <rPr>
        <sz val="11"/>
        <color rgb="FF00B050"/>
        <rFont val="Calibri"/>
        <family val="2"/>
        <charset val="204"/>
        <scheme val="minor"/>
      </rPr>
      <t>;;</t>
    </r>
  </si>
  <si>
    <r>
      <t xml:space="preserve">Команда </t>
    </r>
    <r>
      <rPr>
        <sz val="11"/>
        <color rgb="FF00B050"/>
        <rFont val="Calibri"/>
        <family val="2"/>
        <charset val="204"/>
        <scheme val="minor"/>
      </rPr>
      <t>ПОИСКПОЗ.</t>
    </r>
  </si>
  <si>
    <r>
      <t xml:space="preserve">В команде </t>
    </r>
    <r>
      <rPr>
        <sz val="11"/>
        <color rgb="FF00B050"/>
        <rFont val="Calibri"/>
        <family val="2"/>
        <charset val="204"/>
        <scheme val="minor"/>
      </rPr>
      <t xml:space="preserve">ВЫБОР </t>
    </r>
    <r>
      <rPr>
        <sz val="11"/>
        <rFont val="Calibri"/>
        <family val="2"/>
        <charset val="204"/>
        <scheme val="minor"/>
      </rPr>
      <t xml:space="preserve">не понимаю заданные условия </t>
    </r>
    <r>
      <rPr>
        <sz val="11"/>
        <color rgb="FF00B050"/>
        <rFont val="Calibri"/>
        <family val="2"/>
        <charset val="204"/>
        <scheme val="minor"/>
      </rPr>
      <t xml:space="preserve">НОМЕРА ИНДЕКСА. </t>
    </r>
    <r>
      <rPr>
        <sz val="11"/>
        <rFont val="Calibri"/>
        <family val="2"/>
        <charset val="204"/>
        <scheme val="minor"/>
      </rPr>
      <t xml:space="preserve">Если буквально, то получается: </t>
    </r>
  </si>
  <si>
    <r>
      <t xml:space="preserve">Штапик для с\п 20 мм + 1 + Штапик для с\п 20 мм - 1 </t>
    </r>
    <r>
      <rPr>
        <sz val="11"/>
        <color theme="1"/>
        <rFont val="Calibri"/>
        <family val="2"/>
        <charset val="204"/>
        <scheme val="minor"/>
      </rPr>
      <t xml:space="preserve">      Или правильное обоснование такое:</t>
    </r>
  </si>
  <si>
    <r>
      <t xml:space="preserve">Смотрим, есть ли в диапазоне  - </t>
    </r>
    <r>
      <rPr>
        <i/>
        <sz val="11"/>
        <color rgb="FF00B050"/>
        <rFont val="Calibri"/>
        <family val="2"/>
        <charset val="204"/>
        <scheme val="minor"/>
      </rPr>
      <t>Двери!E$5:E$8</t>
    </r>
    <r>
      <rPr>
        <i/>
        <sz val="11"/>
        <color theme="1"/>
        <rFont val="Calibri"/>
        <family val="2"/>
        <charset val="204"/>
        <scheme val="minor"/>
      </rPr>
      <t xml:space="preserve">; данные, указанные в ячейке </t>
    </r>
    <r>
      <rPr>
        <i/>
        <sz val="11"/>
        <color rgb="FF00B050"/>
        <rFont val="Calibri"/>
        <family val="2"/>
        <charset val="204"/>
        <scheme val="minor"/>
      </rPr>
      <t xml:space="preserve">$C27. </t>
    </r>
    <r>
      <rPr>
        <i/>
        <sz val="11"/>
        <rFont val="Calibri"/>
        <family val="2"/>
        <charset val="204"/>
        <scheme val="minor"/>
      </rPr>
      <t>Если есть, то прибавляем единицу и плюсуем данные из диапазона</t>
    </r>
    <r>
      <rPr>
        <i/>
        <sz val="11"/>
        <color rgb="FF00B050"/>
        <rFont val="Calibri"/>
        <family val="2"/>
        <charset val="204"/>
        <scheme val="minor"/>
      </rPr>
      <t xml:space="preserve"> Двери!E$5:E$8, </t>
    </r>
    <r>
      <rPr>
        <i/>
        <sz val="11"/>
        <rFont val="Calibri"/>
        <family val="2"/>
        <charset val="204"/>
        <scheme val="minor"/>
      </rPr>
      <t xml:space="preserve">если они соответствуют значению в ячейке </t>
    </r>
    <r>
      <rPr>
        <i/>
        <sz val="11"/>
        <color rgb="FF00B050"/>
        <rFont val="Calibri"/>
        <family val="2"/>
        <charset val="204"/>
        <scheme val="minor"/>
      </rPr>
      <t xml:space="preserve">C27. </t>
    </r>
    <r>
      <rPr>
        <i/>
        <sz val="11"/>
        <rFont val="Calibri"/>
        <family val="2"/>
        <charset val="204"/>
        <scheme val="minor"/>
      </rPr>
      <t>т.е. -  штапик для с\п 20 мм, и  минусуем единицу</t>
    </r>
  </si>
  <si>
    <t>Фурмула считает идеально. Именно то, что требовалось. Большое спасибо.</t>
  </si>
  <si>
    <t>Открывание</t>
  </si>
  <si>
    <t>внутрь</t>
  </si>
  <si>
    <t>наружу</t>
  </si>
  <si>
    <t>Дверь</t>
  </si>
  <si>
    <t>2-х створчатая</t>
  </si>
  <si>
    <t>нажимная</t>
  </si>
  <si>
    <t>дуга</t>
  </si>
  <si>
    <t>без порога</t>
  </si>
  <si>
    <t xml:space="preserve">1. </t>
  </si>
  <si>
    <t>Для ЕНД. Если ПОИСКОЗ не находит искомого значения (т.е. данный штапик в этой двери не используется), возвращается #Н/Д. В этом случае ЕНД() возвращает ИСТИНА.</t>
  </si>
  <si>
    <t>2.</t>
  </si>
  <si>
    <t>в выражении по вычислению индекса не может получитья "4", поэтому там пусто - можно записать что угодно - все рано туда никогда не попадем. Но пройти этот индекс все равно нужно.</t>
  </si>
  <si>
    <t>3.</t>
  </si>
  <si>
    <r>
      <rPr>
        <sz val="11"/>
        <color rgb="FF00B050"/>
        <rFont val="Calibri"/>
        <family val="2"/>
        <charset val="204"/>
        <scheme val="minor"/>
      </rPr>
      <t>ПОИСКПОЗ($C27;Двери!E$5:E$8;0)</t>
    </r>
    <r>
      <rPr>
        <sz val="11"/>
        <rFont val="Calibri"/>
        <family val="2"/>
        <charset val="204"/>
        <scheme val="minor"/>
      </rPr>
      <t xml:space="preserve"> вернет либо 1, если этот штапик есть в Е5, либо 4, если он только в Е8.</t>
    </r>
  </si>
  <si>
    <r>
      <rPr>
        <sz val="11"/>
        <color rgb="FF00B050"/>
        <rFont val="Calibri"/>
        <family val="2"/>
        <charset val="204"/>
        <scheme val="minor"/>
      </rPr>
      <t xml:space="preserve">Двери!E$6 - </t>
    </r>
    <r>
      <rPr>
        <sz val="11"/>
        <rFont val="Calibri"/>
        <family val="2"/>
        <charset val="204"/>
        <scheme val="minor"/>
      </rPr>
      <t xml:space="preserve"> либо "0", либо "1"</t>
    </r>
  </si>
  <si>
    <r>
      <rPr>
        <sz val="11"/>
        <color rgb="FF00B050"/>
        <rFont val="Calibri"/>
        <family val="2"/>
        <charset val="204"/>
        <scheme val="minor"/>
      </rPr>
      <t xml:space="preserve">СЧЁТЕСЛИ(Двери!E$5:E$8;$C27) - </t>
    </r>
    <r>
      <rPr>
        <sz val="11"/>
        <rFont val="Calibri"/>
        <family val="2"/>
        <charset val="204"/>
        <scheme val="minor"/>
      </rPr>
      <t>либо 1, либо 2</t>
    </r>
  </si>
  <si>
    <t>Возможные варианты:</t>
  </si>
  <si>
    <t>без импоста</t>
  </si>
  <si>
    <r>
      <rPr>
        <sz val="11"/>
        <color rgb="FFFF0000"/>
        <rFont val="Calibri"/>
        <family val="2"/>
        <charset val="204"/>
        <scheme val="minor"/>
      </rPr>
      <t>ПОИСКПОЗ=1; Двери!E$6=0; СЧЁТЕСЛИ=1</t>
    </r>
    <r>
      <rPr>
        <sz val="11"/>
        <color theme="1"/>
        <rFont val="Calibri"/>
        <family val="2"/>
        <charset val="204"/>
        <scheme val="minor"/>
      </rPr>
      <t xml:space="preserve"> ИТОГО: </t>
    </r>
    <r>
      <rPr>
        <b/>
        <sz val="11"/>
        <color theme="1"/>
        <rFont val="Calibri"/>
        <family val="2"/>
        <charset val="204"/>
        <scheme val="minor"/>
      </rPr>
      <t>1+0+1-1 = 1</t>
    </r>
  </si>
  <si>
    <t>разные: верхнее</t>
  </si>
  <si>
    <r>
      <rPr>
        <sz val="11"/>
        <color rgb="FFFF0000"/>
        <rFont val="Calibri"/>
        <family val="2"/>
        <charset val="204"/>
        <scheme val="minor"/>
      </rPr>
      <t>ПОИСКПОЗ=1; Двери!E$6=1; СЧЁТЕСЛИ=1</t>
    </r>
    <r>
      <rPr>
        <sz val="11"/>
        <color theme="1"/>
        <rFont val="Calibri"/>
        <family val="2"/>
        <charset val="204"/>
        <scheme val="minor"/>
      </rPr>
      <t xml:space="preserve"> ИТОГО: </t>
    </r>
    <r>
      <rPr>
        <b/>
        <sz val="11"/>
        <color theme="1"/>
        <rFont val="Calibri"/>
        <family val="2"/>
        <charset val="204"/>
        <scheme val="minor"/>
      </rPr>
      <t>1+1+1-1 = 2</t>
    </r>
  </si>
  <si>
    <t>нижнее</t>
  </si>
  <si>
    <r>
      <rPr>
        <sz val="11"/>
        <color rgb="FFFF0000"/>
        <rFont val="Calibri"/>
        <family val="2"/>
        <charset val="204"/>
        <scheme val="minor"/>
      </rPr>
      <t>ПОИСКПОЗ=4; Двери!E$6=1; СЧЁТЕСЛИ=1</t>
    </r>
    <r>
      <rPr>
        <sz val="11"/>
        <color theme="1"/>
        <rFont val="Calibri"/>
        <family val="2"/>
        <charset val="204"/>
        <scheme val="minor"/>
      </rPr>
      <t xml:space="preserve"> ИТОГО: </t>
    </r>
    <r>
      <rPr>
        <b/>
        <sz val="11"/>
        <color theme="1"/>
        <rFont val="Calibri"/>
        <family val="2"/>
        <charset val="204"/>
        <scheme val="minor"/>
      </rPr>
      <t>4+1+1-1 = 5</t>
    </r>
  </si>
  <si>
    <t>одинаковые</t>
  </si>
  <si>
    <r>
      <rPr>
        <sz val="11"/>
        <color rgb="FFFF0000"/>
        <rFont val="Calibri"/>
        <family val="2"/>
        <charset val="204"/>
        <scheme val="minor"/>
      </rPr>
      <t>ПОИСКПОЗ=1; Двери!E$6=1; СЧЁТЕСЛИ=2</t>
    </r>
    <r>
      <rPr>
        <sz val="11"/>
        <color theme="1"/>
        <rFont val="Calibri"/>
        <family val="2"/>
        <charset val="204"/>
        <scheme val="minor"/>
      </rPr>
      <t xml:space="preserve"> ИТОГО: </t>
    </r>
    <r>
      <rPr>
        <b/>
        <sz val="11"/>
        <color theme="1"/>
        <rFont val="Calibri"/>
        <family val="2"/>
        <charset val="204"/>
        <scheme val="minor"/>
      </rPr>
      <t>1+2+1-1 = 3</t>
    </r>
  </si>
  <si>
    <t>1-на створчатая</t>
  </si>
  <si>
    <t xml:space="preserve">Хочу следующую формулу построить сам. Подскажите пожалуйста, где и что не правильно делаю. </t>
  </si>
  <si>
    <t xml:space="preserve">Причем, если он стоит перед БУКВОЙ столбца ячейки, то это ссылка на собственную страницу. А если перед НОМЕРОМ строки ячейки, то обозначает  ссылку на другую страницу? </t>
  </si>
  <si>
    <t>А зачем? Ведь ссылку на страницу указывает название страницы, например "Двери!"</t>
  </si>
  <si>
    <t>Результат выводиться в ячейке =Список!L3. А в ней должен считаться результат, при условии выбора из ячейки размеров и новой вводной =Двери!B10</t>
  </si>
  <si>
    <t>Если дверь одностворчатая, то (ширина+длина)*2</t>
  </si>
  <si>
    <t>Если дверь двухстворчатая, то (ширина*2)+(длина*4)</t>
  </si>
  <si>
    <t xml:space="preserve">Как я понимаю, для выбора необходимо условие ЕСЛИ. Нужен ли здесь END? </t>
  </si>
  <si>
    <t>Только не в виде формулы (ответа), а … даже не знаю - полунамеками.</t>
  </si>
  <si>
    <t xml:space="preserve">Опишу следующий шаг: Двустворчатая дверь. В ней добавился профиль двери в количестве - высота * 2. Т.е.  (Двери!B$25*2). Кстати,  что обозначает символ "$"? </t>
  </si>
  <si>
    <t>2*(Двери!B24+B25)*Двери!B30/1000;</t>
  </si>
  <si>
    <t>2*(Двери!B24+(2*Двери!B25)*Двери!B30/1000)))</t>
  </si>
  <si>
    <t>1-на створчатые</t>
  </si>
  <si>
    <t>2-х створчатые</t>
  </si>
  <si>
    <t>ПОИСКПОЗ=</t>
  </si>
  <si>
    <t>ЕСЛИ(ВЫБОР(СЧЁТЕСЛИ(Двери!A11:Двери!A12;Двери!B10);2*(Двери!B24+B25)*Двери!B30/1000;2*(Двери!B24+(2*Двери!B25)*Двери!B30/1000)))</t>
  </si>
  <si>
    <t xml:space="preserve">Сначала начал делать формулу ВЫБОР и СЧЁТЕСЛИ, </t>
  </si>
  <si>
    <t>Потом, посмотрев на ваши пояснения, решил сделать пояснения к ЭТОЙ формуле</t>
  </si>
  <si>
    <t>и увидел, что диапазона не существует, по которому можно сделать поиск.</t>
  </si>
  <si>
    <t>И тогда то до меня дошло, что формула очень простая.</t>
  </si>
  <si>
    <t>Сейчас формула выглядит так:</t>
  </si>
  <si>
    <t>Складываем длину и ширину в зависимости от выбранной двери.</t>
  </si>
  <si>
    <r>
      <t xml:space="preserve">Теперь в эту формулу, в ячейке L2, надо встроить еще одно условие: </t>
    </r>
    <r>
      <rPr>
        <sz val="11"/>
        <color rgb="FFFF0000"/>
        <rFont val="Calibri"/>
        <family val="2"/>
        <charset val="204"/>
        <scheme val="minor"/>
      </rPr>
      <t>ОТКРЫВАНИЕ</t>
    </r>
  </si>
  <si>
    <r>
      <t xml:space="preserve">Если открывание </t>
    </r>
    <r>
      <rPr>
        <sz val="11"/>
        <color rgb="FFFF0000"/>
        <rFont val="Calibri"/>
        <family val="2"/>
        <charset val="204"/>
        <scheme val="minor"/>
      </rPr>
      <t>наружу,</t>
    </r>
    <r>
      <rPr>
        <sz val="11"/>
        <rFont val="Calibri"/>
        <family val="2"/>
        <charset val="204"/>
        <scheme val="minor"/>
      </rPr>
      <t xml:space="preserve"> то результат должен получиться тот же, что и раньше.</t>
    </r>
  </si>
  <si>
    <r>
      <t xml:space="preserve">На листе "Двери" выбираем ДВЕРЬ </t>
    </r>
    <r>
      <rPr>
        <sz val="11"/>
        <color rgb="FFFF0000"/>
        <rFont val="Calibri"/>
        <family val="2"/>
        <charset val="204"/>
        <scheme val="minor"/>
      </rPr>
      <t>двухстворчатая</t>
    </r>
    <r>
      <rPr>
        <sz val="11"/>
        <color theme="1"/>
        <rFont val="Calibri"/>
        <family val="2"/>
        <charset val="204"/>
        <scheme val="minor"/>
      </rPr>
      <t>, или</t>
    </r>
    <r>
      <rPr>
        <sz val="11"/>
        <color rgb="FFFF0000"/>
        <rFont val="Calibri"/>
        <family val="2"/>
        <charset val="204"/>
        <scheme val="minor"/>
      </rPr>
      <t xml:space="preserve"> одностворчатая</t>
    </r>
  </si>
  <si>
    <r>
      <t xml:space="preserve">Если выбираем открывание </t>
    </r>
    <r>
      <rPr>
        <sz val="11"/>
        <color rgb="FFFF0000"/>
        <rFont val="Calibri"/>
        <family val="2"/>
        <charset val="204"/>
        <scheme val="minor"/>
      </rPr>
      <t>внутрь,</t>
    </r>
    <r>
      <rPr>
        <sz val="11"/>
        <rFont val="Calibri"/>
        <family val="2"/>
        <charset val="204"/>
        <scheme val="minor"/>
      </rPr>
      <t xml:space="preserve"> то результат - </t>
    </r>
    <r>
      <rPr>
        <sz val="11"/>
        <color rgb="FFFF0000"/>
        <rFont val="Calibri"/>
        <family val="2"/>
        <charset val="204"/>
        <scheme val="minor"/>
      </rPr>
      <t>НОЛЬ,</t>
    </r>
    <r>
      <rPr>
        <sz val="11"/>
        <rFont val="Calibri"/>
        <family val="2"/>
        <charset val="204"/>
        <scheme val="minor"/>
      </rPr>
      <t xml:space="preserve"> или пустая ячейка при любом варианте створок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</si>
</sst>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vertAlign val="super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theme="3" tint="0.3999755851924192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Fill="1" applyBorder="1"/>
    <xf numFmtId="0" fontId="0" fillId="0" borderId="0" xfId="0" applyBorder="1"/>
    <xf numFmtId="0" fontId="0" fillId="2" borderId="0" xfId="0" applyFill="1"/>
    <xf numFmtId="164" fontId="0" fillId="2" borderId="1" xfId="0" applyNumberFormat="1" applyFill="1" applyBorder="1"/>
    <xf numFmtId="164" fontId="0" fillId="2" borderId="0" xfId="0" applyNumberFormat="1" applyFill="1"/>
    <xf numFmtId="3" fontId="0" fillId="0" borderId="0" xfId="0" applyNumberFormat="1"/>
    <xf numFmtId="0" fontId="0" fillId="2" borderId="1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3" fontId="0" fillId="0" borderId="0" xfId="0" applyNumberFormat="1" applyBorder="1"/>
    <xf numFmtId="0" fontId="4" fillId="0" borderId="0" xfId="0" applyFont="1" applyBorder="1"/>
    <xf numFmtId="3" fontId="0" fillId="0" borderId="0" xfId="0" applyNumberFormat="1" applyFill="1"/>
    <xf numFmtId="0" fontId="9" fillId="0" borderId="1" xfId="0" applyFont="1" applyBorder="1"/>
    <xf numFmtId="0" fontId="9" fillId="4" borderId="1" xfId="0" applyFont="1" applyFill="1" applyBorder="1"/>
    <xf numFmtId="3" fontId="9" fillId="0" borderId="0" xfId="0" applyNumberFormat="1" applyFont="1" applyFill="1" applyBorder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right"/>
    </xf>
    <xf numFmtId="3" fontId="9" fillId="3" borderId="1" xfId="0" applyNumberFormat="1" applyFont="1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5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7" borderId="14" xfId="0" applyFill="1" applyBorder="1"/>
    <xf numFmtId="0" fontId="0" fillId="5" borderId="15" xfId="0" applyFill="1" applyBorder="1"/>
    <xf numFmtId="0" fontId="0" fillId="0" borderId="16" xfId="0" applyBorder="1"/>
    <xf numFmtId="0" fontId="0" fillId="5" borderId="2" xfId="0" applyFill="1" applyBorder="1"/>
    <xf numFmtId="0" fontId="0" fillId="0" borderId="17" xfId="0" applyBorder="1"/>
    <xf numFmtId="0" fontId="0" fillId="7" borderId="1" xfId="0" applyFill="1" applyBorder="1" applyAlignment="1">
      <alignment horizontal="right"/>
    </xf>
    <xf numFmtId="0" fontId="0" fillId="7" borderId="18" xfId="0" applyFill="1" applyBorder="1"/>
    <xf numFmtId="0" fontId="0" fillId="0" borderId="4" xfId="0" applyBorder="1"/>
    <xf numFmtId="0" fontId="0" fillId="0" borderId="3" xfId="0" applyBorder="1"/>
    <xf numFmtId="0" fontId="0" fillId="0" borderId="0" xfId="0"/>
    <xf numFmtId="0" fontId="10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19" xfId="0" applyBorder="1"/>
    <xf numFmtId="0" fontId="0" fillId="5" borderId="1" xfId="0" applyFill="1" applyBorder="1"/>
    <xf numFmtId="0" fontId="18" fillId="0" borderId="0" xfId="0" applyFont="1"/>
    <xf numFmtId="0" fontId="0" fillId="8" borderId="18" xfId="0" applyFill="1" applyBorder="1"/>
    <xf numFmtId="0" fontId="0" fillId="8" borderId="1" xfId="0" applyFill="1" applyBorder="1"/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2</xdr:row>
      <xdr:rowOff>95250</xdr:rowOff>
    </xdr:from>
    <xdr:to>
      <xdr:col>11</xdr:col>
      <xdr:colOff>28575</xdr:colOff>
      <xdr:row>7</xdr:row>
      <xdr:rowOff>76200</xdr:rowOff>
    </xdr:to>
    <xdr:cxnSp macro="">
      <xdr:nvCxnSpPr>
        <xdr:cNvPr id="3" name="Прямая со стрелкой 2"/>
        <xdr:cNvCxnSpPr/>
      </xdr:nvCxnSpPr>
      <xdr:spPr>
        <a:xfrm flipV="1">
          <a:off x="8115300" y="476250"/>
          <a:ext cx="1066800" cy="933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24</xdr:row>
      <xdr:rowOff>0</xdr:rowOff>
    </xdr:from>
    <xdr:to>
      <xdr:col>2</xdr:col>
      <xdr:colOff>114300</xdr:colOff>
      <xdr:row>42</xdr:row>
      <xdr:rowOff>38100</xdr:rowOff>
    </xdr:to>
    <xdr:cxnSp macro="">
      <xdr:nvCxnSpPr>
        <xdr:cNvPr id="3" name="Прямая со стрелкой 2"/>
        <xdr:cNvCxnSpPr/>
      </xdr:nvCxnSpPr>
      <xdr:spPr>
        <a:xfrm flipV="1">
          <a:off x="1666875" y="4572000"/>
          <a:ext cx="304800" cy="3486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25</xdr:row>
      <xdr:rowOff>171450</xdr:rowOff>
    </xdr:from>
    <xdr:to>
      <xdr:col>17</xdr:col>
      <xdr:colOff>66675</xdr:colOff>
      <xdr:row>35</xdr:row>
      <xdr:rowOff>0</xdr:rowOff>
    </xdr:to>
    <xdr:sp macro="" textlink="">
      <xdr:nvSpPr>
        <xdr:cNvPr id="5" name="Выноска 1 4"/>
        <xdr:cNvSpPr/>
      </xdr:nvSpPr>
      <xdr:spPr>
        <a:xfrm>
          <a:off x="9525" y="5133975"/>
          <a:ext cx="11058525" cy="1743075"/>
        </a:xfrm>
        <a:prstGeom prst="borderCallout1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419100</xdr:colOff>
      <xdr:row>35</xdr:row>
      <xdr:rowOff>28575</xdr:rowOff>
    </xdr:from>
    <xdr:to>
      <xdr:col>6</xdr:col>
      <xdr:colOff>85725</xdr:colOff>
      <xdr:row>36</xdr:row>
      <xdr:rowOff>171450</xdr:rowOff>
    </xdr:to>
    <xdr:sp macro="" textlink="">
      <xdr:nvSpPr>
        <xdr:cNvPr id="6" name="Стрелка вверх 5"/>
        <xdr:cNvSpPr/>
      </xdr:nvSpPr>
      <xdr:spPr>
        <a:xfrm>
          <a:off x="4105275" y="6905625"/>
          <a:ext cx="276225" cy="3333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80;&#1093;&#1072;&#1080;&#1083;/AppData/Local/Opera/Opera/temporary_downloads/&#1055;&#1088;&#1086;&#1073;&#1085;&#1099;&#1081;%20&#1056;&#1072;&#1089;&#1095;&#1105;&#1090;%20&#1084;&#1072;&#1090;.&#1040;&#1083;&#1087;&#1088;&#1086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онно дверная система АлПроф"/>
      <sheetName val="Фасад"/>
      <sheetName val="Двери"/>
      <sheetName val="Лист1"/>
    </sheetNames>
    <sheetDataSet>
      <sheetData sheetId="0"/>
      <sheetData sheetId="1"/>
      <sheetData sheetId="2">
        <row r="4">
          <cell r="A4" t="str">
            <v>фасад</v>
          </cell>
        </row>
        <row r="5">
          <cell r="A5" t="str">
            <v>проём</v>
          </cell>
        </row>
        <row r="8">
          <cell r="A8" t="str">
            <v>внутр</v>
          </cell>
        </row>
        <row r="9">
          <cell r="A9" t="str">
            <v>наружу</v>
          </cell>
        </row>
        <row r="12">
          <cell r="A12" t="str">
            <v>1на створчатая</v>
          </cell>
        </row>
        <row r="13">
          <cell r="A13" t="str">
            <v>2-х створчатая</v>
          </cell>
        </row>
        <row r="16">
          <cell r="A16" t="str">
            <v>нажимная</v>
          </cell>
        </row>
        <row r="17">
          <cell r="A17" t="str">
            <v>дуга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1"/>
  <sheetViews>
    <sheetView workbookViewId="0">
      <pane xSplit="2" ySplit="5" topLeftCell="C6" activePane="bottomRight" state="frozen"/>
      <selection pane="topRight" activeCell="D1" sqref="D1"/>
      <selection pane="bottomLeft" activeCell="A2" sqref="A2"/>
      <selection pane="bottomRight" activeCell="J3" sqref="J3"/>
    </sheetView>
    <sheetView workbookViewId="1"/>
  </sheetViews>
  <sheetFormatPr defaultRowHeight="15" x14ac:dyDescent="0.25"/>
  <cols>
    <col min="2" max="2" width="23.140625" bestFit="1" customWidth="1"/>
  </cols>
  <sheetData>
    <row r="1" spans="1:21" ht="23.25" x14ac:dyDescent="0.35">
      <c r="J1" s="13" t="s">
        <v>43</v>
      </c>
    </row>
    <row r="2" spans="1:21" ht="15.75" x14ac:dyDescent="0.25">
      <c r="K2" s="14" t="s">
        <v>44</v>
      </c>
    </row>
    <row r="3" spans="1:21" x14ac:dyDescent="0.25">
      <c r="J3" s="12" t="s">
        <v>45</v>
      </c>
      <c r="K3" s="12"/>
    </row>
    <row r="5" spans="1:21" x14ac:dyDescent="0.25">
      <c r="A5" s="2"/>
      <c r="B5" s="2"/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2" t="s">
        <v>24</v>
      </c>
      <c r="P5" s="2" t="s">
        <v>25</v>
      </c>
      <c r="Q5" s="2"/>
      <c r="R5" s="2" t="s">
        <v>30</v>
      </c>
      <c r="S5" s="11" t="s">
        <v>31</v>
      </c>
      <c r="T5" s="2" t="s">
        <v>40</v>
      </c>
      <c r="U5" s="2"/>
    </row>
    <row r="6" spans="1:21" x14ac:dyDescent="0.25">
      <c r="S6" s="7"/>
    </row>
    <row r="7" spans="1:21" x14ac:dyDescent="0.25">
      <c r="A7" s="4" t="s">
        <v>1</v>
      </c>
      <c r="B7" s="2" t="s">
        <v>0</v>
      </c>
      <c r="C7" s="2">
        <v>24</v>
      </c>
      <c r="D7" s="2">
        <v>12</v>
      </c>
      <c r="E7" s="2">
        <v>30</v>
      </c>
      <c r="F7" s="5">
        <v>49</v>
      </c>
      <c r="G7" s="2">
        <v>24</v>
      </c>
      <c r="H7" s="2">
        <v>7</v>
      </c>
      <c r="I7" s="2">
        <v>12</v>
      </c>
      <c r="J7" s="2">
        <v>27</v>
      </c>
      <c r="K7" s="2">
        <v>10</v>
      </c>
      <c r="L7" s="2">
        <v>66</v>
      </c>
      <c r="M7" s="2">
        <v>63</v>
      </c>
      <c r="N7" s="2">
        <v>30</v>
      </c>
      <c r="O7" s="2">
        <v>60</v>
      </c>
      <c r="P7" s="2">
        <v>12</v>
      </c>
      <c r="Q7" s="2"/>
      <c r="R7" s="2">
        <f>SUM(C7:Q7)</f>
        <v>426</v>
      </c>
      <c r="S7" s="8">
        <f>R7/6</f>
        <v>71</v>
      </c>
      <c r="T7" s="4">
        <f>R7</f>
        <v>426</v>
      </c>
      <c r="U7" s="2" t="s">
        <v>41</v>
      </c>
    </row>
    <row r="8" spans="1:21" x14ac:dyDescent="0.25">
      <c r="A8" s="2" t="s">
        <v>2</v>
      </c>
      <c r="B8" s="2" t="s">
        <v>3</v>
      </c>
      <c r="C8" s="2">
        <v>24</v>
      </c>
      <c r="D8" s="2">
        <v>12</v>
      </c>
      <c r="E8" s="2">
        <v>6</v>
      </c>
      <c r="F8" s="2"/>
      <c r="G8" s="2">
        <v>6.5</v>
      </c>
      <c r="H8" s="2"/>
      <c r="I8" s="2">
        <v>12</v>
      </c>
      <c r="J8" s="2">
        <v>12</v>
      </c>
      <c r="K8" s="2"/>
      <c r="L8" s="2">
        <v>6</v>
      </c>
      <c r="M8" s="2">
        <v>12</v>
      </c>
      <c r="N8" s="2"/>
      <c r="O8" s="2">
        <v>12</v>
      </c>
      <c r="P8" s="2">
        <v>12</v>
      </c>
      <c r="Q8" s="2"/>
      <c r="R8" s="2">
        <f t="shared" ref="R8:R31" si="0">SUM(C8:Q8)</f>
        <v>114.5</v>
      </c>
      <c r="S8" s="8">
        <f t="shared" ref="S8:S22" si="1">R8/6</f>
        <v>19.083333333333332</v>
      </c>
      <c r="T8" s="4">
        <f t="shared" ref="T8:T22" si="2">R8</f>
        <v>114.5</v>
      </c>
      <c r="U8" s="2" t="s">
        <v>41</v>
      </c>
    </row>
    <row r="9" spans="1:21" x14ac:dyDescent="0.25">
      <c r="A9" s="2" t="s">
        <v>4</v>
      </c>
      <c r="B9" s="2" t="s">
        <v>5</v>
      </c>
      <c r="C9" s="2">
        <v>6</v>
      </c>
      <c r="D9" s="2">
        <v>3</v>
      </c>
      <c r="E9" s="2"/>
      <c r="F9" s="2"/>
      <c r="G9" s="2"/>
      <c r="H9" s="2"/>
      <c r="I9" s="2">
        <v>3</v>
      </c>
      <c r="J9" s="2"/>
      <c r="K9" s="2"/>
      <c r="L9" s="2"/>
      <c r="M9" s="2">
        <v>3</v>
      </c>
      <c r="N9" s="2"/>
      <c r="O9" s="2">
        <v>3</v>
      </c>
      <c r="P9" s="2">
        <v>3</v>
      </c>
      <c r="Q9" s="2"/>
      <c r="R9" s="2">
        <f t="shared" si="0"/>
        <v>21</v>
      </c>
      <c r="S9" s="8">
        <f t="shared" si="1"/>
        <v>3.5</v>
      </c>
      <c r="T9" s="4">
        <f t="shared" si="2"/>
        <v>21</v>
      </c>
      <c r="U9" s="2" t="s">
        <v>41</v>
      </c>
    </row>
    <row r="10" spans="1:21" x14ac:dyDescent="0.25">
      <c r="A10" s="2" t="s">
        <v>6</v>
      </c>
      <c r="B10" s="2" t="s">
        <v>7</v>
      </c>
      <c r="C10" s="2">
        <v>66</v>
      </c>
      <c r="D10" s="2">
        <v>33</v>
      </c>
      <c r="E10" s="2">
        <v>66</v>
      </c>
      <c r="F10" s="2">
        <v>168</v>
      </c>
      <c r="G10" s="2">
        <v>66</v>
      </c>
      <c r="H10" s="2">
        <v>24</v>
      </c>
      <c r="I10" s="2">
        <v>30</v>
      </c>
      <c r="J10" s="2">
        <v>66</v>
      </c>
      <c r="K10" s="2">
        <v>60</v>
      </c>
      <c r="L10" s="2">
        <v>138</v>
      </c>
      <c r="M10" s="2">
        <v>138</v>
      </c>
      <c r="N10" s="2">
        <v>72</v>
      </c>
      <c r="O10" s="2">
        <v>138</v>
      </c>
      <c r="P10" s="2">
        <v>21</v>
      </c>
      <c r="Q10" s="2"/>
      <c r="R10" s="2">
        <f t="shared" si="0"/>
        <v>1086</v>
      </c>
      <c r="S10" s="8">
        <f t="shared" si="1"/>
        <v>181</v>
      </c>
      <c r="T10" s="4">
        <f t="shared" si="2"/>
        <v>1086</v>
      </c>
      <c r="U10" s="2" t="s">
        <v>41</v>
      </c>
    </row>
    <row r="11" spans="1:21" x14ac:dyDescent="0.25">
      <c r="S11" s="9"/>
      <c r="T11" s="10"/>
    </row>
    <row r="12" spans="1:21" x14ac:dyDescent="0.25">
      <c r="A12" s="2" t="s">
        <v>8</v>
      </c>
      <c r="B12" s="2" t="s">
        <v>9</v>
      </c>
      <c r="C12" s="2">
        <v>21</v>
      </c>
      <c r="D12" s="2">
        <v>12</v>
      </c>
      <c r="E12" s="2">
        <v>30</v>
      </c>
      <c r="F12" s="2">
        <v>84</v>
      </c>
      <c r="G12" s="2">
        <v>24</v>
      </c>
      <c r="H12" s="2">
        <v>12</v>
      </c>
      <c r="I12" s="2">
        <v>12</v>
      </c>
      <c r="J12" s="2">
        <v>24</v>
      </c>
      <c r="K12" s="2">
        <v>18</v>
      </c>
      <c r="L12" s="2">
        <v>54</v>
      </c>
      <c r="M12" s="5">
        <v>48</v>
      </c>
      <c r="N12" s="2">
        <v>18</v>
      </c>
      <c r="O12" s="5">
        <v>48</v>
      </c>
      <c r="P12" s="2">
        <v>12</v>
      </c>
      <c r="Q12" s="2"/>
      <c r="R12" s="2">
        <f t="shared" si="0"/>
        <v>417</v>
      </c>
      <c r="S12" s="8">
        <f t="shared" si="1"/>
        <v>69.5</v>
      </c>
      <c r="T12" s="4">
        <f t="shared" si="2"/>
        <v>417</v>
      </c>
      <c r="U12" s="2" t="s">
        <v>41</v>
      </c>
    </row>
    <row r="13" spans="1:21" x14ac:dyDescent="0.25">
      <c r="A13" s="2" t="s">
        <v>10</v>
      </c>
      <c r="B13" s="2" t="s">
        <v>11</v>
      </c>
      <c r="C13" s="2">
        <v>1.8</v>
      </c>
      <c r="D13" s="2">
        <v>0.9</v>
      </c>
      <c r="E13" s="2">
        <v>6.6</v>
      </c>
      <c r="F13" s="2">
        <v>14</v>
      </c>
      <c r="G13" s="2">
        <v>5.8</v>
      </c>
      <c r="H13" s="2">
        <v>2</v>
      </c>
      <c r="I13" s="2">
        <v>1.8</v>
      </c>
      <c r="J13" s="2">
        <v>5.8</v>
      </c>
      <c r="K13" s="2">
        <v>4.5</v>
      </c>
      <c r="L13" s="2">
        <v>15</v>
      </c>
      <c r="M13" s="2">
        <v>15</v>
      </c>
      <c r="N13" s="2">
        <v>6</v>
      </c>
      <c r="O13" s="2">
        <v>15.5</v>
      </c>
      <c r="P13" s="2">
        <v>2.7</v>
      </c>
      <c r="Q13" s="2"/>
      <c r="R13" s="2">
        <f>SUM(C13:Q13)/0.07*0.6</f>
        <v>834.85714285714266</v>
      </c>
      <c r="S13" s="8">
        <f>R13/6</f>
        <v>139.14285714285711</v>
      </c>
      <c r="T13" s="4">
        <f t="shared" si="2"/>
        <v>834.85714285714266</v>
      </c>
      <c r="U13" s="2" t="s">
        <v>41</v>
      </c>
    </row>
    <row r="14" spans="1:21" x14ac:dyDescent="0.25">
      <c r="S14" s="1"/>
      <c r="T14" s="10"/>
    </row>
    <row r="15" spans="1:21" x14ac:dyDescent="0.25">
      <c r="A15" s="2"/>
      <c r="B15" s="2" t="s">
        <v>28</v>
      </c>
      <c r="C15" s="2">
        <v>2</v>
      </c>
      <c r="D15" s="2">
        <v>1</v>
      </c>
      <c r="E15" s="2">
        <v>1</v>
      </c>
      <c r="F15" s="2"/>
      <c r="G15" s="2">
        <v>1</v>
      </c>
      <c r="H15" s="2"/>
      <c r="I15" s="2">
        <v>1</v>
      </c>
      <c r="J15" s="2">
        <v>1</v>
      </c>
      <c r="K15" s="2"/>
      <c r="L15" s="2">
        <v>1</v>
      </c>
      <c r="M15" s="2">
        <v>1</v>
      </c>
      <c r="N15" s="2"/>
      <c r="O15" s="2">
        <v>1</v>
      </c>
      <c r="P15" s="2">
        <v>1</v>
      </c>
      <c r="Q15" s="2"/>
      <c r="R15" s="2">
        <f t="shared" si="0"/>
        <v>11</v>
      </c>
      <c r="S15" s="3"/>
      <c r="T15" s="4">
        <f t="shared" si="2"/>
        <v>11</v>
      </c>
      <c r="U15" s="2" t="s">
        <v>42</v>
      </c>
    </row>
    <row r="16" spans="1:21" x14ac:dyDescent="0.25">
      <c r="A16" s="2"/>
      <c r="B16" s="2" t="s">
        <v>26</v>
      </c>
      <c r="C16" s="2">
        <v>2</v>
      </c>
      <c r="D16" s="2">
        <v>1</v>
      </c>
      <c r="E16" s="2">
        <v>1</v>
      </c>
      <c r="F16" s="2"/>
      <c r="G16" s="2">
        <v>1</v>
      </c>
      <c r="H16" s="2"/>
      <c r="I16" s="2">
        <v>1</v>
      </c>
      <c r="J16" s="2">
        <v>1</v>
      </c>
      <c r="K16" s="2"/>
      <c r="L16" s="2">
        <v>1</v>
      </c>
      <c r="M16" s="2">
        <v>1</v>
      </c>
      <c r="N16" s="2"/>
      <c r="O16" s="2">
        <v>1</v>
      </c>
      <c r="P16" s="2">
        <v>1</v>
      </c>
      <c r="Q16" s="2"/>
      <c r="R16" s="2">
        <f t="shared" si="0"/>
        <v>11</v>
      </c>
      <c r="S16" s="3"/>
      <c r="T16" s="4">
        <f t="shared" si="2"/>
        <v>11</v>
      </c>
      <c r="U16" s="2" t="s">
        <v>42</v>
      </c>
    </row>
    <row r="17" spans="1:21" x14ac:dyDescent="0.25">
      <c r="A17" s="2"/>
      <c r="B17" s="2" t="s">
        <v>27</v>
      </c>
      <c r="C17" s="2">
        <v>12</v>
      </c>
      <c r="D17" s="2">
        <v>6</v>
      </c>
      <c r="E17" s="2">
        <v>3</v>
      </c>
      <c r="F17" s="2"/>
      <c r="G17" s="2">
        <v>3</v>
      </c>
      <c r="H17" s="2"/>
      <c r="I17" s="2">
        <v>6</v>
      </c>
      <c r="J17" s="2">
        <v>3</v>
      </c>
      <c r="K17" s="2"/>
      <c r="L17" s="2">
        <v>3</v>
      </c>
      <c r="M17" s="2">
        <v>6</v>
      </c>
      <c r="N17" s="2"/>
      <c r="O17" s="2">
        <v>6</v>
      </c>
      <c r="P17" s="2">
        <v>6</v>
      </c>
      <c r="Q17" s="2"/>
      <c r="R17" s="2">
        <f t="shared" si="0"/>
        <v>54</v>
      </c>
      <c r="S17" s="3"/>
      <c r="T17" s="4">
        <f t="shared" si="2"/>
        <v>54</v>
      </c>
      <c r="U17" s="2" t="s">
        <v>42</v>
      </c>
    </row>
    <row r="18" spans="1:21" x14ac:dyDescent="0.25">
      <c r="A18" s="2"/>
      <c r="B18" s="2" t="s">
        <v>29</v>
      </c>
      <c r="C18" s="2">
        <v>2</v>
      </c>
      <c r="D18" s="2">
        <v>1</v>
      </c>
      <c r="E18" s="2"/>
      <c r="F18" s="2"/>
      <c r="G18" s="2"/>
      <c r="H18" s="2"/>
      <c r="I18" s="2">
        <v>1</v>
      </c>
      <c r="J18" s="2"/>
      <c r="K18" s="2"/>
      <c r="L18" s="2"/>
      <c r="M18" s="2">
        <v>1</v>
      </c>
      <c r="N18" s="2"/>
      <c r="O18" s="2">
        <v>1</v>
      </c>
      <c r="P18" s="2">
        <v>1</v>
      </c>
      <c r="Q18" s="2"/>
      <c r="R18" s="2">
        <f t="shared" si="0"/>
        <v>7</v>
      </c>
      <c r="S18" s="3"/>
      <c r="T18" s="4">
        <f t="shared" si="2"/>
        <v>7</v>
      </c>
      <c r="U18" s="2" t="s">
        <v>42</v>
      </c>
    </row>
    <row r="19" spans="1:21" x14ac:dyDescent="0.25">
      <c r="S19" s="1"/>
      <c r="T19" s="10"/>
    </row>
    <row r="20" spans="1:21" x14ac:dyDescent="0.25">
      <c r="A20" s="2" t="s">
        <v>32</v>
      </c>
      <c r="B20" s="2" t="s">
        <v>33</v>
      </c>
      <c r="C20" s="2">
        <v>0.8</v>
      </c>
      <c r="D20" s="2">
        <v>0.4</v>
      </c>
      <c r="E20" s="2">
        <v>0.2</v>
      </c>
      <c r="F20" s="2"/>
      <c r="G20" s="2">
        <v>0.2</v>
      </c>
      <c r="H20" s="2"/>
      <c r="I20" s="2">
        <v>0.4</v>
      </c>
      <c r="J20" s="2">
        <v>0.2</v>
      </c>
      <c r="K20" s="2"/>
      <c r="L20" s="2">
        <v>0.4</v>
      </c>
      <c r="M20" s="2">
        <v>0.2</v>
      </c>
      <c r="N20" s="2"/>
      <c r="O20" s="2">
        <v>0.4</v>
      </c>
      <c r="P20" s="2">
        <v>0.4</v>
      </c>
      <c r="Q20" s="2"/>
      <c r="R20" s="2">
        <f t="shared" si="0"/>
        <v>3.6</v>
      </c>
      <c r="S20" s="8">
        <f t="shared" si="1"/>
        <v>0.6</v>
      </c>
      <c r="T20" s="4">
        <f t="shared" si="2"/>
        <v>3.6</v>
      </c>
      <c r="U20" s="2" t="s">
        <v>41</v>
      </c>
    </row>
    <row r="21" spans="1:21" x14ac:dyDescent="0.25">
      <c r="A21" s="2" t="s">
        <v>35</v>
      </c>
      <c r="B21" s="2" t="s">
        <v>34</v>
      </c>
      <c r="C21" s="2">
        <v>2</v>
      </c>
      <c r="D21" s="2">
        <v>1</v>
      </c>
      <c r="E21" s="2">
        <v>1</v>
      </c>
      <c r="F21" s="2">
        <v>1.4</v>
      </c>
      <c r="G21" s="2">
        <v>1</v>
      </c>
      <c r="H21" s="2">
        <v>0.2</v>
      </c>
      <c r="I21" s="2">
        <v>1</v>
      </c>
      <c r="J21" s="2">
        <v>1.2</v>
      </c>
      <c r="K21" s="2">
        <v>2</v>
      </c>
      <c r="L21" s="2">
        <v>4</v>
      </c>
      <c r="M21" s="2">
        <v>4</v>
      </c>
      <c r="N21" s="2">
        <v>2</v>
      </c>
      <c r="O21" s="2">
        <v>4</v>
      </c>
      <c r="P21" s="2">
        <v>1</v>
      </c>
      <c r="Q21" s="2"/>
      <c r="R21" s="2">
        <f t="shared" si="0"/>
        <v>25.8</v>
      </c>
      <c r="S21" s="8">
        <f t="shared" si="1"/>
        <v>4.3</v>
      </c>
      <c r="T21" s="4">
        <f t="shared" si="2"/>
        <v>25.8</v>
      </c>
      <c r="U21" s="2" t="s">
        <v>41</v>
      </c>
    </row>
    <row r="22" spans="1:21" x14ac:dyDescent="0.25">
      <c r="A22" s="2" t="s">
        <v>37</v>
      </c>
      <c r="B22" s="2" t="s">
        <v>36</v>
      </c>
      <c r="C22" s="2">
        <v>0.4</v>
      </c>
      <c r="D22" s="2">
        <v>0.2</v>
      </c>
      <c r="E22" s="2">
        <v>0.4</v>
      </c>
      <c r="F22" s="2">
        <v>2.8</v>
      </c>
      <c r="G22" s="2">
        <v>0.4</v>
      </c>
      <c r="H22" s="2">
        <v>0.2</v>
      </c>
      <c r="I22" s="2">
        <v>0.2</v>
      </c>
      <c r="J22" s="2">
        <v>0.4</v>
      </c>
      <c r="K22" s="2">
        <v>0.2</v>
      </c>
      <c r="L22" s="2">
        <v>0.8</v>
      </c>
      <c r="M22" s="2">
        <v>0.8</v>
      </c>
      <c r="N22" s="2">
        <v>0.2</v>
      </c>
      <c r="O22" s="2">
        <v>1</v>
      </c>
      <c r="P22" s="2">
        <v>0.2</v>
      </c>
      <c r="Q22" s="2"/>
      <c r="R22" s="2">
        <f t="shared" si="0"/>
        <v>8.1999999999999993</v>
      </c>
      <c r="S22" s="8">
        <f t="shared" si="1"/>
        <v>1.3666666666666665</v>
      </c>
      <c r="T22" s="4">
        <f t="shared" si="2"/>
        <v>8.1999999999999993</v>
      </c>
      <c r="U22" s="2" t="s">
        <v>41</v>
      </c>
    </row>
    <row r="23" spans="1:21" x14ac:dyDescent="0.25">
      <c r="R23" s="6"/>
    </row>
    <row r="24" spans="1:21" x14ac:dyDescent="0.25">
      <c r="B24" t="s">
        <v>46</v>
      </c>
      <c r="R24" s="6"/>
    </row>
    <row r="25" spans="1:21" x14ac:dyDescent="0.25">
      <c r="B25" t="s">
        <v>46</v>
      </c>
      <c r="R25" s="6"/>
    </row>
    <row r="26" spans="1:21" x14ac:dyDescent="0.25">
      <c r="B26" t="s">
        <v>46</v>
      </c>
      <c r="R26" s="6"/>
    </row>
    <row r="27" spans="1:21" x14ac:dyDescent="0.25">
      <c r="B27" t="s">
        <v>46</v>
      </c>
      <c r="R27" s="6"/>
    </row>
    <row r="28" spans="1:21" x14ac:dyDescent="0.25">
      <c r="R28" s="6"/>
    </row>
    <row r="29" spans="1:21" x14ac:dyDescent="0.25">
      <c r="R29" s="6"/>
    </row>
    <row r="30" spans="1:21" x14ac:dyDescent="0.25">
      <c r="R30" s="6"/>
    </row>
    <row r="31" spans="1:21" ht="17.25" x14ac:dyDescent="0.25">
      <c r="A31" s="2"/>
      <c r="B31" s="2" t="s">
        <v>38</v>
      </c>
      <c r="C31" s="2">
        <v>14.5</v>
      </c>
      <c r="D31" s="2">
        <v>6</v>
      </c>
      <c r="E31" s="2">
        <v>120.4</v>
      </c>
      <c r="F31" s="2">
        <v>42</v>
      </c>
      <c r="G31" s="2">
        <v>15.1</v>
      </c>
      <c r="H31" s="2">
        <v>4.7</v>
      </c>
      <c r="I31" s="2">
        <v>5.4</v>
      </c>
      <c r="J31" s="2">
        <v>15.1</v>
      </c>
      <c r="K31" s="2">
        <v>13.6</v>
      </c>
      <c r="L31" s="2">
        <v>39</v>
      </c>
      <c r="M31" s="2">
        <v>39</v>
      </c>
      <c r="N31" s="2">
        <v>15</v>
      </c>
      <c r="O31" s="2">
        <v>25</v>
      </c>
      <c r="P31" s="2">
        <v>8.1999999999999993</v>
      </c>
      <c r="Q31" s="2"/>
      <c r="R31" s="2">
        <f t="shared" si="0"/>
        <v>362.99999999999994</v>
      </c>
      <c r="S31" s="2" t="s">
        <v>39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Z14"/>
  <sheetViews>
    <sheetView tabSelected="1" topLeftCell="H1" zoomScaleNormal="100" zoomScaleSheetLayoutView="100" workbookViewId="0">
      <selection activeCell="L24" sqref="L23:L24"/>
    </sheetView>
    <sheetView topLeftCell="E1" workbookViewId="1"/>
  </sheetViews>
  <sheetFormatPr defaultRowHeight="15" x14ac:dyDescent="0.25"/>
  <cols>
    <col min="2" max="2" width="21.28515625" bestFit="1" customWidth="1"/>
    <col min="3" max="3" width="41.7109375" bestFit="1" customWidth="1"/>
    <col min="4" max="4" width="9" style="22" customWidth="1"/>
    <col min="5" max="5" width="12" customWidth="1"/>
    <col min="6" max="7" width="9.140625" hidden="1" customWidth="1"/>
    <col min="8" max="8" width="9.140625" customWidth="1"/>
    <col min="9" max="9" width="11.140625" style="10" customWidth="1"/>
    <col min="10" max="10" width="8.85546875" style="18" customWidth="1"/>
    <col min="11" max="11" width="15" style="22" customWidth="1"/>
    <col min="12" max="26" width="9.140625" customWidth="1"/>
  </cols>
  <sheetData>
    <row r="1" spans="2:26" x14ac:dyDescent="0.25">
      <c r="B1" s="25" t="s">
        <v>54</v>
      </c>
      <c r="C1" s="17" t="s">
        <v>47</v>
      </c>
      <c r="D1" s="24"/>
      <c r="E1" s="6"/>
      <c r="F1" s="6"/>
      <c r="G1" s="6"/>
      <c r="H1" s="6"/>
      <c r="I1" s="16"/>
      <c r="L1" t="s">
        <v>68</v>
      </c>
      <c r="M1" t="s">
        <v>69</v>
      </c>
      <c r="N1" t="s">
        <v>70</v>
      </c>
    </row>
    <row r="2" spans="2:26" x14ac:dyDescent="0.25">
      <c r="B2" s="2" t="s">
        <v>49</v>
      </c>
      <c r="C2" s="15" t="s">
        <v>53</v>
      </c>
      <c r="D2" s="23">
        <v>9010</v>
      </c>
      <c r="E2" s="19">
        <f t="shared" ref="E2" si="0">SUM(L2:Z2)</f>
        <v>42</v>
      </c>
      <c r="F2" s="19"/>
      <c r="G2" s="19" t="s">
        <v>48</v>
      </c>
      <c r="H2" s="20">
        <v>2263</v>
      </c>
      <c r="I2" s="26">
        <f t="shared" ref="I2" si="1">H2*E2</f>
        <v>95046</v>
      </c>
      <c r="J2" s="21"/>
      <c r="L2" s="55">
        <f>IF((Двери!B$10=Двери!$A$11),2*(Двери!B$24+Двери!B$25)*Двери!B$30/1000,2*(Двери!B$24+(2*Двери!B$25))*Двери!B$30/1000)</f>
        <v>10</v>
      </c>
      <c r="M2" s="52">
        <f>IF(Двери!C$10=Двери!$A$11,2*(Двери!C$24+Двери!C$25)*Двери!C$30/1000,2*(Двери!C$24+(2*Двери!C$25))*Двери!C$30/1000)</f>
        <v>14</v>
      </c>
      <c r="N2" s="52">
        <f>IF(Двери!D$10=Двери!$A$11,2*(Двери!D$24+Двери!D$25)*Двери!D$30/1000,2*(Двери!D$24+(2*Двери!D$25))*Двери!D$30/1000)</f>
        <v>18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8" spans="2:26" x14ac:dyDescent="0.25">
      <c r="H8" t="s">
        <v>134</v>
      </c>
    </row>
    <row r="9" spans="2:26" x14ac:dyDescent="0.25">
      <c r="H9" t="s">
        <v>138</v>
      </c>
    </row>
    <row r="10" spans="2:26" x14ac:dyDescent="0.25">
      <c r="H10" t="s">
        <v>135</v>
      </c>
    </row>
    <row r="12" spans="2:26" x14ac:dyDescent="0.25">
      <c r="H12" t="s">
        <v>136</v>
      </c>
    </row>
    <row r="13" spans="2:26" x14ac:dyDescent="0.25">
      <c r="H13" t="s">
        <v>137</v>
      </c>
    </row>
    <row r="14" spans="2:26" x14ac:dyDescent="0.25">
      <c r="H14" t="s">
        <v>139</v>
      </c>
    </row>
  </sheetData>
  <pageMargins left="0.7" right="0.7" top="0.75" bottom="0.75" header="0.3" footer="0.3"/>
  <pageSetup paperSize="9" scale="31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00" zoomScaleSheetLayoutView="100" workbookViewId="0">
      <selection activeCell="B6" sqref="B6"/>
    </sheetView>
    <sheetView tabSelected="1" workbookViewId="1">
      <selection activeCell="B6" sqref="B6"/>
    </sheetView>
  </sheetViews>
  <sheetFormatPr defaultRowHeight="15" x14ac:dyDescent="0.25"/>
  <cols>
    <col min="1" max="1" width="16" bestFit="1" customWidth="1"/>
    <col min="2" max="2" width="27" customWidth="1"/>
    <col min="3" max="4" width="14.42578125" customWidth="1"/>
    <col min="5" max="7" width="21" bestFit="1" customWidth="1"/>
    <col min="8" max="8" width="49" customWidth="1"/>
    <col min="9" max="9" width="9.140625" customWidth="1"/>
    <col min="10" max="10" width="11.28515625" customWidth="1"/>
    <col min="11" max="11" width="15" customWidth="1"/>
    <col min="12" max="12" width="11.28515625" customWidth="1"/>
    <col min="14" max="14" width="3.42578125" customWidth="1"/>
    <col min="15" max="15" width="15.28515625" customWidth="1"/>
    <col min="16" max="16" width="3.42578125" customWidth="1"/>
  </cols>
  <sheetData>
    <row r="1" spans="1:20" x14ac:dyDescent="0.25">
      <c r="B1" s="22" t="s">
        <v>68</v>
      </c>
      <c r="C1" s="22" t="s">
        <v>69</v>
      </c>
      <c r="D1" t="s">
        <v>71</v>
      </c>
    </row>
    <row r="2" spans="1:20" ht="15.75" thickBot="1" x14ac:dyDescent="0.3">
      <c r="A2" s="37" t="s">
        <v>56</v>
      </c>
      <c r="B2" s="44" t="s">
        <v>57</v>
      </c>
      <c r="C2" s="38" t="s">
        <v>57</v>
      </c>
      <c r="D2" s="38" t="s">
        <v>57</v>
      </c>
      <c r="N2" s="28" t="s">
        <v>73</v>
      </c>
    </row>
    <row r="3" spans="1:20" x14ac:dyDescent="0.25">
      <c r="A3" s="39" t="s">
        <v>58</v>
      </c>
      <c r="B3" s="45"/>
      <c r="C3" s="40"/>
      <c r="D3" s="40"/>
      <c r="L3">
        <f>IF(ISNA(MATCH(Двери!A11,Двери!B10,0)),,CHOOSE(MATCH(Двери!B10,Двери!A15:'Двери'!A16,0)+COUNTIF(Двери!A11:'Двери'!A12,Двери!B10),2*(Двери!B24+B25)*Двери!B30/1000,2*(Двери!B24+(2*Двери!B25)*Двери!B30/1000)))</f>
        <v>0</v>
      </c>
      <c r="N3" s="27" t="s">
        <v>72</v>
      </c>
    </row>
    <row r="4" spans="1:20" x14ac:dyDescent="0.25">
      <c r="A4" s="41" t="s">
        <v>57</v>
      </c>
      <c r="B4" s="46"/>
      <c r="C4" s="42"/>
      <c r="D4" s="42"/>
      <c r="N4" s="29" t="s">
        <v>74</v>
      </c>
    </row>
    <row r="5" spans="1:20" ht="15.75" thickBot="1" x14ac:dyDescent="0.3"/>
    <row r="6" spans="1:20" ht="15.75" customHeight="1" thickBot="1" x14ac:dyDescent="0.3">
      <c r="A6" s="37" t="s">
        <v>89</v>
      </c>
      <c r="B6" s="54" t="s">
        <v>91</v>
      </c>
      <c r="C6" s="38" t="s">
        <v>91</v>
      </c>
      <c r="D6" s="38" t="s">
        <v>91</v>
      </c>
      <c r="R6" s="56" t="s">
        <v>76</v>
      </c>
      <c r="S6" s="57"/>
      <c r="T6" s="58"/>
    </row>
    <row r="7" spans="1:20" ht="15.75" customHeight="1" x14ac:dyDescent="0.25">
      <c r="A7" s="39" t="s">
        <v>90</v>
      </c>
      <c r="B7" s="45"/>
      <c r="C7" s="40"/>
      <c r="D7" s="40"/>
      <c r="R7" s="59"/>
      <c r="S7" s="60"/>
      <c r="T7" s="61"/>
    </row>
    <row r="8" spans="1:20" x14ac:dyDescent="0.25">
      <c r="A8" s="41" t="s">
        <v>91</v>
      </c>
      <c r="B8" s="46"/>
      <c r="C8" s="42"/>
      <c r="D8" s="42"/>
      <c r="R8" s="59"/>
      <c r="S8" s="60"/>
      <c r="T8" s="61"/>
    </row>
    <row r="9" spans="1:20" x14ac:dyDescent="0.25">
      <c r="R9" s="59"/>
      <c r="S9" s="60"/>
      <c r="T9" s="61"/>
    </row>
    <row r="10" spans="1:20" ht="15.75" thickBot="1" x14ac:dyDescent="0.3">
      <c r="A10" s="37" t="s">
        <v>92</v>
      </c>
      <c r="B10" s="44" t="s">
        <v>93</v>
      </c>
      <c r="C10" s="38" t="s">
        <v>93</v>
      </c>
      <c r="D10" s="38" t="s">
        <v>93</v>
      </c>
      <c r="R10" s="59"/>
      <c r="S10" s="60"/>
      <c r="T10" s="61"/>
    </row>
    <row r="11" spans="1:20" x14ac:dyDescent="0.25">
      <c r="A11" s="39" t="s">
        <v>114</v>
      </c>
      <c r="B11" s="45"/>
      <c r="C11" s="40"/>
      <c r="D11" s="40"/>
      <c r="R11" s="59"/>
      <c r="S11" s="60"/>
      <c r="T11" s="61"/>
    </row>
    <row r="12" spans="1:20" x14ac:dyDescent="0.25">
      <c r="A12" s="41" t="s">
        <v>93</v>
      </c>
      <c r="B12" s="46"/>
      <c r="C12" s="42"/>
      <c r="D12" s="42"/>
      <c r="R12" s="59"/>
      <c r="S12" s="60"/>
      <c r="T12" s="61"/>
    </row>
    <row r="13" spans="1:20" x14ac:dyDescent="0.25">
      <c r="R13" s="59"/>
      <c r="S13" s="60"/>
      <c r="T13" s="61"/>
    </row>
    <row r="14" spans="1:20" ht="15.75" thickBot="1" x14ac:dyDescent="0.3">
      <c r="A14" s="37" t="s">
        <v>28</v>
      </c>
      <c r="B14" s="44" t="s">
        <v>94</v>
      </c>
      <c r="C14" s="38" t="s">
        <v>94</v>
      </c>
      <c r="D14" s="38" t="s">
        <v>94</v>
      </c>
      <c r="R14" s="59"/>
      <c r="S14" s="60"/>
      <c r="T14" s="61"/>
    </row>
    <row r="15" spans="1:20" x14ac:dyDescent="0.25">
      <c r="A15" s="39" t="s">
        <v>94</v>
      </c>
      <c r="B15" s="45"/>
      <c r="C15" s="40"/>
      <c r="D15" s="40"/>
      <c r="R15" s="59"/>
      <c r="S15" s="60"/>
      <c r="T15" s="61"/>
    </row>
    <row r="16" spans="1:20" x14ac:dyDescent="0.25">
      <c r="A16" s="41" t="s">
        <v>95</v>
      </c>
      <c r="B16" s="46"/>
      <c r="C16" s="42"/>
      <c r="D16" s="42"/>
      <c r="R16" s="59"/>
      <c r="S16" s="60"/>
      <c r="T16" s="61"/>
    </row>
    <row r="17" spans="1:20" x14ac:dyDescent="0.25">
      <c r="R17" s="59"/>
      <c r="S17" s="60"/>
      <c r="T17" s="61"/>
    </row>
    <row r="18" spans="1:20" ht="15.75" thickBot="1" x14ac:dyDescent="0.3">
      <c r="A18" s="37" t="s">
        <v>59</v>
      </c>
      <c r="B18" s="44" t="s">
        <v>96</v>
      </c>
      <c r="C18" s="38" t="s">
        <v>9</v>
      </c>
      <c r="D18" s="38" t="s">
        <v>9</v>
      </c>
      <c r="R18" s="59"/>
      <c r="S18" s="60"/>
      <c r="T18" s="61"/>
    </row>
    <row r="19" spans="1:20" x14ac:dyDescent="0.25">
      <c r="A19" s="39" t="s">
        <v>96</v>
      </c>
      <c r="B19" s="45"/>
      <c r="C19" s="40"/>
      <c r="D19" s="40"/>
      <c r="R19" s="59"/>
      <c r="S19" s="60"/>
      <c r="T19" s="61"/>
    </row>
    <row r="20" spans="1:20" x14ac:dyDescent="0.25">
      <c r="A20" s="41" t="s">
        <v>60</v>
      </c>
      <c r="B20" s="46"/>
      <c r="C20" s="42"/>
      <c r="D20" s="42"/>
      <c r="R20" s="59"/>
      <c r="S20" s="60"/>
      <c r="T20" s="61"/>
    </row>
    <row r="21" spans="1:20" x14ac:dyDescent="0.25">
      <c r="R21" s="59"/>
      <c r="S21" s="60"/>
      <c r="T21" s="61"/>
    </row>
    <row r="22" spans="1:20" x14ac:dyDescent="0.25">
      <c r="R22" s="59"/>
      <c r="S22" s="60"/>
      <c r="T22" s="61"/>
    </row>
    <row r="23" spans="1:20" x14ac:dyDescent="0.25">
      <c r="B23" s="22" t="s">
        <v>68</v>
      </c>
      <c r="C23" s="22" t="s">
        <v>69</v>
      </c>
      <c r="D23" t="s">
        <v>71</v>
      </c>
      <c r="R23" s="59"/>
      <c r="S23" s="60"/>
      <c r="T23" s="61"/>
    </row>
    <row r="24" spans="1:20" x14ac:dyDescent="0.25">
      <c r="A24" s="2" t="s">
        <v>50</v>
      </c>
      <c r="B24" s="2">
        <v>1000</v>
      </c>
      <c r="C24" s="2">
        <v>1000</v>
      </c>
      <c r="D24" s="2">
        <v>1000</v>
      </c>
      <c r="R24" s="59"/>
      <c r="S24" s="60"/>
      <c r="T24" s="61"/>
    </row>
    <row r="25" spans="1:20" x14ac:dyDescent="0.25">
      <c r="A25" s="2" t="s">
        <v>51</v>
      </c>
      <c r="B25" s="2">
        <v>2000</v>
      </c>
      <c r="C25" s="2">
        <v>3000</v>
      </c>
      <c r="D25" s="2">
        <v>4000</v>
      </c>
      <c r="R25" s="59"/>
      <c r="S25" s="60"/>
      <c r="T25" s="61"/>
    </row>
    <row r="26" spans="1:20" x14ac:dyDescent="0.25">
      <c r="A26" s="2" t="s">
        <v>64</v>
      </c>
      <c r="B26" s="43" t="s">
        <v>66</v>
      </c>
      <c r="C26" s="43" t="s">
        <v>61</v>
      </c>
      <c r="D26" s="43" t="s">
        <v>63</v>
      </c>
    </row>
    <row r="27" spans="1:20" x14ac:dyDescent="0.25">
      <c r="A27" s="2" t="s">
        <v>52</v>
      </c>
      <c r="B27" s="32">
        <v>1</v>
      </c>
      <c r="C27" s="32">
        <v>1</v>
      </c>
      <c r="D27" s="32">
        <v>1</v>
      </c>
    </row>
    <row r="28" spans="1:20" x14ac:dyDescent="0.25">
      <c r="A28" s="5" t="s">
        <v>67</v>
      </c>
      <c r="B28" s="31">
        <f>IF(B27=1,800,0)</f>
        <v>800</v>
      </c>
      <c r="C28" s="31">
        <f t="shared" ref="C28:D28" si="0">IF(C27=1,800,0)</f>
        <v>800</v>
      </c>
      <c r="D28" s="31">
        <f t="shared" si="0"/>
        <v>800</v>
      </c>
    </row>
    <row r="29" spans="1:20" x14ac:dyDescent="0.25">
      <c r="A29" s="5" t="s">
        <v>64</v>
      </c>
      <c r="B29" s="43" t="s">
        <v>55</v>
      </c>
      <c r="C29" s="43" t="s">
        <v>62</v>
      </c>
      <c r="D29" s="43" t="s">
        <v>65</v>
      </c>
    </row>
    <row r="30" spans="1:20" x14ac:dyDescent="0.25">
      <c r="A30" s="2" t="s">
        <v>75</v>
      </c>
      <c r="B30" s="33">
        <v>1</v>
      </c>
      <c r="C30" s="2">
        <v>1</v>
      </c>
      <c r="D30" s="2">
        <v>1</v>
      </c>
    </row>
    <row r="32" spans="1:20" ht="15.75" thickBot="1" x14ac:dyDescent="0.3"/>
    <row r="33" spans="1:1" x14ac:dyDescent="0.25">
      <c r="A33" s="35" t="s">
        <v>52</v>
      </c>
    </row>
    <row r="34" spans="1:1" x14ac:dyDescent="0.25">
      <c r="A34" s="36">
        <v>1</v>
      </c>
    </row>
    <row r="35" spans="1:1" ht="15.75" thickBot="1" x14ac:dyDescent="0.3">
      <c r="A35" s="30">
        <v>0</v>
      </c>
    </row>
  </sheetData>
  <mergeCells count="1">
    <mergeCell ref="R6:T25"/>
  </mergeCells>
  <dataValidations count="6">
    <dataValidation type="list" allowBlank="1" showInputMessage="1" showErrorMessage="1" sqref="B2:D2">
      <formula1>$A$3:$A$4</formula1>
    </dataValidation>
    <dataValidation type="list" allowBlank="1" showInputMessage="1" showErrorMessage="1" sqref="B18:D18">
      <formula1>$A$19:$A$20</formula1>
    </dataValidation>
    <dataValidation type="list" allowBlank="1" showInputMessage="1" showErrorMessage="1" sqref="A7:A8 B6:D6">
      <formula1>$A$7:$A$8</formula1>
    </dataValidation>
    <dataValidation type="list" allowBlank="1" showInputMessage="1" showErrorMessage="1" sqref="B10:D10">
      <formula1>$A$11:$A$12</formula1>
    </dataValidation>
    <dataValidation type="list" allowBlank="1" showInputMessage="1" showErrorMessage="1" sqref="B14:D14 A12">
      <formula1>$A$15:$A$16</formula1>
    </dataValidation>
    <dataValidation type="list" allowBlank="1" showInputMessage="1" showErrorMessage="1" sqref="B27:D27">
      <formula1>$A$34:$A$35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Список!#REF!</xm:f>
          </x14:formula1>
          <xm:sqref>B29:D29</xm:sqref>
        </x14:dataValidation>
        <x14:dataValidation type="list" allowBlank="1" showInputMessage="1" showErrorMessage="1">
          <x14:formula1>
            <xm:f>Список!#REF!</xm:f>
          </x14:formula1>
          <xm:sqref>B26:D26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opLeftCell="A15" workbookViewId="0">
      <selection activeCell="B38" sqref="B38"/>
    </sheetView>
    <sheetView workbookViewId="1"/>
  </sheetViews>
  <sheetFormatPr defaultRowHeight="15" x14ac:dyDescent="0.25"/>
  <cols>
    <col min="1" max="1" width="18.7109375" customWidth="1"/>
  </cols>
  <sheetData>
    <row r="1" spans="1:36" x14ac:dyDescent="0.25">
      <c r="B1" s="62" t="s">
        <v>77</v>
      </c>
      <c r="C1" s="62"/>
      <c r="D1" s="62"/>
      <c r="E1" s="62"/>
      <c r="F1" s="63" t="s">
        <v>78</v>
      </c>
      <c r="G1" s="63"/>
      <c r="H1" s="63"/>
      <c r="I1" s="64" t="s">
        <v>79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</row>
    <row r="2" spans="1:36" s="65" customFormat="1" x14ac:dyDescent="0.25">
      <c r="A2" s="65" t="s">
        <v>80</v>
      </c>
    </row>
    <row r="4" spans="1:36" x14ac:dyDescent="0.25">
      <c r="A4" t="s">
        <v>81</v>
      </c>
    </row>
    <row r="5" spans="1:36" x14ac:dyDescent="0.25">
      <c r="A5">
        <v>1</v>
      </c>
      <c r="B5" t="s">
        <v>82</v>
      </c>
    </row>
    <row r="6" spans="1:36" x14ac:dyDescent="0.25">
      <c r="A6">
        <v>2</v>
      </c>
      <c r="B6" t="s">
        <v>83</v>
      </c>
    </row>
    <row r="7" spans="1:36" x14ac:dyDescent="0.25">
      <c r="A7">
        <v>3</v>
      </c>
      <c r="B7" t="s">
        <v>84</v>
      </c>
    </row>
    <row r="8" spans="1:36" x14ac:dyDescent="0.25">
      <c r="A8">
        <v>4</v>
      </c>
      <c r="B8" t="s">
        <v>85</v>
      </c>
    </row>
    <row r="9" spans="1:36" x14ac:dyDescent="0.25">
      <c r="B9" s="34" t="s">
        <v>86</v>
      </c>
    </row>
    <row r="10" spans="1:36" x14ac:dyDescent="0.25">
      <c r="B10" s="34" t="s">
        <v>87</v>
      </c>
    </row>
    <row r="12" spans="1:36" x14ac:dyDescent="0.25">
      <c r="B12" s="12" t="s">
        <v>88</v>
      </c>
    </row>
    <row r="15" spans="1:36" x14ac:dyDescent="0.25">
      <c r="A15" s="49" t="s">
        <v>97</v>
      </c>
      <c r="B15" s="47" t="s">
        <v>98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</row>
    <row r="16" spans="1:36" x14ac:dyDescent="0.25">
      <c r="A16" s="49" t="s">
        <v>99</v>
      </c>
      <c r="B16" s="47" t="s">
        <v>100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</row>
    <row r="17" spans="1:2" x14ac:dyDescent="0.25">
      <c r="A17" s="49" t="s">
        <v>101</v>
      </c>
      <c r="B17" s="47" t="s">
        <v>102</v>
      </c>
    </row>
    <row r="18" spans="1:2" x14ac:dyDescent="0.25">
      <c r="A18" s="47"/>
      <c r="B18" s="47" t="s">
        <v>103</v>
      </c>
    </row>
    <row r="19" spans="1:2" x14ac:dyDescent="0.25">
      <c r="A19" s="47"/>
      <c r="B19" s="47" t="s">
        <v>104</v>
      </c>
    </row>
    <row r="20" spans="1:2" x14ac:dyDescent="0.25">
      <c r="A20" s="47"/>
      <c r="B20" s="48" t="s">
        <v>105</v>
      </c>
    </row>
    <row r="21" spans="1:2" x14ac:dyDescent="0.25">
      <c r="A21" s="47" t="s">
        <v>106</v>
      </c>
      <c r="B21" s="47" t="s">
        <v>107</v>
      </c>
    </row>
    <row r="22" spans="1:2" x14ac:dyDescent="0.25">
      <c r="A22" s="50" t="s">
        <v>108</v>
      </c>
      <c r="B22" s="47" t="s">
        <v>109</v>
      </c>
    </row>
    <row r="23" spans="1:2" x14ac:dyDescent="0.25">
      <c r="A23" s="47" t="s">
        <v>110</v>
      </c>
      <c r="B23" s="47" t="s">
        <v>111</v>
      </c>
    </row>
    <row r="24" spans="1:2" x14ac:dyDescent="0.25">
      <c r="A24" s="47" t="s">
        <v>112</v>
      </c>
      <c r="B24" s="47" t="s">
        <v>113</v>
      </c>
    </row>
    <row r="25" spans="1:2" s="51" customFormat="1" ht="15.75" thickBot="1" x14ac:dyDescent="0.3"/>
    <row r="26" spans="1:2" ht="15.75" thickTop="1" x14ac:dyDescent="0.25"/>
    <row r="27" spans="1:2" x14ac:dyDescent="0.25">
      <c r="A27" t="s">
        <v>115</v>
      </c>
    </row>
    <row r="28" spans="1:2" x14ac:dyDescent="0.25">
      <c r="A28" t="s">
        <v>122</v>
      </c>
    </row>
    <row r="29" spans="1:2" x14ac:dyDescent="0.25">
      <c r="A29" t="s">
        <v>123</v>
      </c>
    </row>
    <row r="30" spans="1:2" x14ac:dyDescent="0.25">
      <c r="A30" s="47" t="s">
        <v>116</v>
      </c>
    </row>
    <row r="31" spans="1:2" x14ac:dyDescent="0.25">
      <c r="A31" s="47" t="s">
        <v>117</v>
      </c>
    </row>
    <row r="32" spans="1:2" x14ac:dyDescent="0.25">
      <c r="A32" t="s">
        <v>118</v>
      </c>
    </row>
    <row r="33" spans="1:5" x14ac:dyDescent="0.25">
      <c r="A33" t="s">
        <v>119</v>
      </c>
    </row>
    <row r="34" spans="1:5" x14ac:dyDescent="0.25">
      <c r="A34" t="s">
        <v>120</v>
      </c>
    </row>
    <row r="35" spans="1:5" x14ac:dyDescent="0.25">
      <c r="A35" t="s">
        <v>121</v>
      </c>
    </row>
    <row r="37" spans="1:5" x14ac:dyDescent="0.25">
      <c r="A37" s="53" t="s">
        <v>130</v>
      </c>
    </row>
    <row r="38" spans="1:5" x14ac:dyDescent="0.25">
      <c r="A38" s="53" t="s">
        <v>131</v>
      </c>
    </row>
    <row r="39" spans="1:5" x14ac:dyDescent="0.25">
      <c r="A39" s="53" t="s">
        <v>132</v>
      </c>
    </row>
    <row r="40" spans="1:5" x14ac:dyDescent="0.25">
      <c r="A40" s="53" t="s">
        <v>133</v>
      </c>
    </row>
    <row r="41" spans="1:5" x14ac:dyDescent="0.25">
      <c r="A41" s="47"/>
    </row>
    <row r="42" spans="1:5" x14ac:dyDescent="0.25">
      <c r="A42" s="47" t="s">
        <v>129</v>
      </c>
    </row>
    <row r="43" spans="1:5" x14ac:dyDescent="0.25">
      <c r="A43" t="s">
        <v>126</v>
      </c>
      <c r="B43" s="48" t="s">
        <v>128</v>
      </c>
      <c r="E43" s="47" t="s">
        <v>124</v>
      </c>
    </row>
    <row r="44" spans="1:5" x14ac:dyDescent="0.25">
      <c r="A44" t="s">
        <v>127</v>
      </c>
      <c r="E44" s="47" t="s">
        <v>125</v>
      </c>
    </row>
  </sheetData>
  <mergeCells count="4">
    <mergeCell ref="B1:E1"/>
    <mergeCell ref="F1:H1"/>
    <mergeCell ref="I1:AJ1"/>
    <mergeCell ref="A2:XFD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M28" sqref="M28"/>
    </sheetView>
    <sheetView workbookViewId="1"/>
  </sheetViews>
  <sheetFormatPr defaultRowHeight="15" x14ac:dyDescent="0.25"/>
  <cols>
    <col min="4" max="4" width="3.140625" customWidth="1"/>
    <col min="5" max="5" width="3.42578125" customWidth="1"/>
    <col min="6" max="6" width="6" customWidth="1"/>
    <col min="7" max="7" width="3.42578125" customWidth="1"/>
    <col min="8" max="8" width="3.28515625" customWidth="1"/>
    <col min="9" max="9" width="6.7109375" customWidth="1"/>
    <col min="10" max="11" width="3.140625" customWidth="1"/>
  </cols>
  <sheetData>
    <row r="1" spans="1:11" x14ac:dyDescent="0.25">
      <c r="A1">
        <v>10</v>
      </c>
      <c r="B1" s="47">
        <v>20</v>
      </c>
    </row>
    <row r="2" spans="1:11" x14ac:dyDescent="0.25">
      <c r="A2">
        <v>11</v>
      </c>
      <c r="B2" s="47">
        <v>21</v>
      </c>
    </row>
    <row r="3" spans="1:11" x14ac:dyDescent="0.25">
      <c r="A3">
        <v>12</v>
      </c>
      <c r="B3" s="47">
        <v>22</v>
      </c>
    </row>
    <row r="4" spans="1:11" x14ac:dyDescent="0.25">
      <c r="A4" s="47">
        <v>13</v>
      </c>
      <c r="B4" s="47">
        <v>23</v>
      </c>
    </row>
    <row r="5" spans="1:11" x14ac:dyDescent="0.25">
      <c r="A5" s="47">
        <v>14</v>
      </c>
      <c r="B5" s="47">
        <v>24</v>
      </c>
    </row>
    <row r="6" spans="1:11" x14ac:dyDescent="0.25">
      <c r="A6" s="47">
        <v>15</v>
      </c>
      <c r="B6" s="47">
        <v>25</v>
      </c>
    </row>
    <row r="7" spans="1:11" x14ac:dyDescent="0.25">
      <c r="A7" s="47"/>
      <c r="B7" s="47"/>
    </row>
    <row r="8" spans="1:11" x14ac:dyDescent="0.25">
      <c r="A8" s="47"/>
      <c r="B8" s="47"/>
    </row>
    <row r="12" spans="1:11" x14ac:dyDescent="0.25">
      <c r="B12" s="47"/>
      <c r="D12">
        <f>$A$1</f>
        <v>10</v>
      </c>
      <c r="E12" s="47">
        <f>$A$1</f>
        <v>10</v>
      </c>
      <c r="G12">
        <f>A$1</f>
        <v>10</v>
      </c>
      <c r="H12" s="47">
        <f>B$1</f>
        <v>20</v>
      </c>
      <c r="J12">
        <f>$A1</f>
        <v>10</v>
      </c>
      <c r="K12" s="47">
        <f>$A1</f>
        <v>10</v>
      </c>
    </row>
    <row r="13" spans="1:11" x14ac:dyDescent="0.25">
      <c r="A13" s="47"/>
      <c r="B13" s="47"/>
      <c r="D13" s="47">
        <f t="shared" ref="D13:E17" si="0">$A$1</f>
        <v>10</v>
      </c>
      <c r="E13" s="47">
        <f t="shared" si="0"/>
        <v>10</v>
      </c>
      <c r="G13" s="47">
        <f t="shared" ref="G13:H17" si="1">A$1</f>
        <v>10</v>
      </c>
      <c r="H13" s="47">
        <f t="shared" si="1"/>
        <v>20</v>
      </c>
      <c r="J13" s="47">
        <f t="shared" ref="J13:K17" si="2">$A2</f>
        <v>11</v>
      </c>
      <c r="K13" s="47">
        <f t="shared" si="2"/>
        <v>11</v>
      </c>
    </row>
    <row r="14" spans="1:11" x14ac:dyDescent="0.25">
      <c r="A14" s="47"/>
      <c r="B14" s="47"/>
      <c r="D14" s="47">
        <f t="shared" si="0"/>
        <v>10</v>
      </c>
      <c r="E14" s="47">
        <f t="shared" si="0"/>
        <v>10</v>
      </c>
      <c r="G14" s="47">
        <f t="shared" si="1"/>
        <v>10</v>
      </c>
      <c r="H14" s="47">
        <f t="shared" si="1"/>
        <v>20</v>
      </c>
      <c r="J14" s="47">
        <f t="shared" si="2"/>
        <v>12</v>
      </c>
      <c r="K14" s="47">
        <f t="shared" si="2"/>
        <v>12</v>
      </c>
    </row>
    <row r="15" spans="1:11" x14ac:dyDescent="0.25">
      <c r="A15" s="47"/>
      <c r="B15" s="47"/>
      <c r="D15" s="47">
        <f t="shared" si="0"/>
        <v>10</v>
      </c>
      <c r="E15" s="47">
        <f t="shared" si="0"/>
        <v>10</v>
      </c>
      <c r="G15" s="47">
        <f t="shared" si="1"/>
        <v>10</v>
      </c>
      <c r="H15" s="47">
        <f t="shared" si="1"/>
        <v>20</v>
      </c>
      <c r="J15" s="47">
        <f t="shared" si="2"/>
        <v>13</v>
      </c>
      <c r="K15" s="47">
        <f t="shared" si="2"/>
        <v>13</v>
      </c>
    </row>
    <row r="16" spans="1:11" x14ac:dyDescent="0.25">
      <c r="A16" s="47"/>
      <c r="B16" s="47"/>
      <c r="D16" s="47">
        <f t="shared" si="0"/>
        <v>10</v>
      </c>
      <c r="E16" s="47">
        <f t="shared" si="0"/>
        <v>10</v>
      </c>
      <c r="G16" s="47">
        <f t="shared" si="1"/>
        <v>10</v>
      </c>
      <c r="H16" s="47">
        <f t="shared" si="1"/>
        <v>20</v>
      </c>
      <c r="J16" s="47">
        <f t="shared" si="2"/>
        <v>14</v>
      </c>
      <c r="K16" s="47">
        <f t="shared" si="2"/>
        <v>14</v>
      </c>
    </row>
    <row r="17" spans="1:13" x14ac:dyDescent="0.25">
      <c r="A17" s="47"/>
      <c r="B17" s="47"/>
      <c r="D17" s="47">
        <f t="shared" si="0"/>
        <v>10</v>
      </c>
      <c r="E17" s="47">
        <f t="shared" si="0"/>
        <v>10</v>
      </c>
      <c r="G17" s="47">
        <f t="shared" si="1"/>
        <v>10</v>
      </c>
      <c r="H17" s="47">
        <f t="shared" si="1"/>
        <v>20</v>
      </c>
      <c r="J17" s="47">
        <f t="shared" si="2"/>
        <v>15</v>
      </c>
      <c r="K17" s="47">
        <f t="shared" si="2"/>
        <v>15</v>
      </c>
    </row>
    <row r="18" spans="1:13" x14ac:dyDescent="0.25">
      <c r="A18" s="47"/>
      <c r="B18" s="47"/>
      <c r="D18" s="47"/>
      <c r="E18" s="47"/>
      <c r="G18" s="47"/>
      <c r="H18" s="47"/>
      <c r="J18" s="47"/>
      <c r="K18" s="47"/>
    </row>
    <row r="19" spans="1:13" x14ac:dyDescent="0.25">
      <c r="A19" s="47"/>
      <c r="B19" s="47"/>
      <c r="D19" s="47"/>
      <c r="E19" s="47"/>
      <c r="G19" s="47"/>
      <c r="H19" s="47"/>
      <c r="J19" s="47"/>
      <c r="K19" s="47"/>
    </row>
    <row r="24" spans="1:13" x14ac:dyDescent="0.25">
      <c r="F24">
        <f>B$6</f>
        <v>25</v>
      </c>
      <c r="G24" s="47">
        <f t="shared" ref="G24:L24" si="3">C$6</f>
        <v>0</v>
      </c>
      <c r="H24" s="47">
        <f t="shared" si="3"/>
        <v>0</v>
      </c>
      <c r="I24" s="47">
        <f t="shared" si="3"/>
        <v>0</v>
      </c>
      <c r="J24" s="47">
        <f t="shared" si="3"/>
        <v>0</v>
      </c>
      <c r="K24" s="47">
        <f t="shared" si="3"/>
        <v>0</v>
      </c>
      <c r="L24" s="47">
        <f t="shared" si="3"/>
        <v>0</v>
      </c>
    </row>
    <row r="25" spans="1:13" x14ac:dyDescent="0.25">
      <c r="F25" s="47">
        <f t="shared" ref="F25:F29" si="4">B$6</f>
        <v>25</v>
      </c>
    </row>
    <row r="26" spans="1:13" x14ac:dyDescent="0.25">
      <c r="F26" s="47">
        <f t="shared" si="4"/>
        <v>25</v>
      </c>
      <c r="I26">
        <f>$B$6</f>
        <v>25</v>
      </c>
      <c r="J26" s="47">
        <f t="shared" ref="J26:L26" si="5">$B$6</f>
        <v>25</v>
      </c>
      <c r="K26" s="47">
        <f t="shared" si="5"/>
        <v>25</v>
      </c>
      <c r="L26" s="47">
        <f t="shared" si="5"/>
        <v>25</v>
      </c>
    </row>
    <row r="27" spans="1:13" x14ac:dyDescent="0.25">
      <c r="F27" s="47">
        <f t="shared" si="4"/>
        <v>25</v>
      </c>
      <c r="I27" s="47">
        <f t="shared" ref="I27:I29" si="6">$B$6</f>
        <v>25</v>
      </c>
    </row>
    <row r="28" spans="1:13" x14ac:dyDescent="0.25">
      <c r="F28" s="47">
        <f t="shared" si="4"/>
        <v>25</v>
      </c>
      <c r="I28" s="47">
        <f t="shared" si="6"/>
        <v>25</v>
      </c>
      <c r="K28">
        <f>$B6</f>
        <v>25</v>
      </c>
      <c r="L28" s="47">
        <f t="shared" ref="L28:M28" si="7">$B6</f>
        <v>25</v>
      </c>
      <c r="M28" s="47">
        <f t="shared" si="7"/>
        <v>25</v>
      </c>
    </row>
    <row r="29" spans="1:13" x14ac:dyDescent="0.25">
      <c r="F29" s="47">
        <f t="shared" si="4"/>
        <v>25</v>
      </c>
      <c r="I29" s="47">
        <f t="shared" si="6"/>
        <v>25</v>
      </c>
      <c r="K29" s="47">
        <f>$B7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Оконно дверная система АлПроф</vt:lpstr>
      <vt:lpstr>Список</vt:lpstr>
      <vt:lpstr>Двери</vt:lpstr>
      <vt:lpstr>Вопросы</vt:lpstr>
      <vt:lpstr>Лист1</vt:lpstr>
    </vt:vector>
  </TitlesOfParts>
  <Company>Firebolt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Конструктор</cp:lastModifiedBy>
  <cp:lastPrinted>2013-01-29T10:17:30Z</cp:lastPrinted>
  <dcterms:created xsi:type="dcterms:W3CDTF">2011-09-30T08:58:39Z</dcterms:created>
  <dcterms:modified xsi:type="dcterms:W3CDTF">2013-02-07T11:22:18Z</dcterms:modified>
</cp:coreProperties>
</file>