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15" yWindow="-15" windowWidth="12165" windowHeight="11970" tabRatio="363" firstSheet="1" activeTab="1"/>
  </bookViews>
  <sheets>
    <sheet name="из 11" sheetId="25" r:id="rId1"/>
    <sheet name="январь" sheetId="68" r:id="rId2"/>
  </sheets>
  <calcPr calcId="144525"/>
</workbook>
</file>

<file path=xl/calcChain.xml><?xml version="1.0" encoding="utf-8"?>
<calcChain xmlns="http://schemas.openxmlformats.org/spreadsheetml/2006/main">
  <c r="S29" i="68" l="1"/>
  <c r="S30" i="68" l="1"/>
  <c r="B6" i="68"/>
  <c r="B7" i="68" s="1"/>
  <c r="B8" i="68" s="1"/>
  <c r="B9" i="68" s="1"/>
  <c r="B10" i="68" s="1"/>
  <c r="B11" i="68" s="1"/>
  <c r="B12" i="68" s="1"/>
  <c r="B13" i="68" s="1"/>
  <c r="B14" i="68" s="1"/>
  <c r="B15" i="68" s="1"/>
  <c r="B16" i="68" s="1"/>
  <c r="B17" i="68" s="1"/>
  <c r="B18" i="68" s="1"/>
  <c r="B19" i="68" s="1"/>
  <c r="B20" i="68" s="1"/>
  <c r="B21" i="68" s="1"/>
  <c r="B22" i="68" s="1"/>
  <c r="B23" i="68" s="1"/>
  <c r="B24" i="68" s="1"/>
  <c r="T50" i="25" l="1"/>
  <c r="T49" i="25" s="1"/>
  <c r="T48" i="25" s="1"/>
  <c r="T47" i="25" s="1"/>
  <c r="T46" i="25" s="1"/>
  <c r="T45" i="25" s="1"/>
  <c r="T44" i="25" s="1"/>
  <c r="T43" i="25" s="1"/>
  <c r="T42" i="25" s="1"/>
  <c r="T41" i="25" s="1"/>
  <c r="M50" i="25" l="1"/>
  <c r="M49" i="25" s="1"/>
  <c r="M48" i="25" s="1"/>
  <c r="M47" i="25" s="1"/>
  <c r="M46" i="25" s="1"/>
  <c r="M45" i="25" s="1"/>
  <c r="M44" i="25" s="1"/>
  <c r="M43" i="25" s="1"/>
  <c r="M42" i="25" s="1"/>
  <c r="M41" i="25" s="1"/>
  <c r="L40" i="25"/>
  <c r="M40" i="25" l="1"/>
  <c r="O40" i="25" s="1"/>
  <c r="F50" i="25" l="1"/>
  <c r="F49" i="25" s="1"/>
  <c r="F48" i="25" s="1"/>
  <c r="F47" i="25" s="1"/>
  <c r="F46" i="25" s="1"/>
  <c r="F45" i="25" s="1"/>
  <c r="F44" i="25" s="1"/>
  <c r="F43" i="25" s="1"/>
  <c r="F42" i="25" s="1"/>
  <c r="E40" i="25"/>
  <c r="L36" i="25" l="1"/>
  <c r="E27" i="25" l="1"/>
  <c r="G27" i="25" s="1"/>
  <c r="F27" i="25" l="1"/>
  <c r="I29" i="25" s="1"/>
  <c r="F29" i="25" l="1"/>
  <c r="F30" i="25" s="1"/>
  <c r="F31" i="25" s="1"/>
  <c r="F32" i="25" s="1"/>
  <c r="F33" i="25" s="1"/>
  <c r="F34" i="25" s="1"/>
  <c r="F35" i="25" s="1"/>
  <c r="F36" i="25" s="1"/>
  <c r="F37" i="25" s="1"/>
  <c r="F38" i="25" s="1"/>
  <c r="N5" i="25"/>
  <c r="M5" i="25" s="1"/>
  <c r="L5" i="25" s="1"/>
  <c r="P5" i="25"/>
  <c r="Q5" i="25" s="1"/>
  <c r="T5" i="25"/>
  <c r="U5" i="25"/>
  <c r="V5" i="25" s="1"/>
  <c r="W5" i="25" s="1"/>
  <c r="X5" i="25" s="1"/>
  <c r="Y5" i="25" s="1"/>
  <c r="E6" i="25"/>
  <c r="F6" i="25" s="1"/>
  <c r="N6" i="25"/>
  <c r="M6" i="25" s="1"/>
  <c r="L6" i="25" s="1"/>
  <c r="P6" i="25"/>
  <c r="Q6" i="25" s="1"/>
  <c r="S6" i="25"/>
  <c r="T6" i="25" s="1"/>
  <c r="U6" i="25" s="1"/>
  <c r="V6" i="25" s="1"/>
  <c r="W6" i="25" s="1"/>
  <c r="X6" i="25" s="1"/>
  <c r="Y6" i="25" s="1"/>
  <c r="E7" i="25"/>
  <c r="F7" i="25" s="1"/>
  <c r="N7" i="25"/>
  <c r="M7" i="25" s="1"/>
  <c r="L7" i="25" s="1"/>
  <c r="P7" i="25"/>
  <c r="Q7" i="25" s="1"/>
  <c r="E8" i="25"/>
  <c r="F8" i="25" s="1"/>
  <c r="N8" i="25"/>
  <c r="M8" i="25" s="1"/>
  <c r="L8" i="25" s="1"/>
  <c r="P8" i="25"/>
  <c r="Q8" i="25" s="1"/>
  <c r="E9" i="25"/>
  <c r="F9" i="25" s="1"/>
  <c r="N9" i="25"/>
  <c r="M9" i="25" s="1"/>
  <c r="L9" i="25" s="1"/>
  <c r="P9" i="25"/>
  <c r="Q9" i="25" s="1"/>
  <c r="E10" i="25"/>
  <c r="F10" i="25" s="1"/>
  <c r="N10" i="25"/>
  <c r="M10" i="25" s="1"/>
  <c r="L10" i="25" s="1"/>
  <c r="P10" i="25"/>
  <c r="Q10" i="25" s="1"/>
  <c r="E11" i="25"/>
  <c r="F11" i="25" s="1"/>
  <c r="N11" i="25"/>
  <c r="M11" i="25" s="1"/>
  <c r="L11" i="25" s="1"/>
  <c r="P11" i="25"/>
  <c r="Q11" i="25" s="1"/>
  <c r="E12" i="25"/>
  <c r="F12" i="25" s="1"/>
  <c r="N12" i="25"/>
  <c r="M12" i="25" s="1"/>
  <c r="L12" i="25" s="1"/>
  <c r="P12" i="25"/>
  <c r="Q12" i="25" s="1"/>
  <c r="E13" i="25"/>
  <c r="F13" i="25" s="1"/>
  <c r="N13" i="25"/>
  <c r="M13" i="25" s="1"/>
  <c r="L13" i="25" s="1"/>
  <c r="P13" i="25"/>
  <c r="Q13" i="25" s="1"/>
  <c r="E14" i="25"/>
  <c r="F14" i="25" s="1"/>
  <c r="N14" i="25"/>
  <c r="M14" i="25" s="1"/>
  <c r="L14" i="25" s="1"/>
  <c r="P14" i="25"/>
  <c r="Q14" i="25" s="1"/>
  <c r="E15" i="25"/>
  <c r="F15" i="25" s="1"/>
  <c r="N15" i="25"/>
  <c r="M15" i="25" s="1"/>
  <c r="L15" i="25" s="1"/>
  <c r="P15" i="25"/>
  <c r="Q15" i="25" s="1"/>
  <c r="E16" i="25"/>
  <c r="F16" i="25" s="1"/>
  <c r="N16" i="25"/>
  <c r="M16" i="25" s="1"/>
  <c r="L16" i="25" s="1"/>
  <c r="P16" i="25"/>
  <c r="Q16" i="25" s="1"/>
  <c r="E17" i="25"/>
  <c r="F17" i="25" s="1"/>
  <c r="N17" i="25"/>
  <c r="M17" i="25" s="1"/>
  <c r="L17" i="25" s="1"/>
  <c r="P17" i="25"/>
  <c r="Q17" i="25" s="1"/>
  <c r="E18" i="25"/>
  <c r="F18" i="25" s="1"/>
  <c r="N18" i="25"/>
  <c r="M18" i="25" s="1"/>
  <c r="L18" i="25" s="1"/>
  <c r="P18" i="25"/>
  <c r="Q18" i="25" s="1"/>
  <c r="E19" i="25"/>
  <c r="F19" i="25" s="1"/>
  <c r="N19" i="25"/>
  <c r="M19" i="25" s="1"/>
  <c r="L19" i="25" s="1"/>
  <c r="P19" i="25"/>
  <c r="Q19" i="25" s="1"/>
  <c r="E20" i="25"/>
  <c r="F20" i="25" s="1"/>
  <c r="N20" i="25"/>
  <c r="M20" i="25" s="1"/>
  <c r="L20" i="25" s="1"/>
  <c r="P20" i="25"/>
  <c r="Q20" i="25" s="1"/>
  <c r="E21" i="25"/>
  <c r="F21" i="25" s="1"/>
  <c r="N21" i="25"/>
  <c r="M21" i="25" s="1"/>
  <c r="L21" i="25" s="1"/>
  <c r="P21" i="25"/>
  <c r="Q21" i="25" s="1"/>
  <c r="E22" i="25"/>
  <c r="F22" i="25" s="1"/>
  <c r="O22" i="25"/>
  <c r="E23" i="25"/>
  <c r="F23" i="25" s="1"/>
  <c r="I28" i="25"/>
  <c r="S7" i="25" l="1"/>
  <c r="S8" i="25" l="1"/>
  <c r="T7" i="25"/>
  <c r="U7" i="25" s="1"/>
  <c r="V7" i="25" s="1"/>
  <c r="W7" i="25" s="1"/>
  <c r="X7" i="25" s="1"/>
  <c r="Y7" i="25" s="1"/>
  <c r="S9" i="25" l="1"/>
  <c r="T8" i="25"/>
  <c r="U8" i="25" s="1"/>
  <c r="V8" i="25" s="1"/>
  <c r="W8" i="25" s="1"/>
  <c r="X8" i="25" s="1"/>
  <c r="Y8" i="25" s="1"/>
  <c r="T9" i="25" l="1"/>
  <c r="U9" i="25" s="1"/>
  <c r="V9" i="25" s="1"/>
  <c r="W9" i="25" s="1"/>
  <c r="X9" i="25" s="1"/>
  <c r="Y9" i="25" s="1"/>
  <c r="S10" i="25"/>
  <c r="S11" i="25" l="1"/>
  <c r="T10" i="25"/>
  <c r="U10" i="25" s="1"/>
  <c r="V10" i="25" s="1"/>
  <c r="W10" i="25" s="1"/>
  <c r="X10" i="25" s="1"/>
  <c r="Y10" i="25" s="1"/>
  <c r="S12" i="25" l="1"/>
  <c r="T11" i="25"/>
  <c r="U11" i="25" s="1"/>
  <c r="V11" i="25" s="1"/>
  <c r="W11" i="25" s="1"/>
  <c r="X11" i="25" s="1"/>
  <c r="Y11" i="25" s="1"/>
  <c r="T12" i="25" l="1"/>
  <c r="U12" i="25" s="1"/>
  <c r="V12" i="25" s="1"/>
  <c r="W12" i="25" s="1"/>
  <c r="X12" i="25" s="1"/>
  <c r="Y12" i="25" s="1"/>
  <c r="S13" i="25"/>
  <c r="T13" i="25" l="1"/>
  <c r="U13" i="25" s="1"/>
  <c r="V13" i="25" s="1"/>
  <c r="W13" i="25" s="1"/>
  <c r="X13" i="25" s="1"/>
  <c r="Y13" i="25" s="1"/>
  <c r="S14" i="25"/>
  <c r="T14" i="25" l="1"/>
  <c r="U14" i="25" s="1"/>
  <c r="V14" i="25" s="1"/>
  <c r="W14" i="25" s="1"/>
  <c r="X14" i="25" s="1"/>
  <c r="Y14" i="25" s="1"/>
  <c r="S15" i="25"/>
  <c r="T15" i="25" l="1"/>
  <c r="U15" i="25" s="1"/>
  <c r="V15" i="25" s="1"/>
  <c r="W15" i="25" s="1"/>
  <c r="X15" i="25" s="1"/>
  <c r="Y15" i="25" s="1"/>
  <c r="S16" i="25"/>
  <c r="F41" i="25"/>
  <c r="F40" i="25" s="1"/>
  <c r="H40" i="25" s="1"/>
  <c r="S40" i="25"/>
  <c r="T40" i="25" s="1"/>
  <c r="T39" i="25" s="1"/>
  <c r="T16" i="25" l="1"/>
  <c r="U16" i="25" s="1"/>
  <c r="V16" i="25" s="1"/>
  <c r="W16" i="25" s="1"/>
  <c r="X16" i="25" s="1"/>
  <c r="Y16" i="25" s="1"/>
  <c r="S17" i="25"/>
  <c r="T17" i="25" l="1"/>
  <c r="U17" i="25" s="1"/>
  <c r="V17" i="25" s="1"/>
  <c r="W17" i="25" s="1"/>
  <c r="X17" i="25" s="1"/>
  <c r="Y17" i="25" s="1"/>
  <c r="S18" i="25"/>
  <c r="T18" i="25" l="1"/>
  <c r="U18" i="25" s="1"/>
  <c r="V18" i="25" s="1"/>
  <c r="W18" i="25" s="1"/>
  <c r="X18" i="25" s="1"/>
  <c r="Y18" i="25" s="1"/>
  <c r="S19" i="25"/>
  <c r="T19" i="25" l="1"/>
  <c r="U19" i="25" s="1"/>
  <c r="V19" i="25" s="1"/>
  <c r="W19" i="25" s="1"/>
  <c r="X19" i="25" s="1"/>
  <c r="Y19" i="25" s="1"/>
  <c r="S20" i="25"/>
  <c r="S21" i="25" l="1"/>
  <c r="T21" i="25" s="1"/>
  <c r="U21" i="25" s="1"/>
  <c r="V21" i="25" s="1"/>
  <c r="W21" i="25" s="1"/>
  <c r="X21" i="25" s="1"/>
  <c r="Y21" i="25" s="1"/>
  <c r="T20" i="25"/>
  <c r="U20" i="25" s="1"/>
  <c r="V20" i="25" s="1"/>
  <c r="W20" i="25" s="1"/>
  <c r="X20" i="25" s="1"/>
  <c r="Y20" i="25" s="1"/>
</calcChain>
</file>

<file path=xl/sharedStrings.xml><?xml version="1.0" encoding="utf-8"?>
<sst xmlns="http://schemas.openxmlformats.org/spreadsheetml/2006/main" count="63" uniqueCount="58">
  <si>
    <t>Фамилия Имя Отчество</t>
  </si>
  <si>
    <t>директор</t>
  </si>
  <si>
    <t>гл.бух</t>
  </si>
  <si>
    <t>бух</t>
  </si>
  <si>
    <t>водитель</t>
  </si>
  <si>
    <t>уборщица</t>
  </si>
  <si>
    <t>дворник</t>
  </si>
  <si>
    <t>тех.специалист</t>
  </si>
  <si>
    <t>должность</t>
  </si>
  <si>
    <t>оклад</t>
  </si>
  <si>
    <t>Итого</t>
  </si>
  <si>
    <t>секретарь</t>
  </si>
  <si>
    <t>логист</t>
  </si>
  <si>
    <t>оптовик</t>
  </si>
  <si>
    <t>розница</t>
  </si>
  <si>
    <t>ИТ</t>
  </si>
  <si>
    <t>склад</t>
  </si>
  <si>
    <t>нач. розницы</t>
  </si>
  <si>
    <t>нач. оптовик</t>
  </si>
  <si>
    <t>нач. ИТ</t>
  </si>
  <si>
    <t>нач. склада</t>
  </si>
  <si>
    <t>шт.расп.</t>
  </si>
  <si>
    <t>зам.дир.</t>
  </si>
  <si>
    <t>маркетолог</t>
  </si>
  <si>
    <t>-НДФЛ</t>
  </si>
  <si>
    <t>ШР</t>
  </si>
  <si>
    <t>-13%</t>
  </si>
  <si>
    <t>ФЕВРАЛЬ</t>
  </si>
  <si>
    <t>Луговской</t>
  </si>
  <si>
    <t>дневной заработок</t>
  </si>
  <si>
    <t>сумма выплат</t>
  </si>
  <si>
    <t>ОТПУСКНЫЕ</t>
  </si>
  <si>
    <r>
      <rPr>
        <b/>
        <sz val="11"/>
        <color theme="1"/>
        <rFont val="Calibri"/>
        <family val="2"/>
        <charset val="204"/>
        <scheme val="minor"/>
      </rPr>
      <t>Расчет отпускных в ситуации, когда все 12 месяцев отработаны полностью. Формула следующая:</t>
    </r>
    <r>
      <rPr>
        <sz val="11"/>
        <color theme="1"/>
        <rFont val="Calibri"/>
        <family val="2"/>
        <charset val="204"/>
        <scheme val="minor"/>
      </rPr>
      <t xml:space="preserve">
Средний дневной заработок = Сумма учитываемых в расчетном периоде выплат ÷ 29,4 × 12 месяцев.
</t>
    </r>
    <r>
      <rPr>
        <b/>
        <sz val="11"/>
        <color theme="1"/>
        <rFont val="Calibri"/>
        <family val="2"/>
        <charset val="204"/>
        <scheme val="minor"/>
      </rPr>
      <t>Расчет отпускных в ситуации, когда расчетный период отработан частично. В этом случае нужно применять другую формулу:</t>
    </r>
    <r>
      <rPr>
        <sz val="11"/>
        <color theme="1"/>
        <rFont val="Calibri"/>
        <family val="2"/>
        <charset val="204"/>
        <scheme val="minor"/>
      </rPr>
      <t xml:space="preserve">
Средний дневной заработок = Сумма учитываемых в расчетном периоде выплат ÷ (29,4 × Количество полностью отработанных в расчетном периоде месяцев + Количество календарных дней во всех неполных месяцах).
При этом количество календарных дней в каждом неполном месяце определяется определяется следующим образом:
Количество дней в каждом неполном месяце = 29,4 : Количество календарных дней в месяце, отработанном не полностью х Количество календарных дней, приходящихся на отработанное в данном месяце время.
Подсчитав средний дневной заработок, его остается лишь умножить на количество календарных дней отпуска работника. На этом расчет отпускных закончен.</t>
    </r>
  </si>
  <si>
    <t>12 праздничных дней, которые не учитываются при оплате</t>
  </si>
  <si>
    <t>Ермушко2</t>
  </si>
  <si>
    <t>январь</t>
  </si>
  <si>
    <t>Андронников2</t>
  </si>
  <si>
    <t>Терентьева</t>
  </si>
  <si>
    <r>
      <t>Андронников</t>
    </r>
    <r>
      <rPr>
        <sz val="11"/>
        <rFont val="Calibri"/>
        <family val="2"/>
        <charset val="204"/>
      </rPr>
      <t xml:space="preserve"> </t>
    </r>
  </si>
  <si>
    <r>
      <t>Бенюх</t>
    </r>
    <r>
      <rPr>
        <sz val="11"/>
        <rFont val="Calibri"/>
        <family val="2"/>
        <charset val="204"/>
      </rPr>
      <t xml:space="preserve"> </t>
    </r>
  </si>
  <si>
    <t>Горбачев</t>
  </si>
  <si>
    <t>Добрыгин</t>
  </si>
  <si>
    <r>
      <t>Ермушко</t>
    </r>
    <r>
      <rPr>
        <sz val="11"/>
        <rFont val="Calibri"/>
        <family val="2"/>
        <charset val="204"/>
      </rPr>
      <t xml:space="preserve"> </t>
    </r>
  </si>
  <si>
    <t>Жилин</t>
  </si>
  <si>
    <t>Золотарев</t>
  </si>
  <si>
    <t>Иванов</t>
  </si>
  <si>
    <t>Кожемякин</t>
  </si>
  <si>
    <t>Липатов</t>
  </si>
  <si>
    <t>Милов</t>
  </si>
  <si>
    <t>Николаев</t>
  </si>
  <si>
    <t>Оленик</t>
  </si>
  <si>
    <t>Полуэктов</t>
  </si>
  <si>
    <t>Ростов</t>
  </si>
  <si>
    <t>Седов</t>
  </si>
  <si>
    <t>Титов</t>
  </si>
  <si>
    <t>Ульянов</t>
  </si>
  <si>
    <t>Филинов</t>
  </si>
  <si>
    <t>Хвостов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</si>
</sst>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_ ;[Red]\-#,##0\ "/>
    <numFmt numFmtId="166" formatCode="0;[Red]\-0"/>
    <numFmt numFmtId="167" formatCode="0.00;[Red]\-0.00"/>
    <numFmt numFmtId="168" formatCode="[&lt;=999]\ #,##0;\ #\'##0"/>
    <numFmt numFmtId="169" formatCode="[&lt;=999]\ #,##0_ ;\ #\'##0&quot; &quot;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indexed="62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2"/>
      <color indexed="10"/>
      <name val="Arial Black"/>
      <family val="2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sz val="11"/>
      <name val="Arial Narrow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color indexed="23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Arial Black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sz val="8"/>
      <name val="Arial Narrow"/>
      <family val="2"/>
      <charset val="204"/>
    </font>
    <font>
      <sz val="10"/>
      <name val="Arial Cyr"/>
      <family val="2"/>
      <charset val="204"/>
    </font>
    <font>
      <sz val="10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color rgb="FFFF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rgb="FFC0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Arial Black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BFFBF"/>
        <bgColor indexed="64"/>
      </patternFill>
    </fill>
    <fill>
      <patternFill patternType="solid">
        <fgColor rgb="FF6DE3FF"/>
        <bgColor indexed="64"/>
      </patternFill>
    </fill>
    <fill>
      <patternFill patternType="solid">
        <fgColor rgb="FFC4FCE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7" fillId="0" borderId="0"/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</cellStyleXfs>
  <cellXfs count="236">
    <xf numFmtId="0" fontId="0" fillId="0" borderId="0" xfId="0"/>
    <xf numFmtId="9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3" fontId="7" fillId="0" borderId="0" xfId="0" applyNumberFormat="1" applyFont="1" applyFill="1" applyBorder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1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Font="1" applyBorder="1" applyAlignment="1">
      <alignment horizontal="right"/>
    </xf>
    <xf numFmtId="0" fontId="12" fillId="2" borderId="13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" fontId="11" fillId="0" borderId="0" xfId="0" applyNumberFormat="1" applyFont="1" applyFill="1" applyBorder="1"/>
    <xf numFmtId="3" fontId="11" fillId="0" borderId="0" xfId="0" applyNumberFormat="1" applyFont="1" applyFill="1" applyBorder="1"/>
    <xf numFmtId="0" fontId="0" fillId="0" borderId="17" xfId="0" applyFont="1" applyBorder="1" applyAlignment="1">
      <alignment horizontal="right"/>
    </xf>
    <xf numFmtId="3" fontId="0" fillId="5" borderId="12" xfId="0" applyNumberFormat="1" applyFont="1" applyFill="1" applyBorder="1" applyAlignment="1"/>
    <xf numFmtId="3" fontId="0" fillId="5" borderId="4" xfId="0" applyNumberFormat="1" applyFont="1" applyFill="1" applyBorder="1" applyAlignment="1"/>
    <xf numFmtId="3" fontId="0" fillId="5" borderId="18" xfId="0" applyNumberFormat="1" applyFont="1" applyFill="1" applyBorder="1" applyAlignment="1"/>
    <xf numFmtId="3" fontId="0" fillId="5" borderId="6" xfId="0" applyNumberFormat="1" applyFont="1" applyFill="1" applyBorder="1" applyAlignment="1"/>
    <xf numFmtId="0" fontId="0" fillId="5" borderId="4" xfId="0" applyFont="1" applyFill="1" applyBorder="1"/>
    <xf numFmtId="3" fontId="0" fillId="5" borderId="17" xfId="0" applyNumberFormat="1" applyFont="1" applyFill="1" applyBorder="1" applyAlignment="1"/>
    <xf numFmtId="3" fontId="0" fillId="3" borderId="12" xfId="0" applyNumberFormat="1" applyFont="1" applyFill="1" applyBorder="1" applyAlignment="1"/>
    <xf numFmtId="3" fontId="0" fillId="3" borderId="6" xfId="0" applyNumberFormat="1" applyFont="1" applyFill="1" applyBorder="1" applyAlignment="1"/>
    <xf numFmtId="3" fontId="0" fillId="3" borderId="5" xfId="0" applyNumberFormat="1" applyFont="1" applyFill="1" applyBorder="1" applyAlignment="1"/>
    <xf numFmtId="3" fontId="0" fillId="3" borderId="4" xfId="0" applyNumberFormat="1" applyFont="1" applyFill="1" applyBorder="1" applyAlignment="1"/>
    <xf numFmtId="0" fontId="4" fillId="0" borderId="0" xfId="0" applyFont="1"/>
    <xf numFmtId="1" fontId="10" fillId="0" borderId="0" xfId="0" applyNumberFormat="1" applyFont="1" applyFill="1" applyBorder="1"/>
    <xf numFmtId="3" fontId="10" fillId="0" borderId="0" xfId="0" applyNumberFormat="1" applyFont="1" applyFill="1" applyBorder="1"/>
    <xf numFmtId="0" fontId="14" fillId="0" borderId="0" xfId="0" applyFont="1"/>
    <xf numFmtId="0" fontId="1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0" borderId="0" xfId="0" applyFont="1" applyBorder="1"/>
    <xf numFmtId="0" fontId="4" fillId="6" borderId="0" xfId="0" applyFon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4" fontId="0" fillId="0" borderId="0" xfId="0" applyNumberFormat="1"/>
    <xf numFmtId="3" fontId="0" fillId="4" borderId="3" xfId="0" applyNumberFormat="1" applyFont="1" applyFill="1" applyBorder="1" applyAlignment="1"/>
    <xf numFmtId="0" fontId="5" fillId="5" borderId="2" xfId="0" applyFont="1" applyFill="1" applyBorder="1" applyAlignment="1">
      <alignment horizontal="center" wrapText="1"/>
    </xf>
    <xf numFmtId="9" fontId="5" fillId="5" borderId="2" xfId="0" applyNumberFormat="1" applyFont="1" applyFill="1" applyBorder="1" applyAlignment="1">
      <alignment horizontal="center" wrapText="1"/>
    </xf>
    <xf numFmtId="3" fontId="0" fillId="3" borderId="2" xfId="0" applyNumberFormat="1" applyFont="1" applyFill="1" applyBorder="1" applyAlignment="1"/>
    <xf numFmtId="3" fontId="0" fillId="3" borderId="3" xfId="0" applyNumberFormat="1" applyFont="1" applyFill="1" applyBorder="1" applyAlignment="1"/>
    <xf numFmtId="3" fontId="0" fillId="3" borderId="10" xfId="0" applyNumberFormat="1" applyFont="1" applyFill="1" applyBorder="1" applyAlignment="1"/>
    <xf numFmtId="3" fontId="0" fillId="3" borderId="5" xfId="0" applyNumberFormat="1" applyFont="1" applyFill="1" applyBorder="1" applyAlignment="1"/>
    <xf numFmtId="3" fontId="0" fillId="3" borderId="6" xfId="0" applyNumberFormat="1" applyFont="1" applyFill="1" applyBorder="1" applyAlignmen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quotePrefix="1" applyNumberFormat="1"/>
    <xf numFmtId="0" fontId="0" fillId="0" borderId="0" xfId="0" quotePrefix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166" fontId="19" fillId="0" borderId="0" xfId="2" applyNumberFormat="1" applyFont="1" applyFill="1" applyBorder="1" applyAlignment="1">
      <alignment horizontal="right" wrapText="1"/>
    </xf>
    <xf numFmtId="3" fontId="0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17" fontId="0" fillId="0" borderId="0" xfId="0" applyNumberFormat="1"/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center"/>
    </xf>
    <xf numFmtId="4" fontId="21" fillId="0" borderId="0" xfId="0" applyNumberFormat="1" applyFont="1"/>
    <xf numFmtId="3" fontId="9" fillId="0" borderId="0" xfId="0" applyNumberFormat="1" applyFont="1"/>
    <xf numFmtId="3" fontId="24" fillId="0" borderId="0" xfId="0" applyNumberFormat="1" applyFont="1"/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/>
    <xf numFmtId="0" fontId="26" fillId="0" borderId="0" xfId="0" applyFont="1" applyFill="1"/>
    <xf numFmtId="3" fontId="26" fillId="0" borderId="0" xfId="0" applyNumberFormat="1" applyFont="1"/>
    <xf numFmtId="0" fontId="30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3" fontId="20" fillId="0" borderId="0" xfId="0" applyNumberFormat="1" applyFont="1" applyFill="1" applyBorder="1"/>
    <xf numFmtId="164" fontId="26" fillId="0" borderId="0" xfId="0" applyNumberFormat="1" applyFont="1" applyFill="1" applyBorder="1"/>
    <xf numFmtId="1" fontId="18" fillId="0" borderId="0" xfId="0" applyNumberFormat="1" applyFont="1" applyFill="1" applyBorder="1"/>
    <xf numFmtId="165" fontId="26" fillId="0" borderId="0" xfId="0" applyNumberFormat="1" applyFont="1" applyFill="1" applyBorder="1"/>
    <xf numFmtId="0" fontId="26" fillId="0" borderId="31" xfId="0" applyFont="1" applyFill="1" applyBorder="1"/>
    <xf numFmtId="1" fontId="20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wrapText="1"/>
    </xf>
    <xf numFmtId="0" fontId="25" fillId="0" borderId="0" xfId="0" applyFont="1"/>
    <xf numFmtId="0" fontId="26" fillId="0" borderId="0" xfId="0" applyFont="1" applyBorder="1"/>
    <xf numFmtId="3" fontId="16" fillId="0" borderId="0" xfId="0" applyNumberFormat="1" applyFont="1" applyFill="1" applyBorder="1"/>
    <xf numFmtId="0" fontId="25" fillId="0" borderId="0" xfId="0" applyFont="1" applyFill="1" applyBorder="1"/>
    <xf numFmtId="0" fontId="36" fillId="0" borderId="0" xfId="0" applyFont="1"/>
    <xf numFmtId="0" fontId="35" fillId="0" borderId="0" xfId="0" applyFont="1"/>
    <xf numFmtId="0" fontId="27" fillId="0" borderId="0" xfId="0" applyFont="1" applyFill="1" applyAlignment="1">
      <alignment horizontal="center"/>
    </xf>
    <xf numFmtId="3" fontId="26" fillId="0" borderId="0" xfId="0" quotePrefix="1" applyNumberFormat="1" applyFont="1"/>
    <xf numFmtId="0" fontId="26" fillId="0" borderId="0" xfId="0" applyFont="1" applyAlignment="1">
      <alignment horizontal="center"/>
    </xf>
    <xf numFmtId="9" fontId="26" fillId="0" borderId="0" xfId="0" applyNumberFormat="1" applyFont="1"/>
    <xf numFmtId="4" fontId="26" fillId="0" borderId="0" xfId="0" applyNumberFormat="1" applyFont="1"/>
    <xf numFmtId="1" fontId="37" fillId="0" borderId="0" xfId="0" applyNumberFormat="1" applyFont="1" applyFill="1" applyBorder="1"/>
    <xf numFmtId="3" fontId="37" fillId="0" borderId="0" xfId="0" applyNumberFormat="1" applyFont="1" applyFill="1" applyBorder="1"/>
    <xf numFmtId="0" fontId="26" fillId="0" borderId="33" xfId="0" applyFont="1" applyBorder="1"/>
    <xf numFmtId="0" fontId="26" fillId="0" borderId="0" xfId="0" applyFont="1" applyFill="1" applyBorder="1" applyAlignment="1">
      <alignment horizontal="right"/>
    </xf>
    <xf numFmtId="3" fontId="26" fillId="0" borderId="0" xfId="0" applyNumberFormat="1" applyFont="1" applyFill="1" applyBorder="1" applyAlignment="1"/>
    <xf numFmtId="4" fontId="26" fillId="0" borderId="0" xfId="0" applyNumberFormat="1" applyFont="1" applyFill="1" applyBorder="1"/>
    <xf numFmtId="3" fontId="7" fillId="0" borderId="0" xfId="0" applyNumberFormat="1" applyFont="1" applyFill="1" applyBorder="1" applyAlignment="1"/>
    <xf numFmtId="0" fontId="33" fillId="0" borderId="0" xfId="0" applyFont="1" applyFill="1" applyBorder="1"/>
    <xf numFmtId="3" fontId="33" fillId="0" borderId="0" xfId="0" applyNumberFormat="1" applyFont="1" applyFill="1" applyBorder="1"/>
    <xf numFmtId="1" fontId="16" fillId="0" borderId="0" xfId="0" applyNumberFormat="1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0" fillId="7" borderId="0" xfId="0" applyFill="1"/>
    <xf numFmtId="0" fontId="0" fillId="0" borderId="11" xfId="0" applyBorder="1"/>
    <xf numFmtId="3" fontId="1" fillId="0" borderId="2" xfId="0" applyNumberFormat="1" applyFont="1" applyBorder="1"/>
    <xf numFmtId="4" fontId="0" fillId="0" borderId="6" xfId="0" quotePrefix="1" applyNumberFormat="1" applyBorder="1"/>
    <xf numFmtId="3" fontId="9" fillId="0" borderId="28" xfId="0" applyNumberFormat="1" applyFont="1" applyBorder="1"/>
    <xf numFmtId="3" fontId="6" fillId="0" borderId="0" xfId="0" applyNumberFormat="1" applyFont="1" applyFill="1" applyBorder="1" applyAlignment="1">
      <alignment horizontal="center"/>
    </xf>
    <xf numFmtId="3" fontId="19" fillId="0" borderId="0" xfId="2" applyNumberFormat="1" applyFont="1" applyFill="1" applyBorder="1" applyAlignment="1">
      <alignment horizontal="right" wrapText="1"/>
    </xf>
    <xf numFmtId="2" fontId="32" fillId="0" borderId="0" xfId="0" applyNumberFormat="1" applyFont="1" applyFill="1" applyBorder="1" applyAlignment="1">
      <alignment vertical="center" wrapText="1"/>
    </xf>
    <xf numFmtId="166" fontId="19" fillId="0" borderId="0" xfId="5" applyNumberFormat="1" applyFont="1" applyFill="1" applyBorder="1" applyAlignment="1">
      <alignment horizontal="right" wrapText="1"/>
    </xf>
    <xf numFmtId="0" fontId="32" fillId="0" borderId="0" xfId="0" applyNumberFormat="1" applyFont="1" applyFill="1" applyBorder="1" applyAlignment="1">
      <alignment horizontal="center" vertical="center" wrapText="1"/>
    </xf>
    <xf numFmtId="2" fontId="5" fillId="0" borderId="0" xfId="3" applyNumberFormat="1" applyFont="1" applyFill="1" applyBorder="1" applyAlignment="1">
      <alignment horizontal="right" vertical="top" wrapText="1"/>
    </xf>
    <xf numFmtId="0" fontId="23" fillId="9" borderId="35" xfId="0" applyFont="1" applyFill="1" applyBorder="1"/>
    <xf numFmtId="0" fontId="26" fillId="9" borderId="11" xfId="0" applyFont="1" applyFill="1" applyBorder="1"/>
    <xf numFmtId="0" fontId="26" fillId="9" borderId="38" xfId="0" applyFont="1" applyFill="1" applyBorder="1"/>
    <xf numFmtId="0" fontId="26" fillId="9" borderId="39" xfId="0" applyFont="1" applyFill="1" applyBorder="1"/>
    <xf numFmtId="0" fontId="26" fillId="9" borderId="40" xfId="0" applyFont="1" applyFill="1" applyBorder="1"/>
    <xf numFmtId="0" fontId="0" fillId="9" borderId="0" xfId="0" applyFont="1" applyFill="1" applyBorder="1" applyAlignment="1">
      <alignment horizontal="right"/>
    </xf>
    <xf numFmtId="3" fontId="0" fillId="9" borderId="33" xfId="0" applyNumberFormat="1" applyFont="1" applyFill="1" applyBorder="1"/>
    <xf numFmtId="0" fontId="26" fillId="9" borderId="0" xfId="0" applyFont="1" applyFill="1" applyBorder="1" applyAlignment="1">
      <alignment horizontal="right"/>
    </xf>
    <xf numFmtId="0" fontId="4" fillId="9" borderId="33" xfId="0" applyFont="1" applyFill="1" applyBorder="1"/>
    <xf numFmtId="0" fontId="0" fillId="9" borderId="33" xfId="0" applyFill="1" applyBorder="1"/>
    <xf numFmtId="4" fontId="26" fillId="9" borderId="0" xfId="0" applyNumberFormat="1" applyFont="1" applyFill="1" applyBorder="1"/>
    <xf numFmtId="4" fontId="26" fillId="9" borderId="33" xfId="0" applyNumberFormat="1" applyFont="1" applyFill="1" applyBorder="1"/>
    <xf numFmtId="0" fontId="0" fillId="9" borderId="0" xfId="0" quotePrefix="1" applyFill="1" applyBorder="1"/>
    <xf numFmtId="0" fontId="0" fillId="9" borderId="0" xfId="0" applyFill="1" applyBorder="1"/>
    <xf numFmtId="9" fontId="26" fillId="9" borderId="0" xfId="0" applyNumberFormat="1" applyFont="1" applyFill="1" applyBorder="1" applyAlignment="1">
      <alignment horizontal="center"/>
    </xf>
    <xf numFmtId="4" fontId="26" fillId="9" borderId="33" xfId="0" quotePrefix="1" applyNumberFormat="1" applyFont="1" applyFill="1" applyBorder="1"/>
    <xf numFmtId="3" fontId="0" fillId="0" borderId="0" xfId="0" applyNumberFormat="1" applyFont="1" applyFill="1" applyBorder="1"/>
    <xf numFmtId="1" fontId="33" fillId="0" borderId="0" xfId="0" applyNumberFormat="1" applyFont="1" applyFill="1" applyBorder="1"/>
    <xf numFmtId="3" fontId="33" fillId="0" borderId="0" xfId="5" applyNumberFormat="1" applyFont="1" applyFill="1" applyBorder="1" applyAlignment="1">
      <alignment horizontal="right" wrapText="1"/>
    </xf>
    <xf numFmtId="3" fontId="42" fillId="0" borderId="0" xfId="0" applyNumberFormat="1" applyFont="1" applyFill="1" applyBorder="1"/>
    <xf numFmtId="3" fontId="33" fillId="0" borderId="0" xfId="0" applyNumberFormat="1" applyFont="1" applyFill="1" applyBorder="1" applyAlignment="1">
      <alignment vertical="center" wrapText="1"/>
    </xf>
    <xf numFmtId="3" fontId="0" fillId="0" borderId="0" xfId="0" applyNumberFormat="1" applyFill="1" applyBorder="1"/>
    <xf numFmtId="0" fontId="6" fillId="0" borderId="0" xfId="0" applyFont="1" applyFill="1" applyBorder="1" applyAlignment="1">
      <alignment horizontal="right"/>
    </xf>
    <xf numFmtId="0" fontId="39" fillId="8" borderId="8" xfId="0" applyFont="1" applyFill="1" applyBorder="1"/>
    <xf numFmtId="165" fontId="19" fillId="0" borderId="0" xfId="5" applyNumberFormat="1" applyFont="1" applyFill="1" applyBorder="1" applyAlignment="1">
      <alignment horizontal="right" wrapText="1"/>
    </xf>
    <xf numFmtId="168" fontId="26" fillId="9" borderId="0" xfId="0" applyNumberFormat="1" applyFont="1" applyFill="1" applyBorder="1"/>
    <xf numFmtId="4" fontId="26" fillId="9" borderId="0" xfId="0" applyNumberFormat="1" applyFont="1" applyFill="1" applyBorder="1" applyAlignment="1">
      <alignment horizontal="right"/>
    </xf>
    <xf numFmtId="0" fontId="39" fillId="8" borderId="9" xfId="0" applyFont="1" applyFill="1" applyBorder="1"/>
    <xf numFmtId="169" fontId="44" fillId="0" borderId="0" xfId="0" applyNumberFormat="1" applyFont="1" applyFill="1" applyBorder="1" applyAlignment="1"/>
    <xf numFmtId="0" fontId="0" fillId="0" borderId="41" xfId="0" applyFont="1" applyBorder="1"/>
    <xf numFmtId="0" fontId="39" fillId="8" borderId="24" xfId="0" applyFont="1" applyFill="1" applyBorder="1"/>
    <xf numFmtId="0" fontId="0" fillId="9" borderId="0" xfId="0" quotePrefix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33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 wrapText="1"/>
    </xf>
    <xf numFmtId="167" fontId="5" fillId="0" borderId="0" xfId="6" applyNumberFormat="1" applyFont="1" applyFill="1" applyBorder="1" applyAlignment="1">
      <alignment horizontal="right" vertical="top" wrapText="1"/>
    </xf>
    <xf numFmtId="166" fontId="5" fillId="0" borderId="0" xfId="7" applyNumberFormat="1" applyFont="1" applyFill="1" applyBorder="1" applyAlignment="1">
      <alignment horizontal="right" vertical="top" wrapText="1"/>
    </xf>
    <xf numFmtId="169" fontId="33" fillId="0" borderId="0" xfId="0" applyNumberFormat="1" applyFont="1" applyFill="1" applyBorder="1"/>
    <xf numFmtId="166" fontId="5" fillId="0" borderId="0" xfId="3" applyNumberFormat="1" applyFont="1" applyFill="1" applyBorder="1" applyAlignment="1">
      <alignment horizontal="right" vertical="top" wrapText="1"/>
    </xf>
    <xf numFmtId="166" fontId="5" fillId="0" borderId="0" xfId="4" applyNumberFormat="1" applyFont="1" applyFill="1" applyBorder="1" applyAlignment="1">
      <alignment horizontal="right" vertical="top" wrapText="1"/>
    </xf>
    <xf numFmtId="0" fontId="0" fillId="0" borderId="0" xfId="0" applyFill="1" applyBorder="1" applyAlignment="1"/>
    <xf numFmtId="3" fontId="0" fillId="0" borderId="0" xfId="0" applyNumberFormat="1" applyFill="1" applyBorder="1" applyAlignment="1"/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3" fontId="30" fillId="0" borderId="0" xfId="0" applyNumberFormat="1" applyFont="1" applyFill="1" applyBorder="1" applyAlignment="1">
      <alignment vertical="center" wrapText="1"/>
    </xf>
    <xf numFmtId="3" fontId="30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/>
    <xf numFmtId="3" fontId="33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/>
    <xf numFmtId="3" fontId="41" fillId="0" borderId="0" xfId="0" applyNumberFormat="1" applyFont="1" applyFill="1" applyBorder="1"/>
    <xf numFmtId="3" fontId="39" fillId="0" borderId="0" xfId="0" applyNumberFormat="1" applyFont="1" applyFill="1" applyBorder="1"/>
    <xf numFmtId="9" fontId="25" fillId="0" borderId="0" xfId="0" applyNumberFormat="1" applyFont="1" applyFill="1" applyBorder="1"/>
    <xf numFmtId="1" fontId="25" fillId="0" borderId="0" xfId="0" applyNumberFormat="1" applyFont="1" applyFill="1" applyBorder="1" applyAlignment="1">
      <alignment horizontal="left"/>
    </xf>
    <xf numFmtId="1" fontId="35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right"/>
    </xf>
    <xf numFmtId="9" fontId="0" fillId="0" borderId="0" xfId="0" applyNumberFormat="1" applyFont="1" applyFill="1" applyBorder="1"/>
    <xf numFmtId="4" fontId="43" fillId="0" borderId="0" xfId="0" applyNumberFormat="1" applyFont="1" applyFill="1" applyBorder="1"/>
    <xf numFmtId="9" fontId="43" fillId="0" borderId="0" xfId="0" applyNumberFormat="1" applyFont="1" applyFill="1" applyBorder="1"/>
    <xf numFmtId="0" fontId="4" fillId="0" borderId="0" xfId="0" applyFont="1" applyFill="1" applyBorder="1"/>
    <xf numFmtId="16" fontId="30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16" fontId="29" fillId="0" borderId="0" xfId="0" quotePrefix="1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right"/>
    </xf>
    <xf numFmtId="165" fontId="33" fillId="0" borderId="0" xfId="0" applyNumberFormat="1" applyFont="1" applyFill="1" applyBorder="1"/>
    <xf numFmtId="3" fontId="38" fillId="0" borderId="0" xfId="0" applyNumberFormat="1" applyFont="1" applyFill="1" applyBorder="1"/>
    <xf numFmtId="3" fontId="45" fillId="0" borderId="0" xfId="0" applyNumberFormat="1" applyFont="1" applyFill="1" applyBorder="1"/>
    <xf numFmtId="165" fontId="35" fillId="0" borderId="0" xfId="0" applyNumberFormat="1" applyFont="1" applyFill="1" applyBorder="1"/>
    <xf numFmtId="165" fontId="25" fillId="0" borderId="0" xfId="0" applyNumberFormat="1" applyFont="1" applyFill="1" applyBorder="1"/>
    <xf numFmtId="3" fontId="7" fillId="0" borderId="0" xfId="0" applyNumberFormat="1" applyFont="1" applyFill="1" applyBorder="1" applyAlignment="1">
      <alignment shrinkToFit="1"/>
    </xf>
    <xf numFmtId="3" fontId="26" fillId="0" borderId="0" xfId="0" applyNumberFormat="1" applyFont="1" applyFill="1" applyBorder="1" applyAlignment="1">
      <alignment shrinkToFit="1"/>
    </xf>
    <xf numFmtId="3" fontId="25" fillId="0" borderId="0" xfId="0" applyNumberFormat="1" applyFont="1" applyFill="1" applyBorder="1" applyAlignment="1">
      <alignment horizontal="right" shrinkToFit="1"/>
    </xf>
    <xf numFmtId="3" fontId="25" fillId="0" borderId="0" xfId="0" applyNumberFormat="1" applyFont="1" applyFill="1" applyBorder="1" applyAlignment="1">
      <alignment shrinkToFit="1"/>
    </xf>
    <xf numFmtId="3" fontId="6" fillId="0" borderId="0" xfId="0" applyNumberFormat="1" applyFont="1" applyFill="1" applyBorder="1" applyAlignment="1">
      <alignment shrinkToFit="1"/>
    </xf>
    <xf numFmtId="3" fontId="22" fillId="0" borderId="0" xfId="0" applyNumberFormat="1" applyFont="1" applyFill="1" applyBorder="1" applyAlignment="1">
      <alignment shrinkToFit="1"/>
    </xf>
    <xf numFmtId="165" fontId="6" fillId="0" borderId="0" xfId="0" applyNumberFormat="1" applyFont="1" applyFill="1" applyBorder="1" applyAlignment="1">
      <alignment shrinkToFit="1"/>
    </xf>
    <xf numFmtId="1" fontId="25" fillId="0" borderId="0" xfId="0" applyNumberFormat="1" applyFont="1" applyFill="1" applyBorder="1" applyAlignment="1">
      <alignment horizontal="left" vertical="center" wrapText="1"/>
    </xf>
    <xf numFmtId="3" fontId="43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center"/>
    </xf>
    <xf numFmtId="3" fontId="34" fillId="0" borderId="15" xfId="0" applyNumberFormat="1" applyFont="1" applyFill="1" applyBorder="1" applyAlignment="1">
      <alignment horizontal="left" vertical="center"/>
    </xf>
    <xf numFmtId="0" fontId="46" fillId="0" borderId="2" xfId="0" applyFont="1" applyBorder="1"/>
    <xf numFmtId="1" fontId="6" fillId="0" borderId="42" xfId="0" applyNumberFormat="1" applyFont="1" applyFill="1" applyBorder="1" applyAlignment="1">
      <alignment horizontal="left" vertical="center"/>
    </xf>
    <xf numFmtId="3" fontId="0" fillId="0" borderId="35" xfId="0" applyNumberFormat="1" applyBorder="1"/>
    <xf numFmtId="3" fontId="0" fillId="0" borderId="29" xfId="0" applyNumberFormat="1" applyBorder="1"/>
    <xf numFmtId="3" fontId="0" fillId="0" borderId="34" xfId="0" applyNumberFormat="1" applyBorder="1"/>
    <xf numFmtId="3" fontId="0" fillId="0" borderId="32" xfId="0" applyNumberFormat="1" applyBorder="1"/>
    <xf numFmtId="0" fontId="5" fillId="5" borderId="25" xfId="0" applyFont="1" applyFill="1" applyBorder="1" applyAlignment="1">
      <alignment horizontal="center" wrapText="1"/>
    </xf>
    <xf numFmtId="0" fontId="0" fillId="0" borderId="1" xfId="0" applyBorder="1"/>
    <xf numFmtId="0" fontId="15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7" xfId="0" applyNumberFormat="1" applyBorder="1"/>
    <xf numFmtId="3" fontId="0" fillId="0" borderId="22" xfId="0" applyNumberForma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3" fontId="0" fillId="0" borderId="15" xfId="0" applyNumberFormat="1" applyBorder="1"/>
    <xf numFmtId="3" fontId="0" fillId="0" borderId="37" xfId="0" applyNumberFormat="1" applyBorder="1"/>
    <xf numFmtId="9" fontId="5" fillId="5" borderId="16" xfId="0" quotePrefix="1" applyNumberFormat="1" applyFont="1" applyFill="1" applyBorder="1" applyAlignment="1">
      <alignment horizontal="center" wrapText="1"/>
    </xf>
    <xf numFmtId="9" fontId="5" fillId="5" borderId="21" xfId="0" applyNumberFormat="1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wrapText="1"/>
    </xf>
    <xf numFmtId="0" fontId="5" fillId="5" borderId="27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40" fillId="0" borderId="36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9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30" fillId="0" borderId="1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_август" xfId="3"/>
    <cellStyle name="Обычный_май" xfId="6"/>
    <cellStyle name="Обычный_март" xfId="2"/>
    <cellStyle name="Обычный_ноябрь" xfId="7"/>
    <cellStyle name="Обычный_октябрь" xfId="4"/>
    <cellStyle name="Обычный_январь_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FFFFFF"/>
      <rgbColor rgb="00FF3F3F"/>
      <rgbColor rgb="006FEBAA"/>
      <rgbColor rgb="000000FF"/>
      <rgbColor rgb="00FFFF00"/>
      <rgbColor rgb="00FF8080"/>
      <rgbColor rgb="007ED6FE"/>
      <rgbColor rgb="00FF0000"/>
      <rgbColor rgb="0000A800"/>
      <rgbColor rgb="00000080"/>
      <rgbColor rgb="00CC9900"/>
      <rgbColor rgb="00D757FF"/>
      <rgbColor rgb="00008080"/>
      <rgbColor rgb="00EAEAEA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080FF"/>
      <rgbColor rgb="00CCFFFF"/>
      <rgbColor rgb="00B2FCBE"/>
      <rgbColor rgb="00FFFF99"/>
      <rgbColor rgb="00C0C0FF"/>
      <rgbColor rgb="00FFBFBF"/>
      <rgbColor rgb="00DCB9FF"/>
      <rgbColor rgb="00FFCC99"/>
      <rgbColor rgb="004040FF"/>
      <rgbColor rgb="0033CCCC"/>
      <rgbColor rgb="00F4EE00"/>
      <rgbColor rgb="00FFCC00"/>
      <rgbColor rgb="00FF9900"/>
      <rgbColor rgb="00FF6600"/>
      <rgbColor rgb="009933FF"/>
      <rgbColor rgb="00C0C0C0"/>
      <rgbColor rgb="00003366"/>
      <rgbColor rgb="0029C971"/>
      <rgbColor rgb="00006800"/>
      <rgbColor rgb="00996633"/>
      <rgbColor rgb="00993300"/>
      <rgbColor rgb="00EC8FFF"/>
      <rgbColor rgb="006200C4"/>
      <rgbColor rgb="005F5F5F"/>
    </indexedColors>
    <mruColors>
      <color rgb="FFB53329"/>
      <color rgb="FF144421"/>
      <color rgb="FF1A5A2B"/>
      <color rgb="FFA5E5B6"/>
      <color rgb="FF91DFA5"/>
      <color rgb="FFFFB9B9"/>
      <color rgb="FFCCFFCC"/>
      <color rgb="FFFCEDCC"/>
      <color rgb="FFFFD9BD"/>
      <color rgb="FFE7F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2">
  <a:themeElements>
    <a:clrScheme name="Волна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AT52"/>
  <sheetViews>
    <sheetView topLeftCell="A25" zoomScaleNormal="100" workbookViewId="0">
      <selection activeCell="H45" sqref="H45"/>
    </sheetView>
  </sheetViews>
  <sheetFormatPr defaultRowHeight="15" x14ac:dyDescent="0.25"/>
  <cols>
    <col min="1" max="1" width="1.42578125" customWidth="1"/>
    <col min="2" max="2" width="2.85546875" customWidth="1"/>
    <col min="3" max="3" width="14.42578125" customWidth="1"/>
    <col min="4" max="4" width="7.7109375" customWidth="1"/>
    <col min="5" max="5" width="9.42578125" customWidth="1"/>
    <col min="6" max="6" width="10.7109375" customWidth="1"/>
    <col min="7" max="7" width="8.7109375" customWidth="1"/>
    <col min="8" max="8" width="8.140625" customWidth="1"/>
    <col min="9" max="9" width="11.140625" customWidth="1"/>
    <col min="10" max="11" width="7.28515625" customWidth="1"/>
    <col min="12" max="12" width="9.140625" customWidth="1"/>
    <col min="13" max="13" width="10" customWidth="1"/>
    <col min="14" max="14" width="9.28515625" customWidth="1"/>
    <col min="15" max="15" width="9" customWidth="1"/>
    <col min="16" max="16" width="9.28515625" customWidth="1"/>
    <col min="17" max="17" width="9.7109375" customWidth="1"/>
    <col min="18" max="18" width="10" customWidth="1"/>
    <col min="19" max="19" width="10.42578125" customWidth="1"/>
    <col min="20" max="20" width="9.7109375" customWidth="1"/>
    <col min="21" max="21" width="9.42578125" customWidth="1"/>
    <col min="22" max="22" width="10.28515625" customWidth="1"/>
    <col min="23" max="23" width="9.5703125" customWidth="1"/>
    <col min="24" max="24" width="10.85546875" customWidth="1"/>
    <col min="25" max="25" width="8.28515625" customWidth="1"/>
    <col min="26" max="26" width="7.28515625" customWidth="1"/>
    <col min="27" max="27" width="4.7109375" customWidth="1"/>
    <col min="28" max="30" width="7.28515625" customWidth="1"/>
    <col min="31" max="31" width="6.5703125" customWidth="1"/>
    <col min="32" max="32" width="15.42578125" customWidth="1"/>
    <col min="33" max="33" width="7.42578125" customWidth="1"/>
    <col min="34" max="34" width="6.85546875" customWidth="1"/>
    <col min="35" max="35" width="7.42578125" customWidth="1"/>
    <col min="36" max="36" width="7.5703125" customWidth="1"/>
    <col min="37" max="37" width="6.140625" customWidth="1"/>
    <col min="38" max="38" width="5.5703125" customWidth="1"/>
    <col min="39" max="39" width="4.7109375" customWidth="1"/>
    <col min="40" max="40" width="5.85546875" customWidth="1"/>
    <col min="41" max="41" width="4.7109375" customWidth="1"/>
    <col min="42" max="43" width="6" customWidth="1"/>
    <col min="44" max="45" width="9.5703125" customWidth="1"/>
    <col min="46" max="46" width="8.5703125" style="2" customWidth="1"/>
    <col min="47" max="48" width="9.5703125" customWidth="1"/>
    <col min="49" max="49" width="7.85546875" customWidth="1"/>
    <col min="50" max="50" width="5.42578125" customWidth="1"/>
    <col min="51" max="51" width="6.42578125" customWidth="1"/>
    <col min="52" max="52" width="3" customWidth="1"/>
    <col min="53" max="53" width="6.7109375" customWidth="1"/>
  </cols>
  <sheetData>
    <row r="1" spans="3:46" s="36" customFormat="1" ht="16.5" customHeight="1" x14ac:dyDescent="0.25">
      <c r="C1" s="37" t="s">
        <v>27</v>
      </c>
      <c r="D1" s="215">
        <v>2011</v>
      </c>
      <c r="E1" s="215"/>
      <c r="AA1" s="41"/>
      <c r="AB1" s="41"/>
      <c r="AC1" s="41"/>
      <c r="AD1" s="41"/>
      <c r="AE1" s="41"/>
      <c r="AT1" s="38"/>
    </row>
    <row r="2" spans="3:46" s="31" customFormat="1" ht="15.75" x14ac:dyDescent="0.25">
      <c r="C2" s="32"/>
      <c r="D2" s="39"/>
      <c r="T2" s="34"/>
      <c r="U2" s="34"/>
      <c r="V2" s="35"/>
      <c r="X2" s="40"/>
      <c r="Y2" s="216"/>
      <c r="Z2" s="217"/>
      <c r="AA2" s="42"/>
      <c r="AB2" s="42"/>
      <c r="AC2" s="42"/>
      <c r="AD2" s="42"/>
      <c r="AE2" s="43"/>
      <c r="AK2" s="32"/>
      <c r="AL2" s="32"/>
      <c r="AM2" s="32"/>
      <c r="AN2" s="32"/>
      <c r="AO2" s="32"/>
      <c r="AP2" s="32"/>
      <c r="AQ2" s="32"/>
      <c r="AT2" s="33"/>
    </row>
    <row r="3" spans="3:46" ht="15.75" thickBot="1" x14ac:dyDescent="0.3">
      <c r="J3" s="2"/>
      <c r="K3" s="2"/>
      <c r="L3" s="2"/>
      <c r="AA3" s="8"/>
      <c r="AB3" s="8"/>
      <c r="AC3" s="8"/>
      <c r="AD3" s="8"/>
      <c r="AE3" s="8"/>
    </row>
    <row r="4" spans="3:46" ht="15" customHeight="1" x14ac:dyDescent="0.25">
      <c r="C4" s="213" t="s">
        <v>8</v>
      </c>
      <c r="D4" s="226" t="s">
        <v>9</v>
      </c>
      <c r="E4" s="227"/>
      <c r="F4" s="227"/>
      <c r="G4" s="228"/>
      <c r="J4" s="2"/>
      <c r="K4" s="2"/>
      <c r="L4" s="55" t="s">
        <v>26</v>
      </c>
      <c r="M4" s="53">
        <v>0.3</v>
      </c>
      <c r="N4" s="54" t="s">
        <v>25</v>
      </c>
      <c r="O4" s="54" t="s">
        <v>25</v>
      </c>
      <c r="P4" s="53">
        <v>0.3</v>
      </c>
      <c r="Q4" s="56" t="s">
        <v>26</v>
      </c>
      <c r="S4" s="1">
        <v>-0.13</v>
      </c>
      <c r="T4" s="1">
        <v>0.3</v>
      </c>
      <c r="U4" t="s">
        <v>25</v>
      </c>
      <c r="V4" t="s">
        <v>25</v>
      </c>
      <c r="W4" s="1">
        <v>0.3</v>
      </c>
      <c r="X4" s="1">
        <v>-0.13</v>
      </c>
      <c r="AA4" s="8"/>
      <c r="AB4" s="8"/>
      <c r="AC4" s="8"/>
      <c r="AD4" s="8"/>
      <c r="AE4" s="8"/>
    </row>
    <row r="5" spans="3:46" x14ac:dyDescent="0.25">
      <c r="C5" s="214"/>
      <c r="D5" s="46" t="s">
        <v>21</v>
      </c>
      <c r="E5" s="47">
        <v>0.3</v>
      </c>
      <c r="F5" s="224" t="s">
        <v>24</v>
      </c>
      <c r="G5" s="225"/>
      <c r="L5" s="44">
        <f t="shared" ref="L5:L21" si="0">M5*0.87</f>
        <v>9579.57</v>
      </c>
      <c r="M5" s="44">
        <f t="shared" ref="M5:M21" si="1">N5*1.3</f>
        <v>11011</v>
      </c>
      <c r="N5" s="44">
        <f t="shared" ref="N5:N21" si="2">CEILING(O5,10)</f>
        <v>8470</v>
      </c>
      <c r="O5" s="44">
        <v>8461.5400000000009</v>
      </c>
      <c r="P5" s="44">
        <f t="shared" ref="P5:P21" si="3">O5*1.3</f>
        <v>11000.002000000002</v>
      </c>
      <c r="Q5" s="44">
        <f t="shared" ref="Q5:Q21" si="4">P5*0.87</f>
        <v>9570.0017400000015</v>
      </c>
      <c r="S5" s="44">
        <v>9500</v>
      </c>
      <c r="T5" s="44">
        <f t="shared" ref="T5:T21" si="5">S5/0.87</f>
        <v>10919.540229885057</v>
      </c>
      <c r="U5" s="44">
        <f t="shared" ref="U5:U21" si="6">T5/1.3</f>
        <v>8399.6463306808128</v>
      </c>
      <c r="V5" s="44">
        <f t="shared" ref="V5:V21" si="7">CEILING(U5,10)</f>
        <v>8400</v>
      </c>
      <c r="W5" s="44">
        <f t="shared" ref="W5:W21" si="8">V5*1.3</f>
        <v>10920</v>
      </c>
      <c r="X5" s="44">
        <f t="shared" ref="X5:X21" si="9">W5*0.87</f>
        <v>9500.4</v>
      </c>
      <c r="Y5" s="2">
        <f t="shared" ref="Y5:Y21" si="10">X5</f>
        <v>9500.4</v>
      </c>
      <c r="AA5" s="8"/>
      <c r="AB5" s="8"/>
      <c r="AC5" s="8"/>
      <c r="AD5" s="8"/>
      <c r="AE5" s="8"/>
    </row>
    <row r="6" spans="3:46" x14ac:dyDescent="0.25">
      <c r="C6" s="16" t="s">
        <v>1</v>
      </c>
      <c r="D6" s="45">
        <v>21930</v>
      </c>
      <c r="E6" s="51">
        <f t="shared" ref="E6:E23" si="11">D6*1.3</f>
        <v>28509</v>
      </c>
      <c r="F6" s="218">
        <f t="shared" ref="F6:F23" si="12">E6*0.87</f>
        <v>24802.829999999998</v>
      </c>
      <c r="G6" s="219"/>
      <c r="L6" s="44">
        <f t="shared" si="0"/>
        <v>10450.44</v>
      </c>
      <c r="M6" s="44">
        <f t="shared" si="1"/>
        <v>12012</v>
      </c>
      <c r="N6" s="44">
        <f t="shared" si="2"/>
        <v>9240</v>
      </c>
      <c r="O6" s="44">
        <v>9230.77</v>
      </c>
      <c r="P6" s="44">
        <f t="shared" si="3"/>
        <v>12000.001</v>
      </c>
      <c r="Q6" s="44">
        <f t="shared" si="4"/>
        <v>10440.00087</v>
      </c>
      <c r="S6" s="44">
        <f t="shared" ref="S6:S21" si="13">S5+500</f>
        <v>10000</v>
      </c>
      <c r="T6" s="44">
        <f t="shared" si="5"/>
        <v>11494.252873563219</v>
      </c>
      <c r="U6" s="44">
        <f t="shared" si="6"/>
        <v>8841.7329796640133</v>
      </c>
      <c r="V6" s="44">
        <f t="shared" si="7"/>
        <v>8850</v>
      </c>
      <c r="W6" s="44">
        <f t="shared" si="8"/>
        <v>11505</v>
      </c>
      <c r="X6" s="44">
        <f t="shared" si="9"/>
        <v>10009.35</v>
      </c>
      <c r="Y6" s="2">
        <f t="shared" si="10"/>
        <v>10009.35</v>
      </c>
      <c r="AT6"/>
    </row>
    <row r="7" spans="3:46" x14ac:dyDescent="0.25">
      <c r="C7" s="13" t="s">
        <v>22</v>
      </c>
      <c r="D7" s="24">
        <v>16000</v>
      </c>
      <c r="E7" s="52">
        <f t="shared" si="11"/>
        <v>20800</v>
      </c>
      <c r="F7" s="209">
        <f t="shared" si="12"/>
        <v>18096</v>
      </c>
      <c r="G7" s="210"/>
      <c r="L7" s="44">
        <f t="shared" si="0"/>
        <v>11310</v>
      </c>
      <c r="M7" s="44">
        <f t="shared" si="1"/>
        <v>13000</v>
      </c>
      <c r="N7" s="44">
        <f t="shared" si="2"/>
        <v>10000</v>
      </c>
      <c r="O7" s="44">
        <v>10000</v>
      </c>
      <c r="P7" s="44">
        <f t="shared" si="3"/>
        <v>13000</v>
      </c>
      <c r="Q7" s="44">
        <f t="shared" si="4"/>
        <v>11310</v>
      </c>
      <c r="S7" s="44">
        <f t="shared" si="13"/>
        <v>10500</v>
      </c>
      <c r="T7" s="44">
        <f t="shared" si="5"/>
        <v>12068.965517241379</v>
      </c>
      <c r="U7" s="44">
        <f t="shared" si="6"/>
        <v>9283.8196286472139</v>
      </c>
      <c r="V7" s="44">
        <f t="shared" si="7"/>
        <v>9290</v>
      </c>
      <c r="W7" s="44">
        <f t="shared" si="8"/>
        <v>12077</v>
      </c>
      <c r="X7" s="44">
        <f t="shared" si="9"/>
        <v>10506.99</v>
      </c>
      <c r="Y7" s="2">
        <f t="shared" si="10"/>
        <v>10506.99</v>
      </c>
      <c r="AT7"/>
    </row>
    <row r="8" spans="3:46" x14ac:dyDescent="0.25">
      <c r="C8" s="13" t="s">
        <v>23</v>
      </c>
      <c r="D8" s="24">
        <v>16000</v>
      </c>
      <c r="E8" s="48">
        <f t="shared" si="11"/>
        <v>20800</v>
      </c>
      <c r="F8" s="218">
        <f t="shared" si="12"/>
        <v>18096</v>
      </c>
      <c r="G8" s="219"/>
      <c r="L8" s="44">
        <f t="shared" si="0"/>
        <v>12180.87</v>
      </c>
      <c r="M8" s="44">
        <f t="shared" si="1"/>
        <v>14001</v>
      </c>
      <c r="N8" s="44">
        <f t="shared" si="2"/>
        <v>10770</v>
      </c>
      <c r="O8" s="44">
        <v>10769.23</v>
      </c>
      <c r="P8" s="44">
        <f t="shared" si="3"/>
        <v>13999.999</v>
      </c>
      <c r="Q8" s="44">
        <f t="shared" si="4"/>
        <v>12179.99913</v>
      </c>
      <c r="S8" s="44">
        <f t="shared" si="13"/>
        <v>11000</v>
      </c>
      <c r="T8" s="44">
        <f t="shared" si="5"/>
        <v>12643.67816091954</v>
      </c>
      <c r="U8" s="44">
        <f t="shared" si="6"/>
        <v>9725.9062776304163</v>
      </c>
      <c r="V8" s="44">
        <f t="shared" si="7"/>
        <v>9730</v>
      </c>
      <c r="W8" s="44">
        <f t="shared" si="8"/>
        <v>12649</v>
      </c>
      <c r="X8" s="44">
        <f t="shared" si="9"/>
        <v>11004.63</v>
      </c>
      <c r="Y8" s="2">
        <f t="shared" si="10"/>
        <v>11004.63</v>
      </c>
      <c r="AT8"/>
    </row>
    <row r="9" spans="3:46" x14ac:dyDescent="0.25">
      <c r="C9" s="17" t="s">
        <v>2</v>
      </c>
      <c r="D9" s="27">
        <v>15000</v>
      </c>
      <c r="E9" s="51">
        <f t="shared" si="11"/>
        <v>19500</v>
      </c>
      <c r="F9" s="218">
        <f t="shared" si="12"/>
        <v>16965</v>
      </c>
      <c r="G9" s="219"/>
      <c r="H9" s="7"/>
      <c r="L9" s="44">
        <f t="shared" si="0"/>
        <v>13051.74</v>
      </c>
      <c r="M9" s="44">
        <f t="shared" si="1"/>
        <v>15002</v>
      </c>
      <c r="N9" s="44">
        <f t="shared" si="2"/>
        <v>11540</v>
      </c>
      <c r="O9" s="44">
        <v>11538.46</v>
      </c>
      <c r="P9" s="44">
        <f t="shared" si="3"/>
        <v>14999.998</v>
      </c>
      <c r="Q9" s="44">
        <f t="shared" si="4"/>
        <v>13049.99826</v>
      </c>
      <c r="S9" s="44">
        <f t="shared" si="13"/>
        <v>11500</v>
      </c>
      <c r="T9" s="44">
        <f t="shared" si="5"/>
        <v>13218.3908045977</v>
      </c>
      <c r="U9" s="44">
        <f t="shared" si="6"/>
        <v>10167.992926613615</v>
      </c>
      <c r="V9" s="44">
        <f t="shared" si="7"/>
        <v>10170</v>
      </c>
      <c r="W9" s="44">
        <f t="shared" si="8"/>
        <v>13221</v>
      </c>
      <c r="X9" s="44">
        <f t="shared" si="9"/>
        <v>11502.27</v>
      </c>
      <c r="Y9" s="2">
        <f t="shared" si="10"/>
        <v>11502.27</v>
      </c>
      <c r="AT9"/>
    </row>
    <row r="10" spans="3:46" x14ac:dyDescent="0.25">
      <c r="C10" s="10" t="s">
        <v>3</v>
      </c>
      <c r="D10" s="30">
        <v>14500</v>
      </c>
      <c r="E10" s="52">
        <f t="shared" si="11"/>
        <v>18850</v>
      </c>
      <c r="F10" s="209">
        <f t="shared" si="12"/>
        <v>16399.5</v>
      </c>
      <c r="G10" s="210"/>
      <c r="L10" s="44">
        <f t="shared" si="0"/>
        <v>13922.61</v>
      </c>
      <c r="M10" s="44">
        <f t="shared" si="1"/>
        <v>16003</v>
      </c>
      <c r="N10" s="44">
        <f t="shared" si="2"/>
        <v>12310</v>
      </c>
      <c r="O10" s="44">
        <v>12307.69</v>
      </c>
      <c r="P10" s="44">
        <f t="shared" si="3"/>
        <v>15999.997000000001</v>
      </c>
      <c r="Q10" s="44">
        <f t="shared" si="4"/>
        <v>13919.99739</v>
      </c>
      <c r="S10" s="44">
        <f t="shared" si="13"/>
        <v>12000</v>
      </c>
      <c r="T10" s="44">
        <f t="shared" si="5"/>
        <v>13793.103448275862</v>
      </c>
      <c r="U10" s="44">
        <f t="shared" si="6"/>
        <v>10610.079575596817</v>
      </c>
      <c r="V10" s="44">
        <f t="shared" si="7"/>
        <v>10620</v>
      </c>
      <c r="W10" s="44">
        <f t="shared" si="8"/>
        <v>13806</v>
      </c>
      <c r="X10" s="44">
        <f t="shared" si="9"/>
        <v>12011.22</v>
      </c>
      <c r="Y10" s="2">
        <f t="shared" si="10"/>
        <v>12011.22</v>
      </c>
      <c r="AT10"/>
    </row>
    <row r="11" spans="3:46" x14ac:dyDescent="0.25">
      <c r="C11" s="12" t="s">
        <v>11</v>
      </c>
      <c r="D11" s="21">
        <v>13200</v>
      </c>
      <c r="E11" s="49">
        <f t="shared" si="11"/>
        <v>17160</v>
      </c>
      <c r="F11" s="211">
        <f t="shared" si="12"/>
        <v>14929.2</v>
      </c>
      <c r="G11" s="212"/>
      <c r="L11" s="44">
        <f t="shared" si="0"/>
        <v>14793.48</v>
      </c>
      <c r="M11" s="44">
        <f t="shared" si="1"/>
        <v>17004</v>
      </c>
      <c r="N11" s="44">
        <f t="shared" si="2"/>
        <v>13080</v>
      </c>
      <c r="O11" s="44">
        <v>13076.92</v>
      </c>
      <c r="P11" s="44">
        <f t="shared" si="3"/>
        <v>16999.995999999999</v>
      </c>
      <c r="Q11" s="44">
        <f t="shared" si="4"/>
        <v>14789.996519999999</v>
      </c>
      <c r="S11" s="44">
        <f t="shared" si="13"/>
        <v>12500</v>
      </c>
      <c r="T11" s="44">
        <f t="shared" si="5"/>
        <v>14367.816091954022</v>
      </c>
      <c r="U11" s="44">
        <f t="shared" si="6"/>
        <v>11052.166224580016</v>
      </c>
      <c r="V11" s="44">
        <f t="shared" si="7"/>
        <v>11060</v>
      </c>
      <c r="W11" s="44">
        <f t="shared" si="8"/>
        <v>14378</v>
      </c>
      <c r="X11" s="44">
        <f t="shared" si="9"/>
        <v>12508.86</v>
      </c>
      <c r="Y11" s="2">
        <f t="shared" si="10"/>
        <v>12508.86</v>
      </c>
      <c r="AT11"/>
    </row>
    <row r="12" spans="3:46" x14ac:dyDescent="0.25">
      <c r="C12" s="13" t="s">
        <v>12</v>
      </c>
      <c r="D12" s="22">
        <v>11530</v>
      </c>
      <c r="E12" s="52">
        <f t="shared" si="11"/>
        <v>14989</v>
      </c>
      <c r="F12" s="209">
        <f t="shared" si="12"/>
        <v>13040.43</v>
      </c>
      <c r="G12" s="210"/>
      <c r="L12" s="44">
        <f t="shared" si="0"/>
        <v>15664.35</v>
      </c>
      <c r="M12" s="44">
        <f t="shared" si="1"/>
        <v>18005</v>
      </c>
      <c r="N12" s="44">
        <f t="shared" si="2"/>
        <v>13850</v>
      </c>
      <c r="O12" s="44">
        <v>13846.15</v>
      </c>
      <c r="P12" s="44">
        <f t="shared" si="3"/>
        <v>17999.994999999999</v>
      </c>
      <c r="Q12" s="44">
        <f t="shared" si="4"/>
        <v>15659.995649999999</v>
      </c>
      <c r="S12" s="44">
        <f t="shared" si="13"/>
        <v>13000</v>
      </c>
      <c r="T12" s="44">
        <f t="shared" si="5"/>
        <v>14942.528735632184</v>
      </c>
      <c r="U12" s="44">
        <f t="shared" si="6"/>
        <v>11494.252873563219</v>
      </c>
      <c r="V12" s="44">
        <f t="shared" si="7"/>
        <v>11500</v>
      </c>
      <c r="W12" s="44">
        <f t="shared" si="8"/>
        <v>14950</v>
      </c>
      <c r="X12" s="44">
        <f t="shared" si="9"/>
        <v>13006.5</v>
      </c>
      <c r="Y12" s="2">
        <f t="shared" si="10"/>
        <v>13006.5</v>
      </c>
      <c r="AT12"/>
    </row>
    <row r="13" spans="3:46" x14ac:dyDescent="0.25">
      <c r="C13" s="17" t="s">
        <v>18</v>
      </c>
      <c r="D13" s="21">
        <v>15248</v>
      </c>
      <c r="E13" s="49">
        <f t="shared" si="11"/>
        <v>19822.400000000001</v>
      </c>
      <c r="F13" s="211">
        <f t="shared" si="12"/>
        <v>17245.488000000001</v>
      </c>
      <c r="G13" s="212"/>
      <c r="L13" s="44">
        <f t="shared" si="0"/>
        <v>16535.22</v>
      </c>
      <c r="M13" s="44">
        <f t="shared" si="1"/>
        <v>19006</v>
      </c>
      <c r="N13" s="44">
        <f t="shared" si="2"/>
        <v>14620</v>
      </c>
      <c r="O13" s="44">
        <v>14615.39</v>
      </c>
      <c r="P13" s="44">
        <f t="shared" si="3"/>
        <v>19000.007000000001</v>
      </c>
      <c r="Q13" s="44">
        <f t="shared" si="4"/>
        <v>16530.006090000003</v>
      </c>
      <c r="S13" s="44">
        <f t="shared" si="13"/>
        <v>13500</v>
      </c>
      <c r="T13" s="44">
        <f t="shared" si="5"/>
        <v>15517.241379310344</v>
      </c>
      <c r="U13" s="44">
        <f t="shared" si="6"/>
        <v>11936.339522546417</v>
      </c>
      <c r="V13" s="44">
        <f t="shared" si="7"/>
        <v>11940</v>
      </c>
      <c r="W13" s="44">
        <f t="shared" si="8"/>
        <v>15522</v>
      </c>
      <c r="X13" s="44">
        <f t="shared" si="9"/>
        <v>13504.14</v>
      </c>
      <c r="Y13" s="2">
        <f t="shared" si="10"/>
        <v>13504.14</v>
      </c>
      <c r="AT13"/>
    </row>
    <row r="14" spans="3:46" x14ac:dyDescent="0.25">
      <c r="C14" s="13" t="s">
        <v>13</v>
      </c>
      <c r="D14" s="30">
        <v>12180</v>
      </c>
      <c r="E14" s="52">
        <f t="shared" si="11"/>
        <v>15834</v>
      </c>
      <c r="F14" s="209">
        <f t="shared" si="12"/>
        <v>13775.58</v>
      </c>
      <c r="G14" s="210"/>
      <c r="L14" s="44">
        <f t="shared" si="0"/>
        <v>17406.09</v>
      </c>
      <c r="M14" s="44">
        <f t="shared" si="1"/>
        <v>20007</v>
      </c>
      <c r="N14" s="44">
        <f t="shared" si="2"/>
        <v>15390</v>
      </c>
      <c r="O14" s="44">
        <v>15384.62</v>
      </c>
      <c r="P14" s="44">
        <f t="shared" si="3"/>
        <v>20000.006000000001</v>
      </c>
      <c r="Q14" s="44">
        <f t="shared" si="4"/>
        <v>17400.005220000003</v>
      </c>
      <c r="S14" s="44">
        <f t="shared" si="13"/>
        <v>14000</v>
      </c>
      <c r="T14" s="44">
        <f t="shared" si="5"/>
        <v>16091.954022988506</v>
      </c>
      <c r="U14" s="44">
        <f t="shared" si="6"/>
        <v>12378.42617152962</v>
      </c>
      <c r="V14" s="44">
        <f t="shared" si="7"/>
        <v>12380</v>
      </c>
      <c r="W14" s="44">
        <f t="shared" si="8"/>
        <v>16094</v>
      </c>
      <c r="X14" s="44">
        <f t="shared" si="9"/>
        <v>14001.78</v>
      </c>
      <c r="Y14" s="2">
        <f t="shared" si="10"/>
        <v>14001.78</v>
      </c>
      <c r="AT14"/>
    </row>
    <row r="15" spans="3:46" x14ac:dyDescent="0.25">
      <c r="C15" s="17" t="s">
        <v>17</v>
      </c>
      <c r="D15" s="21">
        <v>13480</v>
      </c>
      <c r="E15" s="49">
        <f t="shared" si="11"/>
        <v>17524</v>
      </c>
      <c r="F15" s="211">
        <f t="shared" si="12"/>
        <v>15245.88</v>
      </c>
      <c r="G15" s="212"/>
      <c r="L15" s="44">
        <f t="shared" si="0"/>
        <v>18276.96</v>
      </c>
      <c r="M15" s="44">
        <f t="shared" si="1"/>
        <v>21008</v>
      </c>
      <c r="N15" s="44">
        <f t="shared" si="2"/>
        <v>16160</v>
      </c>
      <c r="O15" s="44">
        <v>16153.85</v>
      </c>
      <c r="P15" s="44">
        <f t="shared" si="3"/>
        <v>21000.005000000001</v>
      </c>
      <c r="Q15" s="44">
        <f t="shared" si="4"/>
        <v>18270.004349999999</v>
      </c>
      <c r="S15" s="44">
        <f t="shared" si="13"/>
        <v>14500</v>
      </c>
      <c r="T15" s="44">
        <f t="shared" si="5"/>
        <v>16666.666666666668</v>
      </c>
      <c r="U15" s="44">
        <f t="shared" si="6"/>
        <v>12820.51282051282</v>
      </c>
      <c r="V15" s="44">
        <f t="shared" si="7"/>
        <v>12830</v>
      </c>
      <c r="W15" s="44">
        <f t="shared" si="8"/>
        <v>16679</v>
      </c>
      <c r="X15" s="44">
        <f t="shared" si="9"/>
        <v>14510.73</v>
      </c>
      <c r="Y15" s="2">
        <f t="shared" si="10"/>
        <v>14510.73</v>
      </c>
      <c r="AT15"/>
    </row>
    <row r="16" spans="3:46" x14ac:dyDescent="0.25">
      <c r="C16" s="14" t="s">
        <v>14</v>
      </c>
      <c r="D16" s="23">
        <v>8450</v>
      </c>
      <c r="E16" s="49">
        <f t="shared" si="11"/>
        <v>10985</v>
      </c>
      <c r="F16" s="211">
        <f t="shared" si="12"/>
        <v>9556.9500000000007</v>
      </c>
      <c r="G16" s="212"/>
      <c r="L16" s="44">
        <f t="shared" si="0"/>
        <v>19147.829999999998</v>
      </c>
      <c r="M16" s="44">
        <f t="shared" si="1"/>
        <v>22009</v>
      </c>
      <c r="N16" s="44">
        <f t="shared" si="2"/>
        <v>16930</v>
      </c>
      <c r="O16" s="44">
        <v>16923.080000000002</v>
      </c>
      <c r="P16" s="44">
        <f t="shared" si="3"/>
        <v>22000.004000000004</v>
      </c>
      <c r="Q16" s="44">
        <f t="shared" si="4"/>
        <v>19140.003480000003</v>
      </c>
      <c r="S16" s="44">
        <f t="shared" si="13"/>
        <v>15000</v>
      </c>
      <c r="T16" s="44">
        <f t="shared" si="5"/>
        <v>17241.379310344826</v>
      </c>
      <c r="U16" s="44">
        <f t="shared" si="6"/>
        <v>13262.599469496019</v>
      </c>
      <c r="V16" s="44">
        <f t="shared" si="7"/>
        <v>13270</v>
      </c>
      <c r="W16" s="44">
        <f t="shared" si="8"/>
        <v>17251</v>
      </c>
      <c r="X16" s="44">
        <f t="shared" si="9"/>
        <v>15008.37</v>
      </c>
      <c r="Y16" s="2">
        <f t="shared" si="10"/>
        <v>15008.37</v>
      </c>
      <c r="AT16"/>
    </row>
    <row r="17" spans="3:46" x14ac:dyDescent="0.25">
      <c r="C17" s="10" t="s">
        <v>7</v>
      </c>
      <c r="D17" s="22">
        <v>11200</v>
      </c>
      <c r="E17" s="52">
        <f t="shared" si="11"/>
        <v>14560</v>
      </c>
      <c r="F17" s="209">
        <f t="shared" si="12"/>
        <v>12667.2</v>
      </c>
      <c r="G17" s="210"/>
      <c r="L17" s="44">
        <f t="shared" si="0"/>
        <v>20018.7</v>
      </c>
      <c r="M17" s="44">
        <f t="shared" si="1"/>
        <v>23010</v>
      </c>
      <c r="N17" s="44">
        <f t="shared" si="2"/>
        <v>17700</v>
      </c>
      <c r="O17" s="44">
        <v>17692.310000000001</v>
      </c>
      <c r="P17" s="44">
        <f t="shared" si="3"/>
        <v>23000.003000000004</v>
      </c>
      <c r="Q17" s="44">
        <f t="shared" si="4"/>
        <v>20010.002610000003</v>
      </c>
      <c r="S17" s="44">
        <f t="shared" si="13"/>
        <v>15500</v>
      </c>
      <c r="T17" s="44">
        <f t="shared" si="5"/>
        <v>17816.091954022988</v>
      </c>
      <c r="U17" s="44">
        <f t="shared" si="6"/>
        <v>13704.686118479221</v>
      </c>
      <c r="V17" s="44">
        <f t="shared" si="7"/>
        <v>13710</v>
      </c>
      <c r="W17" s="44">
        <f t="shared" si="8"/>
        <v>17823</v>
      </c>
      <c r="X17" s="44">
        <f t="shared" si="9"/>
        <v>15506.01</v>
      </c>
      <c r="Y17" s="2">
        <f t="shared" si="10"/>
        <v>15506.01</v>
      </c>
      <c r="AT17"/>
    </row>
    <row r="18" spans="3:46" x14ac:dyDescent="0.25">
      <c r="C18" s="17" t="s">
        <v>20</v>
      </c>
      <c r="D18" s="29">
        <v>14160</v>
      </c>
      <c r="E18" s="49">
        <f t="shared" si="11"/>
        <v>18408</v>
      </c>
      <c r="F18" s="211">
        <f t="shared" si="12"/>
        <v>16014.96</v>
      </c>
      <c r="G18" s="212"/>
      <c r="L18" s="44">
        <f t="shared" si="0"/>
        <v>20889.57</v>
      </c>
      <c r="M18" s="44">
        <f t="shared" si="1"/>
        <v>24011</v>
      </c>
      <c r="N18" s="44">
        <f t="shared" si="2"/>
        <v>18470</v>
      </c>
      <c r="O18" s="44">
        <v>18461.54</v>
      </c>
      <c r="P18" s="44">
        <f t="shared" si="3"/>
        <v>24000.002</v>
      </c>
      <c r="Q18" s="44">
        <f t="shared" si="4"/>
        <v>20880.00174</v>
      </c>
      <c r="S18" s="44">
        <f t="shared" si="13"/>
        <v>16000</v>
      </c>
      <c r="T18" s="44">
        <f t="shared" si="5"/>
        <v>18390.80459770115</v>
      </c>
      <c r="U18" s="44">
        <f t="shared" si="6"/>
        <v>14146.772767462422</v>
      </c>
      <c r="V18" s="44">
        <f t="shared" si="7"/>
        <v>14150</v>
      </c>
      <c r="W18" s="44">
        <f t="shared" si="8"/>
        <v>18395</v>
      </c>
      <c r="X18" s="44">
        <f t="shared" si="9"/>
        <v>16003.65</v>
      </c>
      <c r="Y18" s="2">
        <f t="shared" si="10"/>
        <v>16003.65</v>
      </c>
      <c r="AT18"/>
    </row>
    <row r="19" spans="3:46" x14ac:dyDescent="0.25">
      <c r="C19" s="15" t="s">
        <v>16</v>
      </c>
      <c r="D19" s="28">
        <v>12480</v>
      </c>
      <c r="E19" s="52">
        <f t="shared" si="11"/>
        <v>16224</v>
      </c>
      <c r="F19" s="209">
        <f t="shared" si="12"/>
        <v>14114.88</v>
      </c>
      <c r="G19" s="210"/>
      <c r="L19" s="44">
        <f t="shared" si="0"/>
        <v>21760.44</v>
      </c>
      <c r="M19" s="44">
        <f t="shared" si="1"/>
        <v>25012</v>
      </c>
      <c r="N19" s="44">
        <f t="shared" si="2"/>
        <v>19240</v>
      </c>
      <c r="O19" s="44">
        <v>19230.77</v>
      </c>
      <c r="P19" s="44">
        <f t="shared" si="3"/>
        <v>25000.001</v>
      </c>
      <c r="Q19" s="44">
        <f t="shared" si="4"/>
        <v>21750.00087</v>
      </c>
      <c r="S19" s="44">
        <f t="shared" si="13"/>
        <v>16500</v>
      </c>
      <c r="T19" s="44">
        <f t="shared" si="5"/>
        <v>18965.517241379312</v>
      </c>
      <c r="U19" s="44">
        <f t="shared" si="6"/>
        <v>14588.859416445624</v>
      </c>
      <c r="V19" s="44">
        <f t="shared" si="7"/>
        <v>14590</v>
      </c>
      <c r="W19" s="44">
        <f t="shared" si="8"/>
        <v>18967</v>
      </c>
      <c r="X19" s="44">
        <f t="shared" si="9"/>
        <v>16501.29</v>
      </c>
      <c r="Y19" s="2">
        <f t="shared" si="10"/>
        <v>16501.29</v>
      </c>
      <c r="AT19"/>
    </row>
    <row r="20" spans="3:46" x14ac:dyDescent="0.25">
      <c r="C20" s="17" t="s">
        <v>19</v>
      </c>
      <c r="D20" s="27">
        <v>20460</v>
      </c>
      <c r="E20" s="49">
        <f t="shared" si="11"/>
        <v>26598</v>
      </c>
      <c r="F20" s="211">
        <f t="shared" si="12"/>
        <v>23140.26</v>
      </c>
      <c r="G20" s="212"/>
      <c r="L20" s="44">
        <f t="shared" si="0"/>
        <v>22620</v>
      </c>
      <c r="M20" s="44">
        <f t="shared" si="1"/>
        <v>26000</v>
      </c>
      <c r="N20" s="44">
        <f t="shared" si="2"/>
        <v>20000</v>
      </c>
      <c r="O20" s="44">
        <v>20000</v>
      </c>
      <c r="P20" s="44">
        <f t="shared" si="3"/>
        <v>26000</v>
      </c>
      <c r="Q20" s="44">
        <f t="shared" si="4"/>
        <v>22620</v>
      </c>
      <c r="S20" s="44">
        <f t="shared" si="13"/>
        <v>17000</v>
      </c>
      <c r="T20" s="44">
        <f t="shared" si="5"/>
        <v>19540.22988505747</v>
      </c>
      <c r="U20" s="44">
        <f t="shared" si="6"/>
        <v>15030.946065428823</v>
      </c>
      <c r="V20" s="44">
        <f t="shared" si="7"/>
        <v>15040</v>
      </c>
      <c r="W20" s="44">
        <f t="shared" si="8"/>
        <v>19552</v>
      </c>
      <c r="X20" s="44">
        <f t="shared" si="9"/>
        <v>17010.240000000002</v>
      </c>
      <c r="Y20" s="2">
        <f t="shared" si="10"/>
        <v>17010.240000000002</v>
      </c>
      <c r="AT20"/>
    </row>
    <row r="21" spans="3:46" x14ac:dyDescent="0.25">
      <c r="C21" s="10" t="s">
        <v>15</v>
      </c>
      <c r="D21" s="25"/>
      <c r="E21" s="52">
        <f t="shared" si="11"/>
        <v>0</v>
      </c>
      <c r="F21" s="209">
        <f t="shared" si="12"/>
        <v>0</v>
      </c>
      <c r="G21" s="210"/>
      <c r="L21" s="44">
        <f t="shared" si="0"/>
        <v>23490.87</v>
      </c>
      <c r="M21" s="44">
        <f t="shared" si="1"/>
        <v>27001</v>
      </c>
      <c r="N21" s="44">
        <f t="shared" si="2"/>
        <v>20770</v>
      </c>
      <c r="O21" s="44">
        <v>20769.23</v>
      </c>
      <c r="P21" s="44">
        <f t="shared" si="3"/>
        <v>26999.999</v>
      </c>
      <c r="Q21" s="44">
        <f t="shared" si="4"/>
        <v>23489.99913</v>
      </c>
      <c r="S21" s="44">
        <f t="shared" si="13"/>
        <v>17500</v>
      </c>
      <c r="T21" s="44">
        <f t="shared" si="5"/>
        <v>20114.942528735632</v>
      </c>
      <c r="U21" s="44">
        <f t="shared" si="6"/>
        <v>15473.032714412024</v>
      </c>
      <c r="V21" s="44">
        <f t="shared" si="7"/>
        <v>15480</v>
      </c>
      <c r="W21" s="44">
        <f t="shared" si="8"/>
        <v>20124</v>
      </c>
      <c r="X21" s="44">
        <f t="shared" si="9"/>
        <v>17507.88</v>
      </c>
      <c r="Y21" s="2">
        <f t="shared" si="10"/>
        <v>17507.88</v>
      </c>
      <c r="AT21"/>
    </row>
    <row r="22" spans="3:46" x14ac:dyDescent="0.25">
      <c r="C22" s="11" t="s">
        <v>4</v>
      </c>
      <c r="D22" s="27">
        <v>6000</v>
      </c>
      <c r="E22" s="49">
        <f t="shared" si="11"/>
        <v>7800</v>
      </c>
      <c r="F22" s="211">
        <f t="shared" si="12"/>
        <v>6786</v>
      </c>
      <c r="G22" s="212"/>
      <c r="O22" s="44">
        <f>P22/1.3</f>
        <v>20769.23076923077</v>
      </c>
      <c r="P22" s="44">
        <v>27000</v>
      </c>
      <c r="AT22"/>
    </row>
    <row r="23" spans="3:46" ht="15.75" thickBot="1" x14ac:dyDescent="0.3">
      <c r="C23" s="15" t="s">
        <v>5</v>
      </c>
      <c r="D23" s="23">
        <v>5800</v>
      </c>
      <c r="E23" s="50">
        <f t="shared" si="11"/>
        <v>7540</v>
      </c>
      <c r="F23" s="222">
        <f t="shared" si="12"/>
        <v>6559.8</v>
      </c>
      <c r="G23" s="223"/>
      <c r="AT23"/>
    </row>
    <row r="24" spans="3:46" x14ac:dyDescent="0.25">
      <c r="C24" s="20" t="s">
        <v>6</v>
      </c>
      <c r="D24" s="26"/>
      <c r="E24" s="26">
        <v>777</v>
      </c>
    </row>
    <row r="26" spans="3:46" ht="60" x14ac:dyDescent="0.25">
      <c r="C26" s="65" t="s">
        <v>31</v>
      </c>
      <c r="D26" s="64"/>
      <c r="E26" s="64" t="s">
        <v>30</v>
      </c>
      <c r="F26" s="64" t="s">
        <v>29</v>
      </c>
      <c r="G26" s="64" t="s">
        <v>29</v>
      </c>
      <c r="L26" s="220" t="s">
        <v>32</v>
      </c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</row>
    <row r="27" spans="3:46" x14ac:dyDescent="0.25">
      <c r="C27" t="s">
        <v>28</v>
      </c>
      <c r="E27" s="3">
        <f>SUM(E28:E38)</f>
        <v>206523</v>
      </c>
      <c r="F27" s="66">
        <f>E27/11/29.4</f>
        <v>638.59925788497219</v>
      </c>
      <c r="G27" s="44">
        <f>E27/353/11*12</f>
        <v>638.23744527427243</v>
      </c>
      <c r="H27" s="44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</row>
    <row r="28" spans="3:46" x14ac:dyDescent="0.25">
      <c r="D28" s="63">
        <v>40330</v>
      </c>
      <c r="E28" s="2">
        <v>13092</v>
      </c>
      <c r="F28">
        <v>1</v>
      </c>
      <c r="H28">
        <v>28</v>
      </c>
      <c r="I28" s="67">
        <f>$G$27*H28</f>
        <v>17870.648467679628</v>
      </c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</row>
    <row r="29" spans="3:46" x14ac:dyDescent="0.25">
      <c r="D29" s="63">
        <v>40360</v>
      </c>
      <c r="E29" s="2">
        <v>16450</v>
      </c>
      <c r="F29">
        <f>F28+1</f>
        <v>2</v>
      </c>
      <c r="I29" s="68">
        <f>H28*F27</f>
        <v>17880.779220779223</v>
      </c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</row>
    <row r="30" spans="3:46" x14ac:dyDescent="0.25">
      <c r="D30" s="63">
        <v>40391</v>
      </c>
      <c r="E30" s="2">
        <v>18040</v>
      </c>
      <c r="F30">
        <f t="shared" ref="F30:F38" si="14">F29+1</f>
        <v>3</v>
      </c>
      <c r="I30" s="2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</row>
    <row r="31" spans="3:46" x14ac:dyDescent="0.25">
      <c r="D31" s="63">
        <v>40422</v>
      </c>
      <c r="E31" s="2">
        <v>18040</v>
      </c>
      <c r="F31">
        <f t="shared" si="14"/>
        <v>4</v>
      </c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</row>
    <row r="32" spans="3:46" x14ac:dyDescent="0.25">
      <c r="D32" s="63">
        <v>40452</v>
      </c>
      <c r="E32" s="2">
        <v>18040</v>
      </c>
      <c r="F32">
        <f t="shared" si="14"/>
        <v>5</v>
      </c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</row>
    <row r="33" spans="3:25" x14ac:dyDescent="0.25">
      <c r="D33" s="63">
        <v>40483</v>
      </c>
      <c r="E33" s="2">
        <v>17400</v>
      </c>
      <c r="F33">
        <f t="shared" si="14"/>
        <v>6</v>
      </c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</row>
    <row r="34" spans="3:25" x14ac:dyDescent="0.25">
      <c r="D34" s="63">
        <v>40513</v>
      </c>
      <c r="E34" s="2">
        <v>20400</v>
      </c>
      <c r="F34">
        <f t="shared" si="14"/>
        <v>7</v>
      </c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</row>
    <row r="35" spans="3:25" x14ac:dyDescent="0.25">
      <c r="D35" s="63">
        <v>40544</v>
      </c>
      <c r="E35" s="2">
        <v>17452</v>
      </c>
      <c r="F35">
        <f t="shared" si="14"/>
        <v>8</v>
      </c>
    </row>
    <row r="36" spans="3:25" x14ac:dyDescent="0.25">
      <c r="D36" s="63">
        <v>40575</v>
      </c>
      <c r="E36" s="2">
        <v>17452</v>
      </c>
      <c r="F36">
        <f t="shared" si="14"/>
        <v>9</v>
      </c>
      <c r="L36">
        <f>353/12</f>
        <v>29.416666666666668</v>
      </c>
      <c r="M36" t="s">
        <v>33</v>
      </c>
    </row>
    <row r="37" spans="3:25" x14ac:dyDescent="0.25">
      <c r="D37" s="63">
        <v>40603</v>
      </c>
      <c r="E37" s="2">
        <v>29067</v>
      </c>
      <c r="F37">
        <f t="shared" si="14"/>
        <v>10</v>
      </c>
    </row>
    <row r="38" spans="3:25" ht="15.75" thickBot="1" x14ac:dyDescent="0.3">
      <c r="D38" s="63">
        <v>40634</v>
      </c>
      <c r="E38" s="2">
        <v>21090</v>
      </c>
      <c r="F38">
        <f t="shared" si="14"/>
        <v>11</v>
      </c>
    </row>
    <row r="39" spans="3:25" ht="15.75" thickBot="1" x14ac:dyDescent="0.3">
      <c r="R39" s="109" t="s">
        <v>37</v>
      </c>
      <c r="S39" s="109"/>
      <c r="T39" s="112">
        <f>T40*R40</f>
        <v>31314.572719237702</v>
      </c>
    </row>
    <row r="40" spans="3:25" x14ac:dyDescent="0.25">
      <c r="C40" t="s">
        <v>34</v>
      </c>
      <c r="E40" s="3">
        <f>SUM(E41:E51)</f>
        <v>225606.53228779754</v>
      </c>
      <c r="F40" s="44">
        <f>E40/353/F41*12</f>
        <v>697.21307943692261</v>
      </c>
      <c r="G40">
        <v>28</v>
      </c>
      <c r="H40" s="67">
        <f>F40*G40</f>
        <v>19521.966224233835</v>
      </c>
      <c r="J40" t="s">
        <v>36</v>
      </c>
      <c r="L40" s="3">
        <f>SUM(L41:L51)</f>
        <v>184169.33333333334</v>
      </c>
      <c r="M40" s="44">
        <f>L40/353/M41*12</f>
        <v>569.15580736543916</v>
      </c>
      <c r="N40">
        <v>28</v>
      </c>
      <c r="O40" s="67">
        <f>M40*N40</f>
        <v>15936.362606232296</v>
      </c>
      <c r="R40" s="108">
        <v>28</v>
      </c>
      <c r="S40" s="110">
        <f>SUM(S41:S51)</f>
        <v>361888.35080000001</v>
      </c>
      <c r="T40" s="111">
        <f>S40/353/T41*12</f>
        <v>1118.3775971156322</v>
      </c>
    </row>
    <row r="41" spans="3:25" x14ac:dyDescent="0.25">
      <c r="D41" s="63">
        <v>40452</v>
      </c>
      <c r="E41" s="2">
        <v>18040</v>
      </c>
      <c r="F41">
        <f>F42+1</f>
        <v>11</v>
      </c>
      <c r="K41" s="63">
        <v>40452</v>
      </c>
      <c r="L41" s="2">
        <v>16798</v>
      </c>
      <c r="M41">
        <f>M42+1</f>
        <v>11</v>
      </c>
      <c r="R41" s="63">
        <v>40483</v>
      </c>
      <c r="S41" s="2">
        <v>26723</v>
      </c>
      <c r="T41">
        <f t="shared" ref="T41:T50" si="15">T42+1</f>
        <v>11</v>
      </c>
    </row>
    <row r="42" spans="3:25" x14ac:dyDescent="0.25">
      <c r="D42" s="63">
        <v>40483</v>
      </c>
      <c r="E42" s="2">
        <v>18040</v>
      </c>
      <c r="F42">
        <f t="shared" ref="F42:F50" si="16">F43+1</f>
        <v>10</v>
      </c>
      <c r="K42" s="63">
        <v>40483</v>
      </c>
      <c r="L42" s="2">
        <v>16775</v>
      </c>
      <c r="M42">
        <f t="shared" ref="M42:M50" si="17">M43+1</f>
        <v>10</v>
      </c>
      <c r="R42" s="63">
        <v>40513</v>
      </c>
      <c r="S42" s="2">
        <v>33286</v>
      </c>
      <c r="T42">
        <f t="shared" si="15"/>
        <v>10</v>
      </c>
    </row>
    <row r="43" spans="3:25" x14ac:dyDescent="0.25">
      <c r="D43" s="63">
        <v>40513</v>
      </c>
      <c r="E43" s="2">
        <v>14903.434782608696</v>
      </c>
      <c r="F43">
        <f t="shared" si="16"/>
        <v>9</v>
      </c>
      <c r="K43" s="63">
        <v>40513</v>
      </c>
      <c r="L43" s="2">
        <v>18776</v>
      </c>
      <c r="M43">
        <f t="shared" si="17"/>
        <v>9</v>
      </c>
      <c r="R43" s="63">
        <v>40544</v>
      </c>
      <c r="S43" s="2">
        <v>33097</v>
      </c>
      <c r="T43">
        <f t="shared" si="15"/>
        <v>9</v>
      </c>
    </row>
    <row r="44" spans="3:25" x14ac:dyDescent="0.25">
      <c r="D44" s="63">
        <v>40544</v>
      </c>
      <c r="E44" s="2">
        <v>18092</v>
      </c>
      <c r="F44">
        <f t="shared" si="16"/>
        <v>8</v>
      </c>
      <c r="K44" s="63">
        <v>40544</v>
      </c>
      <c r="L44" s="2">
        <v>16828</v>
      </c>
      <c r="M44">
        <f t="shared" si="17"/>
        <v>8</v>
      </c>
      <c r="R44" s="63">
        <v>40575</v>
      </c>
      <c r="S44" s="2">
        <v>32805</v>
      </c>
      <c r="T44">
        <f t="shared" si="15"/>
        <v>8</v>
      </c>
    </row>
    <row r="45" spans="3:25" x14ac:dyDescent="0.25">
      <c r="D45" s="63">
        <v>40575</v>
      </c>
      <c r="E45" s="2">
        <v>20002</v>
      </c>
      <c r="F45">
        <f t="shared" si="16"/>
        <v>7</v>
      </c>
      <c r="K45" s="63">
        <v>40575</v>
      </c>
      <c r="L45" s="2">
        <v>1802</v>
      </c>
      <c r="M45">
        <f t="shared" si="17"/>
        <v>7</v>
      </c>
      <c r="R45" s="63">
        <v>40603</v>
      </c>
      <c r="S45" s="2">
        <v>53008</v>
      </c>
      <c r="T45">
        <f t="shared" si="15"/>
        <v>7</v>
      </c>
    </row>
    <row r="46" spans="3:25" x14ac:dyDescent="0.25">
      <c r="D46" s="63">
        <v>40603</v>
      </c>
      <c r="E46" s="2">
        <v>30302</v>
      </c>
      <c r="F46">
        <f t="shared" si="16"/>
        <v>6</v>
      </c>
      <c r="K46" s="63">
        <v>40603</v>
      </c>
      <c r="L46" s="2">
        <v>32402</v>
      </c>
      <c r="M46">
        <f t="shared" si="17"/>
        <v>6</v>
      </c>
      <c r="R46" s="63">
        <v>40634</v>
      </c>
      <c r="S46" s="2">
        <v>39596</v>
      </c>
      <c r="T46">
        <f t="shared" si="15"/>
        <v>6</v>
      </c>
    </row>
    <row r="47" spans="3:25" x14ac:dyDescent="0.25">
      <c r="D47" s="63">
        <v>40634</v>
      </c>
      <c r="E47" s="2">
        <v>20002</v>
      </c>
      <c r="F47">
        <f t="shared" si="16"/>
        <v>5</v>
      </c>
      <c r="K47" s="63">
        <v>40634</v>
      </c>
      <c r="L47" s="2">
        <v>18902</v>
      </c>
      <c r="M47">
        <f t="shared" si="17"/>
        <v>5</v>
      </c>
      <c r="R47" s="63">
        <v>40664</v>
      </c>
      <c r="S47" s="2">
        <v>36709</v>
      </c>
      <c r="T47">
        <f t="shared" si="15"/>
        <v>5</v>
      </c>
    </row>
    <row r="48" spans="3:25" x14ac:dyDescent="0.25">
      <c r="D48" s="63">
        <v>40664</v>
      </c>
      <c r="E48" s="2">
        <v>20002</v>
      </c>
      <c r="F48">
        <f t="shared" si="16"/>
        <v>4</v>
      </c>
      <c r="K48" s="63">
        <v>40664</v>
      </c>
      <c r="L48" s="2">
        <v>18903</v>
      </c>
      <c r="M48">
        <f t="shared" si="17"/>
        <v>4</v>
      </c>
      <c r="R48" s="63">
        <v>40695</v>
      </c>
      <c r="S48" s="2">
        <v>38154.058649999999</v>
      </c>
      <c r="T48">
        <f t="shared" si="15"/>
        <v>4</v>
      </c>
    </row>
    <row r="49" spans="4:20" x14ac:dyDescent="0.25">
      <c r="D49" s="63">
        <v>40695</v>
      </c>
      <c r="E49" s="2">
        <v>28223.097505188827</v>
      </c>
      <c r="F49">
        <f t="shared" si="16"/>
        <v>3</v>
      </c>
      <c r="K49" s="63">
        <v>40695</v>
      </c>
      <c r="L49" s="2">
        <v>6283.3333333333339</v>
      </c>
      <c r="M49">
        <f t="shared" si="17"/>
        <v>3</v>
      </c>
      <c r="R49" s="63">
        <v>40725</v>
      </c>
      <c r="S49" s="2">
        <v>34246.004150000001</v>
      </c>
      <c r="T49">
        <f t="shared" si="15"/>
        <v>3</v>
      </c>
    </row>
    <row r="50" spans="4:20" x14ac:dyDescent="0.25">
      <c r="D50" s="63">
        <v>40725</v>
      </c>
      <c r="E50" s="2">
        <v>18050</v>
      </c>
      <c r="F50">
        <f t="shared" si="16"/>
        <v>2</v>
      </c>
      <c r="K50" s="63">
        <v>40725</v>
      </c>
      <c r="L50" s="2">
        <v>15850</v>
      </c>
      <c r="M50">
        <f t="shared" si="17"/>
        <v>2</v>
      </c>
      <c r="R50" s="63">
        <v>40756</v>
      </c>
      <c r="S50" s="2">
        <v>34264.288</v>
      </c>
      <c r="T50">
        <f t="shared" si="15"/>
        <v>2</v>
      </c>
    </row>
    <row r="51" spans="4:20" x14ac:dyDescent="0.25">
      <c r="D51" s="63">
        <v>40756</v>
      </c>
      <c r="E51" s="2">
        <v>19950</v>
      </c>
      <c r="F51">
        <v>1</v>
      </c>
      <c r="K51" s="63">
        <v>40756</v>
      </c>
      <c r="L51" s="2">
        <v>20850</v>
      </c>
      <c r="M51">
        <v>1</v>
      </c>
      <c r="R51" s="63">
        <v>40787</v>
      </c>
      <c r="S51" s="2"/>
      <c r="T51">
        <v>1</v>
      </c>
    </row>
    <row r="52" spans="4:20" x14ac:dyDescent="0.25">
      <c r="S52" s="2"/>
    </row>
  </sheetData>
  <dataConsolidate/>
  <mergeCells count="24">
    <mergeCell ref="L26:Y34"/>
    <mergeCell ref="F22:G22"/>
    <mergeCell ref="F23:G23"/>
    <mergeCell ref="F5:G5"/>
    <mergeCell ref="D4:G4"/>
    <mergeCell ref="F18:G18"/>
    <mergeCell ref="F19:G19"/>
    <mergeCell ref="F20:G20"/>
    <mergeCell ref="F21:G21"/>
    <mergeCell ref="F14:G14"/>
    <mergeCell ref="F15:G15"/>
    <mergeCell ref="F9:G9"/>
    <mergeCell ref="F16:G16"/>
    <mergeCell ref="F17:G17"/>
    <mergeCell ref="F10:G10"/>
    <mergeCell ref="F11:G11"/>
    <mergeCell ref="F12:G12"/>
    <mergeCell ref="F13:G13"/>
    <mergeCell ref="C4:C5"/>
    <mergeCell ref="D1:E1"/>
    <mergeCell ref="Y2:Z2"/>
    <mergeCell ref="F6:G6"/>
    <mergeCell ref="F7:G7"/>
    <mergeCell ref="F8:G8"/>
  </mergeCells>
  <phoneticPr fontId="0" type="noConversion"/>
  <pageMargins left="0.11811023622047245" right="0.11811023622047245" top="0.35433070866141736" bottom="0.35433070866141736" header="0.31496062992125984" footer="0.31496062992125984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59999389629810485"/>
  </sheetPr>
  <dimension ref="A1:BJ7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30" sqref="R30"/>
    </sheetView>
  </sheetViews>
  <sheetFormatPr defaultRowHeight="15" x14ac:dyDescent="0.25"/>
  <cols>
    <col min="1" max="1" width="4.42578125" customWidth="1"/>
    <col min="2" max="2" width="3.7109375" customWidth="1"/>
    <col min="3" max="3" width="22" customWidth="1"/>
    <col min="4" max="4" width="6.7109375" customWidth="1"/>
    <col min="5" max="5" width="6.85546875" customWidth="1"/>
    <col min="6" max="6" width="0.28515625" hidden="1" customWidth="1"/>
    <col min="7" max="9" width="3.7109375" customWidth="1"/>
    <col min="10" max="10" width="2.85546875" hidden="1" customWidth="1"/>
    <col min="11" max="11" width="6.7109375" customWidth="1"/>
    <col min="12" max="12" width="7.7109375" hidden="1" customWidth="1"/>
    <col min="13" max="13" width="6.7109375" customWidth="1"/>
    <col min="14" max="14" width="5.7109375" customWidth="1"/>
    <col min="15" max="15" width="6.7109375" customWidth="1"/>
    <col min="16" max="16" width="7.5703125" customWidth="1"/>
    <col min="17" max="17" width="6.7109375" customWidth="1"/>
    <col min="18" max="18" width="5.5703125" customWidth="1"/>
    <col min="19" max="19" width="7.7109375" customWidth="1"/>
    <col min="20" max="20" width="7.28515625" customWidth="1"/>
    <col min="21" max="21" width="6.7109375" customWidth="1"/>
    <col min="22" max="23" width="7.7109375" customWidth="1"/>
    <col min="24" max="24" width="6.7109375" customWidth="1"/>
    <col min="25" max="28" width="7.7109375" customWidth="1"/>
    <col min="29" max="29" width="7.85546875" customWidth="1"/>
    <col min="30" max="34" width="6.7109375" customWidth="1"/>
    <col min="35" max="35" width="7.28515625" style="9" customWidth="1"/>
    <col min="36" max="36" width="11.7109375" style="9" customWidth="1"/>
    <col min="37" max="37" width="7.42578125" style="9" customWidth="1"/>
    <col min="38" max="38" width="7.28515625" style="9" customWidth="1"/>
    <col min="39" max="39" width="7" style="9" customWidth="1"/>
    <col min="40" max="40" width="6.42578125" style="9" customWidth="1"/>
    <col min="41" max="41" width="6.140625" style="9" customWidth="1"/>
    <col min="42" max="45" width="4.7109375" style="9" customWidth="1"/>
    <col min="46" max="46" width="10" style="9" customWidth="1"/>
    <col min="47" max="47" width="9.140625" style="9" customWidth="1"/>
    <col min="48" max="48" width="8.140625" style="9" customWidth="1"/>
    <col min="49" max="49" width="9.140625" style="9" customWidth="1"/>
    <col min="50" max="50" width="8.7109375" style="9" customWidth="1"/>
    <col min="51" max="51" width="6.28515625" style="140" customWidth="1"/>
    <col min="52" max="52" width="3.7109375" style="140" customWidth="1"/>
    <col min="53" max="53" width="5.42578125" style="9" customWidth="1"/>
    <col min="54" max="54" width="4.42578125" style="9" customWidth="1"/>
    <col min="55" max="55" width="3.5703125" style="9" customWidth="1"/>
    <col min="56" max="56" width="4.28515625" style="9" customWidth="1"/>
    <col min="57" max="61" width="9.140625" style="9"/>
    <col min="62" max="62" width="5.28515625" style="9" customWidth="1"/>
    <col min="63" max="63" width="4" customWidth="1"/>
    <col min="64" max="64" width="3.85546875" customWidth="1"/>
  </cols>
  <sheetData>
    <row r="1" spans="1:62" s="36" customFormat="1" ht="14.25" customHeight="1" thickBot="1" x14ac:dyDescent="0.3">
      <c r="B1" s="69"/>
      <c r="C1" s="229" t="s">
        <v>35</v>
      </c>
      <c r="D1" s="230"/>
      <c r="E1" s="231">
        <v>2013</v>
      </c>
      <c r="F1" s="231"/>
      <c r="G1" s="231"/>
      <c r="H1" s="231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70"/>
      <c r="AD1" s="70"/>
      <c r="AE1" s="70"/>
      <c r="AF1" s="70"/>
      <c r="AG1" s="70"/>
      <c r="AH1" s="70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4"/>
      <c r="AZ1" s="164"/>
      <c r="BA1" s="163"/>
      <c r="BB1" s="163"/>
      <c r="BC1" s="163"/>
      <c r="BD1" s="163"/>
      <c r="BE1" s="163"/>
      <c r="BF1" s="163"/>
      <c r="BG1" s="163"/>
      <c r="BH1" s="163"/>
      <c r="BI1" s="163"/>
      <c r="BJ1" s="165"/>
    </row>
    <row r="2" spans="1:62" ht="7.5" customHeight="1" thickBot="1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72"/>
      <c r="AD2" s="72"/>
      <c r="AE2" s="72"/>
      <c r="AF2" s="72"/>
      <c r="AG2" s="72"/>
      <c r="AH2" s="72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8"/>
      <c r="AZ2" s="78"/>
      <c r="BA2" s="76"/>
      <c r="BB2" s="76"/>
      <c r="BC2" s="76"/>
      <c r="BD2" s="76"/>
      <c r="BE2" s="76"/>
      <c r="BF2" s="76"/>
      <c r="BG2" s="76"/>
      <c r="BH2" s="76"/>
      <c r="BI2" s="76"/>
    </row>
    <row r="3" spans="1:62" ht="13.5" customHeight="1" x14ac:dyDescent="0.25">
      <c r="A3" s="59"/>
      <c r="B3" s="232"/>
      <c r="C3" s="234" t="s">
        <v>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86"/>
      <c r="AE3" s="186"/>
      <c r="AF3" s="186"/>
      <c r="AG3" s="186"/>
      <c r="AH3" s="186"/>
      <c r="AI3" s="74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X3" s="160"/>
      <c r="AY3" s="161"/>
      <c r="BD3" s="76"/>
      <c r="BE3" s="76"/>
      <c r="BF3" s="76"/>
      <c r="BG3" s="76"/>
      <c r="BH3" s="76"/>
      <c r="BI3" s="76"/>
    </row>
    <row r="4" spans="1:62" ht="15.75" thickBot="1" x14ac:dyDescent="0.3">
      <c r="A4" s="59"/>
      <c r="B4" s="233"/>
      <c r="C4" s="235"/>
      <c r="D4" s="167"/>
      <c r="E4" s="167"/>
      <c r="F4" s="167"/>
      <c r="G4" s="167"/>
      <c r="H4" s="187"/>
      <c r="I4" s="188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89"/>
      <c r="AE4" s="189"/>
      <c r="AF4" s="189"/>
      <c r="AG4" s="189"/>
      <c r="AH4" s="189"/>
      <c r="AI4" s="74"/>
      <c r="AJ4" s="160"/>
      <c r="AK4" s="160"/>
      <c r="AL4" s="160"/>
      <c r="AM4" s="160"/>
      <c r="AN4" s="160"/>
      <c r="AT4" s="160"/>
      <c r="AU4" s="160"/>
      <c r="AX4" s="160"/>
      <c r="AY4" s="161"/>
      <c r="BD4" s="76"/>
      <c r="BE4" s="76"/>
      <c r="BF4" s="76"/>
      <c r="BG4" s="76"/>
      <c r="BH4" s="76"/>
      <c r="BI4" s="76"/>
    </row>
    <row r="5" spans="1:62" ht="15" customHeight="1" x14ac:dyDescent="0.25">
      <c r="A5" s="135"/>
      <c r="B5" s="146">
        <v>1</v>
      </c>
      <c r="C5" s="208" t="s">
        <v>38</v>
      </c>
      <c r="D5" s="105"/>
      <c r="E5" s="190"/>
      <c r="F5" s="190"/>
      <c r="G5" s="190"/>
      <c r="H5" s="105"/>
      <c r="I5" s="105"/>
      <c r="J5" s="105"/>
      <c r="K5" s="105"/>
      <c r="L5" s="105"/>
      <c r="M5" s="175"/>
      <c r="N5" s="172"/>
      <c r="O5" s="172"/>
      <c r="P5" s="191"/>
      <c r="Q5" s="172"/>
      <c r="R5" s="172"/>
      <c r="S5" s="172"/>
      <c r="T5" s="105"/>
      <c r="U5" s="192"/>
      <c r="V5" s="175"/>
      <c r="W5" s="175"/>
      <c r="X5" s="193"/>
      <c r="Y5" s="105"/>
      <c r="Z5" s="191"/>
      <c r="AA5" s="191"/>
      <c r="AB5" s="191"/>
      <c r="AC5" s="194"/>
      <c r="AD5" s="195"/>
      <c r="AE5" s="195"/>
      <c r="AF5" s="195"/>
      <c r="AG5" s="195"/>
      <c r="AH5" s="195"/>
      <c r="AI5" s="74"/>
      <c r="AJ5" s="167"/>
      <c r="AK5" s="167"/>
      <c r="AL5" s="166"/>
      <c r="AM5" s="166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8"/>
      <c r="AZ5" s="169"/>
      <c r="BA5" s="76"/>
      <c r="BB5" s="76"/>
      <c r="BC5" s="76"/>
      <c r="BE5" s="76"/>
      <c r="BF5" s="76"/>
      <c r="BG5" s="76"/>
      <c r="BH5" s="76"/>
      <c r="BI5" s="76"/>
    </row>
    <row r="6" spans="1:62" ht="15" customHeight="1" x14ac:dyDescent="0.25">
      <c r="A6" s="135"/>
      <c r="B6" s="142">
        <f t="shared" ref="B6:B7" si="0">B5+1</f>
        <v>2</v>
      </c>
      <c r="C6" s="208" t="s">
        <v>39</v>
      </c>
      <c r="D6" s="105"/>
      <c r="E6" s="190"/>
      <c r="F6" s="190"/>
      <c r="G6" s="190"/>
      <c r="H6" s="105"/>
      <c r="I6" s="105"/>
      <c r="J6" s="105"/>
      <c r="K6" s="105"/>
      <c r="L6" s="105"/>
      <c r="M6" s="175"/>
      <c r="N6" s="172"/>
      <c r="O6" s="172"/>
      <c r="P6" s="191"/>
      <c r="Q6" s="172"/>
      <c r="R6" s="172"/>
      <c r="S6" s="172"/>
      <c r="T6" s="105"/>
      <c r="U6" s="192"/>
      <c r="V6" s="175"/>
      <c r="W6" s="175"/>
      <c r="X6" s="193"/>
      <c r="Y6" s="105"/>
      <c r="Z6" s="191"/>
      <c r="AA6" s="191"/>
      <c r="AB6" s="191"/>
      <c r="AC6" s="194"/>
      <c r="AD6" s="195"/>
      <c r="AE6" s="195"/>
      <c r="AF6" s="195"/>
      <c r="AG6" s="195"/>
      <c r="AH6" s="195"/>
      <c r="AI6" s="6"/>
      <c r="AJ6" s="167"/>
      <c r="AK6" s="167"/>
      <c r="AL6" s="166"/>
      <c r="AM6" s="166"/>
      <c r="AN6" s="167"/>
      <c r="AO6" s="74"/>
      <c r="AP6" s="74"/>
      <c r="AQ6" s="74"/>
      <c r="AR6" s="74"/>
      <c r="AS6" s="74"/>
      <c r="AT6" s="167"/>
      <c r="AU6" s="167"/>
      <c r="AV6" s="167"/>
      <c r="AW6" s="167"/>
      <c r="AX6" s="167"/>
      <c r="AY6" s="168"/>
      <c r="AZ6" s="169"/>
      <c r="BA6" s="76"/>
      <c r="BB6" s="76"/>
      <c r="BC6" s="76"/>
      <c r="BD6" s="78"/>
      <c r="BE6" s="78"/>
      <c r="BF6" s="76"/>
      <c r="BG6" s="76"/>
      <c r="BH6" s="76"/>
      <c r="BI6" s="76"/>
    </row>
    <row r="7" spans="1:62" s="4" customFormat="1" ht="15" customHeight="1" x14ac:dyDescent="0.25">
      <c r="A7" s="135"/>
      <c r="B7" s="142">
        <f t="shared" si="0"/>
        <v>3</v>
      </c>
      <c r="C7" s="208" t="s">
        <v>40</v>
      </c>
      <c r="D7" s="105"/>
      <c r="E7" s="105"/>
      <c r="F7" s="105"/>
      <c r="G7" s="105"/>
      <c r="H7" s="105"/>
      <c r="I7" s="105"/>
      <c r="J7" s="105"/>
      <c r="K7" s="105"/>
      <c r="L7" s="105"/>
      <c r="M7" s="175"/>
      <c r="N7" s="172"/>
      <c r="O7" s="172"/>
      <c r="P7" s="191"/>
      <c r="Q7" s="172"/>
      <c r="R7" s="172"/>
      <c r="S7" s="172"/>
      <c r="T7" s="105"/>
      <c r="U7" s="192"/>
      <c r="V7" s="175"/>
      <c r="W7" s="175"/>
      <c r="X7" s="193"/>
      <c r="Y7" s="105"/>
      <c r="Z7" s="191"/>
      <c r="AA7" s="191"/>
      <c r="AB7" s="191"/>
      <c r="AC7" s="194"/>
      <c r="AD7" s="195"/>
      <c r="AE7" s="195"/>
      <c r="AF7" s="195"/>
      <c r="AG7" s="195"/>
      <c r="AH7" s="195"/>
      <c r="AI7" s="6"/>
      <c r="AJ7" s="203"/>
      <c r="AK7" s="107"/>
      <c r="AL7" s="162"/>
      <c r="AM7" s="162"/>
      <c r="AN7" s="154"/>
      <c r="AO7" s="107"/>
      <c r="AP7" s="162"/>
      <c r="AQ7" s="162"/>
      <c r="AR7" s="162"/>
      <c r="AS7" s="162"/>
      <c r="AT7" s="107"/>
      <c r="AU7" s="107"/>
      <c r="AV7" s="107"/>
      <c r="AW7" s="107"/>
      <c r="AX7" s="107"/>
      <c r="AY7" s="170"/>
      <c r="AZ7" s="170"/>
      <c r="BA7" s="104"/>
      <c r="BB7" s="171"/>
      <c r="BC7" s="171"/>
      <c r="BD7" s="163"/>
      <c r="BE7" s="78"/>
      <c r="BF7" s="78"/>
      <c r="BG7" s="78"/>
      <c r="BH7" s="78"/>
      <c r="BI7" s="76"/>
      <c r="BJ7" s="58"/>
    </row>
    <row r="8" spans="1:62" s="4" customFormat="1" x14ac:dyDescent="0.25">
      <c r="A8" s="135"/>
      <c r="B8" s="142">
        <f t="shared" ref="B8" si="1">B7+1</f>
        <v>4</v>
      </c>
      <c r="C8" s="208" t="s">
        <v>41</v>
      </c>
      <c r="D8" s="105"/>
      <c r="E8" s="105"/>
      <c r="F8" s="105"/>
      <c r="G8" s="105"/>
      <c r="H8" s="105"/>
      <c r="I8" s="105"/>
      <c r="J8" s="105"/>
      <c r="K8" s="105"/>
      <c r="L8" s="105"/>
      <c r="M8" s="175"/>
      <c r="N8" s="172"/>
      <c r="O8" s="172"/>
      <c r="P8" s="191"/>
      <c r="Q8" s="172"/>
      <c r="R8" s="172"/>
      <c r="S8" s="172"/>
      <c r="T8" s="105"/>
      <c r="U8" s="192"/>
      <c r="V8" s="175"/>
      <c r="W8" s="175"/>
      <c r="X8" s="193"/>
      <c r="Y8" s="105"/>
      <c r="Z8" s="191"/>
      <c r="AA8" s="191"/>
      <c r="AB8" s="191"/>
      <c r="AC8" s="194"/>
      <c r="AD8" s="195"/>
      <c r="AE8" s="195"/>
      <c r="AF8" s="195"/>
      <c r="AG8" s="195"/>
      <c r="AH8" s="195"/>
      <c r="AI8" s="58"/>
      <c r="AJ8" s="179"/>
      <c r="AK8" s="105"/>
      <c r="AL8" s="88"/>
      <c r="AM8" s="88"/>
      <c r="AN8" s="88"/>
      <c r="AO8" s="172"/>
      <c r="AP8" s="88"/>
      <c r="AQ8" s="88"/>
      <c r="AR8" s="88"/>
      <c r="AS8" s="88"/>
      <c r="AT8" s="105"/>
      <c r="AU8" s="105"/>
      <c r="AV8" s="105"/>
      <c r="AW8" s="105"/>
      <c r="AX8" s="105"/>
      <c r="AY8" s="105"/>
      <c r="AZ8" s="105"/>
      <c r="BA8" s="105"/>
      <c r="BB8" s="173"/>
      <c r="BC8" s="173"/>
      <c r="BD8" s="174"/>
      <c r="BE8" s="78"/>
      <c r="BF8" s="78"/>
      <c r="BG8" s="78"/>
      <c r="BH8" s="78"/>
      <c r="BI8" s="76"/>
      <c r="BJ8" s="58"/>
    </row>
    <row r="9" spans="1:62" s="4" customFormat="1" x14ac:dyDescent="0.25">
      <c r="A9" s="135"/>
      <c r="B9" s="142">
        <f t="shared" ref="B9" si="2">B8+1</f>
        <v>5</v>
      </c>
      <c r="C9" s="208" t="s">
        <v>42</v>
      </c>
      <c r="D9" s="105"/>
      <c r="E9" s="190"/>
      <c r="F9" s="190"/>
      <c r="G9" s="190"/>
      <c r="H9" s="105"/>
      <c r="I9" s="105"/>
      <c r="J9" s="105"/>
      <c r="K9" s="105"/>
      <c r="L9" s="105"/>
      <c r="M9" s="175"/>
      <c r="N9" s="172"/>
      <c r="O9" s="172"/>
      <c r="P9" s="191"/>
      <c r="Q9" s="172"/>
      <c r="R9" s="172"/>
      <c r="S9" s="172"/>
      <c r="T9" s="105"/>
      <c r="U9" s="192"/>
      <c r="V9" s="175"/>
      <c r="W9" s="175"/>
      <c r="X9" s="193"/>
      <c r="Y9" s="105"/>
      <c r="Z9" s="191"/>
      <c r="AA9" s="191"/>
      <c r="AB9" s="191"/>
      <c r="AC9" s="194"/>
      <c r="AD9" s="195"/>
      <c r="AE9" s="195"/>
      <c r="AF9" s="195"/>
      <c r="AG9" s="195"/>
      <c r="AH9" s="195"/>
      <c r="AI9" s="58"/>
      <c r="AJ9" s="179"/>
      <c r="AK9" s="88"/>
      <c r="AL9" s="88"/>
      <c r="AM9" s="88"/>
      <c r="AN9" s="88"/>
      <c r="AO9" s="172"/>
      <c r="AP9" s="88"/>
      <c r="AQ9" s="88"/>
      <c r="AR9" s="88"/>
      <c r="AS9" s="88"/>
      <c r="AT9" s="175"/>
      <c r="AU9" s="172"/>
      <c r="AV9" s="172"/>
      <c r="AW9" s="172"/>
      <c r="AX9" s="105"/>
      <c r="AY9" s="105"/>
      <c r="AZ9" s="79"/>
      <c r="BA9" s="176"/>
      <c r="BB9" s="176"/>
      <c r="BC9" s="176"/>
      <c r="BD9" s="177"/>
      <c r="BE9" s="78"/>
      <c r="BF9" s="78"/>
      <c r="BG9" s="78"/>
      <c r="BH9" s="78"/>
      <c r="BI9" s="76"/>
      <c r="BJ9" s="58"/>
    </row>
    <row r="10" spans="1:62" s="4" customFormat="1" x14ac:dyDescent="0.25">
      <c r="A10" s="135"/>
      <c r="B10" s="149">
        <f t="shared" ref="B10" si="3">B9+1</f>
        <v>6</v>
      </c>
      <c r="C10" s="208" t="s">
        <v>43</v>
      </c>
      <c r="D10" s="190"/>
      <c r="E10" s="190"/>
      <c r="F10" s="190"/>
      <c r="G10" s="190"/>
      <c r="H10" s="105"/>
      <c r="I10" s="105"/>
      <c r="J10" s="105"/>
      <c r="K10" s="105"/>
      <c r="L10" s="105"/>
      <c r="M10" s="175"/>
      <c r="N10" s="172"/>
      <c r="O10" s="172"/>
      <c r="P10" s="191"/>
      <c r="Q10" s="172"/>
      <c r="R10" s="172"/>
      <c r="S10" s="105"/>
      <c r="T10" s="105"/>
      <c r="U10" s="192"/>
      <c r="V10" s="175"/>
      <c r="W10" s="175"/>
      <c r="X10" s="193"/>
      <c r="Y10" s="105"/>
      <c r="Z10" s="191"/>
      <c r="AA10" s="191"/>
      <c r="AB10" s="191"/>
      <c r="AC10" s="194"/>
      <c r="AD10" s="195"/>
      <c r="AE10" s="195"/>
      <c r="AF10" s="195"/>
      <c r="AG10" s="195"/>
      <c r="AH10" s="195"/>
      <c r="AI10" s="6"/>
      <c r="AJ10" s="179"/>
      <c r="AK10" s="176"/>
      <c r="AL10" s="88"/>
      <c r="AM10" s="88"/>
      <c r="AN10" s="88"/>
      <c r="AO10" s="175"/>
      <c r="AP10" s="88"/>
      <c r="AQ10" s="88"/>
      <c r="AR10" s="88"/>
      <c r="AS10" s="88"/>
      <c r="AT10" s="175"/>
      <c r="AU10" s="172"/>
      <c r="AV10" s="178"/>
      <c r="AW10" s="172"/>
      <c r="AX10" s="105"/>
      <c r="AY10" s="105"/>
      <c r="AZ10" s="79"/>
      <c r="BA10" s="105"/>
      <c r="BB10" s="105"/>
      <c r="BC10" s="105"/>
      <c r="BD10" s="78"/>
      <c r="BE10" s="114"/>
      <c r="BF10" s="78"/>
      <c r="BG10" s="78"/>
      <c r="BH10" s="78"/>
      <c r="BI10" s="76"/>
      <c r="BJ10" s="58"/>
    </row>
    <row r="11" spans="1:62" s="4" customFormat="1" x14ac:dyDescent="0.25">
      <c r="A11" s="135"/>
      <c r="B11" s="146">
        <f t="shared" ref="B11" si="4">B10+1</f>
        <v>7</v>
      </c>
      <c r="C11" s="208" t="s">
        <v>44</v>
      </c>
      <c r="D11" s="190"/>
      <c r="E11" s="190"/>
      <c r="F11" s="190"/>
      <c r="G11" s="190"/>
      <c r="H11" s="105"/>
      <c r="I11" s="105"/>
      <c r="J11" s="105"/>
      <c r="K11" s="105"/>
      <c r="L11" s="105"/>
      <c r="M11" s="175"/>
      <c r="N11" s="172"/>
      <c r="O11" s="172"/>
      <c r="P11" s="191"/>
      <c r="Q11" s="172"/>
      <c r="R11" s="172"/>
      <c r="S11" s="105"/>
      <c r="T11" s="105"/>
      <c r="U11" s="192"/>
      <c r="V11" s="175"/>
      <c r="W11" s="175"/>
      <c r="X11" s="193"/>
      <c r="Y11" s="105"/>
      <c r="Z11" s="191"/>
      <c r="AA11" s="191"/>
      <c r="AB11" s="191"/>
      <c r="AC11" s="194"/>
      <c r="AD11" s="195"/>
      <c r="AE11" s="195"/>
      <c r="AF11" s="195"/>
      <c r="AG11" s="195"/>
      <c r="AH11" s="195"/>
      <c r="AI11" s="6"/>
      <c r="AJ11" s="179"/>
      <c r="AK11" s="176"/>
      <c r="AL11" s="88"/>
      <c r="AM11" s="88"/>
      <c r="AN11" s="88"/>
      <c r="AO11" s="175"/>
      <c r="AP11" s="88"/>
      <c r="AQ11" s="88"/>
      <c r="AR11" s="88"/>
      <c r="AS11" s="88"/>
      <c r="AT11" s="175"/>
      <c r="AU11" s="172"/>
      <c r="AV11" s="178"/>
      <c r="AW11" s="172"/>
      <c r="AX11" s="105"/>
      <c r="AY11" s="105"/>
      <c r="AZ11" s="79"/>
      <c r="BA11" s="105"/>
      <c r="BB11" s="105"/>
      <c r="BC11" s="105"/>
      <c r="BD11" s="78"/>
      <c r="BE11" s="75"/>
      <c r="BF11" s="114"/>
      <c r="BG11" s="114"/>
      <c r="BH11" s="114"/>
      <c r="BI11" s="60"/>
      <c r="BJ11" s="60"/>
    </row>
    <row r="12" spans="1:62" s="4" customFormat="1" x14ac:dyDescent="0.25">
      <c r="A12" s="135"/>
      <c r="B12" s="146">
        <f t="shared" ref="B12" si="5">B11+1</f>
        <v>8</v>
      </c>
      <c r="C12" s="208" t="s">
        <v>45</v>
      </c>
      <c r="D12" s="190"/>
      <c r="E12" s="190"/>
      <c r="F12" s="190"/>
      <c r="G12" s="190"/>
      <c r="H12" s="105"/>
      <c r="I12" s="105"/>
      <c r="J12" s="105"/>
      <c r="K12" s="105"/>
      <c r="L12" s="105"/>
      <c r="M12" s="175"/>
      <c r="N12" s="172"/>
      <c r="O12" s="172"/>
      <c r="P12" s="191"/>
      <c r="Q12" s="172"/>
      <c r="R12" s="172"/>
      <c r="S12" s="105"/>
      <c r="T12" s="105"/>
      <c r="U12" s="192"/>
      <c r="V12" s="175"/>
      <c r="W12" s="175"/>
      <c r="X12" s="193"/>
      <c r="Y12" s="105"/>
      <c r="Z12" s="191"/>
      <c r="AA12" s="191"/>
      <c r="AB12" s="191"/>
      <c r="AC12" s="194"/>
      <c r="AD12" s="195"/>
      <c r="AE12" s="195"/>
      <c r="AF12" s="195"/>
      <c r="AG12" s="195"/>
      <c r="AH12" s="195"/>
      <c r="AI12" s="6"/>
      <c r="AJ12" s="179"/>
      <c r="AK12" s="176"/>
      <c r="AL12" s="88"/>
      <c r="AM12" s="88"/>
      <c r="AN12" s="88"/>
      <c r="AO12" s="175"/>
      <c r="AP12" s="88"/>
      <c r="AQ12" s="88"/>
      <c r="AR12" s="88"/>
      <c r="AS12" s="88"/>
      <c r="AT12" s="175"/>
      <c r="AU12" s="172"/>
      <c r="AV12" s="178"/>
      <c r="AW12" s="172"/>
      <c r="AX12" s="105"/>
      <c r="AY12" s="105"/>
      <c r="AZ12" s="79"/>
      <c r="BA12" s="105"/>
      <c r="BB12" s="105"/>
      <c r="BC12" s="105"/>
      <c r="BD12" s="78"/>
      <c r="BE12" s="78"/>
      <c r="BF12" s="75"/>
      <c r="BG12" s="75"/>
      <c r="BH12" s="75"/>
      <c r="BI12" s="75"/>
      <c r="BJ12" s="61"/>
    </row>
    <row r="13" spans="1:62" s="4" customFormat="1" x14ac:dyDescent="0.25">
      <c r="A13" s="135"/>
      <c r="B13" s="146">
        <f t="shared" ref="B13" si="6">B12+1</f>
        <v>9</v>
      </c>
      <c r="C13" s="208" t="s">
        <v>46</v>
      </c>
      <c r="D13" s="190"/>
      <c r="E13" s="190"/>
      <c r="F13" s="190"/>
      <c r="G13" s="190"/>
      <c r="H13" s="105"/>
      <c r="I13" s="105"/>
      <c r="J13" s="105"/>
      <c r="K13" s="105"/>
      <c r="L13" s="105"/>
      <c r="M13" s="175"/>
      <c r="N13" s="172"/>
      <c r="O13" s="172"/>
      <c r="P13" s="191"/>
      <c r="Q13" s="172"/>
      <c r="R13" s="172"/>
      <c r="S13" s="105"/>
      <c r="T13" s="105"/>
      <c r="U13" s="192"/>
      <c r="V13" s="175"/>
      <c r="W13" s="175"/>
      <c r="X13" s="193"/>
      <c r="Y13" s="105"/>
      <c r="Z13" s="191"/>
      <c r="AA13" s="191"/>
      <c r="AB13" s="191"/>
      <c r="AC13" s="194"/>
      <c r="AD13" s="195"/>
      <c r="AE13" s="195"/>
      <c r="AF13" s="195"/>
      <c r="AG13" s="195"/>
      <c r="AH13" s="195"/>
      <c r="AI13" s="6"/>
      <c r="AJ13" s="179"/>
      <c r="AK13" s="176"/>
      <c r="AL13" s="88"/>
      <c r="AM13" s="88"/>
      <c r="AN13" s="88"/>
      <c r="AO13" s="175"/>
      <c r="AP13" s="88"/>
      <c r="AQ13" s="88"/>
      <c r="AR13" s="88"/>
      <c r="AS13" s="88"/>
      <c r="AT13" s="175"/>
      <c r="AU13" s="172"/>
      <c r="AV13" s="178"/>
      <c r="AW13" s="172"/>
      <c r="AX13" s="105"/>
      <c r="AY13" s="105"/>
      <c r="AZ13" s="79"/>
      <c r="BA13" s="105"/>
      <c r="BB13" s="105"/>
      <c r="BC13" s="105"/>
      <c r="BD13" s="78"/>
      <c r="BE13" s="78"/>
      <c r="BF13" s="78"/>
      <c r="BG13" s="78"/>
      <c r="BH13" s="78"/>
      <c r="BI13" s="76"/>
      <c r="BJ13" s="58"/>
    </row>
    <row r="14" spans="1:62" s="4" customFormat="1" x14ac:dyDescent="0.25">
      <c r="A14" s="135"/>
      <c r="B14" s="146">
        <f t="shared" ref="B14" si="7">B13+1</f>
        <v>10</v>
      </c>
      <c r="C14" s="208" t="s">
        <v>47</v>
      </c>
      <c r="D14" s="105"/>
      <c r="E14" s="190"/>
      <c r="F14" s="190"/>
      <c r="G14" s="190"/>
      <c r="H14" s="105"/>
      <c r="I14" s="105"/>
      <c r="J14" s="105"/>
      <c r="K14" s="105"/>
      <c r="L14" s="105"/>
      <c r="M14" s="175"/>
      <c r="N14" s="172"/>
      <c r="O14" s="172"/>
      <c r="P14" s="191"/>
      <c r="Q14" s="172"/>
      <c r="R14" s="172"/>
      <c r="S14" s="105"/>
      <c r="T14" s="105"/>
      <c r="U14" s="192"/>
      <c r="V14" s="175"/>
      <c r="W14" s="175"/>
      <c r="X14" s="193"/>
      <c r="Y14" s="105"/>
      <c r="Z14" s="191"/>
      <c r="AA14" s="191"/>
      <c r="AB14" s="191"/>
      <c r="AC14" s="194"/>
      <c r="AD14" s="195"/>
      <c r="AE14" s="195"/>
      <c r="AF14" s="195"/>
      <c r="AG14" s="195"/>
      <c r="AH14" s="195"/>
      <c r="AI14" s="6"/>
      <c r="AJ14" s="179"/>
      <c r="AK14" s="176"/>
      <c r="AL14" s="88"/>
      <c r="AM14" s="88"/>
      <c r="AN14" s="88"/>
      <c r="AO14" s="175"/>
      <c r="AP14" s="88"/>
      <c r="AQ14" s="88"/>
      <c r="AR14" s="88"/>
      <c r="AS14" s="88"/>
      <c r="AT14" s="175"/>
      <c r="AU14" s="172"/>
      <c r="AV14" s="178"/>
      <c r="AW14" s="172"/>
      <c r="AX14" s="105"/>
      <c r="AY14" s="105"/>
      <c r="AZ14" s="79"/>
      <c r="BA14" s="105"/>
      <c r="BB14" s="105"/>
      <c r="BC14" s="105"/>
      <c r="BD14" s="78"/>
      <c r="BE14" s="78"/>
      <c r="BF14" s="78"/>
      <c r="BG14" s="78"/>
      <c r="BH14" s="78"/>
      <c r="BI14" s="76"/>
      <c r="BJ14" s="58"/>
    </row>
    <row r="15" spans="1:62" s="4" customFormat="1" x14ac:dyDescent="0.25">
      <c r="A15" s="135"/>
      <c r="B15" s="146">
        <f t="shared" ref="B15" si="8">B14+1</f>
        <v>11</v>
      </c>
      <c r="C15" s="208" t="s">
        <v>48</v>
      </c>
      <c r="D15" s="105"/>
      <c r="E15" s="190"/>
      <c r="F15" s="190"/>
      <c r="G15" s="190"/>
      <c r="H15" s="105"/>
      <c r="I15" s="105"/>
      <c r="J15" s="105"/>
      <c r="K15" s="105"/>
      <c r="L15" s="105"/>
      <c r="M15" s="175"/>
      <c r="N15" s="172"/>
      <c r="O15" s="172"/>
      <c r="P15" s="191"/>
      <c r="Q15" s="172"/>
      <c r="R15" s="172"/>
      <c r="S15" s="172"/>
      <c r="T15" s="105"/>
      <c r="U15" s="192"/>
      <c r="V15" s="175"/>
      <c r="W15" s="175"/>
      <c r="X15" s="193"/>
      <c r="Y15" s="105"/>
      <c r="Z15" s="191"/>
      <c r="AA15" s="191"/>
      <c r="AB15" s="191"/>
      <c r="AC15" s="194"/>
      <c r="AD15" s="195"/>
      <c r="AE15" s="195"/>
      <c r="AF15" s="195"/>
      <c r="AG15" s="195"/>
      <c r="AH15" s="195"/>
      <c r="AI15" s="6"/>
      <c r="AJ15" s="179"/>
      <c r="AK15" s="88"/>
      <c r="AL15" s="88"/>
      <c r="AM15" s="88"/>
      <c r="AN15" s="88"/>
      <c r="AO15" s="175"/>
      <c r="AP15" s="88"/>
      <c r="AQ15" s="88"/>
      <c r="AR15" s="88"/>
      <c r="AS15" s="88"/>
      <c r="AT15" s="175"/>
      <c r="AU15" s="172"/>
      <c r="AV15" s="178"/>
      <c r="AW15" s="172"/>
      <c r="AX15" s="105"/>
      <c r="AY15" s="105"/>
      <c r="AZ15" s="79"/>
      <c r="BA15" s="105"/>
      <c r="BB15" s="105"/>
      <c r="BC15" s="105"/>
      <c r="BD15" s="78"/>
      <c r="BE15" s="78"/>
      <c r="BF15" s="78"/>
      <c r="BG15" s="78"/>
      <c r="BH15" s="78"/>
      <c r="BI15" s="76"/>
      <c r="BJ15" s="58"/>
    </row>
    <row r="16" spans="1:62" s="4" customFormat="1" x14ac:dyDescent="0.25">
      <c r="A16" s="135"/>
      <c r="B16" s="146">
        <f t="shared" ref="B16" si="9">B15+1</f>
        <v>12</v>
      </c>
      <c r="C16" s="208" t="s">
        <v>49</v>
      </c>
      <c r="D16" s="105"/>
      <c r="E16" s="190"/>
      <c r="F16" s="190"/>
      <c r="G16" s="190"/>
      <c r="H16" s="105"/>
      <c r="I16" s="105"/>
      <c r="J16" s="105"/>
      <c r="K16" s="105"/>
      <c r="L16" s="105"/>
      <c r="M16" s="175"/>
      <c r="N16" s="172"/>
      <c r="O16" s="172"/>
      <c r="P16" s="191"/>
      <c r="Q16" s="172"/>
      <c r="R16" s="172"/>
      <c r="S16" s="172"/>
      <c r="T16" s="105"/>
      <c r="U16" s="192"/>
      <c r="V16" s="175"/>
      <c r="W16" s="175"/>
      <c r="X16" s="193"/>
      <c r="Y16" s="105"/>
      <c r="Z16" s="191"/>
      <c r="AA16" s="191"/>
      <c r="AB16" s="191"/>
      <c r="AC16" s="194"/>
      <c r="AD16" s="195"/>
      <c r="AE16" s="195"/>
      <c r="AF16" s="195"/>
      <c r="AG16" s="195"/>
      <c r="AH16" s="195"/>
      <c r="AI16" s="6"/>
      <c r="AJ16" s="179"/>
      <c r="AK16" s="88"/>
      <c r="AL16" s="88"/>
      <c r="AM16" s="88"/>
      <c r="AN16" s="88"/>
      <c r="AO16" s="175"/>
      <c r="AP16" s="88"/>
      <c r="AQ16" s="88"/>
      <c r="AR16" s="88"/>
      <c r="AS16" s="88"/>
      <c r="AT16" s="175"/>
      <c r="AU16" s="172"/>
      <c r="AV16" s="178"/>
      <c r="AW16" s="172"/>
      <c r="AX16" s="172"/>
      <c r="AY16" s="105"/>
      <c r="AZ16" s="79"/>
      <c r="BA16" s="105"/>
      <c r="BB16" s="105"/>
      <c r="BC16" s="105"/>
      <c r="BD16" s="78"/>
      <c r="BE16" s="78"/>
      <c r="BF16" s="78"/>
      <c r="BG16" s="78"/>
      <c r="BH16" s="78"/>
      <c r="BI16" s="76"/>
      <c r="BJ16" s="58"/>
    </row>
    <row r="17" spans="1:62" s="4" customFormat="1" x14ac:dyDescent="0.25">
      <c r="A17" s="135"/>
      <c r="B17" s="146">
        <f t="shared" ref="B17" si="10">B16+1</f>
        <v>13</v>
      </c>
      <c r="C17" s="208" t="s">
        <v>50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75"/>
      <c r="N17" s="172"/>
      <c r="O17" s="172"/>
      <c r="P17" s="191"/>
      <c r="Q17" s="172"/>
      <c r="R17" s="172"/>
      <c r="S17" s="172"/>
      <c r="T17" s="105"/>
      <c r="U17" s="192"/>
      <c r="V17" s="175"/>
      <c r="W17" s="175"/>
      <c r="X17" s="193"/>
      <c r="Y17" s="105"/>
      <c r="Z17" s="191"/>
      <c r="AA17" s="191"/>
      <c r="AB17" s="191"/>
      <c r="AC17" s="194"/>
      <c r="AD17" s="195"/>
      <c r="AE17" s="195"/>
      <c r="AF17" s="195"/>
      <c r="AG17" s="195"/>
      <c r="AH17" s="195"/>
      <c r="AI17" s="6"/>
      <c r="AJ17" s="179"/>
      <c r="AK17" s="88"/>
      <c r="AL17" s="88"/>
      <c r="AM17" s="88"/>
      <c r="AN17" s="88"/>
      <c r="AO17" s="175"/>
      <c r="AP17" s="88"/>
      <c r="AQ17" s="88"/>
      <c r="AR17" s="88"/>
      <c r="AS17" s="88"/>
      <c r="AT17" s="175"/>
      <c r="AU17" s="172"/>
      <c r="AV17" s="178"/>
      <c r="AW17" s="172"/>
      <c r="AX17" s="105"/>
      <c r="AY17" s="105"/>
      <c r="AZ17" s="79"/>
      <c r="BA17" s="135"/>
      <c r="BB17" s="58"/>
      <c r="BC17" s="105"/>
      <c r="BD17" s="78"/>
      <c r="BE17" s="78"/>
      <c r="BF17" s="78"/>
      <c r="BG17" s="78"/>
      <c r="BH17" s="78"/>
      <c r="BI17" s="76"/>
      <c r="BJ17" s="58"/>
    </row>
    <row r="18" spans="1:62" s="4" customFormat="1" x14ac:dyDescent="0.25">
      <c r="A18" s="135"/>
      <c r="B18" s="146">
        <f t="shared" ref="B18" si="11">B17+1</f>
        <v>14</v>
      </c>
      <c r="C18" s="208" t="s">
        <v>51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75"/>
      <c r="N18" s="172"/>
      <c r="O18" s="172"/>
      <c r="P18" s="191"/>
      <c r="Q18" s="172"/>
      <c r="R18" s="172"/>
      <c r="S18" s="172"/>
      <c r="T18" s="105"/>
      <c r="U18" s="192"/>
      <c r="V18" s="175"/>
      <c r="W18" s="175"/>
      <c r="X18" s="193"/>
      <c r="Y18" s="105"/>
      <c r="Z18" s="191"/>
      <c r="AA18" s="191"/>
      <c r="AB18" s="191"/>
      <c r="AC18" s="194"/>
      <c r="AD18" s="195"/>
      <c r="AE18" s="195"/>
      <c r="AF18" s="195"/>
      <c r="AG18" s="195"/>
      <c r="AH18" s="195"/>
      <c r="AI18" s="62"/>
      <c r="AJ18" s="179"/>
      <c r="AK18" s="88"/>
      <c r="AL18" s="179"/>
      <c r="AM18" s="179"/>
      <c r="AN18" s="180"/>
      <c r="AO18" s="179"/>
      <c r="AP18" s="179"/>
      <c r="AQ18" s="179"/>
      <c r="AR18" s="179"/>
      <c r="AS18" s="181"/>
      <c r="AT18" s="175"/>
      <c r="AU18" s="175"/>
      <c r="AV18" s="175"/>
      <c r="AW18" s="175"/>
      <c r="AX18" s="175"/>
      <c r="AY18" s="105"/>
      <c r="AZ18" s="79"/>
      <c r="BA18" s="105"/>
      <c r="BB18" s="105"/>
      <c r="BC18" s="105"/>
      <c r="BD18" s="78"/>
      <c r="BE18" s="78"/>
      <c r="BF18" s="78"/>
      <c r="BG18" s="78"/>
      <c r="BH18" s="78"/>
      <c r="BI18" s="76"/>
      <c r="BJ18" s="58"/>
    </row>
    <row r="19" spans="1:62" s="4" customFormat="1" ht="15" customHeight="1" x14ac:dyDescent="0.25">
      <c r="A19" s="135"/>
      <c r="B19" s="146">
        <f t="shared" ref="B19" si="12">B18+1</f>
        <v>15</v>
      </c>
      <c r="C19" s="208" t="s">
        <v>52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75"/>
      <c r="N19" s="172"/>
      <c r="O19" s="172"/>
      <c r="P19" s="191"/>
      <c r="Q19" s="172"/>
      <c r="R19" s="172"/>
      <c r="S19" s="172"/>
      <c r="T19" s="105"/>
      <c r="U19" s="192"/>
      <c r="V19" s="175"/>
      <c r="W19" s="175"/>
      <c r="X19" s="193"/>
      <c r="Y19" s="105"/>
      <c r="Z19" s="191"/>
      <c r="AA19" s="191"/>
      <c r="AB19" s="191"/>
      <c r="AC19" s="194"/>
      <c r="AD19" s="195"/>
      <c r="AE19" s="195"/>
      <c r="AF19" s="195"/>
      <c r="AG19" s="195"/>
      <c r="AH19" s="195"/>
      <c r="AI19" s="6"/>
      <c r="AJ19" s="136"/>
      <c r="AK19" s="138"/>
      <c r="AL19" s="58"/>
      <c r="AM19" s="58"/>
      <c r="AN19" s="104"/>
      <c r="AO19" s="182"/>
      <c r="AP19" s="88"/>
      <c r="AQ19" s="88"/>
      <c r="AR19" s="88"/>
      <c r="AS19" s="88"/>
      <c r="AT19" s="105"/>
      <c r="AU19" s="105"/>
      <c r="AV19" s="105"/>
      <c r="AW19" s="105"/>
      <c r="AX19" s="105"/>
      <c r="AY19" s="79"/>
      <c r="AZ19" s="79"/>
      <c r="BA19" s="105"/>
      <c r="BB19" s="105"/>
      <c r="BC19" s="105"/>
      <c r="BD19" s="78"/>
      <c r="BE19" s="78"/>
      <c r="BF19" s="78"/>
      <c r="BG19" s="78"/>
      <c r="BH19" s="78"/>
      <c r="BI19" s="76"/>
      <c r="BJ19" s="58"/>
    </row>
    <row r="20" spans="1:62" s="4" customFormat="1" ht="15" customHeight="1" x14ac:dyDescent="0.25">
      <c r="A20" s="135"/>
      <c r="B20" s="146">
        <f t="shared" ref="B20" si="13">B19+1</f>
        <v>16</v>
      </c>
      <c r="C20" s="208" t="s">
        <v>53</v>
      </c>
      <c r="D20" s="105"/>
      <c r="E20" s="190"/>
      <c r="F20" s="190"/>
      <c r="G20" s="190"/>
      <c r="H20" s="105"/>
      <c r="I20" s="105"/>
      <c r="J20" s="105"/>
      <c r="K20" s="105"/>
      <c r="L20" s="105"/>
      <c r="M20" s="175"/>
      <c r="N20" s="172"/>
      <c r="O20" s="172"/>
      <c r="P20" s="191"/>
      <c r="Q20" s="172"/>
      <c r="R20" s="172"/>
      <c r="S20" s="172"/>
      <c r="T20" s="105"/>
      <c r="U20" s="192"/>
      <c r="V20" s="175"/>
      <c r="W20" s="175"/>
      <c r="X20" s="193"/>
      <c r="Y20" s="105"/>
      <c r="Z20" s="191"/>
      <c r="AA20" s="191"/>
      <c r="AB20" s="191"/>
      <c r="AC20" s="194"/>
      <c r="AD20" s="195"/>
      <c r="AE20" s="195"/>
      <c r="AF20" s="195"/>
      <c r="AG20" s="195"/>
      <c r="AH20" s="195"/>
      <c r="AI20" s="6"/>
      <c r="AJ20" s="136"/>
      <c r="AK20" s="138"/>
      <c r="AL20" s="58"/>
      <c r="AM20" s="58"/>
      <c r="AN20" s="104"/>
      <c r="AO20" s="182"/>
      <c r="AP20" s="88"/>
      <c r="AQ20" s="88"/>
      <c r="AR20" s="88"/>
      <c r="AS20" s="88"/>
      <c r="AT20" s="105"/>
      <c r="AU20" s="105"/>
      <c r="AV20" s="105"/>
      <c r="AW20" s="105"/>
      <c r="AX20" s="105"/>
      <c r="AY20" s="79"/>
      <c r="AZ20" s="79"/>
      <c r="BA20" s="105"/>
      <c r="BB20" s="105"/>
      <c r="BC20" s="105"/>
      <c r="BD20" s="78"/>
      <c r="BE20" s="78"/>
      <c r="BF20" s="78"/>
      <c r="BG20" s="78"/>
      <c r="BH20" s="78"/>
      <c r="BI20" s="76"/>
      <c r="BJ20" s="58"/>
    </row>
    <row r="21" spans="1:62" s="4" customFormat="1" ht="15" customHeight="1" x14ac:dyDescent="0.25">
      <c r="A21" s="135"/>
      <c r="B21" s="146">
        <f t="shared" ref="B21" si="14">B20+1</f>
        <v>17</v>
      </c>
      <c r="C21" s="208" t="s">
        <v>54</v>
      </c>
      <c r="D21" s="105"/>
      <c r="E21" s="190"/>
      <c r="F21" s="190"/>
      <c r="G21" s="190"/>
      <c r="H21" s="105"/>
      <c r="I21" s="105"/>
      <c r="J21" s="105"/>
      <c r="K21" s="105"/>
      <c r="L21" s="105"/>
      <c r="M21" s="175"/>
      <c r="N21" s="172"/>
      <c r="O21" s="172"/>
      <c r="P21" s="191"/>
      <c r="Q21" s="172"/>
      <c r="R21" s="172"/>
      <c r="S21" s="172"/>
      <c r="T21" s="105"/>
      <c r="U21" s="192"/>
      <c r="V21" s="175"/>
      <c r="W21" s="175"/>
      <c r="X21" s="193"/>
      <c r="Y21" s="105"/>
      <c r="Z21" s="191"/>
      <c r="AA21" s="191"/>
      <c r="AB21" s="191"/>
      <c r="AC21" s="194"/>
      <c r="AD21" s="195"/>
      <c r="AE21" s="195"/>
      <c r="AF21" s="195"/>
      <c r="AG21" s="195"/>
      <c r="AH21" s="195"/>
      <c r="AI21" s="78"/>
      <c r="AJ21" s="106"/>
      <c r="AK21" s="138"/>
      <c r="AL21" s="58"/>
      <c r="AM21" s="58"/>
      <c r="AN21" s="104"/>
      <c r="AO21" s="182"/>
      <c r="AP21" s="88"/>
      <c r="AQ21" s="88"/>
      <c r="AR21" s="88"/>
      <c r="AS21" s="88"/>
      <c r="AT21" s="105"/>
      <c r="AU21" s="98"/>
      <c r="AV21" s="98"/>
      <c r="AW21" s="98"/>
      <c r="AX21" s="105"/>
      <c r="AY21" s="79"/>
      <c r="AZ21" s="79"/>
      <c r="BA21" s="105"/>
      <c r="BB21" s="105"/>
      <c r="BC21" s="105"/>
      <c r="BD21" s="78"/>
      <c r="BE21" s="78"/>
      <c r="BF21" s="78"/>
      <c r="BG21" s="78"/>
      <c r="BH21" s="78"/>
      <c r="BI21" s="76"/>
      <c r="BJ21" s="58"/>
    </row>
    <row r="22" spans="1:62" s="4" customFormat="1" x14ac:dyDescent="0.25">
      <c r="A22" s="135"/>
      <c r="B22" s="146">
        <f t="shared" ref="B22" si="15">B21+1</f>
        <v>18</v>
      </c>
      <c r="C22" s="208" t="s">
        <v>55</v>
      </c>
      <c r="D22" s="105"/>
      <c r="E22" s="190"/>
      <c r="F22" s="190"/>
      <c r="G22" s="190"/>
      <c r="H22" s="105"/>
      <c r="I22" s="105"/>
      <c r="J22" s="105"/>
      <c r="K22" s="105"/>
      <c r="L22" s="105"/>
      <c r="M22" s="175"/>
      <c r="N22" s="172"/>
      <c r="O22" s="172"/>
      <c r="P22" s="191"/>
      <c r="Q22" s="172"/>
      <c r="R22" s="172"/>
      <c r="S22" s="172"/>
      <c r="T22" s="105"/>
      <c r="U22" s="192"/>
      <c r="V22" s="175"/>
      <c r="W22" s="175"/>
      <c r="X22" s="193"/>
      <c r="Y22" s="105"/>
      <c r="Z22" s="191"/>
      <c r="AA22" s="191"/>
      <c r="AB22" s="191"/>
      <c r="AC22" s="194"/>
      <c r="AD22" s="195"/>
      <c r="AE22" s="195"/>
      <c r="AF22" s="195"/>
      <c r="AG22" s="195"/>
      <c r="AH22" s="195"/>
      <c r="AI22" s="78"/>
      <c r="AJ22" s="136"/>
      <c r="AK22" s="138"/>
      <c r="AL22" s="58"/>
      <c r="AM22" s="58"/>
      <c r="AN22" s="104"/>
      <c r="AO22" s="182"/>
      <c r="AP22" s="88"/>
      <c r="AQ22" s="88"/>
      <c r="AR22" s="88"/>
      <c r="AS22" s="88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78"/>
      <c r="BE22" s="78"/>
      <c r="BF22" s="78"/>
      <c r="BG22" s="78"/>
      <c r="BH22" s="78"/>
      <c r="BI22" s="76"/>
      <c r="BJ22" s="58"/>
    </row>
    <row r="23" spans="1:62" s="4" customFormat="1" x14ac:dyDescent="0.25">
      <c r="A23" s="135"/>
      <c r="B23" s="146">
        <f t="shared" ref="B23:B24" si="16">B22+1</f>
        <v>19</v>
      </c>
      <c r="C23" s="208" t="s">
        <v>56</v>
      </c>
      <c r="D23" s="105"/>
      <c r="E23" s="105"/>
      <c r="F23" s="105"/>
      <c r="G23" s="105"/>
      <c r="H23" s="105"/>
      <c r="I23" s="172"/>
      <c r="J23" s="105"/>
      <c r="K23" s="105"/>
      <c r="L23" s="105"/>
      <c r="M23" s="175"/>
      <c r="N23" s="175"/>
      <c r="O23" s="175"/>
      <c r="P23" s="175"/>
      <c r="Q23" s="172"/>
      <c r="R23" s="172"/>
      <c r="S23" s="172"/>
      <c r="T23" s="172"/>
      <c r="U23" s="192"/>
      <c r="V23" s="175"/>
      <c r="W23" s="175"/>
      <c r="X23" s="172"/>
      <c r="Y23" s="172"/>
      <c r="Z23" s="105"/>
      <c r="AA23" s="172"/>
      <c r="AB23" s="191"/>
      <c r="AC23" s="194"/>
      <c r="AD23" s="195"/>
      <c r="AE23" s="195"/>
      <c r="AF23" s="195"/>
      <c r="AG23" s="195"/>
      <c r="AH23" s="195"/>
      <c r="AI23" s="78"/>
      <c r="AJ23" s="136"/>
      <c r="AK23" s="138"/>
      <c r="AL23" s="58"/>
      <c r="AM23" s="58"/>
      <c r="AN23" s="104"/>
      <c r="AO23" s="182"/>
      <c r="AP23" s="9"/>
      <c r="AQ23" s="9"/>
      <c r="AR23" s="9"/>
      <c r="AS23" s="9"/>
      <c r="AT23" s="9"/>
      <c r="AU23" s="9"/>
      <c r="AV23" s="137"/>
      <c r="AW23" s="137"/>
      <c r="AX23" s="105"/>
      <c r="AY23" s="105"/>
      <c r="AZ23" s="105"/>
      <c r="BA23" s="105"/>
      <c r="BB23" s="105"/>
      <c r="BC23" s="105"/>
      <c r="BD23" s="9"/>
      <c r="BE23" s="9"/>
      <c r="BF23" s="78"/>
      <c r="BG23" s="78"/>
      <c r="BH23" s="78"/>
      <c r="BI23" s="76"/>
      <c r="BJ23" s="58"/>
    </row>
    <row r="24" spans="1:62" ht="15.75" thickBot="1" x14ac:dyDescent="0.3">
      <c r="A24" s="135"/>
      <c r="B24" s="146">
        <f t="shared" si="16"/>
        <v>20</v>
      </c>
      <c r="C24" s="208" t="s">
        <v>57</v>
      </c>
      <c r="D24" s="172"/>
      <c r="E24" s="172"/>
      <c r="F24" s="172"/>
      <c r="G24" s="172"/>
      <c r="H24" s="105"/>
      <c r="I24" s="172"/>
      <c r="J24" s="172"/>
      <c r="K24" s="105"/>
      <c r="L24" s="105"/>
      <c r="M24" s="175"/>
      <c r="N24" s="175"/>
      <c r="O24" s="175"/>
      <c r="P24" s="175"/>
      <c r="Q24" s="172"/>
      <c r="R24" s="172"/>
      <c r="S24" s="172"/>
      <c r="T24" s="172"/>
      <c r="U24" s="192"/>
      <c r="V24" s="175"/>
      <c r="W24" s="175"/>
      <c r="X24" s="172"/>
      <c r="Y24" s="172"/>
      <c r="Z24" s="172"/>
      <c r="AA24" s="172"/>
      <c r="AB24" s="191"/>
      <c r="AC24" s="194"/>
      <c r="AD24" s="195"/>
      <c r="AE24" s="195"/>
      <c r="AF24" s="195"/>
      <c r="AG24" s="195"/>
      <c r="AH24" s="195"/>
      <c r="AI24" s="78"/>
      <c r="AJ24" s="136"/>
      <c r="AK24" s="138"/>
      <c r="AL24" s="58"/>
      <c r="AM24" s="58"/>
      <c r="AN24" s="104"/>
      <c r="AO24" s="182"/>
      <c r="AP24" s="58"/>
      <c r="AQ24" s="58"/>
      <c r="AR24" s="58"/>
      <c r="AS24" s="58"/>
      <c r="AT24" s="58"/>
      <c r="AU24" s="58"/>
      <c r="AV24" s="105"/>
      <c r="AW24" s="105"/>
      <c r="AX24" s="105"/>
      <c r="AY24" s="137"/>
      <c r="AZ24" s="116"/>
      <c r="BA24" s="105"/>
      <c r="BB24" s="105"/>
      <c r="BC24" s="105"/>
      <c r="BD24" s="76"/>
      <c r="BE24" s="76"/>
    </row>
    <row r="25" spans="1:62" s="4" customFormat="1" ht="15.75" thickBot="1" x14ac:dyDescent="0.3">
      <c r="A25" s="135"/>
      <c r="B25" s="83"/>
      <c r="C25" s="206" t="s">
        <v>10</v>
      </c>
      <c r="D25" s="196"/>
      <c r="E25" s="196"/>
      <c r="F25" s="196"/>
      <c r="G25" s="196"/>
      <c r="H25" s="197"/>
      <c r="I25" s="197"/>
      <c r="J25" s="197"/>
      <c r="K25" s="198"/>
      <c r="L25" s="199"/>
      <c r="M25" s="200"/>
      <c r="N25" s="200"/>
      <c r="O25" s="200"/>
      <c r="P25" s="200"/>
      <c r="Q25" s="200"/>
      <c r="R25" s="200"/>
      <c r="S25" s="200"/>
      <c r="T25" s="200"/>
      <c r="U25" s="201"/>
      <c r="V25" s="200"/>
      <c r="W25" s="200"/>
      <c r="X25" s="200"/>
      <c r="Y25" s="200"/>
      <c r="Z25" s="200"/>
      <c r="AA25" s="200"/>
      <c r="AB25" s="200"/>
      <c r="AC25" s="200"/>
      <c r="AD25" s="202"/>
      <c r="AE25" s="202"/>
      <c r="AF25" s="202"/>
      <c r="AG25" s="202"/>
      <c r="AH25" s="202"/>
      <c r="AI25" s="6"/>
      <c r="AJ25" s="58"/>
      <c r="AK25" s="204"/>
      <c r="AL25" s="183"/>
      <c r="AM25" s="183"/>
      <c r="AN25" s="183"/>
      <c r="AO25" s="184"/>
      <c r="AP25" s="58"/>
      <c r="AQ25" s="58"/>
      <c r="AR25" s="58"/>
      <c r="AS25" s="58"/>
      <c r="AT25" s="58"/>
      <c r="AU25" s="58"/>
      <c r="AV25" s="58"/>
      <c r="AW25" s="58"/>
      <c r="AX25" s="138"/>
      <c r="AY25" s="105"/>
      <c r="AZ25" s="105"/>
      <c r="BA25" s="9"/>
      <c r="BB25" s="9"/>
      <c r="BC25" s="9"/>
      <c r="BD25" s="76"/>
      <c r="BE25" s="76"/>
      <c r="BF25" s="76"/>
      <c r="BG25" s="76"/>
      <c r="BH25" s="76"/>
      <c r="BI25" s="76"/>
      <c r="BJ25" s="58"/>
    </row>
    <row r="26" spans="1:62" s="4" customFormat="1" x14ac:dyDescent="0.25">
      <c r="R26" s="58"/>
      <c r="S26" s="205"/>
      <c r="T26" s="58"/>
      <c r="Y26" s="5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76"/>
      <c r="BG26" s="76"/>
      <c r="BH26" s="76"/>
      <c r="BI26" s="76"/>
      <c r="BJ26" s="58"/>
    </row>
    <row r="27" spans="1:62" s="4" customFormat="1" x14ac:dyDescent="0.25">
      <c r="AI27" s="6"/>
      <c r="AJ27" s="9"/>
      <c r="AK27" s="9"/>
      <c r="AL27" s="9"/>
      <c r="AM27" s="9"/>
      <c r="AN27" s="9"/>
      <c r="AO27" s="58"/>
      <c r="AP27" s="58"/>
      <c r="AQ27" s="58"/>
      <c r="AR27" s="58"/>
      <c r="AS27" s="58"/>
      <c r="AT27" s="152"/>
      <c r="AU27" s="152"/>
      <c r="AV27" s="138"/>
      <c r="AW27" s="138"/>
      <c r="AX27" s="105"/>
      <c r="AY27" s="105"/>
      <c r="AZ27" s="104"/>
      <c r="BA27" s="104"/>
      <c r="BB27" s="104"/>
      <c r="BC27" s="104"/>
      <c r="BD27" s="76"/>
      <c r="BE27" s="76"/>
      <c r="BF27" s="76"/>
      <c r="BG27" s="76"/>
      <c r="BH27" s="76"/>
      <c r="BI27" s="76"/>
      <c r="BJ27" s="58"/>
    </row>
    <row r="28" spans="1:62" s="4" customFormat="1" x14ac:dyDescent="0.25">
      <c r="AI28" s="6"/>
      <c r="AJ28" s="153"/>
      <c r="AK28" s="104"/>
      <c r="AL28" s="104"/>
      <c r="AM28" s="104"/>
      <c r="AN28" s="104"/>
      <c r="AO28" s="151"/>
      <c r="AP28" s="88"/>
      <c r="AQ28" s="88"/>
      <c r="AR28" s="88"/>
      <c r="AS28" s="88"/>
      <c r="AT28" s="88"/>
      <c r="AU28" s="88"/>
      <c r="AV28" s="105"/>
      <c r="AW28" s="105"/>
      <c r="AX28" s="139"/>
      <c r="AY28" s="139"/>
      <c r="AZ28" s="115"/>
      <c r="BA28" s="107"/>
      <c r="BB28" s="107"/>
      <c r="BC28" s="104"/>
      <c r="BD28" s="76"/>
      <c r="BE28" s="76"/>
      <c r="BF28" s="76"/>
      <c r="BG28" s="76"/>
      <c r="BH28" s="76"/>
      <c r="BI28" s="76"/>
      <c r="BJ28" s="58"/>
    </row>
    <row r="29" spans="1:62" s="4" customFormat="1" x14ac:dyDescent="0.25">
      <c r="R29" s="71"/>
      <c r="S29" s="121" t="str">
        <f>"ведомость за "&amp;TEXT(C1,0)</f>
        <v>ведомость за январь</v>
      </c>
      <c r="T29" s="121"/>
      <c r="U29" s="122"/>
      <c r="Y29" s="71"/>
      <c r="AI29" s="6"/>
      <c r="AJ29" s="153"/>
      <c r="AK29" s="117"/>
      <c r="AL29" s="107"/>
      <c r="AM29" s="154"/>
      <c r="AN29" s="154"/>
      <c r="AO29" s="151"/>
      <c r="AP29" s="88"/>
      <c r="AQ29" s="88"/>
      <c r="AR29" s="88"/>
      <c r="AS29" s="88"/>
      <c r="AT29" s="88"/>
      <c r="AU29" s="88"/>
      <c r="AV29" s="105"/>
      <c r="AW29" s="105"/>
      <c r="AX29" s="19"/>
      <c r="AY29" s="78"/>
      <c r="AZ29" s="78"/>
      <c r="BA29" s="80"/>
      <c r="BB29" s="78"/>
      <c r="BC29" s="76"/>
      <c r="BD29" s="76"/>
      <c r="BE29" s="76"/>
      <c r="BF29" s="76"/>
      <c r="BG29" s="76"/>
      <c r="BH29" s="76"/>
      <c r="BI29" s="76"/>
      <c r="BJ29" s="58"/>
    </row>
    <row r="30" spans="1:62" s="4" customFormat="1" ht="18.75" x14ac:dyDescent="0.4">
      <c r="A30" s="58"/>
      <c r="R30" s="207">
        <v>3</v>
      </c>
      <c r="S30" s="119" t="str">
        <f ca="1">OFFSET($A$4,$R$30,2)</f>
        <v>Горбачев</v>
      </c>
      <c r="T30" s="120"/>
      <c r="U30" s="123"/>
      <c r="V30" s="148"/>
      <c r="Y30" s="71"/>
      <c r="AI30" s="6"/>
      <c r="AJ30" s="153"/>
      <c r="AK30" s="81"/>
      <c r="AL30" s="155"/>
      <c r="AM30" s="77"/>
      <c r="AN30" s="77"/>
      <c r="AO30" s="151"/>
      <c r="AP30" s="88"/>
      <c r="AQ30" s="88"/>
      <c r="AR30" s="88"/>
      <c r="AS30" s="88"/>
      <c r="AT30" s="88"/>
      <c r="AU30" s="88"/>
      <c r="AV30" s="19"/>
      <c r="AW30" s="19"/>
      <c r="AX30" s="19"/>
      <c r="AY30" s="78"/>
      <c r="AZ30" s="78"/>
      <c r="BA30" s="80"/>
      <c r="BB30" s="78"/>
      <c r="BC30" s="76"/>
      <c r="BD30" s="76"/>
      <c r="BE30" s="76"/>
      <c r="BF30" s="76"/>
      <c r="BG30" s="76"/>
      <c r="BH30" s="76"/>
      <c r="BI30" s="76"/>
      <c r="BJ30" s="58"/>
    </row>
    <row r="31" spans="1:62" s="4" customFormat="1" ht="16.5" x14ac:dyDescent="0.3">
      <c r="A31" s="58"/>
      <c r="R31" s="71"/>
      <c r="S31" s="124"/>
      <c r="T31" s="144"/>
      <c r="U31" s="125"/>
      <c r="Z31" s="90"/>
      <c r="AA31" s="91"/>
      <c r="AI31" s="6"/>
      <c r="AJ31" s="153"/>
      <c r="AK31" s="81"/>
      <c r="AL31" s="82"/>
      <c r="AM31" s="77"/>
      <c r="AN31" s="77"/>
      <c r="AO31" s="151"/>
      <c r="AP31" s="88"/>
      <c r="AQ31" s="88"/>
      <c r="AR31" s="88"/>
      <c r="AS31" s="88"/>
      <c r="AT31" s="88"/>
      <c r="AU31" s="88"/>
      <c r="AV31" s="19"/>
      <c r="AW31" s="156"/>
      <c r="AX31" s="116"/>
      <c r="AY31" s="78"/>
      <c r="AZ31" s="78"/>
      <c r="BA31" s="80"/>
      <c r="BB31" s="78"/>
      <c r="BC31" s="76"/>
      <c r="BD31" s="76"/>
      <c r="BE31" s="76"/>
      <c r="BF31" s="76"/>
      <c r="BG31" s="76"/>
      <c r="BH31" s="76"/>
      <c r="BI31" s="76"/>
      <c r="BJ31" s="58"/>
    </row>
    <row r="32" spans="1:62" s="4" customFormat="1" ht="16.5" x14ac:dyDescent="0.3">
      <c r="A32" s="58"/>
      <c r="B32" s="76"/>
      <c r="C32" s="84"/>
      <c r="D32" s="6"/>
      <c r="E32" s="6"/>
      <c r="F32" s="6"/>
      <c r="G32" s="6"/>
      <c r="H32" s="78"/>
      <c r="I32" s="78"/>
      <c r="J32" s="78"/>
      <c r="K32" s="62"/>
      <c r="L32" s="62"/>
      <c r="R32" s="71"/>
      <c r="S32" s="126"/>
      <c r="T32" s="144"/>
      <c r="U32" s="125"/>
      <c r="V32" s="113"/>
      <c r="W32" s="113"/>
      <c r="Z32" s="95"/>
      <c r="AA32" s="95"/>
      <c r="AB32" s="6"/>
      <c r="AC32" s="62"/>
      <c r="AD32" s="6"/>
      <c r="AE32" s="6"/>
      <c r="AF32" s="6"/>
      <c r="AG32" s="6"/>
      <c r="AH32" s="6"/>
      <c r="AI32" s="6"/>
      <c r="AJ32" s="153"/>
      <c r="AK32" s="81"/>
      <c r="AL32" s="82"/>
      <c r="AM32" s="77"/>
      <c r="AN32" s="77"/>
      <c r="AO32" s="151"/>
      <c r="AP32" s="88"/>
      <c r="AQ32" s="88"/>
      <c r="AR32" s="88"/>
      <c r="AS32" s="88"/>
      <c r="AT32" s="88"/>
      <c r="AU32" s="88"/>
      <c r="AV32" s="116"/>
      <c r="AW32" s="116"/>
      <c r="AX32" s="19"/>
      <c r="AY32" s="78"/>
      <c r="AZ32" s="78"/>
      <c r="BA32" s="80"/>
      <c r="BB32" s="78"/>
      <c r="BC32" s="76"/>
      <c r="BD32" s="76"/>
      <c r="BE32" s="76"/>
      <c r="BF32" s="76"/>
      <c r="BG32" s="76"/>
      <c r="BH32" s="76"/>
      <c r="BI32" s="76"/>
      <c r="BJ32" s="58"/>
    </row>
    <row r="33" spans="1:62" s="4" customFormat="1" ht="16.5" x14ac:dyDescent="0.3">
      <c r="A33" s="58"/>
      <c r="B33" s="71"/>
      <c r="C33" s="85"/>
      <c r="D33" s="85"/>
      <c r="E33" s="85"/>
      <c r="F33" s="85"/>
      <c r="G33" s="85"/>
      <c r="H33" s="85"/>
      <c r="I33" s="76"/>
      <c r="J33" s="71"/>
      <c r="K33" s="71"/>
      <c r="L33" s="71"/>
      <c r="M33" s="62"/>
      <c r="N33" s="62"/>
      <c r="R33" s="71"/>
      <c r="S33" s="124"/>
      <c r="T33" s="144"/>
      <c r="U33" s="125"/>
      <c r="W33" s="71"/>
      <c r="Z33" s="96"/>
      <c r="AA33" s="96"/>
      <c r="AB33" s="6"/>
      <c r="AC33" s="86"/>
      <c r="AD33" s="6"/>
      <c r="AE33" s="6"/>
      <c r="AF33" s="6"/>
      <c r="AG33" s="6"/>
      <c r="AH33" s="6"/>
      <c r="AI33" s="6"/>
      <c r="AJ33" s="153"/>
      <c r="AK33" s="81"/>
      <c r="AL33" s="82"/>
      <c r="AM33" s="77"/>
      <c r="AN33" s="77"/>
      <c r="AO33" s="151"/>
      <c r="AP33" s="88"/>
      <c r="AQ33" s="88"/>
      <c r="AR33" s="88"/>
      <c r="AS33" s="88"/>
      <c r="AT33" s="88"/>
      <c r="AU33" s="88"/>
      <c r="AV33" s="19"/>
      <c r="AW33" s="19"/>
      <c r="AX33" s="19"/>
      <c r="AY33" s="78"/>
      <c r="AZ33" s="78"/>
      <c r="BA33" s="80"/>
      <c r="BB33" s="78"/>
      <c r="BC33" s="76"/>
      <c r="BD33" s="76"/>
      <c r="BE33" s="76"/>
      <c r="BF33" s="76"/>
      <c r="BG33" s="76"/>
      <c r="BH33" s="76"/>
      <c r="BI33" s="76"/>
      <c r="BJ33" s="58"/>
    </row>
    <row r="34" spans="1:62" s="4" customFormat="1" ht="16.5" x14ac:dyDescent="0.3">
      <c r="A34" s="57"/>
      <c r="B34" s="86"/>
      <c r="C34" s="100"/>
      <c r="D34" s="101"/>
      <c r="E34" s="78"/>
      <c r="F34" s="78"/>
      <c r="G34" s="78"/>
      <c r="H34" s="71"/>
      <c r="I34" s="89"/>
      <c r="J34" s="86"/>
      <c r="K34" s="71"/>
      <c r="L34" s="71"/>
      <c r="M34" s="73"/>
      <c r="N34" s="73"/>
      <c r="R34" s="86"/>
      <c r="S34" s="126"/>
      <c r="T34" s="144"/>
      <c r="U34" s="125"/>
      <c r="W34" s="87"/>
      <c r="X34" s="71"/>
      <c r="Y34" s="71"/>
      <c r="Z34" s="96"/>
      <c r="AA34" s="96"/>
      <c r="AB34" s="71"/>
      <c r="AC34" s="71"/>
      <c r="AD34" s="71"/>
      <c r="AE34" s="71"/>
      <c r="AF34" s="71"/>
      <c r="AG34" s="71"/>
      <c r="AH34" s="71"/>
      <c r="AI34" s="6"/>
      <c r="AJ34" s="153"/>
      <c r="AK34" s="118"/>
      <c r="AL34" s="82"/>
      <c r="AM34" s="77"/>
      <c r="AN34" s="58"/>
      <c r="AO34" s="151"/>
      <c r="AP34" s="88"/>
      <c r="AQ34" s="88"/>
      <c r="AR34" s="88"/>
      <c r="AS34" s="88"/>
      <c r="AT34" s="88"/>
      <c r="AU34" s="88"/>
      <c r="AV34" s="19"/>
      <c r="AW34" s="19"/>
      <c r="AX34" s="78"/>
      <c r="AY34" s="19"/>
      <c r="AZ34" s="19"/>
      <c r="BA34" s="76"/>
      <c r="BB34" s="76"/>
      <c r="BC34" s="76"/>
      <c r="BD34" s="76"/>
      <c r="BE34" s="76"/>
      <c r="BF34" s="76"/>
      <c r="BG34" s="76"/>
      <c r="BH34" s="76"/>
      <c r="BI34" s="76"/>
      <c r="BJ34" s="58"/>
    </row>
    <row r="35" spans="1:62" s="4" customFormat="1" ht="17.25" customHeight="1" x14ac:dyDescent="0.3">
      <c r="A35" s="57"/>
      <c r="B35" s="86"/>
      <c r="C35" s="141"/>
      <c r="D35" s="101"/>
      <c r="E35" s="78"/>
      <c r="F35" s="78"/>
      <c r="G35" s="78"/>
      <c r="H35" s="71"/>
      <c r="I35" s="89"/>
      <c r="J35" s="86"/>
      <c r="K35" s="86"/>
      <c r="L35" s="86"/>
      <c r="M35" s="71"/>
      <c r="N35" s="71"/>
      <c r="S35" s="126"/>
      <c r="T35" s="144"/>
      <c r="U35" s="127"/>
      <c r="Z35" s="96"/>
      <c r="AA35" s="96"/>
      <c r="AB35" s="71"/>
      <c r="AC35" s="92"/>
      <c r="AD35" s="71"/>
      <c r="AE35" s="71"/>
      <c r="AF35" s="71"/>
      <c r="AG35" s="71"/>
      <c r="AH35" s="71"/>
      <c r="AI35" s="6"/>
      <c r="AJ35" s="157"/>
      <c r="AK35" s="103"/>
      <c r="AL35" s="103"/>
      <c r="AM35" s="103"/>
      <c r="AN35" s="77"/>
      <c r="AO35" s="151"/>
      <c r="AP35" s="88"/>
      <c r="AQ35" s="88"/>
      <c r="AR35" s="88"/>
      <c r="AS35" s="88"/>
      <c r="AT35" s="88"/>
      <c r="AU35" s="88"/>
      <c r="AV35" s="18"/>
      <c r="AW35" s="18"/>
      <c r="AX35" s="6"/>
      <c r="AY35" s="19"/>
      <c r="AZ35" s="19"/>
      <c r="BA35" s="76"/>
      <c r="BB35" s="76"/>
      <c r="BC35" s="76"/>
      <c r="BD35" s="76"/>
      <c r="BE35" s="76"/>
      <c r="BF35" s="76"/>
      <c r="BG35" s="76"/>
      <c r="BH35" s="76"/>
      <c r="BI35" s="76"/>
      <c r="BJ35" s="58"/>
    </row>
    <row r="36" spans="1:62" s="4" customFormat="1" ht="16.5" x14ac:dyDescent="0.3">
      <c r="A36" s="31"/>
      <c r="B36" s="71"/>
      <c r="C36" s="100"/>
      <c r="D36" s="101"/>
      <c r="E36" s="78"/>
      <c r="F36" s="78"/>
      <c r="G36" s="78"/>
      <c r="H36" s="71"/>
      <c r="I36" s="76"/>
      <c r="J36" s="93"/>
      <c r="K36" s="94"/>
      <c r="L36" s="94"/>
      <c r="M36" s="86"/>
      <c r="N36" s="86"/>
      <c r="R36"/>
      <c r="S36" s="124"/>
      <c r="T36" s="144"/>
      <c r="U36" s="128"/>
      <c r="Z36" s="71"/>
      <c r="AA36" s="71"/>
      <c r="AB36" s="71"/>
      <c r="AC36" s="71"/>
      <c r="AD36" s="71"/>
      <c r="AE36" s="71"/>
      <c r="AF36" s="71"/>
      <c r="AG36" s="71"/>
      <c r="AH36" s="71"/>
      <c r="AI36" s="76"/>
      <c r="AJ36" s="147"/>
      <c r="AK36" s="103"/>
      <c r="AL36" s="103"/>
      <c r="AM36" s="103"/>
      <c r="AN36" s="77"/>
      <c r="AO36" s="77"/>
      <c r="AP36" s="143"/>
      <c r="AQ36" s="143"/>
      <c r="AR36" s="143"/>
      <c r="AS36" s="143"/>
      <c r="AT36" s="143"/>
      <c r="AU36" s="143"/>
      <c r="AV36" s="18"/>
      <c r="AW36" s="18"/>
      <c r="AX36" s="158"/>
      <c r="AY36" s="19"/>
      <c r="AZ36" s="19"/>
      <c r="BA36" s="76"/>
      <c r="BB36" s="76"/>
      <c r="BC36" s="76"/>
      <c r="BD36" s="76"/>
      <c r="BE36" s="76"/>
      <c r="BF36" s="76"/>
      <c r="BG36" s="76"/>
      <c r="BH36" s="76"/>
      <c r="BI36" s="76"/>
      <c r="BJ36" s="58"/>
    </row>
    <row r="37" spans="1:62" s="4" customFormat="1" x14ac:dyDescent="0.25">
      <c r="A37"/>
      <c r="B37" s="71"/>
      <c r="C37" s="100"/>
      <c r="D37" s="101"/>
      <c r="E37" s="78"/>
      <c r="F37" s="78"/>
      <c r="G37" s="78"/>
      <c r="H37" s="86"/>
      <c r="I37" s="76"/>
      <c r="J37" s="96"/>
      <c r="K37" s="96"/>
      <c r="L37" s="96"/>
      <c r="M37" s="94"/>
      <c r="N37" s="94"/>
      <c r="R37"/>
      <c r="S37" s="124"/>
      <c r="T37" s="144"/>
      <c r="U37" s="128"/>
      <c r="AA37" s="86"/>
      <c r="AB37" s="86"/>
      <c r="AC37" s="73"/>
      <c r="AD37" s="86"/>
      <c r="AE37" s="86"/>
      <c r="AF37" s="86"/>
      <c r="AG37" s="86"/>
      <c r="AH37" s="86"/>
      <c r="AI37" s="62"/>
      <c r="AJ37" s="103"/>
      <c r="AK37" s="159"/>
      <c r="AL37" s="159"/>
      <c r="AM37" s="103"/>
      <c r="AN37" s="6"/>
      <c r="AO37" s="6"/>
      <c r="AP37" s="18"/>
      <c r="AQ37" s="18"/>
      <c r="AR37" s="18"/>
      <c r="AS37" s="18"/>
      <c r="AT37" s="18"/>
      <c r="AU37" s="18"/>
      <c r="AV37" s="18"/>
      <c r="AW37" s="158"/>
      <c r="AX37" s="78"/>
      <c r="AY37" s="19"/>
      <c r="AZ37" s="19"/>
      <c r="BA37" s="76"/>
      <c r="BB37" s="76"/>
      <c r="BC37" s="76"/>
      <c r="BD37" s="76"/>
      <c r="BE37" s="76"/>
      <c r="BF37" s="76"/>
      <c r="BG37" s="76"/>
      <c r="BH37" s="76"/>
      <c r="BI37" s="76"/>
      <c r="BJ37" s="58"/>
    </row>
    <row r="38" spans="1:62" s="4" customFormat="1" ht="16.5" customHeight="1" x14ac:dyDescent="0.25">
      <c r="A38"/>
      <c r="B38" s="71"/>
      <c r="C38" s="100"/>
      <c r="D38" s="101"/>
      <c r="E38" s="78"/>
      <c r="F38" s="78"/>
      <c r="G38" s="78"/>
      <c r="H38" s="71"/>
      <c r="I38" s="76"/>
      <c r="J38" s="96"/>
      <c r="K38" s="96"/>
      <c r="L38" s="96"/>
      <c r="M38" s="96"/>
      <c r="N38" s="96"/>
      <c r="R38" s="96"/>
      <c r="S38" s="145"/>
      <c r="T38" s="144"/>
      <c r="U38" s="130"/>
      <c r="AA38" s="71"/>
      <c r="AB38" s="92"/>
      <c r="AC38" s="73"/>
      <c r="AD38" s="92"/>
      <c r="AE38" s="92"/>
      <c r="AF38" s="92"/>
      <c r="AG38" s="92"/>
      <c r="AH38" s="92"/>
      <c r="AI38" s="62"/>
      <c r="AJ38" s="103"/>
      <c r="AK38" s="103"/>
      <c r="AL38" s="103"/>
      <c r="AM38" s="103"/>
      <c r="AN38" s="62"/>
      <c r="AO38" s="62"/>
      <c r="AP38" s="18"/>
      <c r="AQ38" s="18"/>
      <c r="AR38" s="18"/>
      <c r="AS38" s="18"/>
      <c r="AT38" s="18"/>
      <c r="AU38" s="18"/>
      <c r="AV38" s="18"/>
      <c r="AW38" s="18"/>
      <c r="AX38" s="78"/>
      <c r="AY38" s="19"/>
      <c r="AZ38" s="19"/>
      <c r="BA38" s="76"/>
      <c r="BB38" s="76"/>
      <c r="BC38" s="76"/>
      <c r="BD38" s="76"/>
      <c r="BE38" s="76"/>
      <c r="BF38" s="76"/>
      <c r="BG38" s="76"/>
      <c r="BH38" s="76"/>
      <c r="BI38" s="76"/>
      <c r="BJ38" s="58"/>
    </row>
    <row r="39" spans="1:62" s="31" customFormat="1" x14ac:dyDescent="0.25">
      <c r="A39"/>
      <c r="B39" s="71"/>
      <c r="C39" s="141"/>
      <c r="D39" s="101"/>
      <c r="E39" s="78"/>
      <c r="F39" s="78"/>
      <c r="G39" s="78"/>
      <c r="H39" s="71"/>
      <c r="I39" s="76"/>
      <c r="J39" s="96"/>
      <c r="K39" s="96"/>
      <c r="L39" s="96"/>
      <c r="M39" s="96"/>
      <c r="N39" s="96"/>
      <c r="R39" s="96"/>
      <c r="S39" s="131"/>
      <c r="T39" s="144"/>
      <c r="U39" s="130"/>
      <c r="Z39" s="4"/>
      <c r="AA39" s="96"/>
      <c r="AB39" s="72"/>
      <c r="AC39" s="73"/>
      <c r="AD39" s="72"/>
      <c r="AE39" s="72"/>
      <c r="AF39" s="72"/>
      <c r="AG39" s="72"/>
      <c r="AH39" s="72"/>
      <c r="AI39" s="89"/>
      <c r="AJ39" s="103"/>
      <c r="AK39" s="103"/>
      <c r="AL39" s="103"/>
      <c r="AM39" s="103"/>
      <c r="AN39" s="89"/>
      <c r="AO39" s="89"/>
      <c r="AP39" s="97"/>
      <c r="AQ39" s="97"/>
      <c r="AR39" s="97"/>
      <c r="AS39" s="97"/>
      <c r="AT39" s="97"/>
      <c r="AU39" s="97"/>
      <c r="AV39" s="97"/>
      <c r="AW39" s="97"/>
      <c r="AX39" s="89"/>
      <c r="AY39" s="98"/>
      <c r="AZ39" s="98"/>
      <c r="BA39" s="89"/>
      <c r="BB39" s="89"/>
      <c r="BC39" s="89"/>
      <c r="BD39" s="89"/>
      <c r="BE39" s="89"/>
      <c r="BF39" s="89"/>
      <c r="BG39" s="89"/>
      <c r="BH39" s="89"/>
      <c r="BI39" s="89"/>
      <c r="BJ39" s="185"/>
    </row>
    <row r="40" spans="1:62" x14ac:dyDescent="0.25">
      <c r="B40" s="71"/>
      <c r="C40" s="100"/>
      <c r="D40" s="101"/>
      <c r="E40" s="78"/>
      <c r="F40" s="78"/>
      <c r="G40" s="78"/>
      <c r="H40" s="71"/>
      <c r="I40" s="76"/>
      <c r="J40" s="96"/>
      <c r="K40" s="96"/>
      <c r="L40" s="96"/>
      <c r="M40" s="96"/>
      <c r="N40" s="96"/>
      <c r="R40" s="96"/>
      <c r="S40" s="133"/>
      <c r="T40" s="144"/>
      <c r="U40" s="130"/>
      <c r="X40" s="71"/>
      <c r="Y40" s="96"/>
      <c r="Z40" s="4"/>
      <c r="AA40" s="96"/>
      <c r="AB40" s="72"/>
      <c r="AC40" s="73"/>
      <c r="AD40" s="72"/>
      <c r="AE40" s="72"/>
      <c r="AF40" s="72"/>
      <c r="AG40" s="72"/>
      <c r="AH40" s="72"/>
      <c r="AI40" s="76"/>
      <c r="AJ40" s="103"/>
      <c r="AK40" s="103"/>
      <c r="AL40" s="103"/>
      <c r="AM40" s="103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8"/>
      <c r="AZ40" s="78"/>
      <c r="BA40" s="76"/>
      <c r="BB40" s="76"/>
      <c r="BC40" s="76"/>
      <c r="BD40" s="76"/>
      <c r="BE40" s="76"/>
      <c r="BF40" s="76"/>
      <c r="BG40" s="76"/>
      <c r="BH40" s="76"/>
      <c r="BI40" s="76"/>
    </row>
    <row r="41" spans="1:62" x14ac:dyDescent="0.25">
      <c r="B41" s="71"/>
      <c r="C41" s="100"/>
      <c r="D41" s="101"/>
      <c r="E41" s="78"/>
      <c r="F41" s="78"/>
      <c r="G41" s="78"/>
      <c r="H41" s="71"/>
      <c r="I41" s="76"/>
      <c r="J41" s="96"/>
      <c r="K41" s="96"/>
      <c r="L41" s="96"/>
      <c r="M41" s="96"/>
      <c r="N41" s="96"/>
      <c r="R41" s="96"/>
      <c r="S41" s="131"/>
      <c r="T41" s="144"/>
      <c r="U41" s="130"/>
      <c r="X41" s="71"/>
      <c r="Y41" s="96"/>
      <c r="Z41" s="31"/>
      <c r="AA41" s="96"/>
      <c r="AB41" s="72"/>
      <c r="AC41" s="73"/>
      <c r="AD41" s="72"/>
      <c r="AE41" s="72"/>
      <c r="AF41" s="72"/>
      <c r="AG41" s="72"/>
      <c r="AH41" s="72"/>
      <c r="AI41" s="76"/>
      <c r="AJ41" s="103"/>
      <c r="AK41" s="103"/>
      <c r="AL41" s="103"/>
      <c r="AM41" s="103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8"/>
      <c r="AZ41" s="78"/>
      <c r="BA41" s="76"/>
      <c r="BB41" s="76"/>
      <c r="BC41" s="76"/>
      <c r="BD41" s="76"/>
      <c r="BE41" s="76"/>
      <c r="BF41" s="76"/>
      <c r="BG41" s="76"/>
      <c r="BH41" s="76"/>
      <c r="BI41" s="76"/>
    </row>
    <row r="42" spans="1:62" ht="15" customHeight="1" x14ac:dyDescent="0.25">
      <c r="B42" s="71"/>
      <c r="C42" s="141"/>
      <c r="D42" s="101"/>
      <c r="E42" s="78"/>
      <c r="F42" s="78"/>
      <c r="G42" s="78"/>
      <c r="H42" s="71"/>
      <c r="I42" s="76"/>
      <c r="J42" s="96"/>
      <c r="K42" s="96"/>
      <c r="L42" s="96"/>
      <c r="M42" s="96"/>
      <c r="N42" s="96"/>
      <c r="R42" s="96"/>
      <c r="S42" s="150"/>
      <c r="T42" s="144"/>
      <c r="U42" s="130"/>
      <c r="X42" s="71"/>
      <c r="Y42" s="96"/>
      <c r="Z42" s="96"/>
      <c r="AA42" s="96"/>
      <c r="AB42" s="71"/>
      <c r="AC42" s="73"/>
      <c r="AD42" s="71"/>
      <c r="AE42" s="71"/>
      <c r="AF42" s="71"/>
      <c r="AG42" s="71"/>
      <c r="AH42" s="71"/>
      <c r="AI42" s="76"/>
      <c r="AJ42" s="103"/>
      <c r="AK42" s="103"/>
      <c r="AL42" s="103"/>
      <c r="AM42" s="103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8"/>
      <c r="AZ42" s="78"/>
      <c r="BA42" s="76"/>
      <c r="BB42" s="76"/>
      <c r="BC42" s="76"/>
      <c r="BD42" s="76"/>
      <c r="BE42" s="76"/>
      <c r="BF42" s="76"/>
      <c r="BG42" s="76"/>
      <c r="BH42" s="76"/>
      <c r="BI42" s="76"/>
    </row>
    <row r="43" spans="1:62" ht="15" customHeight="1" x14ac:dyDescent="0.25">
      <c r="B43" s="71"/>
      <c r="C43" s="100"/>
      <c r="D43" s="101"/>
      <c r="E43" s="78"/>
      <c r="F43" s="78"/>
      <c r="G43" s="78"/>
      <c r="H43" s="71"/>
      <c r="I43" s="76"/>
      <c r="J43" s="96"/>
      <c r="K43" s="96"/>
      <c r="L43" s="96"/>
      <c r="M43" s="96"/>
      <c r="N43" s="96"/>
      <c r="R43" s="96"/>
      <c r="S43" s="132"/>
      <c r="T43" s="144"/>
      <c r="U43" s="130"/>
      <c r="X43" s="71"/>
      <c r="Y43" s="96"/>
      <c r="Z43" s="96"/>
      <c r="AA43" s="96"/>
      <c r="AB43" s="71"/>
      <c r="AC43" s="73"/>
      <c r="AD43" s="71"/>
      <c r="AE43" s="71"/>
      <c r="AF43" s="71"/>
      <c r="AG43" s="71"/>
      <c r="AH43" s="71"/>
      <c r="AI43" s="76"/>
      <c r="AJ43" s="103"/>
      <c r="AK43" s="103"/>
      <c r="AL43" s="103"/>
      <c r="AM43" s="103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8"/>
      <c r="AZ43" s="78"/>
      <c r="BA43" s="76"/>
      <c r="BB43" s="76"/>
      <c r="BC43" s="76"/>
      <c r="BD43" s="76"/>
      <c r="BE43" s="76"/>
      <c r="BF43" s="76"/>
      <c r="BG43" s="76"/>
      <c r="BH43" s="76"/>
      <c r="BI43" s="76"/>
    </row>
    <row r="44" spans="1:62" ht="15" customHeight="1" x14ac:dyDescent="0.25">
      <c r="B44" s="71"/>
      <c r="C44" s="100"/>
      <c r="D44" s="101"/>
      <c r="E44" s="78"/>
      <c r="F44" s="78"/>
      <c r="G44" s="78"/>
      <c r="H44" s="71"/>
      <c r="I44" s="76"/>
      <c r="J44" s="96"/>
      <c r="K44" s="96"/>
      <c r="L44" s="96"/>
      <c r="M44" s="96"/>
      <c r="N44" s="96"/>
      <c r="R44" s="96"/>
      <c r="S44" s="129"/>
      <c r="T44" s="144"/>
      <c r="U44" s="130"/>
      <c r="X44" s="71"/>
      <c r="Y44" s="96"/>
      <c r="Z44" s="96"/>
      <c r="AA44" s="96"/>
      <c r="AB44" s="71"/>
      <c r="AC44" s="73"/>
      <c r="AD44" s="71"/>
      <c r="AE44" s="71"/>
      <c r="AF44" s="71"/>
      <c r="AG44" s="71"/>
      <c r="AH44" s="71"/>
      <c r="AI44" s="76"/>
      <c r="AJ44" s="103"/>
      <c r="AK44" s="103"/>
      <c r="AL44" s="103"/>
      <c r="AM44" s="103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8"/>
      <c r="AZ44" s="78"/>
      <c r="BA44" s="76"/>
      <c r="BB44" s="76"/>
      <c r="BC44" s="76"/>
      <c r="BD44" s="76"/>
      <c r="BE44" s="76"/>
      <c r="BF44" s="76"/>
      <c r="BG44" s="76"/>
      <c r="BH44" s="76"/>
      <c r="BI44" s="76"/>
    </row>
    <row r="45" spans="1:62" x14ac:dyDescent="0.25">
      <c r="B45" s="71"/>
      <c r="C45" s="100"/>
      <c r="D45" s="101"/>
      <c r="E45" s="78"/>
      <c r="F45" s="78"/>
      <c r="G45" s="78"/>
      <c r="H45" s="71"/>
      <c r="I45" s="76"/>
      <c r="J45" s="96"/>
      <c r="K45" s="96"/>
      <c r="L45" s="96"/>
      <c r="M45" s="96"/>
      <c r="N45" s="96"/>
      <c r="R45" s="96"/>
      <c r="S45" s="129"/>
      <c r="T45" s="144"/>
      <c r="U45" s="134"/>
      <c r="X45" s="71"/>
      <c r="Y45" s="96"/>
      <c r="Z45" s="96"/>
      <c r="AA45" s="96"/>
      <c r="AB45" s="71"/>
      <c r="AC45" s="73"/>
      <c r="AD45" s="71"/>
      <c r="AE45" s="71"/>
      <c r="AF45" s="71"/>
      <c r="AG45" s="71"/>
      <c r="AH45" s="71"/>
      <c r="AI45" s="76"/>
      <c r="AJ45" s="103"/>
      <c r="AK45" s="103"/>
      <c r="AL45" s="103"/>
      <c r="AM45" s="103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</row>
    <row r="46" spans="1:62" x14ac:dyDescent="0.25">
      <c r="B46" s="71"/>
      <c r="C46" s="141"/>
      <c r="D46" s="101"/>
      <c r="E46" s="78"/>
      <c r="F46" s="78"/>
      <c r="G46" s="78"/>
      <c r="H46" s="71"/>
      <c r="I46" s="76"/>
      <c r="J46" s="96"/>
      <c r="K46" s="96"/>
      <c r="L46" s="96"/>
      <c r="M46" s="96"/>
      <c r="N46" s="96"/>
      <c r="Z46" s="96"/>
      <c r="AA46" s="96"/>
      <c r="AB46" s="71"/>
      <c r="AC46" s="73"/>
      <c r="AD46" s="71"/>
      <c r="AE46" s="71"/>
      <c r="AF46" s="71"/>
      <c r="AG46" s="71"/>
      <c r="AH46" s="71"/>
      <c r="AI46" s="76"/>
      <c r="AJ46" s="103"/>
      <c r="AK46" s="103"/>
      <c r="AL46" s="103"/>
      <c r="AM46" s="103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</row>
    <row r="47" spans="1:62" x14ac:dyDescent="0.25">
      <c r="B47" s="71"/>
      <c r="C47" s="100"/>
      <c r="D47" s="101"/>
      <c r="E47" s="78"/>
      <c r="F47" s="78"/>
      <c r="G47" s="78"/>
      <c r="H47" s="71"/>
      <c r="I47" s="76"/>
      <c r="J47" s="96"/>
      <c r="K47" s="96"/>
      <c r="L47" s="96"/>
      <c r="M47" s="96"/>
      <c r="N47" s="96"/>
      <c r="Z47" s="96"/>
      <c r="AA47" s="96"/>
      <c r="AB47" s="71"/>
      <c r="AC47" s="73"/>
      <c r="AD47" s="71"/>
      <c r="AE47" s="71"/>
      <c r="AF47" s="71"/>
      <c r="AG47" s="71"/>
      <c r="AH47" s="71"/>
      <c r="AI47" s="76"/>
      <c r="AJ47" s="103"/>
      <c r="AK47" s="103"/>
      <c r="AL47" s="103"/>
      <c r="AM47" s="103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</row>
    <row r="48" spans="1:62" x14ac:dyDescent="0.25">
      <c r="B48" s="71"/>
      <c r="C48" s="100"/>
      <c r="D48" s="101"/>
      <c r="E48" s="78"/>
      <c r="F48" s="78"/>
      <c r="G48" s="78"/>
      <c r="H48" s="71"/>
      <c r="I48" s="76"/>
      <c r="J48" s="96"/>
      <c r="K48" s="96"/>
      <c r="L48" s="96"/>
      <c r="M48" s="96"/>
      <c r="N48" s="96"/>
      <c r="O48" s="96"/>
      <c r="U48" s="71"/>
      <c r="V48" s="96"/>
      <c r="W48" s="96"/>
      <c r="X48" s="96"/>
      <c r="Y48" s="96"/>
      <c r="Z48" s="96"/>
      <c r="AA48" s="96"/>
      <c r="AB48" s="71"/>
      <c r="AC48" s="73"/>
      <c r="AD48" s="71"/>
      <c r="AE48" s="71"/>
      <c r="AF48" s="71"/>
      <c r="AG48" s="71"/>
      <c r="AH48" s="71"/>
      <c r="AI48" s="76"/>
      <c r="AJ48" s="103"/>
      <c r="AK48" s="103"/>
      <c r="AL48" s="103"/>
      <c r="AM48" s="103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</row>
    <row r="49" spans="2:61" x14ac:dyDescent="0.25">
      <c r="B49" s="71"/>
      <c r="C49" s="100"/>
      <c r="D49" s="101"/>
      <c r="E49" s="78"/>
      <c r="F49" s="78"/>
      <c r="G49" s="78"/>
      <c r="H49" s="71"/>
      <c r="I49" s="76"/>
      <c r="J49" s="96"/>
      <c r="K49" s="96"/>
      <c r="L49" s="96"/>
      <c r="M49" s="96"/>
      <c r="N49" s="96"/>
      <c r="O49" s="96"/>
      <c r="U49" s="71"/>
      <c r="V49" s="96"/>
      <c r="W49" s="96"/>
      <c r="X49" s="96"/>
      <c r="Y49" s="96"/>
      <c r="Z49" s="96"/>
      <c r="AA49" s="96"/>
      <c r="AB49" s="71"/>
      <c r="AC49" s="73"/>
      <c r="AD49" s="71"/>
      <c r="AE49" s="71"/>
      <c r="AF49" s="71"/>
      <c r="AG49" s="71"/>
      <c r="AH49" s="71"/>
      <c r="AI49" s="76"/>
      <c r="AJ49" s="103"/>
      <c r="AK49" s="103"/>
      <c r="AL49" s="103"/>
      <c r="AM49" s="103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</row>
    <row r="50" spans="2:61" x14ac:dyDescent="0.25">
      <c r="B50" s="71"/>
      <c r="C50" s="100"/>
      <c r="D50" s="101"/>
      <c r="E50" s="78"/>
      <c r="F50" s="78"/>
      <c r="G50" s="78"/>
      <c r="H50" s="71"/>
      <c r="I50" s="7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71"/>
      <c r="V50" s="96"/>
      <c r="W50" s="96"/>
      <c r="X50" s="96"/>
      <c r="Y50" s="96"/>
      <c r="Z50" s="96"/>
      <c r="AA50" s="96"/>
      <c r="AB50" s="71"/>
      <c r="AC50" s="73"/>
      <c r="AD50" s="71"/>
      <c r="AE50" s="71"/>
      <c r="AF50" s="71"/>
      <c r="AG50" s="71"/>
      <c r="AH50" s="71"/>
      <c r="AI50" s="76"/>
      <c r="AJ50" s="103"/>
      <c r="AK50" s="103"/>
      <c r="AL50" s="103"/>
      <c r="AM50" s="103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</row>
    <row r="51" spans="2:61" x14ac:dyDescent="0.25">
      <c r="B51" s="99"/>
      <c r="C51" s="71"/>
      <c r="D51" s="71"/>
      <c r="E51" s="71"/>
      <c r="F51" s="72"/>
      <c r="G51" s="72"/>
      <c r="H51" s="71"/>
      <c r="I51" s="7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71"/>
      <c r="V51" s="96"/>
      <c r="W51" s="96"/>
      <c r="X51" s="96"/>
      <c r="Y51" s="96"/>
      <c r="Z51" s="96"/>
      <c r="AA51" s="96"/>
      <c r="AB51" s="71"/>
      <c r="AC51" s="73"/>
      <c r="AD51" s="71"/>
      <c r="AE51" s="71"/>
      <c r="AF51" s="71"/>
      <c r="AG51" s="71"/>
      <c r="AH51" s="71"/>
      <c r="AI51" s="76"/>
      <c r="AJ51" s="103"/>
      <c r="AK51" s="103"/>
      <c r="AL51" s="103"/>
      <c r="AM51" s="103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</row>
    <row r="52" spans="2:61" x14ac:dyDescent="0.25">
      <c r="B52" s="71"/>
      <c r="C52" s="71"/>
      <c r="D52" s="71"/>
      <c r="E52" s="71"/>
      <c r="F52" s="71"/>
      <c r="G52" s="71"/>
      <c r="H52" s="71"/>
      <c r="I52" s="7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71"/>
      <c r="V52" s="96"/>
      <c r="W52" s="96"/>
      <c r="X52" s="96"/>
      <c r="Y52" s="96"/>
      <c r="Z52" s="96"/>
      <c r="AA52" s="96"/>
      <c r="AB52" s="71"/>
      <c r="AC52" s="73"/>
      <c r="AD52" s="71"/>
      <c r="AE52" s="71"/>
      <c r="AF52" s="71"/>
      <c r="AG52" s="71"/>
      <c r="AH52" s="71"/>
      <c r="AI52" s="76"/>
      <c r="AJ52" s="103"/>
      <c r="AK52" s="103"/>
      <c r="AL52" s="103"/>
      <c r="AM52" s="103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</row>
    <row r="53" spans="2:61" x14ac:dyDescent="0.25">
      <c r="B53" s="71"/>
      <c r="C53" s="71"/>
      <c r="D53" s="71"/>
      <c r="E53" s="71"/>
      <c r="F53" s="71"/>
      <c r="G53" s="71"/>
      <c r="H53" s="71"/>
      <c r="I53" s="7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71"/>
      <c r="V53" s="96"/>
      <c r="W53" s="96"/>
      <c r="X53" s="96"/>
      <c r="Y53" s="96"/>
      <c r="Z53" s="96"/>
      <c r="AA53" s="96"/>
      <c r="AB53" s="71"/>
      <c r="AC53" s="73"/>
      <c r="AD53" s="71"/>
      <c r="AE53" s="71"/>
      <c r="AF53" s="71"/>
      <c r="AG53" s="71"/>
      <c r="AH53" s="71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</row>
    <row r="54" spans="2:61" x14ac:dyDescent="0.25">
      <c r="B54" s="71"/>
      <c r="C54" s="100"/>
      <c r="D54" s="101"/>
      <c r="E54" s="101"/>
      <c r="F54" s="101"/>
      <c r="G54" s="101"/>
      <c r="H54" s="101"/>
      <c r="I54" s="78"/>
      <c r="J54" s="76"/>
      <c r="K54" s="102"/>
      <c r="L54" s="102"/>
      <c r="M54" s="102"/>
      <c r="N54" s="102"/>
      <c r="O54" s="102"/>
      <c r="P54" s="102"/>
      <c r="Q54" s="102"/>
      <c r="R54" s="102"/>
      <c r="S54" s="102"/>
      <c r="T54" s="76"/>
      <c r="U54" s="102"/>
      <c r="V54" s="102"/>
      <c r="W54" s="102"/>
      <c r="X54" s="102"/>
      <c r="Y54" s="102"/>
      <c r="Z54" s="102"/>
      <c r="AA54" s="102"/>
      <c r="AB54" s="76"/>
      <c r="AC54" s="76"/>
      <c r="AD54" s="71"/>
      <c r="AE54" s="71"/>
      <c r="AF54" s="71"/>
      <c r="AG54" s="71"/>
      <c r="AH54" s="71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</row>
    <row r="55" spans="2:61" x14ac:dyDescent="0.25">
      <c r="B55" s="71"/>
      <c r="C55" s="100"/>
      <c r="D55" s="101"/>
      <c r="E55" s="101"/>
      <c r="F55" s="101"/>
      <c r="G55" s="101"/>
      <c r="H55" s="101"/>
      <c r="I55" s="76"/>
      <c r="J55" s="76"/>
      <c r="K55" s="102"/>
      <c r="L55" s="102"/>
      <c r="M55" s="102"/>
      <c r="N55" s="102"/>
      <c r="O55" s="102"/>
      <c r="P55" s="102"/>
      <c r="Q55" s="102"/>
      <c r="R55" s="102"/>
      <c r="S55" s="102"/>
      <c r="T55" s="76"/>
      <c r="U55" s="102"/>
      <c r="V55" s="102"/>
      <c r="W55" s="102"/>
      <c r="X55" s="102"/>
      <c r="Y55" s="102"/>
      <c r="Z55" s="102"/>
      <c r="AA55" s="102"/>
      <c r="AB55" s="76"/>
      <c r="AC55" s="76"/>
      <c r="AD55" s="71"/>
      <c r="AE55" s="71"/>
      <c r="AF55" s="71"/>
      <c r="AG55" s="71"/>
      <c r="AH55" s="71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</row>
    <row r="56" spans="2:61" x14ac:dyDescent="0.25">
      <c r="B56" s="71"/>
      <c r="C56" s="76"/>
      <c r="D56" s="76"/>
      <c r="E56" s="76"/>
      <c r="F56" s="76"/>
      <c r="G56" s="76"/>
      <c r="H56" s="76"/>
      <c r="I56" s="76"/>
      <c r="J56" s="76"/>
      <c r="K56" s="102"/>
      <c r="L56" s="102"/>
      <c r="M56" s="102"/>
      <c r="N56" s="102"/>
      <c r="O56" s="102"/>
      <c r="P56" s="102"/>
      <c r="Q56" s="102"/>
      <c r="R56" s="102"/>
      <c r="S56" s="102"/>
      <c r="T56" s="76"/>
      <c r="U56" s="102"/>
      <c r="V56" s="102"/>
      <c r="W56" s="102"/>
      <c r="X56" s="102"/>
      <c r="Y56" s="102"/>
      <c r="Z56" s="102"/>
      <c r="AA56" s="102"/>
      <c r="AB56" s="76"/>
      <c r="AC56" s="76"/>
      <c r="AD56" s="71"/>
      <c r="AE56" s="71"/>
      <c r="AF56" s="71"/>
      <c r="AG56" s="71"/>
      <c r="AH56" s="71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</row>
    <row r="57" spans="2:61" x14ac:dyDescent="0.25">
      <c r="B57" s="71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102"/>
      <c r="N57" s="102"/>
      <c r="O57" s="102"/>
      <c r="P57" s="76"/>
      <c r="Q57" s="76"/>
      <c r="R57" s="76"/>
      <c r="S57" s="76"/>
      <c r="T57" s="76"/>
      <c r="U57" s="102"/>
      <c r="V57" s="102"/>
      <c r="W57" s="102"/>
      <c r="X57" s="102"/>
      <c r="Y57" s="102"/>
      <c r="Z57" s="102"/>
      <c r="AA57" s="102"/>
      <c r="AB57" s="76"/>
      <c r="AC57" s="76"/>
      <c r="AD57" s="71"/>
      <c r="AE57" s="71"/>
      <c r="AF57" s="71"/>
      <c r="AG57" s="71"/>
      <c r="AH57" s="71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</row>
    <row r="58" spans="2:61" x14ac:dyDescent="0.25">
      <c r="B58" s="71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102"/>
      <c r="V58" s="102"/>
      <c r="W58" s="102"/>
      <c r="X58" s="102"/>
      <c r="Y58" s="102"/>
      <c r="Z58" s="102"/>
      <c r="AA58" s="102"/>
      <c r="AB58" s="76"/>
      <c r="AC58" s="76"/>
      <c r="AD58" s="71"/>
      <c r="AE58" s="71"/>
      <c r="AF58" s="71"/>
      <c r="AG58" s="71"/>
      <c r="AH58" s="71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</row>
    <row r="59" spans="2:61" x14ac:dyDescent="0.25">
      <c r="B59" s="71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102"/>
      <c r="V59" s="102"/>
      <c r="W59" s="102"/>
      <c r="X59" s="102"/>
      <c r="Y59" s="102"/>
      <c r="Z59" s="102"/>
      <c r="AA59" s="102"/>
      <c r="AB59" s="76"/>
      <c r="AC59" s="76"/>
      <c r="AD59" s="71"/>
      <c r="AE59" s="71"/>
      <c r="AF59" s="71"/>
      <c r="AG59" s="71"/>
      <c r="AH59" s="71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</row>
    <row r="60" spans="2:61" x14ac:dyDescent="0.25">
      <c r="B60" s="71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102"/>
      <c r="V60" s="102"/>
      <c r="W60" s="102"/>
      <c r="X60" s="102"/>
      <c r="Y60" s="102"/>
      <c r="Z60" s="102"/>
      <c r="AA60" s="102"/>
      <c r="AB60" s="76"/>
      <c r="AC60" s="76"/>
      <c r="AD60" s="71"/>
      <c r="AE60" s="71"/>
      <c r="AF60" s="71"/>
      <c r="AG60" s="71"/>
      <c r="AH60" s="71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</row>
    <row r="61" spans="2:61" x14ac:dyDescent="0.25">
      <c r="B61" s="71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102"/>
      <c r="V61" s="102"/>
      <c r="W61" s="102"/>
      <c r="X61" s="102"/>
      <c r="Y61" s="102"/>
      <c r="Z61" s="102"/>
      <c r="AA61" s="102"/>
      <c r="AB61" s="76"/>
      <c r="AC61" s="76"/>
      <c r="AD61" s="71"/>
      <c r="AE61" s="71"/>
      <c r="AF61" s="71"/>
      <c r="AG61" s="71"/>
      <c r="AH61" s="71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8"/>
      <c r="AZ61" s="78"/>
      <c r="BA61" s="76"/>
      <c r="BB61" s="76"/>
      <c r="BC61" s="76"/>
      <c r="BD61" s="76"/>
      <c r="BE61" s="76"/>
      <c r="BF61" s="76"/>
      <c r="BG61" s="76"/>
      <c r="BH61" s="76"/>
      <c r="BI61" s="76"/>
    </row>
    <row r="62" spans="2:61" x14ac:dyDescent="0.25">
      <c r="B62" s="71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102"/>
      <c r="V62" s="102"/>
      <c r="W62" s="102"/>
      <c r="X62" s="102"/>
      <c r="Y62" s="102"/>
      <c r="Z62" s="102"/>
      <c r="AA62" s="102"/>
      <c r="AB62" s="76"/>
      <c r="AC62" s="76"/>
      <c r="AD62" s="71"/>
      <c r="AE62" s="71"/>
      <c r="AF62" s="71"/>
      <c r="AG62" s="71"/>
      <c r="AH62" s="71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8"/>
      <c r="AZ62" s="78"/>
      <c r="BA62" s="76"/>
      <c r="BB62" s="76"/>
      <c r="BC62" s="76"/>
      <c r="BD62" s="76"/>
      <c r="BE62" s="76"/>
      <c r="BF62" s="76"/>
      <c r="BG62" s="76"/>
      <c r="BH62" s="76"/>
      <c r="BI62" s="76"/>
    </row>
    <row r="63" spans="2:61" x14ac:dyDescent="0.25">
      <c r="B63" s="71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102"/>
      <c r="V63" s="102"/>
      <c r="W63" s="102"/>
      <c r="X63" s="102"/>
      <c r="Y63" s="102"/>
      <c r="Z63" s="102"/>
      <c r="AA63" s="102"/>
      <c r="AB63" s="76"/>
      <c r="AC63" s="76"/>
      <c r="AD63" s="71"/>
      <c r="AE63" s="71"/>
      <c r="AF63" s="71"/>
      <c r="AG63" s="71"/>
      <c r="AH63" s="71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8"/>
      <c r="AZ63" s="78"/>
      <c r="BA63" s="76"/>
      <c r="BB63" s="76"/>
      <c r="BC63" s="76"/>
      <c r="BD63" s="76"/>
      <c r="BE63" s="76"/>
      <c r="BF63" s="76"/>
      <c r="BG63" s="76"/>
      <c r="BH63" s="76"/>
      <c r="BI63" s="76"/>
    </row>
    <row r="64" spans="2:61" x14ac:dyDescent="0.25">
      <c r="B64" s="71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102"/>
      <c r="V64" s="102"/>
      <c r="W64" s="102"/>
      <c r="X64" s="102"/>
      <c r="Y64" s="102"/>
      <c r="Z64" s="102"/>
      <c r="AA64" s="102"/>
      <c r="AB64" s="76"/>
      <c r="AC64" s="76"/>
      <c r="AD64" s="71"/>
      <c r="AE64" s="71"/>
      <c r="AF64" s="71"/>
      <c r="AG64" s="71"/>
      <c r="AH64" s="71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8"/>
      <c r="AZ64" s="78"/>
      <c r="BA64" s="76"/>
      <c r="BB64" s="76"/>
      <c r="BC64" s="76"/>
      <c r="BD64" s="76"/>
      <c r="BE64" s="76"/>
      <c r="BF64" s="76"/>
      <c r="BG64" s="76"/>
      <c r="BH64" s="76"/>
      <c r="BI64" s="76"/>
    </row>
    <row r="65" spans="2:61" x14ac:dyDescent="0.25">
      <c r="B65" s="71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102"/>
      <c r="V65" s="102"/>
      <c r="W65" s="102"/>
      <c r="X65" s="102"/>
      <c r="Y65" s="102"/>
      <c r="Z65" s="102"/>
      <c r="AA65" s="102"/>
      <c r="AB65" s="76"/>
      <c r="AC65" s="76"/>
      <c r="AD65" s="71"/>
      <c r="AE65" s="71"/>
      <c r="AF65" s="71"/>
      <c r="AG65" s="71"/>
      <c r="AH65" s="71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8"/>
      <c r="AZ65" s="78"/>
      <c r="BA65" s="76"/>
      <c r="BB65" s="76"/>
      <c r="BC65" s="76"/>
      <c r="BD65" s="76"/>
      <c r="BE65" s="76"/>
      <c r="BF65" s="76"/>
      <c r="BG65" s="76"/>
      <c r="BH65" s="76"/>
      <c r="BI65" s="76"/>
    </row>
    <row r="66" spans="2:61" x14ac:dyDescent="0.25">
      <c r="B66" s="71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102"/>
      <c r="V66" s="102"/>
      <c r="W66" s="102"/>
      <c r="X66" s="102"/>
      <c r="Y66" s="102"/>
      <c r="Z66" s="102"/>
      <c r="AA66" s="102"/>
      <c r="AB66" s="76"/>
      <c r="AC66" s="76"/>
      <c r="AD66" s="71"/>
      <c r="AE66" s="71"/>
      <c r="AF66" s="71"/>
      <c r="AG66" s="71"/>
      <c r="AH66" s="71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8"/>
      <c r="AZ66" s="78"/>
      <c r="BA66" s="76"/>
      <c r="BB66" s="76"/>
      <c r="BC66" s="76"/>
      <c r="BD66" s="76"/>
      <c r="BE66" s="76"/>
      <c r="BF66" s="76"/>
      <c r="BG66" s="76"/>
      <c r="BH66" s="76"/>
      <c r="BI66" s="76"/>
    </row>
    <row r="67" spans="2:61" x14ac:dyDescent="0.25">
      <c r="B67" s="71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102"/>
      <c r="V67" s="102"/>
      <c r="W67" s="102"/>
      <c r="X67" s="102"/>
      <c r="Y67" s="102"/>
      <c r="Z67" s="102"/>
      <c r="AA67" s="102"/>
      <c r="AB67" s="76"/>
      <c r="AC67" s="76"/>
      <c r="AD67" s="71"/>
      <c r="AE67" s="71"/>
      <c r="AF67" s="71"/>
      <c r="AG67" s="71"/>
      <c r="AH67" s="71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8"/>
      <c r="AZ67" s="78"/>
      <c r="BA67" s="76"/>
      <c r="BB67" s="76"/>
      <c r="BC67" s="76"/>
      <c r="BD67" s="76"/>
      <c r="BE67" s="76"/>
      <c r="BF67" s="76"/>
      <c r="BG67" s="76"/>
      <c r="BH67" s="76"/>
      <c r="BI67" s="76"/>
    </row>
    <row r="68" spans="2:61" x14ac:dyDescent="0.25">
      <c r="B68" s="71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102"/>
      <c r="V68" s="102"/>
      <c r="W68" s="102"/>
      <c r="X68" s="102"/>
      <c r="Y68" s="102"/>
      <c r="Z68" s="102"/>
      <c r="AA68" s="102"/>
      <c r="AB68" s="76"/>
      <c r="AC68" s="76"/>
      <c r="AD68" s="71"/>
      <c r="AE68" s="71"/>
      <c r="AF68" s="71"/>
      <c r="AG68" s="71"/>
      <c r="AH68" s="71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8"/>
      <c r="AZ68" s="78"/>
      <c r="BA68" s="76"/>
      <c r="BB68" s="76"/>
      <c r="BC68" s="76"/>
      <c r="BD68" s="76"/>
      <c r="BE68" s="76"/>
      <c r="BF68" s="76"/>
      <c r="BG68" s="76"/>
      <c r="BH68" s="76"/>
      <c r="BI68" s="76"/>
    </row>
    <row r="69" spans="2:61" x14ac:dyDescent="0.25">
      <c r="B69" s="71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102"/>
      <c r="V69" s="102"/>
      <c r="W69" s="102"/>
      <c r="X69" s="102"/>
      <c r="Y69" s="102"/>
      <c r="Z69" s="102"/>
      <c r="AA69" s="102"/>
      <c r="AB69" s="76"/>
      <c r="AC69" s="76"/>
      <c r="AD69" s="71"/>
      <c r="AE69" s="71"/>
      <c r="AF69" s="71"/>
      <c r="AG69" s="71"/>
      <c r="AH69" s="71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8"/>
      <c r="AZ69" s="78"/>
      <c r="BA69" s="76"/>
      <c r="BB69" s="76"/>
      <c r="BC69" s="76"/>
      <c r="BD69" s="76"/>
      <c r="BE69" s="76"/>
      <c r="BF69" s="76"/>
      <c r="BG69" s="76"/>
      <c r="BH69" s="76"/>
      <c r="BI69" s="76"/>
    </row>
    <row r="70" spans="2:61" x14ac:dyDescent="0.25">
      <c r="B70" s="71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1"/>
      <c r="AE70" s="71"/>
      <c r="AF70" s="71"/>
      <c r="AG70" s="71"/>
      <c r="AH70" s="71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8"/>
      <c r="AZ70" s="78"/>
      <c r="BA70" s="76"/>
      <c r="BB70" s="76"/>
      <c r="BC70" s="76"/>
      <c r="BD70" s="76"/>
      <c r="BE70" s="76"/>
      <c r="BF70" s="76"/>
      <c r="BG70" s="76"/>
      <c r="BH70" s="76"/>
      <c r="BI70" s="76"/>
    </row>
    <row r="71" spans="2:61" x14ac:dyDescent="0.25">
      <c r="B71" s="71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1"/>
      <c r="AE71" s="71"/>
      <c r="AF71" s="71"/>
      <c r="AG71" s="71"/>
      <c r="AH71" s="71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8"/>
      <c r="AZ71" s="78"/>
      <c r="BA71" s="76"/>
      <c r="BB71" s="76"/>
      <c r="BC71" s="76"/>
      <c r="BD71" s="76"/>
      <c r="BE71" s="76"/>
      <c r="BF71" s="76"/>
      <c r="BG71" s="76"/>
      <c r="BH71" s="76"/>
      <c r="BI71" s="76"/>
    </row>
    <row r="72" spans="2:61" x14ac:dyDescent="0.25">
      <c r="B72" s="71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1"/>
      <c r="AE72" s="71"/>
      <c r="AF72" s="71"/>
      <c r="AG72" s="71"/>
      <c r="AH72" s="71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8"/>
      <c r="AZ72" s="78"/>
      <c r="BA72" s="76"/>
      <c r="BB72" s="76"/>
      <c r="BC72" s="76"/>
      <c r="BD72" s="76"/>
      <c r="BE72" s="76"/>
      <c r="BF72" s="76"/>
      <c r="BG72" s="76"/>
      <c r="BH72" s="76"/>
      <c r="BI72" s="76"/>
    </row>
    <row r="73" spans="2:61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8"/>
      <c r="AZ73" s="78"/>
      <c r="BA73" s="76"/>
      <c r="BB73" s="76"/>
      <c r="BC73" s="76"/>
      <c r="BD73" s="76"/>
      <c r="BE73" s="76"/>
      <c r="BF73" s="76"/>
      <c r="BG73" s="76"/>
      <c r="BH73" s="76"/>
      <c r="BI73" s="76"/>
    </row>
    <row r="74" spans="2:61" x14ac:dyDescent="0.25"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8"/>
      <c r="AZ74" s="78"/>
      <c r="BA74" s="76"/>
      <c r="BB74" s="76"/>
      <c r="BC74" s="76"/>
      <c r="BD74" s="76"/>
      <c r="BE74" s="76"/>
      <c r="BF74" s="76"/>
      <c r="BG74" s="76"/>
      <c r="BH74" s="76"/>
      <c r="BI74" s="76"/>
    </row>
  </sheetData>
  <protectedRanges>
    <protectedRange sqref="S5 S7:S9 R30 H5:H22 R5:R22 T5:U22 AD5:AH24 N5:O22" name="Диапазон1"/>
  </protectedRanges>
  <dataConsolidate/>
  <mergeCells count="4">
    <mergeCell ref="C1:D1"/>
    <mergeCell ref="E1:H1"/>
    <mergeCell ref="B3:B4"/>
    <mergeCell ref="C3:C4"/>
  </mergeCells>
  <pageMargins left="0.11811023622047245" right="0.11811023622047245" top="0.35433070866141736" bottom="0.35433070866141736" header="0.31496062992125984" footer="0.31496062992125984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 11</vt:lpstr>
      <vt:lpstr>январь</vt:lpstr>
    </vt:vector>
  </TitlesOfParts>
  <Company>Elgrad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</dc:creator>
  <cp:lastModifiedBy>Павел Карлов</cp:lastModifiedBy>
  <cp:lastPrinted>2013-01-11T05:40:27Z</cp:lastPrinted>
  <dcterms:created xsi:type="dcterms:W3CDTF">2010-02-04T04:10:24Z</dcterms:created>
  <dcterms:modified xsi:type="dcterms:W3CDTF">2013-01-22T16:53:05Z</dcterms:modified>
</cp:coreProperties>
</file>