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<sst xmlns="http://schemas.openxmlformats.org/spreadsheetml/2006/main" count="29" uniqueCount="26">
  <si>
    <t>Дата</t>
  </si>
  <si>
    <t>Температура</t>
  </si>
  <si>
    <t>Таблица в качестве примера. Данные имеются за каждый день и месяц с 1973 по 2010 год</t>
  </si>
  <si>
    <t>Средняя за месяц</t>
  </si>
  <si>
    <t>Средняя за год</t>
  </si>
  <si>
    <t>Мой вариант рачета (но громоздкий и долгий)</t>
  </si>
  <si>
    <t>Средняя за декаду</t>
  </si>
  <si>
    <t>Года</t>
  </si>
  <si>
    <t>Месяц/Год</t>
  </si>
  <si>
    <t>Квартал/Год</t>
  </si>
  <si>
    <t>01.01.1973-31.03.1973</t>
  </si>
  <si>
    <t>Месяц</t>
  </si>
  <si>
    <t>Квартал</t>
  </si>
  <si>
    <t>Февраль</t>
  </si>
  <si>
    <t>Апрель</t>
  </si>
  <si>
    <t>Май</t>
  </si>
  <si>
    <t>Июнь</t>
  </si>
  <si>
    <t>Август</t>
  </si>
  <si>
    <t>Среднее по полю Температура</t>
  </si>
  <si>
    <t>Год</t>
  </si>
  <si>
    <t>II</t>
  </si>
  <si>
    <t>II Итог</t>
  </si>
  <si>
    <t>I</t>
  </si>
  <si>
    <t>I Итог</t>
  </si>
  <si>
    <t>III</t>
  </si>
  <si>
    <t>III Итог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</si>
</sst>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2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J38" sheet="Лист1"/>
  </cacheSource>
  <cacheFields count="6">
    <cacheField name="Дата">
      <sharedItems containsSemiMixedTypes="0" containsNonDate="0" containsDate="1" containsString="0" containsMixedTypes="0"/>
    </cacheField>
    <cacheField name="Температура">
      <sharedItems containsSemiMixedTypes="0" containsString="0" containsMixedTypes="0" containsNumber="1" containsInteger="1"/>
    </cacheField>
    <cacheField name="Года">
      <sharedItems containsSemiMixedTypes="0" containsString="0" containsMixedTypes="0" containsNumber="1" containsInteger="1"/>
    </cacheField>
    <cacheField name="Месяц">
      <sharedItems containsMixedTypes="0" count="5">
        <s v="Апрель"/>
        <s v="Май"/>
        <s v="Июнь"/>
        <s v="Февраль"/>
        <s v="Август"/>
      </sharedItems>
    </cacheField>
    <cacheField name="Квартал">
      <sharedItems containsMixedTypes="1" containsNumber="1" containsInteger="1" count="6">
        <s v="II"/>
        <s v="I"/>
        <s v="III"/>
        <n v="2"/>
        <n v="1"/>
        <n v="3"/>
      </sharedItems>
    </cacheField>
    <cacheField name="Год">
      <sharedItems containsSemiMixedTypes="0" containsString="0" containsMixedTypes="0" containsNumber="1" containsInteger="1" count="5">
        <n v="1973"/>
        <n v="1974"/>
        <n v="1975"/>
        <n v="1976"/>
        <n v="197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grandTotalCaption="Средняя за квартал" showMissing="1" preserveFormatting="1" useAutoFormatting="1" rowGrandTotals="0" colGrandTotals="0" itemPrintTitles="1" compactData="0" updatedVersion="2" indent="0" showMemberPropertyTips="1">
  <location ref="W5:AE12" firstHeaderRow="1" firstDataRow="3" firstDataCol="1"/>
  <pivotFields count="6">
    <pivotField compact="0" outline="0" subtotalTop="0" showAll="0" numFmtId="14"/>
    <pivotField dataField="1" compact="0" outline="0" subtotalTop="0" showAll="0"/>
    <pivotField compact="0" outline="0" subtotalTop="0" showAll="0"/>
    <pivotField axis="axisCol" compact="0" outline="0" subtotalTop="0" showAll="0" defaultSubtotal="0">
      <items count="5">
        <item x="3"/>
        <item x="0"/>
        <item x="1"/>
        <item x="2"/>
        <item x="4"/>
      </items>
    </pivotField>
    <pivotField axis="axisCol" compact="0" outline="0" subtotalTop="0" showAll="0">
      <items count="7">
        <item m="1" x="4"/>
        <item m="1" x="3"/>
        <item m="1" x="5"/>
        <item x="0"/>
        <item x="1"/>
        <item x="2"/>
        <item t="default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</pivotFields>
  <rowFields count="1">
    <field x="5"/>
  </rowFields>
  <rowItems count="5">
    <i>
      <x/>
    </i>
    <i>
      <x v="1"/>
    </i>
    <i>
      <x v="2"/>
    </i>
    <i>
      <x v="3"/>
    </i>
    <i>
      <x v="4"/>
    </i>
  </rowItems>
  <colFields count="2">
    <field x="4"/>
    <field x="3"/>
  </colFields>
  <colItems count="8">
    <i>
      <x v="3"/>
      <x v="1"/>
    </i>
    <i r="1">
      <x v="2"/>
    </i>
    <i r="1">
      <x v="3"/>
    </i>
    <i t="default">
      <x v="3"/>
    </i>
    <i>
      <x v="4"/>
      <x/>
    </i>
    <i t="default">
      <x v="4"/>
    </i>
    <i>
      <x v="5"/>
      <x v="4"/>
    </i>
    <i t="default">
      <x v="5"/>
    </i>
  </colItems>
  <dataFields count="1">
    <dataField name="Среднее по полю Температура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PageLayoutView="0" workbookViewId="0" topLeftCell="V1">
      <selection activeCell="W8" sqref="W8"/>
    </sheetView>
  </sheetViews>
  <sheetFormatPr defaultColWidth="9.00390625" defaultRowHeight="12.75"/>
  <cols>
    <col min="1" max="1" width="10.125" style="0" bestFit="1" customWidth="1"/>
    <col min="4" max="5" width="10.125" style="0" bestFit="1" customWidth="1"/>
    <col min="11" max="11" width="16.625" style="0" customWidth="1"/>
    <col min="12" max="12" width="12.75390625" style="0" customWidth="1"/>
    <col min="13" max="13" width="17.25390625" style="0" customWidth="1"/>
    <col min="14" max="14" width="20.00390625" style="0" customWidth="1"/>
    <col min="15" max="15" width="17.875" style="0" customWidth="1"/>
    <col min="23" max="23" width="28.125" style="0" bestFit="1" customWidth="1"/>
    <col min="24" max="27" width="12.00390625" style="0" customWidth="1"/>
    <col min="28" max="28" width="8.625" style="0" customWidth="1"/>
    <col min="29" max="29" width="6.00390625" style="0" customWidth="1"/>
    <col min="30" max="30" width="6.75390625" style="0" customWidth="1"/>
    <col min="31" max="31" width="6.625" style="0" customWidth="1"/>
    <col min="32" max="32" width="18.25390625" style="0" customWidth="1"/>
    <col min="33" max="33" width="11.00390625" style="0" bestFit="1" customWidth="1"/>
    <col min="34" max="34" width="11.125" style="0" bestFit="1" customWidth="1"/>
  </cols>
  <sheetData>
    <row r="1" spans="11:15" ht="12.75">
      <c r="K1" s="7" t="s">
        <v>5</v>
      </c>
      <c r="L1" s="7"/>
      <c r="M1" s="7"/>
      <c r="N1" s="7"/>
      <c r="O1" s="7"/>
    </row>
    <row r="2" spans="5:15" ht="12.75">
      <c r="E2" t="s">
        <v>0</v>
      </c>
      <c r="F2" t="s">
        <v>1</v>
      </c>
      <c r="G2" t="s">
        <v>7</v>
      </c>
      <c r="H2" t="s">
        <v>11</v>
      </c>
      <c r="I2" t="s">
        <v>12</v>
      </c>
      <c r="J2" t="s">
        <v>19</v>
      </c>
      <c r="K2" t="s">
        <v>4</v>
      </c>
      <c r="L2" t="s">
        <v>8</v>
      </c>
      <c r="M2" t="s">
        <v>3</v>
      </c>
      <c r="N2" t="s">
        <v>9</v>
      </c>
      <c r="O2" t="s">
        <v>6</v>
      </c>
    </row>
    <row r="3" spans="5:15" ht="12.75">
      <c r="E3" s="1">
        <v>26774</v>
      </c>
      <c r="F3">
        <v>10</v>
      </c>
      <c r="G3">
        <v>1973</v>
      </c>
      <c r="H3" t="str">
        <f>TEXT(E3,"ММММ")</f>
        <v>Апрель</v>
      </c>
      <c r="I3" t="str">
        <f>ROMAN(INT((MONTH(E3)+2)/3))</f>
        <v>II</v>
      </c>
      <c r="J3">
        <f>YEAR(E3)</f>
        <v>1973</v>
      </c>
      <c r="K3" s="2">
        <f>(SUMIF(E:E,"&gt;01.01.1973",F:F)-SUMIF(E:E,"&gt;31.12.1973",F:F))/(COUNTIF(E:E,"&gt;01.01.1973")-COUNTIF(E:E,"&gt;31.12.1973"))</f>
        <v>19.636363636363637</v>
      </c>
      <c r="L3" s="5">
        <v>26665</v>
      </c>
      <c r="M3" s="3" t="e">
        <f>(SUMIF(E:E,"&gt;01.01.1973",F:F)-SUMIF(E:E,"&gt;31.01.1973",F:F))/(COUNTIF(E:E,"&gt;01.01.1973")-COUNTIF(E:E,"&gt;31.01.1973"))</f>
        <v>#DIV/0!</v>
      </c>
      <c r="N3" s="1" t="s">
        <v>10</v>
      </c>
      <c r="O3" s="3" t="e">
        <f>(SUMIF(E:E,"&gt;01.01.1973",F:F)-SUMIF(E:E,"&gt;31.03.1973",F:F))/(COUNTIF(E:E,"&gt;01.01.1973")-COUNTIF(E:E,"&gt;31.03.1973"))</f>
        <v>#DIV/0!</v>
      </c>
    </row>
    <row r="4" spans="5:15" ht="12.75">
      <c r="E4" s="1">
        <v>26785</v>
      </c>
      <c r="F4">
        <v>15</v>
      </c>
      <c r="G4">
        <v>1974</v>
      </c>
      <c r="H4" t="str">
        <f>TEXT(E4,"ММММ")</f>
        <v>Май</v>
      </c>
      <c r="I4" t="str">
        <f aca="true" t="shared" si="0" ref="I4:I38">ROMAN(INT((MONTH(E4)+2)/3))</f>
        <v>II</v>
      </c>
      <c r="J4">
        <f aca="true" t="shared" si="1" ref="J4:J38">YEAR(E4)</f>
        <v>1973</v>
      </c>
      <c r="K4" s="2">
        <f>(SUMIF(E:E,"&gt;01.01.1974",F:F)-SUMIF(E:E,"&gt;31.12.1974",F:F))/(COUNTIF(E:E,"&gt;01.01.1974")-COUNTIF(E:E,"&gt;31.12.1974"))</f>
        <v>27.6</v>
      </c>
      <c r="L4" s="5">
        <v>26696</v>
      </c>
      <c r="M4" s="3">
        <f>(SUMIF(E:E,"&gt;01.02.1973",F:F)-SUMIF(E:E,"&gt;31.02.1973",F:F))/(COUNTIF(E:E,"&gt;01.02.1973")-COUNTIF(E:E,"&gt;31.02.1973"))</f>
        <v>20.228571428571428</v>
      </c>
      <c r="N4" s="1"/>
      <c r="O4" s="3">
        <f>(SUMIF(E:E,"&gt;01.04.1973",F:F)-SUMIF(E:E,"&gt;31.06.1973",F:F))/(COUNTIF(E:E,"&gt;01.04.1973")-COUNTIF(E:E,"&gt;31.06.1973"))</f>
        <v>20.228571428571428</v>
      </c>
    </row>
    <row r="5" spans="5:31" ht="12.75">
      <c r="E5" s="1">
        <v>26786</v>
      </c>
      <c r="F5">
        <v>13</v>
      </c>
      <c r="G5">
        <v>1975</v>
      </c>
      <c r="H5" t="str">
        <f>TEXT(E5,"ММММ")</f>
        <v>Май</v>
      </c>
      <c r="I5" t="str">
        <f t="shared" si="0"/>
        <v>II</v>
      </c>
      <c r="J5">
        <f t="shared" si="1"/>
        <v>1973</v>
      </c>
      <c r="K5" s="2">
        <f>(SUMIF(E:E,"&gt;01.01.1975",F:F)-SUMIF(E:E,"&gt;31.12.1975",F:F))/(COUNTIF(E:E,"&gt;01.01.1975")-COUNTIF(E:E,"&gt;31.12.1975"))</f>
        <v>27.5</v>
      </c>
      <c r="L5" s="5">
        <v>26724</v>
      </c>
      <c r="M5" s="3" t="e">
        <f>(SUMIF(E:E,"&gt;01.03.1973",F:F)-SUMIF(E:E,"&gt;31.03.1973",F:F))/(COUNTIF(E:E,"&gt;01.03.1973")-COUNTIF(E:E,"&gt;31.03.1973"))</f>
        <v>#DIV/0!</v>
      </c>
      <c r="N5" s="1"/>
      <c r="O5" s="3">
        <f>(SUMIF(E:E,"&gt;01.07.1973",F:F)-SUMIF(E:E,"&gt;31.09.1973",F:F))/(COUNTIF(E:E,"&gt;01.07.1973")-COUNTIF(E:E,"&gt;31.09.1973"))</f>
        <v>20.5</v>
      </c>
      <c r="W5" s="12" t="s">
        <v>18</v>
      </c>
      <c r="X5" s="12" t="s">
        <v>12</v>
      </c>
      <c r="Y5" s="22" t="s">
        <v>11</v>
      </c>
      <c r="Z5" s="9"/>
      <c r="AA5" s="9"/>
      <c r="AB5" s="9"/>
      <c r="AC5" s="9"/>
      <c r="AD5" s="9"/>
      <c r="AE5" s="10"/>
    </row>
    <row r="6" spans="5:31" ht="12.75">
      <c r="E6" s="1">
        <v>26787</v>
      </c>
      <c r="F6">
        <v>24</v>
      </c>
      <c r="G6">
        <v>1976</v>
      </c>
      <c r="H6" t="str">
        <f>TEXT(E6,"ММММ")</f>
        <v>Май</v>
      </c>
      <c r="I6" t="str">
        <f t="shared" si="0"/>
        <v>II</v>
      </c>
      <c r="J6">
        <f t="shared" si="1"/>
        <v>1973</v>
      </c>
      <c r="K6" s="2">
        <f>(SUMIF(E:E,"&gt;01.01.1976",F:F)-SUMIF(E:E,"&gt;31.12.1976",F:F))/(COUNTIF(E:E,"&gt;01.01.1976")-COUNTIF(E:E,"&gt;31.12.1976"))</f>
        <v>3.375</v>
      </c>
      <c r="L6" s="5">
        <v>26755</v>
      </c>
      <c r="M6" s="3">
        <f>(SUMIF(E:E,"&gt;01.04.1973",F:F)-SUMIF(E:E,"&gt;31.04.1973",F:F))/(COUNTIF(E:E,"&gt;01.04.1973")-COUNTIF(E:E,"&gt;31.04.1973"))</f>
        <v>20.228571428571428</v>
      </c>
      <c r="N6" s="1"/>
      <c r="O6" s="3" t="e">
        <f>(SUMIF(E:E,"&gt;01.010.1973",F:F)-SUMIF(E:E,"&gt;31.12.1973",F:F))/(COUNTIF(E:E,"&gt;01.10.1973")-COUNTIF(E:E,"&gt;31.12.1973"))</f>
        <v>#DIV/0!</v>
      </c>
      <c r="W6" s="11"/>
      <c r="X6" s="8" t="s">
        <v>20</v>
      </c>
      <c r="Y6" s="9"/>
      <c r="Z6" s="9"/>
      <c r="AA6" s="8" t="s">
        <v>21</v>
      </c>
      <c r="AB6" s="8" t="s">
        <v>22</v>
      </c>
      <c r="AC6" s="8" t="s">
        <v>23</v>
      </c>
      <c r="AD6" s="8" t="s">
        <v>24</v>
      </c>
      <c r="AE6" s="13" t="s">
        <v>25</v>
      </c>
    </row>
    <row r="7" spans="5:31" ht="12.75">
      <c r="E7" s="1">
        <v>26788</v>
      </c>
      <c r="F7">
        <v>16</v>
      </c>
      <c r="G7">
        <v>1977</v>
      </c>
      <c r="H7" t="str">
        <f>TEXT(E7,"ММММ")</f>
        <v>Май</v>
      </c>
      <c r="I7" t="str">
        <f t="shared" si="0"/>
        <v>II</v>
      </c>
      <c r="J7">
        <f t="shared" si="1"/>
        <v>1973</v>
      </c>
      <c r="K7" s="2">
        <f>(SUMIF(E:E,"&gt;01.01.1977",F:F)-SUMIF(E:E,"&gt;31.12.1977",F:F))/(COUNTIF(E:E,"&gt;01.01.1977")-COUNTIF(E:E,"&gt;31.12.1977"))</f>
        <v>27</v>
      </c>
      <c r="L7" s="5">
        <v>26785</v>
      </c>
      <c r="M7" s="3">
        <f>(SUMIF(E:E,"&gt;01.05.1973",F:F)-SUMIF(E:E,"&gt;31.05.1973",F:F))/(COUNTIF(E:E,"&gt;01.05.1973")-COUNTIF(E:E,"&gt;31.05.1973"))</f>
        <v>21.333333333333332</v>
      </c>
      <c r="N7" s="1"/>
      <c r="W7" s="12" t="s">
        <v>19</v>
      </c>
      <c r="X7" s="8" t="s">
        <v>14</v>
      </c>
      <c r="Y7" s="17" t="s">
        <v>15</v>
      </c>
      <c r="Z7" s="17" t="s">
        <v>16</v>
      </c>
      <c r="AA7" s="11"/>
      <c r="AB7" s="8" t="s">
        <v>13</v>
      </c>
      <c r="AC7" s="11"/>
      <c r="AD7" s="8" t="s">
        <v>17</v>
      </c>
      <c r="AE7" s="23"/>
    </row>
    <row r="8" spans="5:31" ht="12.75">
      <c r="E8" s="1">
        <v>26799</v>
      </c>
      <c r="F8">
        <v>23</v>
      </c>
      <c r="G8">
        <v>1978</v>
      </c>
      <c r="H8" t="str">
        <f>TEXT(E8,"ММММ")</f>
        <v>Май</v>
      </c>
      <c r="I8" t="str">
        <f t="shared" si="0"/>
        <v>II</v>
      </c>
      <c r="J8">
        <f t="shared" si="1"/>
        <v>1973</v>
      </c>
      <c r="K8" s="1" t="e">
        <f>(SUMIF(E:E,"&gt;01.01.1978",F:F)-SUMIF(E:E,"&gt;31.12.1978",F:F))/(COUNTIF(E:E,"&gt;01.01.1978")-COUNTIF(E:E,"&gt;31.12.1978"))</f>
        <v>#DIV/0!</v>
      </c>
      <c r="L8" s="5">
        <v>26816</v>
      </c>
      <c r="M8" s="3"/>
      <c r="N8" s="1"/>
      <c r="W8" s="8">
        <v>1973</v>
      </c>
      <c r="X8" s="18">
        <v>10</v>
      </c>
      <c r="Y8" s="19">
        <v>20.428571428571427</v>
      </c>
      <c r="Z8" s="19">
        <v>21</v>
      </c>
      <c r="AA8" s="18">
        <v>19.636363636363637</v>
      </c>
      <c r="AB8" s="18"/>
      <c r="AC8" s="18"/>
      <c r="AD8" s="18"/>
      <c r="AE8" s="14"/>
    </row>
    <row r="9" spans="5:31" ht="12.75">
      <c r="E9" s="1">
        <v>26800</v>
      </c>
      <c r="F9">
        <v>27</v>
      </c>
      <c r="G9">
        <v>1979</v>
      </c>
      <c r="H9" t="str">
        <f>TEXT(E9,"ММММ")</f>
        <v>Май</v>
      </c>
      <c r="I9" t="str">
        <f t="shared" si="0"/>
        <v>II</v>
      </c>
      <c r="J9">
        <f t="shared" si="1"/>
        <v>1973</v>
      </c>
      <c r="K9" s="1" t="e">
        <f>(SUMIF(E:E,"&gt;01.01.1979",F:F)-SUMIF(E:E,"&gt;31.12.1979",F:F))/(COUNTIF(E:E,"&gt;01.01.1979")-COUNTIF(E:E,"&gt;31.12.1979"))</f>
        <v>#DIV/0!</v>
      </c>
      <c r="L9" s="5">
        <v>26846</v>
      </c>
      <c r="M9" s="3"/>
      <c r="W9" s="15">
        <v>1974</v>
      </c>
      <c r="X9" s="20"/>
      <c r="Y9" s="21"/>
      <c r="Z9" s="21">
        <v>27.6</v>
      </c>
      <c r="AA9" s="20">
        <v>27.6</v>
      </c>
      <c r="AB9" s="20"/>
      <c r="AC9" s="20"/>
      <c r="AD9" s="20"/>
      <c r="AE9" s="16"/>
    </row>
    <row r="10" spans="5:31" ht="12.75">
      <c r="E10" s="1">
        <v>26801</v>
      </c>
      <c r="F10">
        <v>25</v>
      </c>
      <c r="G10">
        <v>1980</v>
      </c>
      <c r="H10" t="str">
        <f>TEXT(E10,"ММММ")</f>
        <v>Май</v>
      </c>
      <c r="I10" t="str">
        <f t="shared" si="0"/>
        <v>II</v>
      </c>
      <c r="J10">
        <f t="shared" si="1"/>
        <v>1973</v>
      </c>
      <c r="K10" s="1" t="e">
        <f>(SUMIF(E:E,"&gt;01.01.1980",F:F)-SUMIF(E:E,"&gt;31.12.1980",F:F))/(COUNTIF(E:E,"&gt;01.01.1980")-COUNTIF(E:E,"&gt;31.12.1980"))</f>
        <v>#DIV/0!</v>
      </c>
      <c r="L10" s="5">
        <v>26877</v>
      </c>
      <c r="M10" s="3"/>
      <c r="W10" s="15">
        <v>1975</v>
      </c>
      <c r="X10" s="20"/>
      <c r="Y10" s="21">
        <v>23</v>
      </c>
      <c r="Z10" s="21">
        <v>29.75</v>
      </c>
      <c r="AA10" s="20">
        <v>27.5</v>
      </c>
      <c r="AB10" s="20"/>
      <c r="AC10" s="20"/>
      <c r="AD10" s="20"/>
      <c r="AE10" s="16"/>
    </row>
    <row r="11" spans="5:31" ht="12.75">
      <c r="E11" s="1">
        <v>26816</v>
      </c>
      <c r="F11">
        <v>14</v>
      </c>
      <c r="G11">
        <v>1981</v>
      </c>
      <c r="H11" t="str">
        <f>TEXT(E11,"ММММ")</f>
        <v>Июнь</v>
      </c>
      <c r="I11" t="str">
        <f t="shared" si="0"/>
        <v>II</v>
      </c>
      <c r="J11">
        <f t="shared" si="1"/>
        <v>1973</v>
      </c>
      <c r="K11" s="1" t="e">
        <f>(SUMIF(E:E,"&gt;01.01.1981",F:F)-SUMIF(E:E,"&gt;31.12.1981",F:F))/(COUNTIF(E:E,"&gt;01.01.1981")-COUNTIF(E:E,"&gt;31.12.1981"))</f>
        <v>#DIV/0!</v>
      </c>
      <c r="L11" s="5">
        <v>26908</v>
      </c>
      <c r="M11" s="3"/>
      <c r="W11" s="15">
        <v>1976</v>
      </c>
      <c r="X11" s="20"/>
      <c r="Y11" s="21"/>
      <c r="Z11" s="21"/>
      <c r="AA11" s="20"/>
      <c r="AB11" s="20">
        <v>3.375</v>
      </c>
      <c r="AC11" s="20">
        <v>3.375</v>
      </c>
      <c r="AD11" s="20"/>
      <c r="AE11" s="16"/>
    </row>
    <row r="12" spans="5:31" ht="12.75">
      <c r="E12" s="1">
        <v>26817</v>
      </c>
      <c r="F12">
        <v>18</v>
      </c>
      <c r="G12">
        <v>1982</v>
      </c>
      <c r="H12" t="str">
        <f>TEXT(E12,"ММММ")</f>
        <v>Июнь</v>
      </c>
      <c r="I12" t="str">
        <f t="shared" si="0"/>
        <v>II</v>
      </c>
      <c r="J12">
        <f t="shared" si="1"/>
        <v>1973</v>
      </c>
      <c r="K12" s="1" t="e">
        <f>(SUMIF(E:E,"&gt;01.01.1982",F:F)-SUMIF(E:E,"&gt;31.12.1982",F:F))/(COUNTIF(E:E,"&gt;01.01.1982")-COUNTIF(E:E,"&gt;31.12.1982"))</f>
        <v>#DIV/0!</v>
      </c>
      <c r="L12" s="5">
        <v>26938</v>
      </c>
      <c r="M12" s="3"/>
      <c r="W12" s="24">
        <v>1977</v>
      </c>
      <c r="X12" s="25"/>
      <c r="Y12" s="26"/>
      <c r="Z12" s="26"/>
      <c r="AA12" s="25"/>
      <c r="AB12" s="25"/>
      <c r="AC12" s="25"/>
      <c r="AD12" s="25">
        <v>27</v>
      </c>
      <c r="AE12" s="27">
        <v>27</v>
      </c>
    </row>
    <row r="13" spans="5:13" ht="12.75">
      <c r="E13" s="1">
        <v>26818</v>
      </c>
      <c r="F13">
        <v>31</v>
      </c>
      <c r="G13">
        <v>1983</v>
      </c>
      <c r="H13" t="str">
        <f>TEXT(E13,"ММММ")</f>
        <v>Июнь</v>
      </c>
      <c r="I13" t="str">
        <f t="shared" si="0"/>
        <v>II</v>
      </c>
      <c r="J13">
        <f t="shared" si="1"/>
        <v>1973</v>
      </c>
      <c r="K13" s="1" t="e">
        <f>(SUMIF(E:E,"&gt;01.01.1983",F:F)-SUMIF(E:E,"&gt;31.12.1983",F:F))/(COUNTIF(E:E,"&gt;01.01.1983")-COUNTIF(E:E,"&gt;31.12.1983"))</f>
        <v>#DIV/0!</v>
      </c>
      <c r="L13" s="5">
        <v>26969</v>
      </c>
      <c r="M13" s="3"/>
    </row>
    <row r="14" spans="5:13" ht="12.75">
      <c r="E14" s="1">
        <v>27200</v>
      </c>
      <c r="F14">
        <v>28</v>
      </c>
      <c r="G14">
        <v>1984</v>
      </c>
      <c r="H14" t="str">
        <f>TEXT(E14,"ММММ")</f>
        <v>Июнь</v>
      </c>
      <c r="I14" t="str">
        <f t="shared" si="0"/>
        <v>II</v>
      </c>
      <c r="J14">
        <f t="shared" si="1"/>
        <v>1974</v>
      </c>
      <c r="K14" s="1" t="e">
        <f>(SUMIF(E:E,"&gt;01.01.1984",F:F)-SUMIF(E:E,"&gt;31.12.1984",F:F))/(COUNTIF(E:E,"&gt;01.01.1984")-COUNTIF(E:E,"&gt;31.12.1984"))</f>
        <v>#DIV/0!</v>
      </c>
      <c r="L14" s="5">
        <v>26999</v>
      </c>
      <c r="M14" s="3"/>
    </row>
    <row r="15" spans="5:12" ht="12.75">
      <c r="E15" s="1">
        <v>27201</v>
      </c>
      <c r="F15">
        <v>26</v>
      </c>
      <c r="G15">
        <v>1985</v>
      </c>
      <c r="H15" t="str">
        <f>TEXT(E15,"ММММ")</f>
        <v>Июнь</v>
      </c>
      <c r="I15" t="str">
        <f t="shared" si="0"/>
        <v>II</v>
      </c>
      <c r="J15">
        <f t="shared" si="1"/>
        <v>1974</v>
      </c>
      <c r="K15" s="1" t="e">
        <f>(SUMIF(E:E,"&gt;01.01.1985",F:F)-SUMIF(E:E,"&gt;31.12.1985",F:F))/(COUNTIF(E:E,"&gt;01.01.1985")-COUNTIF(E:E,"&gt;31.12.1985"))</f>
        <v>#DIV/0!</v>
      </c>
      <c r="L15" s="5">
        <v>27030</v>
      </c>
    </row>
    <row r="16" spans="5:12" ht="12.75">
      <c r="E16" s="1">
        <v>27202</v>
      </c>
      <c r="F16">
        <v>27</v>
      </c>
      <c r="G16">
        <v>1986</v>
      </c>
      <c r="H16" t="str">
        <f>TEXT(E16,"ММММ")</f>
        <v>Июнь</v>
      </c>
      <c r="I16" t="str">
        <f t="shared" si="0"/>
        <v>II</v>
      </c>
      <c r="J16">
        <f t="shared" si="1"/>
        <v>1974</v>
      </c>
      <c r="K16" s="1" t="e">
        <f>(SUMIF(E:E,"&gt;01.01.1986",F:F)-SUMIF(E:E,"&gt;31.12.1986",F:F))/(COUNTIF(E:E,"&gt;01.01.1986")-COUNTIF(E:E,"&gt;31.12.1986"))</f>
        <v>#DIV/0!</v>
      </c>
      <c r="L16" s="5">
        <v>27061</v>
      </c>
    </row>
    <row r="17" spans="5:14" ht="12.75">
      <c r="E17" s="1">
        <v>27203</v>
      </c>
      <c r="F17">
        <v>28</v>
      </c>
      <c r="G17">
        <v>1987</v>
      </c>
      <c r="H17" t="str">
        <f>TEXT(E17,"ММММ")</f>
        <v>Июнь</v>
      </c>
      <c r="I17" t="str">
        <f t="shared" si="0"/>
        <v>II</v>
      </c>
      <c r="J17">
        <f t="shared" si="1"/>
        <v>1974</v>
      </c>
      <c r="K17" s="1" t="e">
        <f>(SUMIF(E:E,"&gt;01.01.1987",F:F)-SUMIF(E:E,"&gt;31.12.1987",F:F))/(COUNTIF(E:E,"&gt;01.01.1987")-COUNTIF(E:E,"&gt;31.12.1987"))</f>
        <v>#DIV/0!</v>
      </c>
      <c r="L17" s="5">
        <v>27089</v>
      </c>
      <c r="N17" s="6"/>
    </row>
    <row r="18" spans="5:14" ht="12.75">
      <c r="E18" s="1">
        <v>27204</v>
      </c>
      <c r="F18">
        <v>29</v>
      </c>
      <c r="G18">
        <v>1988</v>
      </c>
      <c r="H18" t="str">
        <f>TEXT(E18,"ММММ")</f>
        <v>Июнь</v>
      </c>
      <c r="I18" t="str">
        <f t="shared" si="0"/>
        <v>II</v>
      </c>
      <c r="J18">
        <f t="shared" si="1"/>
        <v>1974</v>
      </c>
      <c r="K18" s="1" t="e">
        <f>(SUMIF(E:E,"&gt;01.01.1988",F:F)-SUMIF(E:E,"&gt;31.12.1988",F:F))/(COUNTIF(E:E,"&gt;01.01.1988")-COUNTIF(E:E,"&gt;31.12.1988"))</f>
        <v>#DIV/0!</v>
      </c>
      <c r="L18" s="5">
        <v>27120</v>
      </c>
      <c r="N18" s="6"/>
    </row>
    <row r="19" spans="5:14" ht="12.75">
      <c r="E19" s="1">
        <v>27544</v>
      </c>
      <c r="F19">
        <v>21</v>
      </c>
      <c r="G19">
        <v>1989</v>
      </c>
      <c r="H19" t="str">
        <f>TEXT(E19,"ММММ")</f>
        <v>Май</v>
      </c>
      <c r="I19" t="str">
        <f t="shared" si="0"/>
        <v>II</v>
      </c>
      <c r="J19">
        <f t="shared" si="1"/>
        <v>1975</v>
      </c>
      <c r="K19" s="1" t="e">
        <f>(SUMIF(E:E,"&gt;01.01.1989",F:F)-SUMIF(E:E,"&gt;31.12.1989",F:F))/(COUNTIF(E:E,"&gt;01.01.1989")-COUNTIF(E:E,"&gt;31.12.1989"))</f>
        <v>#DIV/0!</v>
      </c>
      <c r="L19" s="5">
        <v>27150</v>
      </c>
      <c r="N19" s="6"/>
    </row>
    <row r="20" spans="5:14" ht="12.75">
      <c r="E20" s="1">
        <v>27545</v>
      </c>
      <c r="F20">
        <v>25</v>
      </c>
      <c r="G20">
        <v>1990</v>
      </c>
      <c r="H20" t="str">
        <f>TEXT(E20,"ММММ")</f>
        <v>Май</v>
      </c>
      <c r="I20" t="str">
        <f t="shared" si="0"/>
        <v>II</v>
      </c>
      <c r="J20">
        <f t="shared" si="1"/>
        <v>1975</v>
      </c>
      <c r="K20" s="1" t="e">
        <f>(SUMIF(E:E,"&gt;01.01.1990",F:F)-SUMIF(E:E,"&gt;31.12.1990",F:F))/(COUNTIF(E:E,"&gt;01.01.1990")-COUNTIF(E:E,"&gt;31.12.1990"))</f>
        <v>#DIV/0!</v>
      </c>
      <c r="L20" s="5">
        <v>27181</v>
      </c>
      <c r="N20" s="6"/>
    </row>
    <row r="21" spans="5:14" ht="12.75">
      <c r="E21" s="1">
        <v>27546</v>
      </c>
      <c r="F21">
        <v>32</v>
      </c>
      <c r="G21">
        <v>1991</v>
      </c>
      <c r="H21" t="str">
        <f>TEXT(E21,"ММММ")</f>
        <v>Июнь</v>
      </c>
      <c r="I21" t="str">
        <f t="shared" si="0"/>
        <v>II</v>
      </c>
      <c r="J21">
        <f t="shared" si="1"/>
        <v>1975</v>
      </c>
      <c r="K21" s="1" t="e">
        <f>(SUMIF(E:E,"&gt;01.01.1991",F:F)-SUMIF(E:E,"&gt;31.12.1991",F:F))/(COUNTIF(E:E,"&gt;01.01.1991")-COUNTIF(E:E,"&gt;31.12.1991"))</f>
        <v>#DIV/0!</v>
      </c>
      <c r="L21" s="5">
        <v>27211</v>
      </c>
      <c r="N21" s="6"/>
    </row>
    <row r="22" spans="5:14" ht="12.75">
      <c r="E22" s="1">
        <v>27547</v>
      </c>
      <c r="F22">
        <v>33</v>
      </c>
      <c r="G22">
        <v>1992</v>
      </c>
      <c r="H22" t="str">
        <f>TEXT(E22,"ММММ")</f>
        <v>Июнь</v>
      </c>
      <c r="I22" t="str">
        <f t="shared" si="0"/>
        <v>II</v>
      </c>
      <c r="J22">
        <f t="shared" si="1"/>
        <v>1975</v>
      </c>
      <c r="K22" s="1" t="e">
        <f>(SUMIF(E:E,"&gt;01.01.1992",F:F)-SUMIF(E:E,"&gt;31.12.1992",F:F))/(COUNTIF(E:E,"&gt;01.01.1992")-COUNTIF(E:E,"&gt;31.12.1992"))</f>
        <v>#DIV/0!</v>
      </c>
      <c r="N22" s="6"/>
    </row>
    <row r="23" spans="5:14" ht="12.75">
      <c r="E23" s="1">
        <v>27548</v>
      </c>
      <c r="F23">
        <v>28</v>
      </c>
      <c r="G23">
        <v>1993</v>
      </c>
      <c r="H23" t="str">
        <f>TEXT(E23,"ММММ")</f>
        <v>Июнь</v>
      </c>
      <c r="I23" t="str">
        <f t="shared" si="0"/>
        <v>II</v>
      </c>
      <c r="J23">
        <f t="shared" si="1"/>
        <v>1975</v>
      </c>
      <c r="K23" s="1" t="e">
        <f>(SUMIF(E:E,"&gt;01.01.1993",F:F)-SUMIF(E:E,"&gt;31.12.1993",F:F))/(COUNTIF(E:E,"&gt;01.01.1993")-COUNTIF(E:E,"&gt;31.12.1993"))</f>
        <v>#DIV/0!</v>
      </c>
      <c r="N23" s="6"/>
    </row>
    <row r="24" spans="5:14" ht="12.75">
      <c r="E24" s="1">
        <v>27549</v>
      </c>
      <c r="F24">
        <v>26</v>
      </c>
      <c r="G24">
        <v>1994</v>
      </c>
      <c r="H24" t="str">
        <f>TEXT(E24,"ММММ")</f>
        <v>Июнь</v>
      </c>
      <c r="I24" t="str">
        <f t="shared" si="0"/>
        <v>II</v>
      </c>
      <c r="J24">
        <f t="shared" si="1"/>
        <v>1975</v>
      </c>
      <c r="K24" s="1" t="e">
        <f>(SUMIF(E:E,"&gt;01.01.1994",F:F)-SUMIF(E:E,"&gt;31.12.1994",F:F))/(COUNTIF(E:E,"&gt;01.01.1994")-COUNTIF(E:E,"&gt;31.12.1994"))</f>
        <v>#DIV/0!</v>
      </c>
      <c r="N24" s="6"/>
    </row>
    <row r="25" spans="5:14" ht="12.75">
      <c r="E25" s="1">
        <v>27798</v>
      </c>
      <c r="F25">
        <v>5</v>
      </c>
      <c r="G25">
        <v>1995</v>
      </c>
      <c r="H25" t="str">
        <f>TEXT(E25,"ММММ")</f>
        <v>Февраль</v>
      </c>
      <c r="I25" t="str">
        <f t="shared" si="0"/>
        <v>I</v>
      </c>
      <c r="J25">
        <f t="shared" si="1"/>
        <v>1976</v>
      </c>
      <c r="K25" s="1" t="e">
        <f>(SUMIF(E:E,"&gt;01.01.1995",F:F)-SUMIF(E:E,"&gt;31.12.1995",F:F))/(COUNTIF(E:E,"&gt;01.01.1995")-COUNTIF(E:E,"&gt;31.12.1995"))</f>
        <v>#DIV/0!</v>
      </c>
      <c r="N25" s="6"/>
    </row>
    <row r="26" spans="5:14" ht="12.75">
      <c r="E26" s="1">
        <v>27799</v>
      </c>
      <c r="F26">
        <v>6</v>
      </c>
      <c r="G26">
        <v>1996</v>
      </c>
      <c r="H26" t="str">
        <f>TEXT(E26,"ММММ")</f>
        <v>Февраль</v>
      </c>
      <c r="I26" t="str">
        <f t="shared" si="0"/>
        <v>I</v>
      </c>
      <c r="J26">
        <f t="shared" si="1"/>
        <v>1976</v>
      </c>
      <c r="K26" s="1" t="e">
        <f>(SUMIF(E:E,"&gt;01.01.1996",F:F)-SUMIF(E:E,"&gt;31.12.1996",F:F))/(COUNTIF(E:E,"&gt;01.01.1996")-COUNTIF(E:E,"&gt;31.12.1996"))</f>
        <v>#DIV/0!</v>
      </c>
      <c r="N26" s="6"/>
    </row>
    <row r="27" spans="5:14" ht="12.75">
      <c r="E27" s="1">
        <v>27800</v>
      </c>
      <c r="F27">
        <v>4</v>
      </c>
      <c r="G27">
        <v>1997</v>
      </c>
      <c r="H27" t="str">
        <f>TEXT(E27,"ММММ")</f>
        <v>Февраль</v>
      </c>
      <c r="I27" t="str">
        <f t="shared" si="0"/>
        <v>I</v>
      </c>
      <c r="J27">
        <f t="shared" si="1"/>
        <v>1976</v>
      </c>
      <c r="K27" s="1" t="e">
        <f>(SUMIF(E:E,"&gt;01.01.1997",F:F)-SUMIF(E:E,"&gt;31.12.1997",F:F))/(COUNTIF(E:E,"&gt;01.01.1997")-COUNTIF(E:E,"&gt;31.12.1997"))</f>
        <v>#DIV/0!</v>
      </c>
      <c r="N27" s="6"/>
    </row>
    <row r="28" spans="5:14" ht="12.75">
      <c r="E28" s="1">
        <v>27801</v>
      </c>
      <c r="F28">
        <v>2</v>
      </c>
      <c r="G28">
        <v>1998</v>
      </c>
      <c r="H28" t="str">
        <f>TEXT(E28,"ММММ")</f>
        <v>Февраль</v>
      </c>
      <c r="I28" t="str">
        <f t="shared" si="0"/>
        <v>I</v>
      </c>
      <c r="J28">
        <f t="shared" si="1"/>
        <v>1976</v>
      </c>
      <c r="K28" s="1" t="e">
        <f>(SUMIF(E:E,"&gt;01.01.1998",F:F)-SUMIF(E:E,"&gt;31.12.1998",F:F))/(COUNTIF(E:E,"&gt;01.01.1998")-COUNTIF(E:E,"&gt;31.12.1998"))</f>
        <v>#DIV/0!</v>
      </c>
      <c r="N28" s="6"/>
    </row>
    <row r="29" spans="5:14" ht="12.75">
      <c r="E29" s="1">
        <v>27802</v>
      </c>
      <c r="F29">
        <v>3</v>
      </c>
      <c r="G29">
        <v>1999</v>
      </c>
      <c r="H29" t="str">
        <f>TEXT(E29,"ММММ")</f>
        <v>Февраль</v>
      </c>
      <c r="I29" t="str">
        <f t="shared" si="0"/>
        <v>I</v>
      </c>
      <c r="J29">
        <f t="shared" si="1"/>
        <v>1976</v>
      </c>
      <c r="K29" s="1" t="e">
        <f>(SUMIF(E:E,"&gt;01.01.1999",F:F)-SUMIF(E:E,"&gt;31.12.1999",F:F))/(COUNTIF(E:E,"&gt;01.01.1999")-COUNTIF(E:E,"&gt;31.12.1999"))</f>
        <v>#DIV/0!</v>
      </c>
      <c r="N29" s="6"/>
    </row>
    <row r="30" spans="5:14" ht="12.75">
      <c r="E30" s="1">
        <v>27803</v>
      </c>
      <c r="F30">
        <v>4</v>
      </c>
      <c r="G30">
        <v>2000</v>
      </c>
      <c r="H30" t="str">
        <f>TEXT(E30,"ММММ")</f>
        <v>Февраль</v>
      </c>
      <c r="I30" t="str">
        <f t="shared" si="0"/>
        <v>I</v>
      </c>
      <c r="J30">
        <f t="shared" si="1"/>
        <v>1976</v>
      </c>
      <c r="K30" s="1" t="e">
        <f>(SUMIF(E:E,"&gt;01.01.2000",F:F)-SUMIF(E:E,"&gt;31.12.2000",F:F))/(COUNTIF(E:E,"&gt;01.01.2000")-COUNTIF(E:E,"&gt;31.12.2000"))</f>
        <v>#DIV/0!</v>
      </c>
      <c r="N30" s="6"/>
    </row>
    <row r="31" spans="5:14" ht="12.75">
      <c r="E31" s="1">
        <v>27804</v>
      </c>
      <c r="F31">
        <v>1</v>
      </c>
      <c r="G31">
        <v>2001</v>
      </c>
      <c r="H31" t="str">
        <f>TEXT(E31,"ММММ")</f>
        <v>Февраль</v>
      </c>
      <c r="I31" t="str">
        <f t="shared" si="0"/>
        <v>I</v>
      </c>
      <c r="J31">
        <f t="shared" si="1"/>
        <v>1976</v>
      </c>
      <c r="K31" s="1" t="e">
        <f>(SUMIF(E:E,"&gt;01.01.2001",F:F)-SUMIF(E:E,"&gt;31.12.2001",F:F))/(COUNTIF(E:E,"&gt;01.01.2001")-COUNTIF(E:E,"&gt;31.12.2001"))</f>
        <v>#DIV/0!</v>
      </c>
      <c r="N31" s="6"/>
    </row>
    <row r="32" spans="5:14" ht="12.75">
      <c r="E32" s="1">
        <v>27805</v>
      </c>
      <c r="F32">
        <v>2</v>
      </c>
      <c r="G32">
        <v>2002</v>
      </c>
      <c r="H32" t="str">
        <f>TEXT(E32,"ММММ")</f>
        <v>Февраль</v>
      </c>
      <c r="I32" t="str">
        <f t="shared" si="0"/>
        <v>I</v>
      </c>
      <c r="J32">
        <f t="shared" si="1"/>
        <v>1976</v>
      </c>
      <c r="K32" s="1" t="e">
        <f>(SUMIF(E:E,"&gt;01.01.2002",F:F)-SUMIF(E:E,"&gt;31.12.2002",F:F))/(COUNTIF(E:E,"&gt;01.01.2002")-COUNTIF(E:E,"&gt;31.12.2002"))</f>
        <v>#DIV/0!</v>
      </c>
      <c r="N32" s="6"/>
    </row>
    <row r="33" spans="5:14" ht="12.75">
      <c r="E33" s="1">
        <v>28338</v>
      </c>
      <c r="F33">
        <v>25</v>
      </c>
      <c r="G33">
        <v>2003</v>
      </c>
      <c r="H33" t="str">
        <f>TEXT(E33,"ММММ")</f>
        <v>Август</v>
      </c>
      <c r="I33" t="str">
        <f t="shared" si="0"/>
        <v>III</v>
      </c>
      <c r="J33">
        <f t="shared" si="1"/>
        <v>1977</v>
      </c>
      <c r="K33" s="1" t="e">
        <f>(SUMIF(E:E,"&gt;01.01.2003",F:F)-SUMIF(E:E,"&gt;31.12.2003",F:F))/(COUNTIF(E:E,"&gt;01.01.2003")-COUNTIF(E:E,"&gt;31.12.2003"))</f>
        <v>#DIV/0!</v>
      </c>
      <c r="N33" s="6"/>
    </row>
    <row r="34" spans="5:14" ht="12.75">
      <c r="E34" s="1">
        <v>28339</v>
      </c>
      <c r="F34">
        <v>24</v>
      </c>
      <c r="G34">
        <v>2004</v>
      </c>
      <c r="H34" t="str">
        <f>TEXT(E34,"ММММ")</f>
        <v>Август</v>
      </c>
      <c r="I34" t="str">
        <f t="shared" si="0"/>
        <v>III</v>
      </c>
      <c r="J34">
        <f t="shared" si="1"/>
        <v>1977</v>
      </c>
      <c r="K34" s="1" t="e">
        <f>(SUMIF(E:E,"&gt;01.01.2004",F:F)-SUMIF(E:E,"&gt;31.12.2004",F:F))/(COUNTIF(E:E,"&gt;01.01.2004")-COUNTIF(E:E,"&gt;31.12.2004"))</f>
        <v>#DIV/0!</v>
      </c>
      <c r="N34" s="6"/>
    </row>
    <row r="35" spans="5:14" ht="12.75">
      <c r="E35" s="1">
        <v>28340</v>
      </c>
      <c r="F35">
        <v>28</v>
      </c>
      <c r="G35">
        <v>2005</v>
      </c>
      <c r="H35" t="str">
        <f>TEXT(E35,"ММММ")</f>
        <v>Август</v>
      </c>
      <c r="I35" t="str">
        <f t="shared" si="0"/>
        <v>III</v>
      </c>
      <c r="J35">
        <f t="shared" si="1"/>
        <v>1977</v>
      </c>
      <c r="K35" s="1" t="e">
        <f>(SUMIF(E:E,"&gt;01.01.2005",F:F)-SUMIF(E:E,"&gt;31.12.2005",F:F))/(COUNTIF(E:E,"&gt;01.01.2005")-COUNTIF(E:E,"&gt;31.12.2005"))</f>
        <v>#DIV/0!</v>
      </c>
      <c r="N35" s="6"/>
    </row>
    <row r="36" spans="5:14" ht="12.75">
      <c r="E36" s="1">
        <v>28341</v>
      </c>
      <c r="F36">
        <v>29</v>
      </c>
      <c r="G36">
        <v>2006</v>
      </c>
      <c r="H36" t="str">
        <f>TEXT(E36,"ММММ")</f>
        <v>Август</v>
      </c>
      <c r="I36" t="str">
        <f t="shared" si="0"/>
        <v>III</v>
      </c>
      <c r="J36">
        <f t="shared" si="1"/>
        <v>1977</v>
      </c>
      <c r="K36" s="1" t="e">
        <f>(SUMIF(E:E,"&gt;01.01.2006",F:F)-SUMIF(E:E,"&gt;31.12.2006",F:F))/(COUNTIF(E:E,"&gt;01.01.2006")-COUNTIF(E:E,"&gt;31.12.2006"))</f>
        <v>#DIV/0!</v>
      </c>
      <c r="N36" s="6"/>
    </row>
    <row r="37" spans="5:14" ht="12.75">
      <c r="E37" s="1">
        <v>28342</v>
      </c>
      <c r="F37">
        <v>31</v>
      </c>
      <c r="G37">
        <v>2007</v>
      </c>
      <c r="H37" t="str">
        <f>TEXT(E37,"ММММ")</f>
        <v>Август</v>
      </c>
      <c r="I37" t="str">
        <f t="shared" si="0"/>
        <v>III</v>
      </c>
      <c r="J37">
        <f t="shared" si="1"/>
        <v>1977</v>
      </c>
      <c r="K37" s="1" t="e">
        <f>(SUMIF(E:E,"&gt;01.01.2007",F:F)-SUMIF(E:E,"&gt;31.12.2007",F:F))/(COUNTIF(E:E,"&gt;01.01.2007")-COUNTIF(E:E,"&gt;31.12.2007"))</f>
        <v>#DIV/0!</v>
      </c>
      <c r="N37" s="6"/>
    </row>
    <row r="38" spans="5:14" ht="12.75">
      <c r="E38" s="1">
        <v>28343</v>
      </c>
      <c r="F38">
        <v>25</v>
      </c>
      <c r="G38">
        <v>2008</v>
      </c>
      <c r="H38" t="str">
        <f>TEXT(E38,"ММММ")</f>
        <v>Август</v>
      </c>
      <c r="I38" t="str">
        <f t="shared" si="0"/>
        <v>III</v>
      </c>
      <c r="J38">
        <f t="shared" si="1"/>
        <v>1977</v>
      </c>
      <c r="K38" s="1" t="e">
        <f>(SUMIF(E:E,"&gt;01.01.2008",F:F)-SUMIF(E:E,"&gt;31.12.2008",F:F))/(COUNTIF(E:E,"&gt;01.01.2008")-COUNTIF(E:E,"&gt;31.12.2008"))</f>
        <v>#DIV/0!</v>
      </c>
      <c r="N38" s="6"/>
    </row>
    <row r="39" spans="5:14" ht="12.75">
      <c r="E39" s="1"/>
      <c r="K39" s="1" t="e">
        <f>(SUMIF(E:E,"&gt;01.01.2009",F:F)-SUMIF(E:E,"&gt;31.12.2009",F:F))/(COUNTIF(E:E,"&gt;01.01.2009")-COUNTIF(E:E,"&gt;31.12.2009"))</f>
        <v>#DIV/0!</v>
      </c>
      <c r="N39" s="6"/>
    </row>
    <row r="40" spans="5:11" ht="12.75">
      <c r="E40" s="1"/>
      <c r="K40" s="1" t="e">
        <f>(SUMIF(E:E,"&gt;01.01.2010",F:F)-SUMIF(E:E,"&gt;31.12.2010",F:F))/(COUNTIF(E:E,"&gt;01.01.2010")-COUNTIF(E:E,"&gt;31.12.2010"))</f>
        <v>#DIV/0!</v>
      </c>
    </row>
    <row r="41" ht="12.75">
      <c r="E41" s="1"/>
    </row>
    <row r="42" ht="12.75">
      <c r="E42" s="1"/>
    </row>
    <row r="43" spans="1:5" ht="25.5">
      <c r="A43" s="4" t="s">
        <v>2</v>
      </c>
      <c r="D43" s="2"/>
      <c r="E43" s="1"/>
    </row>
    <row r="44" spans="4:5" ht="12.75">
      <c r="D44" s="2"/>
      <c r="E44" s="1"/>
    </row>
    <row r="45" spans="4:5" ht="12.75">
      <c r="D45" s="2"/>
      <c r="E45" s="1"/>
    </row>
    <row r="46" spans="4:5" ht="12.75">
      <c r="D46" s="2"/>
      <c r="E46" s="1"/>
    </row>
    <row r="47" spans="4:5" ht="12.75">
      <c r="D47" s="2"/>
      <c r="E47" s="1"/>
    </row>
    <row r="48" spans="4:5" ht="12.75">
      <c r="D48" s="2"/>
      <c r="E48" s="1"/>
    </row>
    <row r="49" spans="4:5" ht="12.75">
      <c r="D49" s="2"/>
      <c r="E49" s="1"/>
    </row>
    <row r="50" spans="4:5" ht="12.75">
      <c r="D50" s="2"/>
      <c r="E50" s="1"/>
    </row>
    <row r="51" spans="4:5" ht="12.75">
      <c r="D51" s="2"/>
      <c r="E51" s="1"/>
    </row>
    <row r="52" spans="4:5" ht="12.75">
      <c r="D52" s="2"/>
      <c r="E52" s="1"/>
    </row>
    <row r="53" spans="4:5" ht="12.75">
      <c r="D53" s="2"/>
      <c r="E53" s="1"/>
    </row>
    <row r="54" spans="4:5" ht="12.75">
      <c r="D54" s="2"/>
      <c r="E54" s="1"/>
    </row>
    <row r="55" spans="4:5" ht="12.75">
      <c r="D55" s="2"/>
      <c r="E55" s="1"/>
    </row>
    <row r="56" spans="4:5" ht="12.75">
      <c r="D56" s="2"/>
      <c r="E56" s="1"/>
    </row>
    <row r="57" spans="4:5" ht="12.75">
      <c r="D57" s="2"/>
      <c r="E57" s="1"/>
    </row>
    <row r="58" spans="4:5" ht="12.75">
      <c r="D58" s="2"/>
      <c r="E58" s="1"/>
    </row>
    <row r="59" spans="4:5" ht="12.75">
      <c r="D59" s="2"/>
      <c r="E59" s="1"/>
    </row>
    <row r="60" spans="4:5" ht="12.75">
      <c r="D60" s="2"/>
      <c r="E60" s="1"/>
    </row>
    <row r="61" spans="4:5" ht="12.75">
      <c r="D61" s="2"/>
      <c r="E61" s="1"/>
    </row>
    <row r="62" spans="4:5" ht="12.75">
      <c r="D62" s="2"/>
      <c r="E62" s="1"/>
    </row>
    <row r="63" spans="4:5" ht="12.75">
      <c r="D63" s="2"/>
      <c r="E63" s="1"/>
    </row>
    <row r="64" spans="4:5" ht="12.75">
      <c r="D64" s="2"/>
      <c r="E64" s="1"/>
    </row>
    <row r="65" spans="4:5" ht="12.75">
      <c r="D65" s="2"/>
      <c r="E65" s="1"/>
    </row>
    <row r="66" spans="4:5" ht="12.75">
      <c r="D66" s="2"/>
      <c r="E66" s="1"/>
    </row>
    <row r="67" spans="4:5" ht="12.75">
      <c r="D67" s="2"/>
      <c r="E67" s="1"/>
    </row>
    <row r="68" spans="4:5" ht="12.75">
      <c r="D68" s="2"/>
      <c r="E68" s="1"/>
    </row>
    <row r="69" spans="4:5" ht="12.75">
      <c r="D69" s="2"/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</sheetData>
  <sheetProtection/>
  <mergeCells count="1">
    <mergeCell ref="K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IRON PRIEST</cp:lastModifiedBy>
  <dcterms:created xsi:type="dcterms:W3CDTF">2013-01-12T20:38:27Z</dcterms:created>
  <dcterms:modified xsi:type="dcterms:W3CDTF">2013-01-13T06:39:45Z</dcterms:modified>
  <cp:category/>
  <cp:version/>
  <cp:contentType/>
  <cp:contentStatus/>
</cp:coreProperties>
</file>