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8720" windowHeight="7860"/>
  </bookViews>
  <sheets>
    <sheet name="Продажи" sheetId="2" r:id="rId1"/>
    <sheet name="Прайс" sheetId="5" r:id="rId2"/>
    <sheet name="Техлист" sheetId="8" state="hidden" r:id="rId3"/>
  </sheets>
  <definedNames>
    <definedName name="Дата">Прайс[Дата]</definedName>
    <definedName name="изм.">Прайс[ед.изм]</definedName>
    <definedName name="опт">Таблица9[Столбец1]</definedName>
    <definedName name="поставщик">#REF!</definedName>
    <definedName name="Товары">Прайс!$B$3:$B$72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 a="1"/>
  <c r="H2" i="2" s="1"/>
  <c r="H3" i="2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I23" i="2" s="1"/>
  <c r="H24" i="2" a="1"/>
  <c r="H24" i="2" s="1"/>
  <c r="I24" i="2" s="1"/>
  <c r="H25" i="2" a="1"/>
  <c r="H25" i="2" s="1"/>
  <c r="I25" i="2" s="1"/>
  <c r="H26" i="2" a="1"/>
  <c r="H26" i="2" s="1"/>
  <c r="I26" i="2" s="1"/>
  <c r="H27" i="2" a="1"/>
  <c r="H27" i="2" s="1"/>
  <c r="I27" i="2" s="1"/>
  <c r="H28" i="2" a="1"/>
  <c r="H28" i="2" s="1"/>
  <c r="I28" i="2" s="1"/>
  <c r="H29" i="2" a="1"/>
  <c r="H29" i="2" s="1"/>
  <c r="I29" i="2" s="1"/>
  <c r="H30" i="2" a="1"/>
  <c r="H30" i="2" s="1"/>
  <c r="I30" i="2" s="1"/>
  <c r="H31" i="2" a="1"/>
  <c r="H31" i="2" s="1"/>
  <c r="I31" i="2" s="1"/>
  <c r="H32" i="2" a="1"/>
  <c r="H32" i="2" s="1"/>
  <c r="I32" i="2" s="1"/>
  <c r="H33" i="2" a="1"/>
  <c r="H33" i="2" s="1"/>
  <c r="I33" i="2" s="1"/>
  <c r="H34" i="2" a="1"/>
  <c r="H34" i="2" s="1"/>
  <c r="I34" i="2" s="1"/>
  <c r="H35" i="2" a="1"/>
  <c r="H35" i="2" s="1"/>
  <c r="I35" i="2" s="1"/>
  <c r="H36" i="2" a="1"/>
  <c r="H36" i="2" s="1"/>
  <c r="I36" i="2" s="1"/>
  <c r="H37" i="2" a="1"/>
  <c r="H37" i="2" s="1"/>
  <c r="I37" i="2" s="1"/>
  <c r="H38" i="2" a="1"/>
  <c r="H38" i="2" s="1"/>
  <c r="I38" i="2" s="1"/>
  <c r="H39" i="2" a="1"/>
  <c r="H39" i="2" s="1"/>
  <c r="I39" i="2" s="1"/>
  <c r="H40" i="2" a="1"/>
  <c r="H40" i="2" s="1"/>
  <c r="I40" i="2" s="1"/>
  <c r="H41" i="2" a="1"/>
  <c r="H41" i="2" s="1"/>
  <c r="I41" i="2" s="1"/>
  <c r="H42" i="2" a="1"/>
  <c r="H42" i="2" s="1"/>
  <c r="I42" i="2" s="1"/>
  <c r="H43" i="2" a="1"/>
  <c r="H43" i="2" s="1"/>
  <c r="I43" i="2" s="1"/>
  <c r="B42" i="2"/>
  <c r="B43" i="2" s="1"/>
  <c r="B24" i="2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23" i="2"/>
  <c r="E72" i="5"/>
  <c r="E71" i="5"/>
  <c r="F69" i="5"/>
  <c r="E69" i="5"/>
  <c r="E52" i="5"/>
  <c r="F50" i="5"/>
  <c r="E50" i="5"/>
  <c r="E49" i="5"/>
  <c r="E48" i="5"/>
  <c r="F47" i="5"/>
  <c r="E47" i="5"/>
  <c r="E46" i="5"/>
  <c r="F45" i="5"/>
  <c r="E45" i="5"/>
  <c r="E44" i="5"/>
  <c r="F43" i="5"/>
  <c r="E43" i="5"/>
  <c r="F39" i="5"/>
  <c r="E39" i="5"/>
  <c r="I12" i="2" l="1"/>
  <c r="I13" i="2"/>
  <c r="I14" i="2"/>
  <c r="I15" i="2"/>
  <c r="I16" i="2"/>
  <c r="E37" i="5" l="1"/>
  <c r="I18" i="2" s="1"/>
  <c r="I20" i="2"/>
  <c r="I19" i="2"/>
  <c r="I17" i="2"/>
  <c r="E36" i="5"/>
  <c r="I10" i="2" l="1"/>
  <c r="I9" i="2"/>
  <c r="I7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E14" i="5" l="1"/>
  <c r="I8" i="2" s="1"/>
  <c r="E13" i="5"/>
  <c r="E34" i="5"/>
  <c r="E4" i="5"/>
  <c r="E9" i="5"/>
  <c r="E12" i="5"/>
  <c r="E8" i="5"/>
  <c r="E11" i="5"/>
  <c r="I6" i="2" s="1"/>
  <c r="E10" i="5"/>
  <c r="E17" i="5"/>
  <c r="I4" i="2" s="1"/>
  <c r="E15" i="5"/>
  <c r="F34" i="5"/>
  <c r="F4" i="5"/>
  <c r="F12" i="5"/>
  <c r="F8" i="5"/>
  <c r="F10" i="5"/>
  <c r="F15" i="5"/>
  <c r="I11" i="2" l="1"/>
  <c r="I21" i="2"/>
  <c r="I5" i="2"/>
  <c r="I22" i="2"/>
  <c r="I3" i="2"/>
  <c r="B3" i="2" l="1"/>
  <c r="I2" i="2"/>
</calcChain>
</file>

<file path=xl/sharedStrings.xml><?xml version="1.0" encoding="utf-8"?>
<sst xmlns="http://schemas.openxmlformats.org/spreadsheetml/2006/main" count="258" uniqueCount="57">
  <si>
    <t>дата</t>
  </si>
  <si>
    <t>товар</t>
  </si>
  <si>
    <t>кол-во</t>
  </si>
  <si>
    <t>цена</t>
  </si>
  <si>
    <t>сумма</t>
  </si>
  <si>
    <t>ед.изм</t>
  </si>
  <si>
    <t>кг</t>
  </si>
  <si>
    <t>наименование</t>
  </si>
  <si>
    <t>№</t>
  </si>
  <si>
    <t>закуп</t>
  </si>
  <si>
    <t>розница</t>
  </si>
  <si>
    <t>Столбец1</t>
  </si>
  <si>
    <t>опт</t>
  </si>
  <si>
    <t>розн.</t>
  </si>
  <si>
    <t>опт.</t>
  </si>
  <si>
    <t>ПК 43 (25кг)</t>
  </si>
  <si>
    <t>м</t>
  </si>
  <si>
    <t>ПК 43 (10кг)</t>
  </si>
  <si>
    <t>ПК 91 (25кг)</t>
  </si>
  <si>
    <t>ПК 92 (25кг)</t>
  </si>
  <si>
    <t>ПК 1-25 (25кг)</t>
  </si>
  <si>
    <t>ПК 1-25 (10кг)</t>
  </si>
  <si>
    <t>ПК 41 (25кг)</t>
  </si>
  <si>
    <t>ПК 5-1 (25кг)</t>
  </si>
  <si>
    <t>ПК 5-4 (25кг)</t>
  </si>
  <si>
    <t>ПК 6-4 (25кг)</t>
  </si>
  <si>
    <t>розн</t>
  </si>
  <si>
    <t>пшеница</t>
  </si>
  <si>
    <t>кукуруза целая</t>
  </si>
  <si>
    <t>кукуруза битая</t>
  </si>
  <si>
    <t>ячмень</t>
  </si>
  <si>
    <t>горох</t>
  </si>
  <si>
    <t>зерносмесь</t>
  </si>
  <si>
    <t>крупа пшеничная</t>
  </si>
  <si>
    <t>крупа ячневая</t>
  </si>
  <si>
    <t>крупа кукурузная</t>
  </si>
  <si>
    <t>крупа собачья</t>
  </si>
  <si>
    <t>крупа рисовая</t>
  </si>
  <si>
    <t>отруби</t>
  </si>
  <si>
    <t>отруби гранулированные</t>
  </si>
  <si>
    <t>просо</t>
  </si>
  <si>
    <t>КДСС</t>
  </si>
  <si>
    <t>мясокостная мука</t>
  </si>
  <si>
    <t>рыбная мука</t>
  </si>
  <si>
    <t>сухое молоко</t>
  </si>
  <si>
    <t>кормовые дрожжи</t>
  </si>
  <si>
    <t>привесик</t>
  </si>
  <si>
    <t>аналог кукурузы</t>
  </si>
  <si>
    <t>трикальций</t>
  </si>
  <si>
    <t>ПК 5-4 (10кг)</t>
  </si>
  <si>
    <t>ПК 6-4 (10кг)</t>
  </si>
  <si>
    <t>ПК 3-4 (10кг)</t>
  </si>
  <si>
    <t>ПК 5-1 (10кг)</t>
  </si>
  <si>
    <t>мел</t>
  </si>
  <si>
    <t>жом</t>
  </si>
  <si>
    <t>зерноотходы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</si>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</sst>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.00\ _г_р_н_."/>
    <numFmt numFmtId="168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6" fontId="0" fillId="2" borderId="0" xfId="0" applyNumberFormat="1" applyFill="1"/>
    <xf numFmtId="166" fontId="0" fillId="2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166" fontId="0" fillId="0" borderId="0" xfId="0" applyNumberForma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165" fontId="0" fillId="0" borderId="0" xfId="0" applyNumberFormat="1" applyFill="1"/>
    <xf numFmtId="0" fontId="0" fillId="0" borderId="0" xfId="0" applyNumberFormat="1" applyFill="1" applyAlignment="1">
      <alignment horizontal="center"/>
    </xf>
    <xf numFmtId="168" fontId="0" fillId="0" borderId="0" xfId="0" applyNumberFormat="1" applyFill="1"/>
  </cellXfs>
  <cellStyles count="2">
    <cellStyle name="Денежный" xfId="1" builtinId="4"/>
    <cellStyle name="Обычный" xfId="0" builtinId="0"/>
  </cellStyles>
  <dxfs count="20">
    <dxf>
      <numFmt numFmtId="166" formatCode="#,##0.00\ _г_р_н_."/>
      <fill>
        <patternFill patternType="solid">
          <fgColor indexed="64"/>
          <bgColor theme="2"/>
        </patternFill>
      </fill>
    </dxf>
    <dxf>
      <numFmt numFmtId="168" formatCode="[$-419]d\ mmm;@"/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#,##0.00\ _г_р_н_."/>
      <fill>
        <patternFill patternType="solid">
          <fgColor indexed="64"/>
          <bgColor theme="2"/>
        </patternFill>
      </fill>
    </dxf>
    <dxf>
      <numFmt numFmtId="166" formatCode="#,##0.00\ _г_р_н_."/>
      <fill>
        <patternFill patternType="solid">
          <fgColor indexed="64"/>
          <bgColor theme="2"/>
        </patternFill>
      </fill>
    </dxf>
    <dxf>
      <numFmt numFmtId="166" formatCode="#,##0.00\ _г_р_н_.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.00\ _г_р_н_._-;\-* #,##0.00\ _г_р_н_._-;_-* &quot;-&quot;??\ _г_р_н_._-;_-@_-"/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2" defaultTableStyle="TableStyleMedium2" defaultPivotStyle="PivotStyleLight16">
    <tableStyle name="Стиль таблицы 1" pivot="0" count="1">
      <tableStyleElement type="wholeTable" dxfId="19"/>
    </tableStyle>
    <tableStyle name="Стиль таблицы 2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Расход" displayName="Расход" ref="B1:I43" totalsRowShown="0" headerRowDxfId="17">
  <autoFilter ref="B1:I43"/>
  <tableColumns count="8">
    <tableColumn id="7" name="№" dataDxfId="16">
      <calculatedColumnFormula>B1+1</calculatedColumnFormula>
    </tableColumn>
    <tableColumn id="1" name="дата" dataDxfId="15"/>
    <tableColumn id="2" name="товар"/>
    <tableColumn id="6" name="ед.изм" dataDxfId="14"/>
    <tableColumn id="3" name="кол-во" dataDxfId="13"/>
    <tableColumn id="8" name="Столбец1" dataDxfId="12"/>
    <tableColumn id="4" name="цена" dataDxfId="0" dataCellStyle="Денежный">
      <calculatedColumnFormula array="1">INDEX(Прайс[],MATCH(Расход[[#This Row],[дата]],IF(Расход[[#This Row],[товар]]=Товары,Дата)),(Расход[[#This Row],[Столбец1]]="розн")+5)</calculatedColumnFormula>
    </tableColumn>
    <tableColumn id="5" name="сумма" dataDxfId="11">
      <calculatedColumnFormula>IFERROR(Расход[кол-во]*Расход[цена]," ")</calculatedColumnFormula>
    </tableColumn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Прайс" displayName="Прайс" ref="A2:F72" totalsRowShown="0" headerRowDxfId="10" dataDxfId="9">
  <autoFilter ref="A2:F72"/>
  <sortState ref="B3:F34">
    <sortCondition ref="B2:B34"/>
  </sortState>
  <tableColumns count="6">
    <tableColumn id="6" name="Дата" dataDxfId="1"/>
    <tableColumn id="1" name="наименование" dataDxfId="8"/>
    <tableColumn id="2" name="ед.изм" dataDxfId="7"/>
    <tableColumn id="3" name="закуп" dataDxfId="6"/>
    <tableColumn id="4" name="опт" dataDxfId="5">
      <calculatedColumnFormula>D3+(D3*$I$3)</calculatedColumnFormula>
    </tableColumn>
    <tableColumn id="5" name="розница" dataDxfId="4">
      <calculatedColumnFormula>Прайс[[#This Row],[закуп]]+(Прайс[[#This Row],[закуп]]*$J$3)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B3:B42" totalsRowShown="0">
  <autoFilter ref="B3:B42"/>
  <sortState ref="B4:B42">
    <sortCondition ref="B3:B42"/>
  </sortState>
  <tableColumns count="1">
    <tableColumn id="1" name="наименование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D3:D5" totalsRowShown="0" dataDxfId="3">
  <autoFilter ref="D3:D5"/>
  <tableColumns count="1">
    <tableColumn id="1" name="ед.изм" dataDxfId="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9" name="Таблица9" displayName="Таблица9" ref="D18:D20" totalsRowShown="0">
  <autoFilter ref="D18:D20"/>
  <tableColumns count="1">
    <tableColumn id="1" name="Столбец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43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3.42578125" customWidth="1"/>
    <col min="3" max="3" width="11.28515625" style="1" customWidth="1"/>
    <col min="4" max="4" width="41.5703125" customWidth="1"/>
    <col min="5" max="5" width="8.42578125" customWidth="1"/>
    <col min="6" max="6" width="13" style="1" customWidth="1"/>
    <col min="7" max="7" width="6.85546875" style="1" customWidth="1"/>
    <col min="8" max="8" width="13" customWidth="1"/>
    <col min="9" max="9" width="15.140625" customWidth="1"/>
    <col min="10" max="10" width="12" bestFit="1" customWidth="1"/>
    <col min="11" max="11" width="24.7109375" bestFit="1" customWidth="1"/>
    <col min="12" max="18" width="10.28515625" bestFit="1" customWidth="1"/>
  </cols>
  <sheetData>
    <row r="1" spans="2:9" x14ac:dyDescent="0.25">
      <c r="B1" s="7" t="s">
        <v>8</v>
      </c>
      <c r="C1" s="4" t="s">
        <v>0</v>
      </c>
      <c r="D1" s="3" t="s">
        <v>1</v>
      </c>
      <c r="E1" s="4" t="s">
        <v>5</v>
      </c>
      <c r="F1" s="4" t="s">
        <v>2</v>
      </c>
      <c r="G1" s="4" t="s">
        <v>11</v>
      </c>
      <c r="H1" s="3" t="s">
        <v>3</v>
      </c>
      <c r="I1" s="3" t="s">
        <v>4</v>
      </c>
    </row>
    <row r="2" spans="2:9" x14ac:dyDescent="0.25">
      <c r="B2" s="16">
        <v>1</v>
      </c>
      <c r="C2" s="2">
        <v>41277</v>
      </c>
      <c r="D2" t="s">
        <v>20</v>
      </c>
      <c r="E2" s="1" t="s">
        <v>16</v>
      </c>
      <c r="F2" s="1">
        <v>1</v>
      </c>
      <c r="G2" s="1" t="s">
        <v>26</v>
      </c>
      <c r="H2" s="6">
        <f t="array" ref="H2">INDEX(Прайс[],MATCH(Расход[[#This Row],[дата]],IF(Расход[[#This Row],[товар]]=Товары,Дата)),(Расход[[#This Row],[Столбец1]]="розн")+5)</f>
        <v>90</v>
      </c>
      <c r="I2" s="15">
        <f>IFERROR(Расход[кол-во]*Расход[цена]," ")</f>
        <v>90</v>
      </c>
    </row>
    <row r="3" spans="2:9" x14ac:dyDescent="0.25">
      <c r="B3" s="16">
        <f t="shared" ref="B3" si="0">B2+1</f>
        <v>2</v>
      </c>
      <c r="C3" s="2">
        <v>41277</v>
      </c>
      <c r="D3" t="s">
        <v>25</v>
      </c>
      <c r="E3" s="1" t="s">
        <v>16</v>
      </c>
      <c r="F3" s="1">
        <v>3</v>
      </c>
      <c r="G3" s="1" t="s">
        <v>26</v>
      </c>
      <c r="H3" s="6">
        <f t="array" ref="H3">INDEX(Прайс[],MATCH(Расход[[#This Row],[дата]],IF(Расход[[#This Row],[товар]]=Товары,Дата)),(Расход[[#This Row],[Столбец1]]="розн")+5)</f>
        <v>115</v>
      </c>
      <c r="I3" s="15">
        <f>IFERROR(Расход[кол-во]*Расход[цена]," ")</f>
        <v>345</v>
      </c>
    </row>
    <row r="4" spans="2:9" x14ac:dyDescent="0.25">
      <c r="B4" s="16">
        <v>3</v>
      </c>
      <c r="C4" s="2">
        <v>41277</v>
      </c>
      <c r="D4" s="8" t="s">
        <v>39</v>
      </c>
      <c r="E4" s="7" t="s">
        <v>6</v>
      </c>
      <c r="F4" s="7">
        <v>120</v>
      </c>
      <c r="G4" s="7" t="s">
        <v>26</v>
      </c>
      <c r="H4" s="6">
        <f t="array" ref="H4">INDEX(Прайс[],MATCH(Расход[[#This Row],[дата]],IF(Расход[[#This Row],[товар]]=Товары,Дата)),(Расход[[#This Row],[Столбец1]]="розн")+5)</f>
        <v>2.25</v>
      </c>
      <c r="I4" s="15">
        <f>IFERROR(Расход[кол-во]*Расход[цена]," ")</f>
        <v>270</v>
      </c>
    </row>
    <row r="5" spans="2:9" x14ac:dyDescent="0.25">
      <c r="B5" s="16">
        <f t="shared" ref="B5:B16" si="1">B4+1</f>
        <v>4</v>
      </c>
      <c r="C5" s="2">
        <v>41277</v>
      </c>
      <c r="D5" t="s">
        <v>33</v>
      </c>
      <c r="E5" s="1" t="s">
        <v>6</v>
      </c>
      <c r="F5" s="1">
        <v>4</v>
      </c>
      <c r="G5" s="1" t="s">
        <v>26</v>
      </c>
      <c r="H5" s="6">
        <f t="array" ref="H5">INDEX(Прайс[],MATCH(Расход[[#This Row],[дата]],IF(Расход[[#This Row],[товар]]=Товары,Дата)),(Расход[[#This Row],[Столбец1]]="розн")+5)</f>
        <v>3.4</v>
      </c>
      <c r="I5" s="15">
        <f>IFERROR(Расход[кол-во]*Расход[цена]," ")</f>
        <v>13.6</v>
      </c>
    </row>
    <row r="6" spans="2:9" x14ac:dyDescent="0.25">
      <c r="B6" s="16">
        <f t="shared" si="1"/>
        <v>5</v>
      </c>
      <c r="C6" s="2">
        <v>41277</v>
      </c>
      <c r="D6" t="s">
        <v>36</v>
      </c>
      <c r="E6" s="1" t="s">
        <v>6</v>
      </c>
      <c r="F6" s="1">
        <v>6</v>
      </c>
      <c r="G6" s="1" t="s">
        <v>26</v>
      </c>
      <c r="H6" s="6">
        <f t="array" ref="H6">INDEX(Прайс[],MATCH(Расход[[#This Row],[дата]],IF(Расход[[#This Row],[товар]]=Товары,Дата)),(Расход[[#This Row],[Столбец1]]="розн")+5)</f>
        <v>3.8</v>
      </c>
      <c r="I6" s="15">
        <f>IFERROR(Расход[кол-во]*Расход[цена]," ")</f>
        <v>22.799999999999997</v>
      </c>
    </row>
    <row r="7" spans="2:9" x14ac:dyDescent="0.25">
      <c r="B7" s="16">
        <f t="shared" si="1"/>
        <v>6</v>
      </c>
      <c r="C7" s="2">
        <v>41277</v>
      </c>
      <c r="D7" t="s">
        <v>38</v>
      </c>
      <c r="E7" s="1" t="s">
        <v>16</v>
      </c>
      <c r="F7" s="1">
        <v>1</v>
      </c>
      <c r="G7" s="1" t="s">
        <v>26</v>
      </c>
      <c r="H7" s="6">
        <f t="array" ref="H7">INDEX(Прайс[],MATCH(Расход[[#This Row],[дата]],IF(Расход[[#This Row],[товар]]=Товары,Дата)),(Расход[[#This Row],[Столбец1]]="розн")+5)</f>
        <v>55</v>
      </c>
      <c r="I7" s="15">
        <f>IFERROR(Расход[кол-во]*Расход[цена]," ")</f>
        <v>55</v>
      </c>
    </row>
    <row r="8" spans="2:9" x14ac:dyDescent="0.25">
      <c r="B8" s="16">
        <f t="shared" si="1"/>
        <v>7</v>
      </c>
      <c r="C8" s="2">
        <v>41277</v>
      </c>
      <c r="D8" t="s">
        <v>28</v>
      </c>
      <c r="E8" s="1" t="s">
        <v>6</v>
      </c>
      <c r="F8" s="1">
        <v>65</v>
      </c>
      <c r="G8" s="1" t="s">
        <v>26</v>
      </c>
      <c r="H8" s="6">
        <f t="array" ref="H8">INDEX(Прайс[],MATCH(Расход[[#This Row],[дата]],IF(Расход[[#This Row],[товар]]=Товары,Дата)),(Расход[[#This Row],[Столбец1]]="розн")+5)</f>
        <v>2.9</v>
      </c>
      <c r="I8" s="15">
        <f>IFERROR(Расход[кол-во]*Расход[цена]," ")</f>
        <v>188.5</v>
      </c>
    </row>
    <row r="9" spans="2:9" x14ac:dyDescent="0.25">
      <c r="B9" s="16">
        <f t="shared" si="1"/>
        <v>8</v>
      </c>
      <c r="C9" s="2">
        <v>41277</v>
      </c>
      <c r="D9" t="s">
        <v>46</v>
      </c>
      <c r="E9" s="1" t="s">
        <v>16</v>
      </c>
      <c r="F9" s="1">
        <v>2</v>
      </c>
      <c r="G9" s="1" t="s">
        <v>26</v>
      </c>
      <c r="H9" s="6">
        <f t="array" ref="H9">INDEX(Прайс[],MATCH(Расход[[#This Row],[дата]],IF(Расход[[#This Row],[товар]]=Товары,Дата)),(Расход[[#This Row],[Столбец1]]="розн")+5)</f>
        <v>55</v>
      </c>
      <c r="I9" s="15">
        <f>IFERROR(Расход[кол-во]*Расход[цена]," ")</f>
        <v>110</v>
      </c>
    </row>
    <row r="10" spans="2:9" x14ac:dyDescent="0.25">
      <c r="B10" s="16">
        <f t="shared" si="1"/>
        <v>9</v>
      </c>
      <c r="C10" s="2">
        <v>41277</v>
      </c>
      <c r="D10" t="s">
        <v>27</v>
      </c>
      <c r="E10" s="1" t="s">
        <v>6</v>
      </c>
      <c r="F10" s="1">
        <v>171</v>
      </c>
      <c r="G10" s="1" t="s">
        <v>26</v>
      </c>
      <c r="H10" s="6">
        <f t="array" ref="H10">INDEX(Прайс[],MATCH(Расход[[#This Row],[дата]],IF(Расход[[#This Row],[товар]]=Товары,Дата)),(Расход[[#This Row],[Столбец1]]="розн")+5)</f>
        <v>2.9</v>
      </c>
      <c r="I10" s="15">
        <f>IFERROR(Расход[кол-во]*Расход[цена]," ")</f>
        <v>495.9</v>
      </c>
    </row>
    <row r="11" spans="2:9" x14ac:dyDescent="0.25">
      <c r="B11" s="16">
        <f t="shared" si="1"/>
        <v>10</v>
      </c>
      <c r="C11" s="2">
        <v>41277</v>
      </c>
      <c r="D11" t="s">
        <v>29</v>
      </c>
      <c r="E11" s="1" t="s">
        <v>6</v>
      </c>
      <c r="F11" s="1">
        <v>45</v>
      </c>
      <c r="G11" s="1" t="s">
        <v>26</v>
      </c>
      <c r="H11" s="6">
        <f t="array" ref="H11">INDEX(Прайс[],MATCH(Расход[[#This Row],[дата]],IF(Расход[[#This Row],[товар]]=Товары,Дата)),(Расход[[#This Row],[Столбец1]]="розн")+5)</f>
        <v>3</v>
      </c>
      <c r="I11" s="15">
        <f>IFERROR(Расход[кол-во]*Расход[цена]," ")</f>
        <v>135</v>
      </c>
    </row>
    <row r="12" spans="2:9" x14ac:dyDescent="0.25">
      <c r="B12" s="16">
        <f t="shared" si="1"/>
        <v>11</v>
      </c>
      <c r="C12" s="2">
        <v>41277</v>
      </c>
      <c r="D12" t="s">
        <v>43</v>
      </c>
      <c r="E12" s="1" t="s">
        <v>6</v>
      </c>
      <c r="F12" s="1">
        <v>20</v>
      </c>
      <c r="G12" s="1" t="s">
        <v>26</v>
      </c>
      <c r="H12" s="6">
        <f t="array" ref="H12">INDEX(Прайс[],MATCH(Расход[[#This Row],[дата]],IF(Расход[[#This Row],[товар]]=Товары,Дата)),(Расход[[#This Row],[Столбец1]]="розн")+5)</f>
        <v>11</v>
      </c>
      <c r="I12" s="15">
        <f>IFERROR(Расход[кол-во]*Расход[цена]," ")</f>
        <v>220</v>
      </c>
    </row>
    <row r="13" spans="2:9" x14ac:dyDescent="0.25">
      <c r="B13" s="16">
        <f t="shared" si="1"/>
        <v>12</v>
      </c>
      <c r="C13" s="2">
        <v>41277</v>
      </c>
      <c r="D13" t="s">
        <v>45</v>
      </c>
      <c r="E13" s="1" t="s">
        <v>6</v>
      </c>
      <c r="F13" s="1">
        <v>10</v>
      </c>
      <c r="G13" s="1" t="s">
        <v>12</v>
      </c>
      <c r="H13" s="6">
        <f t="array" ref="H13">INDEX(Прайс[],MATCH(Расход[[#This Row],[дата]],IF(Расход[[#This Row],[товар]]=Товары,Дата)),(Расход[[#This Row],[Столбец1]]="розн")+5)</f>
        <v>6.5</v>
      </c>
      <c r="I13" s="15">
        <f>IFERROR(Расход[кол-во]*Расход[цена]," ")</f>
        <v>65</v>
      </c>
    </row>
    <row r="14" spans="2:9" x14ac:dyDescent="0.25">
      <c r="B14" s="16">
        <f t="shared" si="1"/>
        <v>13</v>
      </c>
      <c r="C14" s="2">
        <v>41277</v>
      </c>
      <c r="D14" t="s">
        <v>53</v>
      </c>
      <c r="E14" s="1" t="s">
        <v>6</v>
      </c>
      <c r="F14" s="1">
        <v>10</v>
      </c>
      <c r="G14" s="1" t="s">
        <v>12</v>
      </c>
      <c r="H14" s="6">
        <f t="array" ref="H14">INDEX(Прайс[],MATCH(Расход[[#This Row],[дата]],IF(Расход[[#This Row],[товар]]=Товары,Дата)),(Расход[[#This Row],[Столбец1]]="розн")+5)</f>
        <v>2.5</v>
      </c>
      <c r="I14" s="15">
        <f>IFERROR(Расход[кол-во]*Расход[цена]," ")</f>
        <v>25</v>
      </c>
    </row>
    <row r="15" spans="2:9" x14ac:dyDescent="0.25">
      <c r="B15" s="16">
        <f t="shared" si="1"/>
        <v>14</v>
      </c>
      <c r="C15" s="2">
        <v>41277</v>
      </c>
      <c r="D15" t="s">
        <v>48</v>
      </c>
      <c r="E15" s="1" t="s">
        <v>6</v>
      </c>
      <c r="F15" s="1">
        <v>10</v>
      </c>
      <c r="G15" s="1" t="s">
        <v>12</v>
      </c>
      <c r="H15" s="6">
        <f t="array" ref="H15">INDEX(Прайс[],MATCH(Расход[[#This Row],[дата]],IF(Расход[[#This Row],[товар]]=Товары,Дата)),(Расход[[#This Row],[Столбец1]]="розн")+5)</f>
        <v>6.5</v>
      </c>
      <c r="I15" s="15">
        <f>IFERROR(Расход[кол-во]*Расход[цена]," ")</f>
        <v>65</v>
      </c>
    </row>
    <row r="16" spans="2:9" x14ac:dyDescent="0.25">
      <c r="B16" s="16">
        <f t="shared" si="1"/>
        <v>15</v>
      </c>
      <c r="C16" s="2">
        <v>41277</v>
      </c>
      <c r="D16" t="s">
        <v>44</v>
      </c>
      <c r="E16" s="1" t="s">
        <v>6</v>
      </c>
      <c r="F16" s="1">
        <v>20</v>
      </c>
      <c r="G16" s="1" t="s">
        <v>12</v>
      </c>
      <c r="H16" s="6">
        <f t="array" ref="H16">INDEX(Прайс[],MATCH(Расход[[#This Row],[дата]],IF(Расход[[#This Row],[товар]]=Товары,Дата)),(Расход[[#This Row],[Столбец1]]="розн")+5)</f>
        <v>18.5</v>
      </c>
      <c r="I16" s="15">
        <f>IFERROR(Расход[кол-во]*Расход[цена]," ")</f>
        <v>370</v>
      </c>
    </row>
    <row r="17" spans="2:9" x14ac:dyDescent="0.25">
      <c r="B17" s="16">
        <f t="shared" ref="B17:B22" si="2">B16+1</f>
        <v>16</v>
      </c>
      <c r="C17" s="2">
        <v>41277</v>
      </c>
      <c r="D17" t="s">
        <v>27</v>
      </c>
      <c r="E17" s="1" t="s">
        <v>6</v>
      </c>
      <c r="F17" s="1">
        <v>30</v>
      </c>
      <c r="G17" s="1" t="s">
        <v>26</v>
      </c>
      <c r="H17" s="6">
        <f t="array" ref="H17">INDEX(Прайс[],MATCH(Расход[[#This Row],[дата]],IF(Расход[[#This Row],[товар]]=Товары,Дата)),(Расход[[#This Row],[Столбец1]]="розн")+5)</f>
        <v>2.9</v>
      </c>
      <c r="I17" s="15">
        <f>IFERROR(Расход[кол-во]*Расход[цена]," ")</f>
        <v>87</v>
      </c>
    </row>
    <row r="18" spans="2:9" x14ac:dyDescent="0.25">
      <c r="B18" s="16">
        <f t="shared" si="2"/>
        <v>17</v>
      </c>
      <c r="C18" s="2">
        <v>41277</v>
      </c>
      <c r="D18" t="s">
        <v>55</v>
      </c>
      <c r="E18" s="1" t="s">
        <v>6</v>
      </c>
      <c r="F18" s="1">
        <v>85</v>
      </c>
      <c r="G18" s="1" t="s">
        <v>26</v>
      </c>
      <c r="H18" s="6">
        <f t="array" ref="H18">INDEX(Прайс[],MATCH(Расход[[#This Row],[дата]],IF(Расход[[#This Row],[товар]]=Товары,Дата)),(Расход[[#This Row],[Столбец1]]="розн")+5)</f>
        <v>2</v>
      </c>
      <c r="I18" s="15">
        <f>IFERROR(Расход[кол-во]*Расход[цена]," ")</f>
        <v>170</v>
      </c>
    </row>
    <row r="19" spans="2:9" x14ac:dyDescent="0.25">
      <c r="B19" s="16">
        <f t="shared" si="2"/>
        <v>18</v>
      </c>
      <c r="C19" s="2">
        <v>41277</v>
      </c>
      <c r="D19" t="s">
        <v>32</v>
      </c>
      <c r="E19" s="1" t="s">
        <v>6</v>
      </c>
      <c r="F19" s="1">
        <v>190</v>
      </c>
      <c r="G19" s="1" t="s">
        <v>26</v>
      </c>
      <c r="H19" s="6">
        <f t="array" ref="H19">INDEX(Прайс[],MATCH(Расход[[#This Row],[дата]],IF(Расход[[#This Row],[товар]]=Товары,Дата)),(Расход[[#This Row],[Столбец1]]="розн")+5)</f>
        <v>3.1111</v>
      </c>
      <c r="I19" s="15">
        <f>IFERROR(Расход[кол-во]*Расход[цена]," ")</f>
        <v>591.10900000000004</v>
      </c>
    </row>
    <row r="20" spans="2:9" x14ac:dyDescent="0.25">
      <c r="B20" s="16">
        <f t="shared" si="2"/>
        <v>19</v>
      </c>
      <c r="C20" s="2">
        <v>41277</v>
      </c>
      <c r="D20" t="s">
        <v>38</v>
      </c>
      <c r="E20" s="1" t="s">
        <v>16</v>
      </c>
      <c r="F20" s="1">
        <v>2</v>
      </c>
      <c r="G20" s="1" t="s">
        <v>26</v>
      </c>
      <c r="H20" s="6">
        <f t="array" ref="H20">INDEX(Прайс[],MATCH(Расход[[#This Row],[дата]],IF(Расход[[#This Row],[товар]]=Товары,Дата)),(Расход[[#This Row],[Столбец1]]="розн")+5)</f>
        <v>55</v>
      </c>
      <c r="I20" s="15">
        <f>IFERROR(Расход[кол-во]*Расход[цена]," ")</f>
        <v>110</v>
      </c>
    </row>
    <row r="21" spans="2:9" x14ac:dyDescent="0.25">
      <c r="B21" s="16">
        <f t="shared" si="2"/>
        <v>20</v>
      </c>
      <c r="C21" s="2">
        <v>41277</v>
      </c>
      <c r="D21" t="s">
        <v>29</v>
      </c>
      <c r="E21" s="1" t="s">
        <v>6</v>
      </c>
      <c r="F21" s="1">
        <v>17</v>
      </c>
      <c r="G21" s="1" t="s">
        <v>26</v>
      </c>
      <c r="H21" s="6">
        <f t="array" ref="H21">INDEX(Прайс[],MATCH(Расход[[#This Row],[дата]],IF(Расход[[#This Row],[товар]]=Товары,Дата)),(Расход[[#This Row],[Столбец1]]="розн")+5)</f>
        <v>3</v>
      </c>
      <c r="I21" s="15">
        <f>IFERROR(Расход[кол-во]*Расход[цена]," ")</f>
        <v>51</v>
      </c>
    </row>
    <row r="22" spans="2:9" x14ac:dyDescent="0.25">
      <c r="B22" s="16">
        <f t="shared" si="2"/>
        <v>21</v>
      </c>
      <c r="C22" s="2">
        <v>41277</v>
      </c>
      <c r="D22" t="s">
        <v>33</v>
      </c>
      <c r="E22" s="1" t="s">
        <v>6</v>
      </c>
      <c r="F22" s="1">
        <v>50</v>
      </c>
      <c r="G22" s="1" t="s">
        <v>26</v>
      </c>
      <c r="H22" s="6">
        <f t="array" ref="H22">INDEX(Прайс[],MATCH(Расход[[#This Row],[дата]],IF(Расход[[#This Row],[товар]]=Товары,Дата)),(Расход[[#This Row],[Столбец1]]="розн")+5)</f>
        <v>3.4</v>
      </c>
      <c r="I22" s="15">
        <f>IFERROR(Расход[кол-во]*Расход[цена]," ")</f>
        <v>170</v>
      </c>
    </row>
    <row r="23" spans="2:9" x14ac:dyDescent="0.25">
      <c r="B23" s="16">
        <f>B22+1</f>
        <v>22</v>
      </c>
      <c r="C23" s="2">
        <v>41280</v>
      </c>
      <c r="D23" t="s">
        <v>20</v>
      </c>
      <c r="E23" s="1" t="s">
        <v>16</v>
      </c>
      <c r="F23" s="1">
        <v>1</v>
      </c>
      <c r="G23" s="1" t="s">
        <v>26</v>
      </c>
      <c r="H23" s="6">
        <f t="array" ref="H23">INDEX(Прайс[],MATCH(Расход[[#This Row],[дата]],IF(Расход[[#This Row],[товар]]=Товары,Дата)),(Расход[[#This Row],[Столбец1]]="розн")+5)</f>
        <v>108</v>
      </c>
      <c r="I23" s="15">
        <f>IFERROR(Расход[кол-во]*Расход[цена]," ")</f>
        <v>108</v>
      </c>
    </row>
    <row r="24" spans="2:9" x14ac:dyDescent="0.25">
      <c r="B24" s="16">
        <f t="shared" ref="B24:B41" si="3">B23+1</f>
        <v>23</v>
      </c>
      <c r="C24" s="2">
        <v>41280</v>
      </c>
      <c r="D24" t="s">
        <v>25</v>
      </c>
      <c r="E24" s="1" t="s">
        <v>16</v>
      </c>
      <c r="F24" s="1">
        <v>3</v>
      </c>
      <c r="G24" s="1" t="s">
        <v>26</v>
      </c>
      <c r="H24" s="6">
        <f t="array" ref="H24">INDEX(Прайс[],MATCH(Расход[[#This Row],[дата]],IF(Расход[[#This Row],[товар]]=Товары,Дата)),(Расход[[#This Row],[Столбец1]]="розн")+5)</f>
        <v>138</v>
      </c>
      <c r="I24" s="15">
        <f>IFERROR(Расход[кол-во]*Расход[цена]," ")</f>
        <v>414</v>
      </c>
    </row>
    <row r="25" spans="2:9" x14ac:dyDescent="0.25">
      <c r="B25" s="16">
        <f t="shared" si="3"/>
        <v>24</v>
      </c>
      <c r="C25" s="2">
        <v>41280</v>
      </c>
      <c r="D25" s="8" t="s">
        <v>39</v>
      </c>
      <c r="E25" s="7" t="s">
        <v>6</v>
      </c>
      <c r="F25" s="7">
        <v>120</v>
      </c>
      <c r="G25" s="7" t="s">
        <v>26</v>
      </c>
      <c r="H25" s="6">
        <f t="array" ref="H25">INDEX(Прайс[],MATCH(Расход[[#This Row],[дата]],IF(Расход[[#This Row],[товар]]=Товары,Дата)),(Расход[[#This Row],[Столбец1]]="розн")+5)</f>
        <v>2.6999999999999997</v>
      </c>
      <c r="I25" s="15">
        <f>IFERROR(Расход[кол-во]*Расход[цена]," ")</f>
        <v>323.99999999999994</v>
      </c>
    </row>
    <row r="26" spans="2:9" x14ac:dyDescent="0.25">
      <c r="B26" s="16">
        <f t="shared" si="3"/>
        <v>25</v>
      </c>
      <c r="C26" s="2">
        <v>41280</v>
      </c>
      <c r="D26" t="s">
        <v>33</v>
      </c>
      <c r="E26" s="1" t="s">
        <v>6</v>
      </c>
      <c r="F26" s="1">
        <v>4</v>
      </c>
      <c r="G26" s="1" t="s">
        <v>26</v>
      </c>
      <c r="H26" s="6">
        <f t="array" ref="H26">INDEX(Прайс[],MATCH(Расход[[#This Row],[дата]],IF(Расход[[#This Row],[товар]]=Товары,Дата)),(Расход[[#This Row],[Столбец1]]="розн")+5)</f>
        <v>4.08</v>
      </c>
      <c r="I26" s="15">
        <f>IFERROR(Расход[кол-во]*Расход[цена]," ")</f>
        <v>16.32</v>
      </c>
    </row>
    <row r="27" spans="2:9" x14ac:dyDescent="0.25">
      <c r="B27" s="16">
        <f t="shared" si="3"/>
        <v>26</v>
      </c>
      <c r="C27" s="2">
        <v>41280</v>
      </c>
      <c r="D27" t="s">
        <v>36</v>
      </c>
      <c r="E27" s="1" t="s">
        <v>6</v>
      </c>
      <c r="F27" s="1">
        <v>6</v>
      </c>
      <c r="G27" s="1" t="s">
        <v>26</v>
      </c>
      <c r="H27" s="6">
        <f t="array" ref="H27">INDEX(Прайс[],MATCH(Расход[[#This Row],[дата]],IF(Расход[[#This Row],[товар]]=Товары,Дата)),(Расход[[#This Row],[Столбец1]]="розн")+5)</f>
        <v>4.5599999999999996</v>
      </c>
      <c r="I27" s="15">
        <f>IFERROR(Расход[кол-во]*Расход[цена]," ")</f>
        <v>27.36</v>
      </c>
    </row>
    <row r="28" spans="2:9" x14ac:dyDescent="0.25">
      <c r="B28" s="16">
        <f t="shared" si="3"/>
        <v>27</v>
      </c>
      <c r="C28" s="2">
        <v>41280</v>
      </c>
      <c r="D28" t="s">
        <v>38</v>
      </c>
      <c r="E28" s="1" t="s">
        <v>16</v>
      </c>
      <c r="F28" s="1">
        <v>1</v>
      </c>
      <c r="G28" s="1" t="s">
        <v>26</v>
      </c>
      <c r="H28" s="6">
        <f t="array" ref="H28">INDEX(Прайс[],MATCH(Расход[[#This Row],[дата]],IF(Расход[[#This Row],[товар]]=Товары,Дата)),(Расход[[#This Row],[Столбец1]]="розн")+5)</f>
        <v>66</v>
      </c>
      <c r="I28" s="15">
        <f>IFERROR(Расход[кол-во]*Расход[цена]," ")</f>
        <v>66</v>
      </c>
    </row>
    <row r="29" spans="2:9" x14ac:dyDescent="0.25">
      <c r="B29" s="16">
        <f t="shared" si="3"/>
        <v>28</v>
      </c>
      <c r="C29" s="2">
        <v>41280</v>
      </c>
      <c r="D29" t="s">
        <v>28</v>
      </c>
      <c r="E29" s="1" t="s">
        <v>6</v>
      </c>
      <c r="F29" s="1">
        <v>65</v>
      </c>
      <c r="G29" s="1" t="s">
        <v>26</v>
      </c>
      <c r="H29" s="6">
        <f t="array" ref="H29">INDEX(Прайс[],MATCH(Расход[[#This Row],[дата]],IF(Расход[[#This Row],[товар]]=Товары,Дата)),(Расход[[#This Row],[Столбец1]]="розн")+5)</f>
        <v>3.48</v>
      </c>
      <c r="I29" s="15">
        <f>IFERROR(Расход[кол-во]*Расход[цена]," ")</f>
        <v>226.2</v>
      </c>
    </row>
    <row r="30" spans="2:9" x14ac:dyDescent="0.25">
      <c r="B30" s="16">
        <f t="shared" si="3"/>
        <v>29</v>
      </c>
      <c r="C30" s="2">
        <v>41280</v>
      </c>
      <c r="D30" t="s">
        <v>46</v>
      </c>
      <c r="E30" s="1" t="s">
        <v>16</v>
      </c>
      <c r="F30" s="1">
        <v>2</v>
      </c>
      <c r="G30" s="1" t="s">
        <v>26</v>
      </c>
      <c r="H30" s="6">
        <f t="array" ref="H30">INDEX(Прайс[],MATCH(Расход[[#This Row],[дата]],IF(Расход[[#This Row],[товар]]=Товары,Дата)),(Расход[[#This Row],[Столбец1]]="розн")+5)</f>
        <v>66</v>
      </c>
      <c r="I30" s="15">
        <f>IFERROR(Расход[кол-во]*Расход[цена]," ")</f>
        <v>132</v>
      </c>
    </row>
    <row r="31" spans="2:9" x14ac:dyDescent="0.25">
      <c r="B31" s="16">
        <f t="shared" si="3"/>
        <v>30</v>
      </c>
      <c r="C31" s="2">
        <v>41280</v>
      </c>
      <c r="D31" t="s">
        <v>27</v>
      </c>
      <c r="E31" s="1" t="s">
        <v>6</v>
      </c>
      <c r="F31" s="1">
        <v>171</v>
      </c>
      <c r="G31" s="1" t="s">
        <v>26</v>
      </c>
      <c r="H31" s="6">
        <f t="array" ref="H31">INDEX(Прайс[],MATCH(Расход[[#This Row],[дата]],IF(Расход[[#This Row],[товар]]=Товары,Дата)),(Расход[[#This Row],[Столбец1]]="розн")+5)</f>
        <v>3.48</v>
      </c>
      <c r="I31" s="15">
        <f>IFERROR(Расход[кол-во]*Расход[цена]," ")</f>
        <v>595.08000000000004</v>
      </c>
    </row>
    <row r="32" spans="2:9" x14ac:dyDescent="0.25">
      <c r="B32" s="16">
        <f t="shared" si="3"/>
        <v>31</v>
      </c>
      <c r="C32" s="2">
        <v>41280</v>
      </c>
      <c r="D32" t="s">
        <v>29</v>
      </c>
      <c r="E32" s="1" t="s">
        <v>6</v>
      </c>
      <c r="F32" s="1">
        <v>45</v>
      </c>
      <c r="G32" s="1" t="s">
        <v>26</v>
      </c>
      <c r="H32" s="6">
        <f t="array" ref="H32">INDEX(Прайс[],MATCH(Расход[[#This Row],[дата]],IF(Расход[[#This Row],[товар]]=Товары,Дата)),(Расход[[#This Row],[Столбец1]]="розн")+5)</f>
        <v>3.5999999999999996</v>
      </c>
      <c r="I32" s="15">
        <f>IFERROR(Расход[кол-во]*Расход[цена]," ")</f>
        <v>161.99999999999997</v>
      </c>
    </row>
    <row r="33" spans="2:9" x14ac:dyDescent="0.25">
      <c r="B33" s="16">
        <f t="shared" si="3"/>
        <v>32</v>
      </c>
      <c r="C33" s="2">
        <v>41280</v>
      </c>
      <c r="D33" t="s">
        <v>43</v>
      </c>
      <c r="E33" s="1" t="s">
        <v>6</v>
      </c>
      <c r="F33" s="1">
        <v>20</v>
      </c>
      <c r="G33" s="1" t="s">
        <v>26</v>
      </c>
      <c r="H33" s="6">
        <f t="array" ref="H33">INDEX(Прайс[],MATCH(Расход[[#This Row],[дата]],IF(Расход[[#This Row],[товар]]=Товары,Дата)),(Расход[[#This Row],[Столбец1]]="розн")+5)</f>
        <v>13.2</v>
      </c>
      <c r="I33" s="15">
        <f>IFERROR(Расход[кол-во]*Расход[цена]," ")</f>
        <v>264</v>
      </c>
    </row>
    <row r="34" spans="2:9" x14ac:dyDescent="0.25">
      <c r="B34" s="16">
        <f t="shared" si="3"/>
        <v>33</v>
      </c>
      <c r="C34" s="2">
        <v>41280</v>
      </c>
      <c r="D34" t="s">
        <v>45</v>
      </c>
      <c r="E34" s="1" t="s">
        <v>6</v>
      </c>
      <c r="F34" s="1">
        <v>10</v>
      </c>
      <c r="G34" s="1" t="s">
        <v>12</v>
      </c>
      <c r="H34" s="6">
        <f t="array" ref="H34">INDEX(Прайс[],MATCH(Расход[[#This Row],[дата]],IF(Расход[[#This Row],[товар]]=Товары,Дата)),(Расход[[#This Row],[Столбец1]]="розн")+5)</f>
        <v>7.8</v>
      </c>
      <c r="I34" s="15">
        <f>IFERROR(Расход[кол-во]*Расход[цена]," ")</f>
        <v>78</v>
      </c>
    </row>
    <row r="35" spans="2:9" x14ac:dyDescent="0.25">
      <c r="B35" s="16">
        <f t="shared" si="3"/>
        <v>34</v>
      </c>
      <c r="C35" s="2">
        <v>41280</v>
      </c>
      <c r="D35" t="s">
        <v>53</v>
      </c>
      <c r="E35" s="1" t="s">
        <v>6</v>
      </c>
      <c r="F35" s="1">
        <v>10</v>
      </c>
      <c r="G35" s="1" t="s">
        <v>12</v>
      </c>
      <c r="H35" s="6">
        <f t="array" ref="H35">INDEX(Прайс[],MATCH(Расход[[#This Row],[дата]],IF(Расход[[#This Row],[товар]]=Товары,Дата)),(Расход[[#This Row],[Столбец1]]="розн")+5)</f>
        <v>3</v>
      </c>
      <c r="I35" s="15">
        <f>IFERROR(Расход[кол-во]*Расход[цена]," ")</f>
        <v>30</v>
      </c>
    </row>
    <row r="36" spans="2:9" x14ac:dyDescent="0.25">
      <c r="B36" s="16">
        <f t="shared" si="3"/>
        <v>35</v>
      </c>
      <c r="C36" s="2">
        <v>41280</v>
      </c>
      <c r="D36" t="s">
        <v>48</v>
      </c>
      <c r="E36" s="1" t="s">
        <v>6</v>
      </c>
      <c r="F36" s="1">
        <v>10</v>
      </c>
      <c r="G36" s="1" t="s">
        <v>12</v>
      </c>
      <c r="H36" s="6">
        <f t="array" ref="H36">INDEX(Прайс[],MATCH(Расход[[#This Row],[дата]],IF(Расход[[#This Row],[товар]]=Товары,Дата)),(Расход[[#This Row],[Столбец1]]="розн")+5)</f>
        <v>7.8</v>
      </c>
      <c r="I36" s="15">
        <f>IFERROR(Расход[кол-во]*Расход[цена]," ")</f>
        <v>78</v>
      </c>
    </row>
    <row r="37" spans="2:9" x14ac:dyDescent="0.25">
      <c r="B37" s="16">
        <f t="shared" si="3"/>
        <v>36</v>
      </c>
      <c r="C37" s="2">
        <v>41280</v>
      </c>
      <c r="D37" t="s">
        <v>44</v>
      </c>
      <c r="E37" s="1" t="s">
        <v>6</v>
      </c>
      <c r="F37" s="1">
        <v>20</v>
      </c>
      <c r="G37" s="1" t="s">
        <v>12</v>
      </c>
      <c r="H37" s="6">
        <f t="array" ref="H37">INDEX(Прайс[],MATCH(Расход[[#This Row],[дата]],IF(Расход[[#This Row],[товар]]=Товары,Дата)),(Расход[[#This Row],[Столбец1]]="розн")+5)</f>
        <v>22.2</v>
      </c>
      <c r="I37" s="15">
        <f>IFERROR(Расход[кол-во]*Расход[цена]," ")</f>
        <v>444</v>
      </c>
    </row>
    <row r="38" spans="2:9" x14ac:dyDescent="0.25">
      <c r="B38" s="16">
        <f t="shared" si="3"/>
        <v>37</v>
      </c>
      <c r="C38" s="2">
        <v>41280</v>
      </c>
      <c r="D38" t="s">
        <v>27</v>
      </c>
      <c r="E38" s="1" t="s">
        <v>6</v>
      </c>
      <c r="F38" s="1">
        <v>30</v>
      </c>
      <c r="G38" s="1" t="s">
        <v>26</v>
      </c>
      <c r="H38" s="6">
        <f t="array" ref="H38">INDEX(Прайс[],MATCH(Расход[[#This Row],[дата]],IF(Расход[[#This Row],[товар]]=Товары,Дата)),(Расход[[#This Row],[Столбец1]]="розн")+5)</f>
        <v>3.48</v>
      </c>
      <c r="I38" s="15">
        <f>IFERROR(Расход[кол-во]*Расход[цена]," ")</f>
        <v>104.4</v>
      </c>
    </row>
    <row r="39" spans="2:9" x14ac:dyDescent="0.25">
      <c r="B39" s="16">
        <f t="shared" si="3"/>
        <v>38</v>
      </c>
      <c r="C39" s="2">
        <v>41280</v>
      </c>
      <c r="D39" t="s">
        <v>55</v>
      </c>
      <c r="E39" s="1" t="s">
        <v>6</v>
      </c>
      <c r="F39" s="1">
        <v>85</v>
      </c>
      <c r="G39" s="1" t="s">
        <v>26</v>
      </c>
      <c r="H39" s="6">
        <f t="array" ref="H39">INDEX(Прайс[],MATCH(Расход[[#This Row],[дата]],IF(Расход[[#This Row],[товар]]=Товары,Дата)),(Расход[[#This Row],[Столбец1]]="розн")+5)</f>
        <v>2.4</v>
      </c>
      <c r="I39" s="15">
        <f>IFERROR(Расход[кол-во]*Расход[цена]," ")</f>
        <v>204</v>
      </c>
    </row>
    <row r="40" spans="2:9" x14ac:dyDescent="0.25">
      <c r="B40" s="16">
        <f t="shared" si="3"/>
        <v>39</v>
      </c>
      <c r="C40" s="2">
        <v>41280</v>
      </c>
      <c r="D40" t="s">
        <v>32</v>
      </c>
      <c r="E40" s="1" t="s">
        <v>6</v>
      </c>
      <c r="F40" s="1">
        <v>190</v>
      </c>
      <c r="G40" s="1" t="s">
        <v>26</v>
      </c>
      <c r="H40" s="6">
        <f t="array" ref="H40">INDEX(Прайс[],MATCH(Расход[[#This Row],[дата]],IF(Расход[[#This Row],[товар]]=Товары,Дата)),(Расход[[#This Row],[Столбец1]]="розн")+5)</f>
        <v>3.73332</v>
      </c>
      <c r="I40" s="15">
        <f>IFERROR(Расход[кол-во]*Расход[цена]," ")</f>
        <v>709.33079999999995</v>
      </c>
    </row>
    <row r="41" spans="2:9" x14ac:dyDescent="0.25">
      <c r="B41" s="16">
        <f t="shared" si="3"/>
        <v>40</v>
      </c>
      <c r="C41" s="2">
        <v>41280</v>
      </c>
      <c r="D41" t="s">
        <v>38</v>
      </c>
      <c r="E41" s="1" t="s">
        <v>16</v>
      </c>
      <c r="F41" s="1">
        <v>2</v>
      </c>
      <c r="G41" s="1" t="s">
        <v>26</v>
      </c>
      <c r="H41" s="6">
        <f t="array" ref="H41">INDEX(Прайс[],MATCH(Расход[[#This Row],[дата]],IF(Расход[[#This Row],[товар]]=Товары,Дата)),(Расход[[#This Row],[Столбец1]]="розн")+5)</f>
        <v>66</v>
      </c>
      <c r="I41" s="15">
        <f>IFERROR(Расход[кол-во]*Расход[цена]," ")</f>
        <v>132</v>
      </c>
    </row>
    <row r="42" spans="2:9" x14ac:dyDescent="0.25">
      <c r="B42" s="16">
        <f t="shared" ref="B42:B43" si="4">B41+1</f>
        <v>41</v>
      </c>
      <c r="C42" s="2">
        <v>41280</v>
      </c>
      <c r="D42" t="s">
        <v>29</v>
      </c>
      <c r="E42" s="1" t="s">
        <v>6</v>
      </c>
      <c r="F42" s="1">
        <v>17</v>
      </c>
      <c r="G42" s="1" t="s">
        <v>26</v>
      </c>
      <c r="H42" s="6">
        <f t="array" ref="H42">INDEX(Прайс[],MATCH(Расход[[#This Row],[дата]],IF(Расход[[#This Row],[товар]]=Товары,Дата)),(Расход[[#This Row],[Столбец1]]="розн")+5)</f>
        <v>3.5999999999999996</v>
      </c>
      <c r="I42" s="15">
        <f>IFERROR(Расход[кол-во]*Расход[цена]," ")</f>
        <v>61.199999999999996</v>
      </c>
    </row>
    <row r="43" spans="2:9" x14ac:dyDescent="0.25">
      <c r="B43" s="16">
        <f t="shared" si="4"/>
        <v>42</v>
      </c>
      <c r="C43" s="2">
        <v>41280</v>
      </c>
      <c r="D43" t="s">
        <v>33</v>
      </c>
      <c r="E43" s="1" t="s">
        <v>6</v>
      </c>
      <c r="F43" s="1">
        <v>50</v>
      </c>
      <c r="G43" s="1" t="s">
        <v>26</v>
      </c>
      <c r="H43" s="6">
        <f t="array" ref="H43">INDEX(Прайс[],MATCH(Расход[[#This Row],[дата]],IF(Расход[[#This Row],[товар]]=Товары,Дата)),(Расход[[#This Row],[Столбец1]]="розн")+5)</f>
        <v>4.08</v>
      </c>
      <c r="I43" s="15">
        <f>IFERROR(Расход[кол-во]*Расход[цена]," ")</f>
        <v>204</v>
      </c>
    </row>
  </sheetData>
  <dataValidations count="3">
    <dataValidation type="list" allowBlank="1" showInputMessage="1" showErrorMessage="1" sqref="D2:D43">
      <formula1>Товары</formula1>
    </dataValidation>
    <dataValidation type="list" allowBlank="1" showInputMessage="1" showErrorMessage="1" sqref="E2:E43">
      <formula1>изм.</formula1>
    </dataValidation>
    <dataValidation type="list" allowBlank="1" showInputMessage="1" showErrorMessage="1" sqref="G2:G43">
      <formula1>опт</formula1>
    </dataValidation>
  </dataValidations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72"/>
  <sheetViews>
    <sheetView topLeftCell="A10" workbookViewId="0">
      <selection activeCell="I20" sqref="I20"/>
    </sheetView>
  </sheetViews>
  <sheetFormatPr defaultRowHeight="15" x14ac:dyDescent="0.25"/>
  <cols>
    <col min="1" max="1" width="7.5703125" style="8" bestFit="1" customWidth="1"/>
    <col min="2" max="2" width="36" style="8" customWidth="1"/>
    <col min="3" max="3" width="9.42578125" style="7" customWidth="1"/>
    <col min="4" max="4" width="9.5703125" style="8" bestFit="1" customWidth="1"/>
    <col min="5" max="5" width="10.85546875" style="8" customWidth="1"/>
    <col min="6" max="6" width="11.140625" style="8" customWidth="1"/>
    <col min="7" max="8" width="9.140625" style="8"/>
    <col min="9" max="9" width="12.42578125" style="8" customWidth="1"/>
    <col min="10" max="10" width="11.140625" style="8" customWidth="1"/>
    <col min="11" max="11" width="9.140625" style="8"/>
    <col min="12" max="12" width="24.7109375" style="8" bestFit="1" customWidth="1"/>
    <col min="13" max="16384" width="9.140625" style="8"/>
  </cols>
  <sheetData>
    <row r="1" spans="1:10" ht="21.75" customHeight="1" thickBot="1" x14ac:dyDescent="0.3">
      <c r="I1" s="10"/>
    </row>
    <row r="2" spans="1:10" x14ac:dyDescent="0.25">
      <c r="A2" s="8" t="s">
        <v>56</v>
      </c>
      <c r="B2" s="8" t="s">
        <v>7</v>
      </c>
      <c r="C2" s="7" t="s">
        <v>5</v>
      </c>
      <c r="D2" s="8" t="s">
        <v>9</v>
      </c>
      <c r="E2" s="8" t="s">
        <v>12</v>
      </c>
      <c r="F2" s="8" t="s">
        <v>10</v>
      </c>
      <c r="I2" s="11" t="s">
        <v>13</v>
      </c>
      <c r="J2" s="12" t="s">
        <v>14</v>
      </c>
    </row>
    <row r="3" spans="1:10" ht="15.75" thickBot="1" x14ac:dyDescent="0.3">
      <c r="A3" s="17">
        <v>41275</v>
      </c>
      <c r="B3" s="8" t="s">
        <v>47</v>
      </c>
      <c r="D3" s="9"/>
      <c r="E3" s="5">
        <v>60</v>
      </c>
      <c r="F3" s="5">
        <v>65</v>
      </c>
      <c r="I3" s="13"/>
      <c r="J3" s="14"/>
    </row>
    <row r="4" spans="1:10" x14ac:dyDescent="0.25">
      <c r="A4" s="17">
        <v>41275</v>
      </c>
      <c r="B4" s="8" t="s">
        <v>31</v>
      </c>
      <c r="D4" s="9"/>
      <c r="E4" s="5">
        <f t="shared" ref="E4:E17" si="0">D4+(D4*$I$3)</f>
        <v>0</v>
      </c>
      <c r="F4" s="5">
        <f>Прайс[[#This Row],[закуп]]+(Прайс[[#This Row],[закуп]]*$J$3)</f>
        <v>0</v>
      </c>
    </row>
    <row r="5" spans="1:10" x14ac:dyDescent="0.25">
      <c r="A5" s="17">
        <v>41275</v>
      </c>
      <c r="B5" s="8" t="s">
        <v>32</v>
      </c>
      <c r="D5" s="9"/>
      <c r="E5" s="5">
        <v>0</v>
      </c>
      <c r="F5" s="5">
        <v>3.1111</v>
      </c>
    </row>
    <row r="6" spans="1:10" x14ac:dyDescent="0.25">
      <c r="A6" s="17">
        <v>41275</v>
      </c>
      <c r="B6" s="8" t="s">
        <v>41</v>
      </c>
      <c r="D6" s="9"/>
      <c r="E6" s="5">
        <v>50</v>
      </c>
      <c r="F6" s="5">
        <v>45</v>
      </c>
    </row>
    <row r="7" spans="1:10" x14ac:dyDescent="0.25">
      <c r="A7" s="17">
        <v>41275</v>
      </c>
      <c r="B7" s="8" t="s">
        <v>45</v>
      </c>
      <c r="D7" s="9"/>
      <c r="E7" s="5">
        <v>6.5</v>
      </c>
      <c r="F7" s="5">
        <v>7</v>
      </c>
    </row>
    <row r="8" spans="1:10" x14ac:dyDescent="0.25">
      <c r="A8" s="17">
        <v>41275</v>
      </c>
      <c r="B8" s="8" t="s">
        <v>35</v>
      </c>
      <c r="D8" s="9"/>
      <c r="E8" s="5">
        <f t="shared" si="0"/>
        <v>0</v>
      </c>
      <c r="F8" s="5">
        <f>Прайс[[#This Row],[закуп]]+(Прайс[[#This Row],[закуп]]*$J$3)</f>
        <v>0</v>
      </c>
    </row>
    <row r="9" spans="1:10" x14ac:dyDescent="0.25">
      <c r="A9" s="17">
        <v>41275</v>
      </c>
      <c r="B9" s="8" t="s">
        <v>33</v>
      </c>
      <c r="D9" s="9"/>
      <c r="E9" s="5">
        <f t="shared" si="0"/>
        <v>0</v>
      </c>
      <c r="F9" s="5">
        <v>3.4</v>
      </c>
    </row>
    <row r="10" spans="1:10" x14ac:dyDescent="0.25">
      <c r="A10" s="17">
        <v>41276</v>
      </c>
      <c r="B10" s="8" t="s">
        <v>37</v>
      </c>
      <c r="D10" s="9"/>
      <c r="E10" s="5">
        <f t="shared" si="0"/>
        <v>0</v>
      </c>
      <c r="F10" s="5">
        <f>Прайс[[#This Row],[закуп]]+(Прайс[[#This Row],[закуп]]*$J$3)</f>
        <v>0</v>
      </c>
    </row>
    <row r="11" spans="1:10" x14ac:dyDescent="0.25">
      <c r="A11" s="17">
        <v>41276</v>
      </c>
      <c r="B11" s="8" t="s">
        <v>36</v>
      </c>
      <c r="D11" s="9"/>
      <c r="E11" s="5">
        <f t="shared" si="0"/>
        <v>0</v>
      </c>
      <c r="F11" s="5">
        <v>3.8</v>
      </c>
    </row>
    <row r="12" spans="1:10" x14ac:dyDescent="0.25">
      <c r="A12" s="17">
        <v>41276</v>
      </c>
      <c r="B12" s="8" t="s">
        <v>34</v>
      </c>
      <c r="D12" s="9"/>
      <c r="E12" s="5">
        <f t="shared" si="0"/>
        <v>0</v>
      </c>
      <c r="F12" s="5">
        <f>Прайс[[#This Row],[закуп]]+(Прайс[[#This Row],[закуп]]*$J$3)</f>
        <v>0</v>
      </c>
    </row>
    <row r="13" spans="1:10" x14ac:dyDescent="0.25">
      <c r="A13" s="17">
        <v>41276</v>
      </c>
      <c r="B13" s="8" t="s">
        <v>29</v>
      </c>
      <c r="D13" s="9"/>
      <c r="E13" s="5">
        <f t="shared" si="0"/>
        <v>0</v>
      </c>
      <c r="F13" s="5">
        <v>3</v>
      </c>
    </row>
    <row r="14" spans="1:10" x14ac:dyDescent="0.25">
      <c r="A14" s="17">
        <v>41276</v>
      </c>
      <c r="B14" s="8" t="s">
        <v>28</v>
      </c>
      <c r="D14" s="9"/>
      <c r="E14" s="5">
        <f t="shared" si="0"/>
        <v>0</v>
      </c>
      <c r="F14" s="5">
        <v>2.9</v>
      </c>
    </row>
    <row r="15" spans="1:10" x14ac:dyDescent="0.25">
      <c r="A15" s="17">
        <v>41276</v>
      </c>
      <c r="B15" s="8" t="s">
        <v>42</v>
      </c>
      <c r="D15" s="9"/>
      <c r="E15" s="5">
        <f t="shared" si="0"/>
        <v>0</v>
      </c>
      <c r="F15" s="5">
        <f>Прайс[[#This Row],[закуп]]+(Прайс[[#This Row],[закуп]]*$J$3)</f>
        <v>0</v>
      </c>
    </row>
    <row r="16" spans="1:10" x14ac:dyDescent="0.25">
      <c r="A16" s="17">
        <v>41276</v>
      </c>
      <c r="B16" s="8" t="s">
        <v>38</v>
      </c>
      <c r="D16" s="9"/>
      <c r="E16" s="5">
        <v>0</v>
      </c>
      <c r="F16" s="5">
        <v>55</v>
      </c>
    </row>
    <row r="17" spans="1:6" x14ac:dyDescent="0.25">
      <c r="A17" s="17">
        <v>41276</v>
      </c>
      <c r="B17" s="8" t="s">
        <v>39</v>
      </c>
      <c r="D17" s="9"/>
      <c r="E17" s="5">
        <f t="shared" si="0"/>
        <v>0</v>
      </c>
      <c r="F17" s="5">
        <v>2.25</v>
      </c>
    </row>
    <row r="18" spans="1:6" x14ac:dyDescent="0.25">
      <c r="A18" s="17">
        <v>41276</v>
      </c>
      <c r="B18" s="8" t="s">
        <v>21</v>
      </c>
      <c r="D18" s="9"/>
      <c r="E18" s="5">
        <v>33</v>
      </c>
      <c r="F18" s="5">
        <v>37</v>
      </c>
    </row>
    <row r="19" spans="1:6" x14ac:dyDescent="0.25">
      <c r="A19" s="17">
        <v>41276</v>
      </c>
      <c r="B19" s="8" t="s">
        <v>20</v>
      </c>
      <c r="D19" s="9"/>
      <c r="E19" s="5">
        <v>83.75</v>
      </c>
      <c r="F19" s="5">
        <v>90</v>
      </c>
    </row>
    <row r="20" spans="1:6" x14ac:dyDescent="0.25">
      <c r="A20" s="17">
        <v>41276</v>
      </c>
      <c r="B20" s="8" t="s">
        <v>22</v>
      </c>
      <c r="D20" s="9"/>
      <c r="E20" s="5">
        <v>0</v>
      </c>
      <c r="F20" s="5">
        <v>145</v>
      </c>
    </row>
    <row r="21" spans="1:6" x14ac:dyDescent="0.25">
      <c r="A21" s="17">
        <v>41276</v>
      </c>
      <c r="B21" s="8" t="s">
        <v>17</v>
      </c>
      <c r="D21" s="9"/>
      <c r="E21" s="5">
        <v>0</v>
      </c>
      <c r="F21" s="5">
        <v>50</v>
      </c>
    </row>
    <row r="22" spans="1:6" x14ac:dyDescent="0.25">
      <c r="A22" s="17">
        <v>41276</v>
      </c>
      <c r="B22" s="8" t="s">
        <v>15</v>
      </c>
      <c r="D22" s="9"/>
      <c r="E22" s="5">
        <v>107.5</v>
      </c>
      <c r="F22" s="5">
        <v>115</v>
      </c>
    </row>
    <row r="23" spans="1:6" x14ac:dyDescent="0.25">
      <c r="A23" s="17">
        <v>41276</v>
      </c>
      <c r="B23" s="8" t="s">
        <v>23</v>
      </c>
      <c r="D23" s="9"/>
      <c r="E23" s="5">
        <v>0</v>
      </c>
      <c r="F23" s="5">
        <v>135</v>
      </c>
    </row>
    <row r="24" spans="1:6" x14ac:dyDescent="0.25">
      <c r="A24" s="17">
        <v>41277</v>
      </c>
      <c r="B24" s="8" t="s">
        <v>24</v>
      </c>
      <c r="D24" s="9"/>
      <c r="E24" s="5">
        <v>0</v>
      </c>
      <c r="F24" s="5">
        <v>125</v>
      </c>
    </row>
    <row r="25" spans="1:6" x14ac:dyDescent="0.25">
      <c r="A25" s="17">
        <v>41277</v>
      </c>
      <c r="B25" s="8" t="s">
        <v>25</v>
      </c>
      <c r="D25" s="9"/>
      <c r="E25" s="5">
        <v>109.5</v>
      </c>
      <c r="F25" s="5">
        <v>115</v>
      </c>
    </row>
    <row r="26" spans="1:6" x14ac:dyDescent="0.25">
      <c r="A26" s="17">
        <v>41277</v>
      </c>
      <c r="B26" s="8" t="s">
        <v>18</v>
      </c>
      <c r="D26" s="9"/>
      <c r="E26" s="5">
        <v>92.5</v>
      </c>
      <c r="F26" s="5">
        <v>95</v>
      </c>
    </row>
    <row r="27" spans="1:6" x14ac:dyDescent="0.25">
      <c r="A27" s="17">
        <v>41277</v>
      </c>
      <c r="B27" s="8" t="s">
        <v>19</v>
      </c>
      <c r="D27" s="9"/>
      <c r="E27" s="5">
        <v>90</v>
      </c>
      <c r="F27" s="5">
        <v>95</v>
      </c>
    </row>
    <row r="28" spans="1:6" x14ac:dyDescent="0.25">
      <c r="A28" s="17">
        <v>41277</v>
      </c>
      <c r="B28" s="8" t="s">
        <v>46</v>
      </c>
      <c r="D28" s="9"/>
      <c r="E28" s="5">
        <v>47</v>
      </c>
      <c r="F28" s="5">
        <v>55</v>
      </c>
    </row>
    <row r="29" spans="1:6" x14ac:dyDescent="0.25">
      <c r="A29" s="17">
        <v>41277</v>
      </c>
      <c r="B29" s="8" t="s">
        <v>40</v>
      </c>
      <c r="D29" s="9"/>
      <c r="E29" s="5">
        <v>2.2000000000000002</v>
      </c>
      <c r="F29" s="5">
        <v>2.2000000000000002</v>
      </c>
    </row>
    <row r="30" spans="1:6" x14ac:dyDescent="0.25">
      <c r="A30" s="17">
        <v>41277</v>
      </c>
      <c r="B30" s="8" t="s">
        <v>27</v>
      </c>
      <c r="D30" s="9"/>
      <c r="E30" s="5">
        <v>2.9</v>
      </c>
      <c r="F30" s="5">
        <v>2.9</v>
      </c>
    </row>
    <row r="31" spans="1:6" x14ac:dyDescent="0.25">
      <c r="A31" s="17">
        <v>41277</v>
      </c>
      <c r="B31" s="8" t="s">
        <v>43</v>
      </c>
      <c r="D31" s="9"/>
      <c r="E31" s="5">
        <v>10</v>
      </c>
      <c r="F31" s="5">
        <v>11</v>
      </c>
    </row>
    <row r="32" spans="1:6" x14ac:dyDescent="0.25">
      <c r="A32" s="17">
        <v>41277</v>
      </c>
      <c r="B32" s="8" t="s">
        <v>44</v>
      </c>
      <c r="D32" s="9"/>
      <c r="E32" s="5">
        <v>18.5</v>
      </c>
      <c r="F32" s="5">
        <v>20</v>
      </c>
    </row>
    <row r="33" spans="1:6" x14ac:dyDescent="0.25">
      <c r="A33" s="17">
        <v>41277</v>
      </c>
      <c r="B33" s="8" t="s">
        <v>48</v>
      </c>
      <c r="D33" s="9"/>
      <c r="E33" s="5">
        <v>6.5</v>
      </c>
      <c r="F33" s="5">
        <v>7</v>
      </c>
    </row>
    <row r="34" spans="1:6" x14ac:dyDescent="0.25">
      <c r="A34" s="17">
        <v>41277</v>
      </c>
      <c r="B34" s="8" t="s">
        <v>30</v>
      </c>
      <c r="D34" s="9"/>
      <c r="E34" s="5">
        <f t="shared" ref="E34" si="1">D34+(D34*$I$3)</f>
        <v>0</v>
      </c>
      <c r="F34" s="5">
        <f>Прайс[[#This Row],[закуп]]+(Прайс[[#This Row],[закуп]]*$J$3)</f>
        <v>0</v>
      </c>
    </row>
    <row r="35" spans="1:6" x14ac:dyDescent="0.25">
      <c r="A35" s="17">
        <v>41277</v>
      </c>
      <c r="B35" s="8" t="s">
        <v>53</v>
      </c>
      <c r="D35" s="9"/>
      <c r="E35" s="5">
        <v>2.5</v>
      </c>
      <c r="F35" s="5">
        <v>3</v>
      </c>
    </row>
    <row r="36" spans="1:6" x14ac:dyDescent="0.25">
      <c r="A36" s="17">
        <v>41277</v>
      </c>
      <c r="B36" s="8" t="s">
        <v>54</v>
      </c>
      <c r="D36" s="9"/>
      <c r="E36" s="5">
        <f>D36+(D36*$I$3)</f>
        <v>0</v>
      </c>
      <c r="F36" s="5">
        <v>3</v>
      </c>
    </row>
    <row r="37" spans="1:6" x14ac:dyDescent="0.25">
      <c r="A37" s="17">
        <v>41277</v>
      </c>
      <c r="B37" s="8" t="s">
        <v>55</v>
      </c>
      <c r="D37" s="9"/>
      <c r="E37" s="5">
        <f>D37+(D37*$I$3)</f>
        <v>0</v>
      </c>
      <c r="F37" s="5">
        <v>2</v>
      </c>
    </row>
    <row r="38" spans="1:6" x14ac:dyDescent="0.25">
      <c r="A38" s="17">
        <v>41278</v>
      </c>
      <c r="B38" s="8" t="s">
        <v>47</v>
      </c>
      <c r="D38" s="9"/>
      <c r="E38" s="5">
        <v>72</v>
      </c>
      <c r="F38" s="5">
        <v>78</v>
      </c>
    </row>
    <row r="39" spans="1:6" x14ac:dyDescent="0.25">
      <c r="A39" s="17">
        <v>41278</v>
      </c>
      <c r="B39" s="8" t="s">
        <v>31</v>
      </c>
      <c r="D39" s="9"/>
      <c r="E39" s="5">
        <f>(D39+(D39*$I$3))*1.2</f>
        <v>0</v>
      </c>
      <c r="F39" s="5">
        <f>(Прайс[[#This Row],[закуп]]+(Прайс[[#This Row],[закуп]]*$J$3))*1.2</f>
        <v>0</v>
      </c>
    </row>
    <row r="40" spans="1:6" x14ac:dyDescent="0.25">
      <c r="A40" s="17">
        <v>41278</v>
      </c>
      <c r="B40" s="8" t="s">
        <v>32</v>
      </c>
      <c r="D40" s="9"/>
      <c r="E40" s="5">
        <v>0</v>
      </c>
      <c r="F40" s="5">
        <v>3.73332</v>
      </c>
    </row>
    <row r="41" spans="1:6" x14ac:dyDescent="0.25">
      <c r="A41" s="17">
        <v>41278</v>
      </c>
      <c r="B41" s="8" t="s">
        <v>41</v>
      </c>
      <c r="D41" s="9"/>
      <c r="E41" s="5">
        <v>60</v>
      </c>
      <c r="F41" s="5">
        <v>54</v>
      </c>
    </row>
    <row r="42" spans="1:6" x14ac:dyDescent="0.25">
      <c r="A42" s="17">
        <v>41278</v>
      </c>
      <c r="B42" s="8" t="s">
        <v>45</v>
      </c>
      <c r="D42" s="9"/>
      <c r="E42" s="5">
        <v>7.8</v>
      </c>
      <c r="F42" s="5">
        <v>8.4</v>
      </c>
    </row>
    <row r="43" spans="1:6" x14ac:dyDescent="0.25">
      <c r="A43" s="17">
        <v>41278</v>
      </c>
      <c r="B43" s="8" t="s">
        <v>35</v>
      </c>
      <c r="D43" s="9"/>
      <c r="E43" s="5">
        <f>(D43+(D43*$I$3))*1.2</f>
        <v>0</v>
      </c>
      <c r="F43" s="5">
        <f>(Прайс[[#This Row],[закуп]]+(Прайс[[#This Row],[закуп]]*$J$3))*1.2</f>
        <v>0</v>
      </c>
    </row>
    <row r="44" spans="1:6" x14ac:dyDescent="0.25">
      <c r="A44" s="17">
        <v>41278</v>
      </c>
      <c r="B44" s="8" t="s">
        <v>33</v>
      </c>
      <c r="D44" s="9"/>
      <c r="E44" s="5">
        <f>(D44+(D44*$I$3))*1.2</f>
        <v>0</v>
      </c>
      <c r="F44" s="5">
        <v>4.08</v>
      </c>
    </row>
    <row r="45" spans="1:6" x14ac:dyDescent="0.25">
      <c r="A45" s="17">
        <v>41279</v>
      </c>
      <c r="B45" s="8" t="s">
        <v>37</v>
      </c>
      <c r="D45" s="9"/>
      <c r="E45" s="5">
        <f>(D45+(D45*$I$3))*1.2</f>
        <v>0</v>
      </c>
      <c r="F45" s="5">
        <f>(Прайс[[#This Row],[закуп]]+(Прайс[[#This Row],[закуп]]*$J$3))*1.2</f>
        <v>0</v>
      </c>
    </row>
    <row r="46" spans="1:6" x14ac:dyDescent="0.25">
      <c r="A46" s="17">
        <v>41279</v>
      </c>
      <c r="B46" s="8" t="s">
        <v>36</v>
      </c>
      <c r="D46" s="9"/>
      <c r="E46" s="5">
        <f>(D46+(D46*$I$3))*1.2</f>
        <v>0</v>
      </c>
      <c r="F46" s="5">
        <v>4.5599999999999996</v>
      </c>
    </row>
    <row r="47" spans="1:6" x14ac:dyDescent="0.25">
      <c r="A47" s="17">
        <v>41279</v>
      </c>
      <c r="B47" s="8" t="s">
        <v>34</v>
      </c>
      <c r="D47" s="9"/>
      <c r="E47" s="5">
        <f>(D47+(D47*$I$3))*1.2</f>
        <v>0</v>
      </c>
      <c r="F47" s="5">
        <f>(Прайс[[#This Row],[закуп]]+(Прайс[[#This Row],[закуп]]*$J$3))*1.2</f>
        <v>0</v>
      </c>
    </row>
    <row r="48" spans="1:6" x14ac:dyDescent="0.25">
      <c r="A48" s="17">
        <v>41279</v>
      </c>
      <c r="B48" s="8" t="s">
        <v>29</v>
      </c>
      <c r="D48" s="9"/>
      <c r="E48" s="5">
        <f>(D48+(D48*$I$3))*1.2</f>
        <v>0</v>
      </c>
      <c r="F48" s="5">
        <v>3.5999999999999996</v>
      </c>
    </row>
    <row r="49" spans="1:6" x14ac:dyDescent="0.25">
      <c r="A49" s="17">
        <v>41279</v>
      </c>
      <c r="B49" s="8" t="s">
        <v>28</v>
      </c>
      <c r="D49" s="9"/>
      <c r="E49" s="5">
        <f>(D49+(D49*$I$3))*1.2</f>
        <v>0</v>
      </c>
      <c r="F49" s="5">
        <v>3.48</v>
      </c>
    </row>
    <row r="50" spans="1:6" x14ac:dyDescent="0.25">
      <c r="A50" s="17">
        <v>41279</v>
      </c>
      <c r="B50" s="8" t="s">
        <v>42</v>
      </c>
      <c r="D50" s="9"/>
      <c r="E50" s="5">
        <f>(D50+(D50*$I$3))*1.2</f>
        <v>0</v>
      </c>
      <c r="F50" s="5">
        <f>(Прайс[[#This Row],[закуп]]+(Прайс[[#This Row],[закуп]]*$J$3))*1.2</f>
        <v>0</v>
      </c>
    </row>
    <row r="51" spans="1:6" x14ac:dyDescent="0.25">
      <c r="A51" s="17">
        <v>41279</v>
      </c>
      <c r="B51" s="8" t="s">
        <v>38</v>
      </c>
      <c r="D51" s="9"/>
      <c r="E51" s="5">
        <v>0</v>
      </c>
      <c r="F51" s="5">
        <v>66</v>
      </c>
    </row>
    <row r="52" spans="1:6" x14ac:dyDescent="0.25">
      <c r="A52" s="17">
        <v>41279</v>
      </c>
      <c r="B52" s="8" t="s">
        <v>39</v>
      </c>
      <c r="D52" s="9"/>
      <c r="E52" s="5">
        <f>(D52+(D52*$I$3))*1.2</f>
        <v>0</v>
      </c>
      <c r="F52" s="5">
        <v>2.6999999999999997</v>
      </c>
    </row>
    <row r="53" spans="1:6" x14ac:dyDescent="0.25">
      <c r="A53" s="17">
        <v>41279</v>
      </c>
      <c r="B53" s="8" t="s">
        <v>21</v>
      </c>
      <c r="D53" s="9"/>
      <c r="E53" s="5">
        <v>39.6</v>
      </c>
      <c r="F53" s="5">
        <v>44.4</v>
      </c>
    </row>
    <row r="54" spans="1:6" x14ac:dyDescent="0.25">
      <c r="A54" s="17">
        <v>41279</v>
      </c>
      <c r="B54" s="8" t="s">
        <v>20</v>
      </c>
      <c r="D54" s="9"/>
      <c r="E54" s="5">
        <v>100.5</v>
      </c>
      <c r="F54" s="5">
        <v>108</v>
      </c>
    </row>
    <row r="55" spans="1:6" x14ac:dyDescent="0.25">
      <c r="A55" s="17">
        <v>41279</v>
      </c>
      <c r="B55" s="8" t="s">
        <v>22</v>
      </c>
      <c r="D55" s="9"/>
      <c r="E55" s="5">
        <v>0</v>
      </c>
      <c r="F55" s="5">
        <v>174</v>
      </c>
    </row>
    <row r="56" spans="1:6" x14ac:dyDescent="0.25">
      <c r="A56" s="17">
        <v>41279</v>
      </c>
      <c r="B56" s="8" t="s">
        <v>17</v>
      </c>
      <c r="D56" s="9"/>
      <c r="E56" s="5">
        <v>0</v>
      </c>
      <c r="F56" s="5">
        <v>60</v>
      </c>
    </row>
    <row r="57" spans="1:6" x14ac:dyDescent="0.25">
      <c r="A57" s="17">
        <v>41279</v>
      </c>
      <c r="B57" s="8" t="s">
        <v>15</v>
      </c>
      <c r="D57" s="9"/>
      <c r="E57" s="5">
        <v>129</v>
      </c>
      <c r="F57" s="5">
        <v>138</v>
      </c>
    </row>
    <row r="58" spans="1:6" x14ac:dyDescent="0.25">
      <c r="A58" s="17">
        <v>41279</v>
      </c>
      <c r="B58" s="8" t="s">
        <v>23</v>
      </c>
      <c r="D58" s="9"/>
      <c r="E58" s="5">
        <v>0</v>
      </c>
      <c r="F58" s="5">
        <v>162</v>
      </c>
    </row>
    <row r="59" spans="1:6" x14ac:dyDescent="0.25">
      <c r="A59" s="17">
        <v>41280</v>
      </c>
      <c r="B59" s="8" t="s">
        <v>24</v>
      </c>
      <c r="D59" s="9"/>
      <c r="E59" s="5">
        <v>0</v>
      </c>
      <c r="F59" s="5">
        <v>150</v>
      </c>
    </row>
    <row r="60" spans="1:6" x14ac:dyDescent="0.25">
      <c r="A60" s="17">
        <v>41280</v>
      </c>
      <c r="B60" s="8" t="s">
        <v>25</v>
      </c>
      <c r="D60" s="9"/>
      <c r="E60" s="5">
        <v>131.4</v>
      </c>
      <c r="F60" s="5">
        <v>138</v>
      </c>
    </row>
    <row r="61" spans="1:6" x14ac:dyDescent="0.25">
      <c r="A61" s="17">
        <v>41280</v>
      </c>
      <c r="B61" s="8" t="s">
        <v>18</v>
      </c>
      <c r="D61" s="9"/>
      <c r="E61" s="5">
        <v>111</v>
      </c>
      <c r="F61" s="5">
        <v>114</v>
      </c>
    </row>
    <row r="62" spans="1:6" x14ac:dyDescent="0.25">
      <c r="A62" s="17">
        <v>41280</v>
      </c>
      <c r="B62" s="8" t="s">
        <v>19</v>
      </c>
      <c r="D62" s="9"/>
      <c r="E62" s="5">
        <v>108</v>
      </c>
      <c r="F62" s="5">
        <v>114</v>
      </c>
    </row>
    <row r="63" spans="1:6" x14ac:dyDescent="0.25">
      <c r="A63" s="17">
        <v>41280</v>
      </c>
      <c r="B63" s="8" t="s">
        <v>46</v>
      </c>
      <c r="D63" s="9"/>
      <c r="E63" s="5">
        <v>56.4</v>
      </c>
      <c r="F63" s="5">
        <v>66</v>
      </c>
    </row>
    <row r="64" spans="1:6" x14ac:dyDescent="0.25">
      <c r="A64" s="17">
        <v>41280</v>
      </c>
      <c r="B64" s="8" t="s">
        <v>40</v>
      </c>
      <c r="D64" s="9"/>
      <c r="E64" s="5">
        <v>2.64</v>
      </c>
      <c r="F64" s="5">
        <v>2.64</v>
      </c>
    </row>
    <row r="65" spans="1:6" x14ac:dyDescent="0.25">
      <c r="A65" s="17">
        <v>41280</v>
      </c>
      <c r="B65" s="8" t="s">
        <v>27</v>
      </c>
      <c r="D65" s="9"/>
      <c r="E65" s="5">
        <v>3.48</v>
      </c>
      <c r="F65" s="5">
        <v>3.48</v>
      </c>
    </row>
    <row r="66" spans="1:6" x14ac:dyDescent="0.25">
      <c r="A66" s="17">
        <v>41280</v>
      </c>
      <c r="B66" s="8" t="s">
        <v>43</v>
      </c>
      <c r="D66" s="9"/>
      <c r="E66" s="5">
        <v>12</v>
      </c>
      <c r="F66" s="5">
        <v>13.2</v>
      </c>
    </row>
    <row r="67" spans="1:6" x14ac:dyDescent="0.25">
      <c r="A67" s="17">
        <v>41280</v>
      </c>
      <c r="B67" s="8" t="s">
        <v>44</v>
      </c>
      <c r="D67" s="9"/>
      <c r="E67" s="5">
        <v>22.2</v>
      </c>
      <c r="F67" s="5">
        <v>24</v>
      </c>
    </row>
    <row r="68" spans="1:6" x14ac:dyDescent="0.25">
      <c r="A68" s="17">
        <v>41280</v>
      </c>
      <c r="B68" s="8" t="s">
        <v>48</v>
      </c>
      <c r="D68" s="9"/>
      <c r="E68" s="5">
        <v>7.8</v>
      </c>
      <c r="F68" s="5">
        <v>8.4</v>
      </c>
    </row>
    <row r="69" spans="1:6" x14ac:dyDescent="0.25">
      <c r="A69" s="17">
        <v>41280</v>
      </c>
      <c r="B69" s="8" t="s">
        <v>30</v>
      </c>
      <c r="D69" s="9"/>
      <c r="E69" s="5">
        <f>(D69+(D69*$I$3))*1.2</f>
        <v>0</v>
      </c>
      <c r="F69" s="5">
        <f>(Прайс[[#This Row],[закуп]]+(Прайс[[#This Row],[закуп]]*$J$3))*1.2</f>
        <v>0</v>
      </c>
    </row>
    <row r="70" spans="1:6" x14ac:dyDescent="0.25">
      <c r="A70" s="17">
        <v>41280</v>
      </c>
      <c r="B70" s="8" t="s">
        <v>53</v>
      </c>
      <c r="D70" s="9"/>
      <c r="E70" s="5">
        <v>3</v>
      </c>
      <c r="F70" s="5">
        <v>3.5999999999999996</v>
      </c>
    </row>
    <row r="71" spans="1:6" x14ac:dyDescent="0.25">
      <c r="A71" s="17">
        <v>41280</v>
      </c>
      <c r="B71" s="8" t="s">
        <v>54</v>
      </c>
      <c r="D71" s="9"/>
      <c r="E71" s="5">
        <f>(D71+(D71*$I$3))*1.2</f>
        <v>0</v>
      </c>
      <c r="F71" s="5">
        <v>3.5999999999999996</v>
      </c>
    </row>
    <row r="72" spans="1:6" x14ac:dyDescent="0.25">
      <c r="A72" s="17">
        <v>41280</v>
      </c>
      <c r="B72" s="8" t="s">
        <v>55</v>
      </c>
      <c r="D72" s="9"/>
      <c r="E72" s="5">
        <f>(D72+(D72*$I$3))*1.2</f>
        <v>0</v>
      </c>
      <c r="F72" s="5">
        <v>2.4</v>
      </c>
    </row>
  </sheetData>
  <dataValidations count="1">
    <dataValidation type="list" allowBlank="1" showInputMessage="1" showErrorMessage="1" sqref="C3:C72">
      <formula1>изм.</formula1>
    </dataValidation>
  </dataValidations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3:D42"/>
  <sheetViews>
    <sheetView workbookViewId="0">
      <selection activeCell="F22" sqref="F22"/>
    </sheetView>
  </sheetViews>
  <sheetFormatPr defaultRowHeight="15" x14ac:dyDescent="0.25"/>
  <cols>
    <col min="2" max="2" width="43" customWidth="1"/>
    <col min="4" max="4" width="11.85546875" customWidth="1"/>
  </cols>
  <sheetData>
    <row r="3" spans="2:4" x14ac:dyDescent="0.25">
      <c r="B3" t="s">
        <v>7</v>
      </c>
      <c r="D3" t="s">
        <v>5</v>
      </c>
    </row>
    <row r="4" spans="2:4" x14ac:dyDescent="0.25">
      <c r="B4" t="s">
        <v>47</v>
      </c>
      <c r="D4" s="1" t="s">
        <v>16</v>
      </c>
    </row>
    <row r="5" spans="2:4" x14ac:dyDescent="0.25">
      <c r="B5" t="s">
        <v>31</v>
      </c>
      <c r="D5" s="1" t="s">
        <v>6</v>
      </c>
    </row>
    <row r="6" spans="2:4" x14ac:dyDescent="0.25">
      <c r="B6" t="s">
        <v>54</v>
      </c>
      <c r="D6" s="1"/>
    </row>
    <row r="7" spans="2:4" x14ac:dyDescent="0.25">
      <c r="B7" t="s">
        <v>55</v>
      </c>
    </row>
    <row r="8" spans="2:4" x14ac:dyDescent="0.25">
      <c r="B8" t="s">
        <v>32</v>
      </c>
    </row>
    <row r="9" spans="2:4" x14ac:dyDescent="0.25">
      <c r="B9" t="s">
        <v>41</v>
      </c>
    </row>
    <row r="10" spans="2:4" x14ac:dyDescent="0.25">
      <c r="B10" t="s">
        <v>45</v>
      </c>
    </row>
    <row r="11" spans="2:4" x14ac:dyDescent="0.25">
      <c r="B11" t="s">
        <v>35</v>
      </c>
    </row>
    <row r="12" spans="2:4" x14ac:dyDescent="0.25">
      <c r="B12" t="s">
        <v>33</v>
      </c>
    </row>
    <row r="13" spans="2:4" x14ac:dyDescent="0.25">
      <c r="B13" t="s">
        <v>37</v>
      </c>
    </row>
    <row r="14" spans="2:4" x14ac:dyDescent="0.25">
      <c r="B14" t="s">
        <v>36</v>
      </c>
    </row>
    <row r="15" spans="2:4" x14ac:dyDescent="0.25">
      <c r="B15" t="s">
        <v>34</v>
      </c>
    </row>
    <row r="16" spans="2:4" x14ac:dyDescent="0.25">
      <c r="B16" t="s">
        <v>29</v>
      </c>
    </row>
    <row r="17" spans="2:4" x14ac:dyDescent="0.25">
      <c r="B17" t="s">
        <v>28</v>
      </c>
    </row>
    <row r="18" spans="2:4" x14ac:dyDescent="0.25">
      <c r="B18" t="s">
        <v>53</v>
      </c>
      <c r="D18" t="s">
        <v>11</v>
      </c>
    </row>
    <row r="19" spans="2:4" x14ac:dyDescent="0.25">
      <c r="B19" t="s">
        <v>42</v>
      </c>
      <c r="D19" t="s">
        <v>12</v>
      </c>
    </row>
    <row r="20" spans="2:4" x14ac:dyDescent="0.25">
      <c r="B20" t="s">
        <v>38</v>
      </c>
      <c r="D20" t="s">
        <v>26</v>
      </c>
    </row>
    <row r="21" spans="2:4" x14ac:dyDescent="0.25">
      <c r="B21" t="s">
        <v>39</v>
      </c>
    </row>
    <row r="22" spans="2:4" x14ac:dyDescent="0.25">
      <c r="B22" t="s">
        <v>21</v>
      </c>
    </row>
    <row r="23" spans="2:4" x14ac:dyDescent="0.25">
      <c r="B23" t="s">
        <v>20</v>
      </c>
    </row>
    <row r="24" spans="2:4" x14ac:dyDescent="0.25">
      <c r="B24" t="s">
        <v>51</v>
      </c>
    </row>
    <row r="25" spans="2:4" x14ac:dyDescent="0.25">
      <c r="B25" t="s">
        <v>22</v>
      </c>
    </row>
    <row r="26" spans="2:4" x14ac:dyDescent="0.25">
      <c r="B26" t="s">
        <v>17</v>
      </c>
    </row>
    <row r="27" spans="2:4" x14ac:dyDescent="0.25">
      <c r="B27" t="s">
        <v>15</v>
      </c>
    </row>
    <row r="28" spans="2:4" x14ac:dyDescent="0.25">
      <c r="B28" t="s">
        <v>52</v>
      </c>
    </row>
    <row r="29" spans="2:4" x14ac:dyDescent="0.25">
      <c r="B29" t="s">
        <v>23</v>
      </c>
    </row>
    <row r="30" spans="2:4" x14ac:dyDescent="0.25">
      <c r="B30" t="s">
        <v>49</v>
      </c>
    </row>
    <row r="31" spans="2:4" x14ac:dyDescent="0.25">
      <c r="B31" t="s">
        <v>24</v>
      </c>
    </row>
    <row r="32" spans="2:4" x14ac:dyDescent="0.25">
      <c r="B32" t="s">
        <v>50</v>
      </c>
    </row>
    <row r="33" spans="2:2" x14ac:dyDescent="0.25">
      <c r="B33" t="s">
        <v>25</v>
      </c>
    </row>
    <row r="34" spans="2:2" x14ac:dyDescent="0.25">
      <c r="B34" t="s">
        <v>18</v>
      </c>
    </row>
    <row r="35" spans="2:2" x14ac:dyDescent="0.25">
      <c r="B35" t="s">
        <v>19</v>
      </c>
    </row>
    <row r="36" spans="2:2" x14ac:dyDescent="0.25">
      <c r="B36" t="s">
        <v>46</v>
      </c>
    </row>
    <row r="37" spans="2:2" x14ac:dyDescent="0.25">
      <c r="B37" t="s">
        <v>40</v>
      </c>
    </row>
    <row r="38" spans="2:2" x14ac:dyDescent="0.25">
      <c r="B38" t="s">
        <v>27</v>
      </c>
    </row>
    <row r="39" spans="2:2" x14ac:dyDescent="0.25">
      <c r="B39" t="s">
        <v>43</v>
      </c>
    </row>
    <row r="40" spans="2:2" x14ac:dyDescent="0.25">
      <c r="B40" t="s">
        <v>44</v>
      </c>
    </row>
    <row r="41" spans="2:2" x14ac:dyDescent="0.25">
      <c r="B41" t="s">
        <v>48</v>
      </c>
    </row>
    <row r="42" spans="2:2" x14ac:dyDescent="0.25">
      <c r="B42" t="s">
        <v>30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Продажи</vt:lpstr>
      <vt:lpstr>Прайс</vt:lpstr>
      <vt:lpstr>Техлист</vt:lpstr>
      <vt:lpstr>Дата</vt:lpstr>
      <vt:lpstr>изм.</vt:lpstr>
      <vt:lpstr>опт</vt:lpstr>
      <vt:lpstr>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Михаил</cp:lastModifiedBy>
  <dcterms:created xsi:type="dcterms:W3CDTF">2012-12-20T12:42:46Z</dcterms:created>
  <dcterms:modified xsi:type="dcterms:W3CDTF">2013-01-06T09:56:54Z</dcterms:modified>
</cp:coreProperties>
</file>