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00" yWindow="1485" windowWidth="18180" windowHeight="9345"/>
  </bookViews>
  <sheets>
    <sheet name="Лист1" sheetId="6" r:id="rId1"/>
    <sheet name="Лист2" sheetId="7" r:id="rId2"/>
  </sheets>
  <definedNames>
    <definedName name="_xlnm._FilterDatabase" localSheetId="0" hidden="1">Лист1!$A$2:$O$5</definedName>
    <definedName name="Клиенты">Лист2!$A$2:$A$1001</definedName>
  </definedNames>
  <calcPr calcId="145621"/>
</workbook>
</file>

<file path=xl/calcChain.xml><?xml version="1.0" encoding="utf-8"?>
<calcChain xmlns="http://schemas.openxmlformats.org/spreadsheetml/2006/main">
  <c r="N3" i="6" l="1"/>
  <c r="N6" i="6"/>
  <c r="M6" i="6"/>
  <c r="F6" i="6"/>
  <c r="M4" i="6"/>
  <c r="M5" i="6"/>
  <c r="M3" i="6"/>
  <c r="F4" i="6"/>
  <c r="N4" i="6" s="1"/>
  <c r="F5" i="6"/>
  <c r="N5" i="6" s="1"/>
  <c r="F3" i="6"/>
  <c r="D4" i="6"/>
  <c r="D5" i="6"/>
  <c r="D6" i="6"/>
  <c r="D3" i="6"/>
  <c r="C4" i="6"/>
  <c r="C5" i="6"/>
  <c r="C6" i="6"/>
  <c r="C3" i="6"/>
  <c r="J6" i="6"/>
  <c r="K6" i="6" s="1"/>
  <c r="I6" i="6"/>
  <c r="B1" i="6"/>
  <c r="O5" i="6" l="1"/>
  <c r="O4" i="6"/>
  <c r="O6" i="6"/>
  <c r="O3" i="6"/>
  <c r="J5" i="6"/>
  <c r="I5" i="6"/>
  <c r="J4" i="6"/>
  <c r="I4" i="6"/>
  <c r="J3" i="6"/>
  <c r="I3" i="6"/>
  <c r="K4" i="6" l="1"/>
  <c r="K5" i="6"/>
  <c r="K3" i="6"/>
</calcChain>
</file>

<file path=xl/sharedStrings.xml><?xml version="1.0" encoding="utf-8"?>
<sst xmlns="http://schemas.openxmlformats.org/spreadsheetml/2006/main" count="43" uniqueCount="30">
  <si>
    <t>% выполнения</t>
  </si>
  <si>
    <t>КТН план</t>
  </si>
  <si>
    <t>КТН факт</t>
  </si>
  <si>
    <t>ВП план</t>
  </si>
  <si>
    <t>ВП факт</t>
  </si>
  <si>
    <t>Наименование клиента</t>
  </si>
  <si>
    <t>менеджер</t>
  </si>
  <si>
    <t>№</t>
  </si>
  <si>
    <t>Дата отгрузки</t>
  </si>
  <si>
    <t>Сумма отгрузки факт</t>
  </si>
  <si>
    <t>оплата, сумма</t>
  </si>
  <si>
    <t>Дата оплаты</t>
  </si>
  <si>
    <t>Отраслевая сегментация (торговая сеть, переработчик, оптовик)</t>
  </si>
  <si>
    <t>оптовик</t>
  </si>
  <si>
    <t>АА</t>
  </si>
  <si>
    <t>ББ</t>
  </si>
  <si>
    <t>ВВ</t>
  </si>
  <si>
    <t>Количество дней для оплаты</t>
  </si>
  <si>
    <t>Просрочка</t>
  </si>
  <si>
    <t>4. При выставлении определенного числа в графе Количество дней для оплаты, в графе дата оплаты ставится соответствующая дата</t>
  </si>
  <si>
    <t>1. Нужно сделать, чтобы клиента можно было выбирать из выпадающего списка в графе Название клиента. В каждой строчке. Т.е. Строка 1 клиент АА, в этой стррке выпажающий список Базы данных, где можно поставить любого клиента</t>
  </si>
  <si>
    <r>
      <t xml:space="preserve">3. Выставлялась автоматически сегоднешняя дата  в графе </t>
    </r>
    <r>
      <rPr>
        <b/>
        <sz val="10"/>
        <rFont val="Arial"/>
        <family val="2"/>
        <charset val="204"/>
      </rPr>
      <t>Дата отгрузки</t>
    </r>
  </si>
  <si>
    <r>
      <t xml:space="preserve">2. Автоматически при выборе клиента, в графе </t>
    </r>
    <r>
      <rPr>
        <b/>
        <sz val="10"/>
        <rFont val="Arial"/>
        <family val="2"/>
        <charset val="204"/>
      </rPr>
      <t>Отраслевая сегментация</t>
    </r>
    <r>
      <rPr>
        <sz val="10"/>
        <rFont val="Arial"/>
        <family val="2"/>
        <charset val="204"/>
      </rPr>
      <t xml:space="preserve"> проставлялась его сфера деятельности, и в графе</t>
    </r>
    <r>
      <rPr>
        <b/>
        <sz val="10"/>
        <rFont val="Arial"/>
        <family val="2"/>
        <charset val="204"/>
      </rPr>
      <t xml:space="preserve"> Количество дней для оплаты </t>
    </r>
    <r>
      <rPr>
        <sz val="10"/>
        <rFont val="Arial"/>
        <family val="2"/>
        <charset val="204"/>
      </rPr>
      <t>то же проставляется автоматически количество дней именно для этого клиента</t>
    </r>
  </si>
  <si>
    <r>
      <t xml:space="preserve">5. Если ячейка </t>
    </r>
    <r>
      <rPr>
        <b/>
        <sz val="10"/>
        <rFont val="Arial"/>
        <family val="2"/>
        <charset val="204"/>
      </rPr>
      <t>Дата оплаты</t>
    </r>
    <r>
      <rPr>
        <sz val="10"/>
        <rFont val="Arial"/>
        <family val="2"/>
        <charset val="204"/>
      </rPr>
      <t xml:space="preserve"> просрочилась, то она окрашивается в красный цвет и в графе Просрочка начинается отчет просроченных дней. За день до просрочки, ячкейка окрашивается в желтый.</t>
    </r>
  </si>
  <si>
    <t>Карусели</t>
  </si>
  <si>
    <t>торговая сеть</t>
  </si>
  <si>
    <t>Иванов</t>
  </si>
  <si>
    <t>Променад</t>
  </si>
  <si>
    <t>Петров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</si>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</sst>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7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N3" sqref="N3"/>
    </sheetView>
  </sheetViews>
  <sheetFormatPr defaultRowHeight="12.75" x14ac:dyDescent="0.2"/>
  <cols>
    <col min="1" max="1" width="12.42578125" customWidth="1"/>
    <col min="2" max="2" width="18.140625" customWidth="1"/>
    <col min="3" max="3" width="13.85546875" customWidth="1"/>
    <col min="4" max="4" width="11" customWidth="1"/>
    <col min="6" max="6" width="12.28515625" customWidth="1"/>
    <col min="14" max="14" width="11.5703125" customWidth="1"/>
    <col min="15" max="15" width="18" customWidth="1"/>
  </cols>
  <sheetData>
    <row r="1" spans="1:16" ht="18.75" thickBot="1" x14ac:dyDescent="0.3">
      <c r="A1" s="20" t="s">
        <v>29</v>
      </c>
      <c r="B1" s="22">
        <f ca="1">TODAY()</f>
        <v>41265</v>
      </c>
    </row>
    <row r="2" spans="1:16" s="1" customFormat="1" ht="83.25" customHeight="1" x14ac:dyDescent="0.2">
      <c r="A2" s="8" t="s">
        <v>7</v>
      </c>
      <c r="B2" s="21" t="s">
        <v>5</v>
      </c>
      <c r="C2" s="9" t="s">
        <v>12</v>
      </c>
      <c r="D2" s="9" t="s">
        <v>6</v>
      </c>
      <c r="E2" s="9" t="s">
        <v>9</v>
      </c>
      <c r="F2" s="9" t="s">
        <v>8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0</v>
      </c>
      <c r="L2" s="9" t="s">
        <v>10</v>
      </c>
      <c r="M2" s="9" t="s">
        <v>17</v>
      </c>
      <c r="N2" s="9" t="s">
        <v>11</v>
      </c>
      <c r="O2" s="9" t="s">
        <v>18</v>
      </c>
    </row>
    <row r="3" spans="1:16" ht="24" customHeight="1" x14ac:dyDescent="0.2">
      <c r="A3" s="10">
        <v>1</v>
      </c>
      <c r="B3" s="11" t="s">
        <v>14</v>
      </c>
      <c r="C3" s="19" t="str">
        <f>IF($B3="","",VLOOKUP(Лист1!$B3,Лист2!$A:$D,2,0))</f>
        <v>оптовик</v>
      </c>
      <c r="D3" s="19" t="str">
        <f>IF($B3="","",VLOOKUP(Лист1!$B3,Лист2!$A:$D,3,0))</f>
        <v>Петров</v>
      </c>
      <c r="E3" s="2">
        <v>100</v>
      </c>
      <c r="F3" s="12">
        <f ca="1">IF($B3&lt;&gt;0,TODAY(),"")</f>
        <v>41265</v>
      </c>
      <c r="G3" s="3">
        <v>1.6</v>
      </c>
      <c r="H3" s="3">
        <v>1.6</v>
      </c>
      <c r="I3" s="4">
        <f t="shared" ref="I3:I5" si="0">E3-(E3/G3)</f>
        <v>37.5</v>
      </c>
      <c r="J3" s="4">
        <f t="shared" ref="J3:J5" si="1">E3-(E3/H3)</f>
        <v>37.5</v>
      </c>
      <c r="K3" s="13">
        <f>J3/I3</f>
        <v>1</v>
      </c>
      <c r="L3" s="2">
        <v>20640</v>
      </c>
      <c r="M3" s="19">
        <f>IF($B3="","",VLOOKUP(Лист1!$B3,Лист2!$A:$D,4,0))</f>
        <v>30</v>
      </c>
      <c r="N3" s="12">
        <f t="shared" ref="N3:N5" ca="1" si="2">IF($M3&lt;&gt;0,$F3+$M3,"")</f>
        <v>41295</v>
      </c>
      <c r="O3" s="14" t="str">
        <f ca="1">IF($N3&lt;$B$1,$B$1-$N3,"ждем оплату")</f>
        <v>ждем оплату</v>
      </c>
      <c r="P3" s="15"/>
    </row>
    <row r="4" spans="1:16" ht="24.75" customHeight="1" x14ac:dyDescent="0.2">
      <c r="A4" s="10">
        <v>6</v>
      </c>
      <c r="B4" s="11" t="s">
        <v>15</v>
      </c>
      <c r="C4" s="19" t="str">
        <f>IF($B4="","",VLOOKUP(Лист1!$B4,Лист2!$A:$D,2,0))</f>
        <v>оптовик</v>
      </c>
      <c r="D4" s="19" t="str">
        <f>IF($B4="","",VLOOKUP(Лист1!$B4,Лист2!$A:$D,3,0))</f>
        <v>Петров</v>
      </c>
      <c r="E4" s="5">
        <v>200</v>
      </c>
      <c r="F4" s="12">
        <f t="shared" ref="F4:F6" ca="1" si="3">IF($B4&lt;&gt;0,TODAY(),"")</f>
        <v>41265</v>
      </c>
      <c r="G4" s="6">
        <v>1.45</v>
      </c>
      <c r="H4" s="6">
        <v>1.45</v>
      </c>
      <c r="I4" s="4">
        <f t="shared" si="0"/>
        <v>62.068965517241367</v>
      </c>
      <c r="J4" s="4">
        <f t="shared" si="1"/>
        <v>62.068965517241367</v>
      </c>
      <c r="K4" s="13">
        <f t="shared" ref="K4:K5" si="4">J4/I4</f>
        <v>1</v>
      </c>
      <c r="L4" s="5">
        <v>160520</v>
      </c>
      <c r="M4" s="19">
        <f>IF($B4="","",VLOOKUP(Лист1!$B4,Лист2!$A:$D,4,0))</f>
        <v>45</v>
      </c>
      <c r="N4" s="12">
        <f t="shared" ca="1" si="2"/>
        <v>41310</v>
      </c>
      <c r="O4" s="14" t="str">
        <f t="shared" ref="O4:O6" ca="1" si="5">IF($N4&lt;$B$1,$B$1-$N4,"ждем оплату")</f>
        <v>ждем оплату</v>
      </c>
    </row>
    <row r="5" spans="1:16" ht="20.25" customHeight="1" x14ac:dyDescent="0.2">
      <c r="A5" s="10">
        <v>7</v>
      </c>
      <c r="B5" s="11" t="s">
        <v>16</v>
      </c>
      <c r="C5" s="19" t="str">
        <f>IF($B5="","",VLOOKUP(Лист1!$B5,Лист2!$A:$D,2,0))</f>
        <v>оптовик</v>
      </c>
      <c r="D5" s="19" t="str">
        <f>IF($B5="","",VLOOKUP(Лист1!$B5,Лист2!$A:$D,3,0))</f>
        <v>Иванов</v>
      </c>
      <c r="E5" s="2">
        <v>500</v>
      </c>
      <c r="F5" s="12">
        <f t="shared" ca="1" si="3"/>
        <v>41265</v>
      </c>
      <c r="G5" s="7">
        <v>1.69</v>
      </c>
      <c r="H5" s="7">
        <v>1.69</v>
      </c>
      <c r="I5" s="4">
        <f t="shared" si="0"/>
        <v>204.14201183431953</v>
      </c>
      <c r="J5" s="4">
        <f t="shared" si="1"/>
        <v>204.14201183431953</v>
      </c>
      <c r="K5" s="13">
        <f t="shared" si="4"/>
        <v>1</v>
      </c>
      <c r="L5" s="2">
        <v>765500</v>
      </c>
      <c r="M5" s="19">
        <f>IF($B5="","",VLOOKUP(Лист1!$B5,Лист2!$A:$D,4,0))</f>
        <v>30</v>
      </c>
      <c r="N5" s="12">
        <f t="shared" ca="1" si="2"/>
        <v>41295</v>
      </c>
      <c r="O5" s="14" t="str">
        <f t="shared" ca="1" si="5"/>
        <v>ждем оплату</v>
      </c>
    </row>
    <row r="6" spans="1:16" x14ac:dyDescent="0.2">
      <c r="A6" s="10">
        <v>7</v>
      </c>
      <c r="B6" s="11"/>
      <c r="C6" s="19" t="str">
        <f>IF($B6="","",VLOOKUP(Лист1!$B6,Лист2!$A:$D,2,0))</f>
        <v/>
      </c>
      <c r="D6" s="19" t="str">
        <f>IF($B6="","",VLOOKUP(Лист1!$B6,Лист2!$A:$D,3,0))</f>
        <v/>
      </c>
      <c r="E6" s="2">
        <v>500</v>
      </c>
      <c r="F6" s="12" t="str">
        <f ca="1">IF($B6&lt;&gt;0,TODAY(),"")</f>
        <v/>
      </c>
      <c r="G6" s="7">
        <v>1.69</v>
      </c>
      <c r="H6" s="7">
        <v>1.69</v>
      </c>
      <c r="I6" s="4">
        <f t="shared" ref="I6" si="6">E6-(E6/G6)</f>
        <v>204.14201183431953</v>
      </c>
      <c r="J6" s="4">
        <f t="shared" ref="J6" si="7">E6-(E6/H6)</f>
        <v>204.14201183431953</v>
      </c>
      <c r="K6" s="13">
        <f t="shared" ref="K6" si="8">J6/I6</f>
        <v>1</v>
      </c>
      <c r="L6" s="2">
        <v>765500</v>
      </c>
      <c r="M6" s="19">
        <f>IF($B6="",,VLOOKUP(Лист1!$B6,Лист2!$A:$D,4,0))</f>
        <v>0</v>
      </c>
      <c r="N6" s="12" t="str">
        <f>IF($M6&lt;&gt;0,$F6+$M6,"")</f>
        <v/>
      </c>
      <c r="O6" s="14" t="str">
        <f t="shared" ca="1" si="5"/>
        <v>ждем оплату</v>
      </c>
    </row>
    <row r="9" spans="1:16" x14ac:dyDescent="0.2">
      <c r="A9" s="16" t="s">
        <v>20</v>
      </c>
    </row>
    <row r="10" spans="1:16" x14ac:dyDescent="0.2">
      <c r="A10" s="16" t="s">
        <v>22</v>
      </c>
    </row>
    <row r="11" spans="1:16" x14ac:dyDescent="0.2">
      <c r="A11" s="16" t="s">
        <v>21</v>
      </c>
    </row>
    <row r="12" spans="1:16" x14ac:dyDescent="0.2">
      <c r="A12" s="16" t="s">
        <v>19</v>
      </c>
    </row>
    <row r="13" spans="1:16" x14ac:dyDescent="0.2">
      <c r="A13" s="16" t="s">
        <v>23</v>
      </c>
    </row>
  </sheetData>
  <autoFilter ref="A2:O5"/>
  <conditionalFormatting sqref="N3:N6">
    <cfRule type="cellIs" dxfId="2" priority="1" operator="lessThan">
      <formula>$B$1</formula>
    </cfRule>
  </conditionalFormatting>
  <dataValidations count="1">
    <dataValidation type="list" allowBlank="1" showInputMessage="1" showErrorMessage="1" sqref="B3:B6">
      <formula1>Клиенты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4" sqref="D4"/>
    </sheetView>
  </sheetViews>
  <sheetFormatPr defaultRowHeight="12.75" x14ac:dyDescent="0.2"/>
  <cols>
    <col min="1" max="1" width="22.140625" customWidth="1"/>
    <col min="2" max="2" width="16.140625" customWidth="1"/>
    <col min="3" max="3" width="9.42578125" customWidth="1"/>
    <col min="4" max="4" width="11.140625" customWidth="1"/>
  </cols>
  <sheetData>
    <row r="1" spans="1:4" ht="63.75" x14ac:dyDescent="0.2">
      <c r="A1" t="s">
        <v>5</v>
      </c>
      <c r="B1" s="17" t="s">
        <v>12</v>
      </c>
      <c r="C1" s="16" t="s">
        <v>6</v>
      </c>
      <c r="D1" s="18" t="s">
        <v>17</v>
      </c>
    </row>
    <row r="2" spans="1:4" x14ac:dyDescent="0.2">
      <c r="A2" s="16" t="s">
        <v>24</v>
      </c>
      <c r="B2" s="16" t="s">
        <v>25</v>
      </c>
      <c r="C2" s="16" t="s">
        <v>26</v>
      </c>
      <c r="D2">
        <v>15</v>
      </c>
    </row>
    <row r="3" spans="1:4" x14ac:dyDescent="0.2">
      <c r="A3" s="16" t="s">
        <v>27</v>
      </c>
      <c r="B3" s="16" t="s">
        <v>25</v>
      </c>
      <c r="C3" s="16" t="s">
        <v>28</v>
      </c>
      <c r="D3">
        <v>18</v>
      </c>
    </row>
    <row r="4" spans="1:4" x14ac:dyDescent="0.2">
      <c r="A4" t="s">
        <v>14</v>
      </c>
      <c r="B4" t="s">
        <v>13</v>
      </c>
      <c r="C4" s="16" t="s">
        <v>28</v>
      </c>
      <c r="D4">
        <v>30</v>
      </c>
    </row>
    <row r="5" spans="1:4" x14ac:dyDescent="0.2">
      <c r="A5" t="s">
        <v>15</v>
      </c>
      <c r="B5" t="s">
        <v>13</v>
      </c>
      <c r="C5" s="16" t="s">
        <v>28</v>
      </c>
      <c r="D5">
        <v>45</v>
      </c>
    </row>
    <row r="6" spans="1:4" x14ac:dyDescent="0.2">
      <c r="A6" t="s">
        <v>16</v>
      </c>
      <c r="B6" t="s">
        <v>13</v>
      </c>
      <c r="C6" s="16" t="s">
        <v>26</v>
      </c>
      <c r="D6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Клиенты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2012-08-20T08:07:28Z</cp:lastPrinted>
  <dcterms:created xsi:type="dcterms:W3CDTF">1996-10-08T23:32:33Z</dcterms:created>
  <dcterms:modified xsi:type="dcterms:W3CDTF">2012-12-22T16:33:01Z</dcterms:modified>
</cp:coreProperties>
</file>