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ладимир\Documents\КОРМА\"/>
    </mc:Choice>
  </mc:AlternateContent>
  <bookViews>
    <workbookView xWindow="0" yWindow="0" windowWidth="18720" windowHeight="7860"/>
  </bookViews>
  <sheets>
    <sheet name="Продажи" sheetId="2" r:id="rId1"/>
    <sheet name="Прайс" sheetId="5" r:id="rId2"/>
    <sheet name="Техлист" sheetId="8" state="hidden" r:id="rId3"/>
  </sheets>
  <definedNames>
    <definedName name="изм.">Таблица7[ед.изм]</definedName>
    <definedName name="опт">Таблица9[Столбец1]</definedName>
    <definedName name="поставщик">#REF!</definedName>
    <definedName name="Товары">Таблица5[наименование]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I12" i="2" l="1"/>
  <c r="I13" i="2"/>
  <c r="I14" i="2"/>
  <c r="I15" i="2"/>
  <c r="I16" i="2"/>
  <c r="E37" i="5" l="1"/>
  <c r="I22" i="2"/>
  <c r="I21" i="2"/>
  <c r="I20" i="2"/>
  <c r="I19" i="2"/>
  <c r="I18" i="2"/>
  <c r="I17" i="2"/>
  <c r="E36" i="5"/>
  <c r="I11" i="2" l="1"/>
  <c r="I10" i="2"/>
  <c r="I9" i="2"/>
  <c r="I8" i="2"/>
  <c r="I7" i="2"/>
  <c r="I6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I5" i="2"/>
  <c r="I4" i="2"/>
  <c r="E14" i="5" l="1"/>
  <c r="E13" i="5"/>
  <c r="E34" i="5"/>
  <c r="E4" i="5"/>
  <c r="E9" i="5"/>
  <c r="E12" i="5"/>
  <c r="E8" i="5"/>
  <c r="E11" i="5"/>
  <c r="E10" i="5"/>
  <c r="E17" i="5"/>
  <c r="E15" i="5"/>
  <c r="F34" i="5"/>
  <c r="F4" i="5"/>
  <c r="F12" i="5"/>
  <c r="F8" i="5"/>
  <c r="F10" i="5"/>
  <c r="F15" i="5"/>
  <c r="I3" i="2" l="1"/>
  <c r="B3" i="2" l="1"/>
  <c r="I2" i="2"/>
</calcChain>
</file>

<file path=xl/sharedStrings.xml><?xml version="1.0" encoding="utf-8"?>
<sst xmlns="http://schemas.openxmlformats.org/spreadsheetml/2006/main" count="159" uniqueCount="56">
  <si>
    <t>дата</t>
  </si>
  <si>
    <t>товар</t>
  </si>
  <si>
    <t>кол-во</t>
  </si>
  <si>
    <t>цена</t>
  </si>
  <si>
    <t>сумма</t>
  </si>
  <si>
    <t>ед.изм</t>
  </si>
  <si>
    <t>кг</t>
  </si>
  <si>
    <t>наименование</t>
  </si>
  <si>
    <t>№</t>
  </si>
  <si>
    <t>закуп</t>
  </si>
  <si>
    <t>розница</t>
  </si>
  <si>
    <t>Столбец1</t>
  </si>
  <si>
    <t>опт</t>
  </si>
  <si>
    <t>розн.</t>
  </si>
  <si>
    <t>опт.</t>
  </si>
  <si>
    <t>ПК 43 (25кг)</t>
  </si>
  <si>
    <t>м</t>
  </si>
  <si>
    <t>ПК 43 (10кг)</t>
  </si>
  <si>
    <t>ПК 91 (25кг)</t>
  </si>
  <si>
    <t>ПК 92 (25кг)</t>
  </si>
  <si>
    <t>ПК 1-25 (25кг)</t>
  </si>
  <si>
    <t>ПК 1-25 (10кг)</t>
  </si>
  <si>
    <t>ПК 41 (25кг)</t>
  </si>
  <si>
    <t>ПК 5-1 (25кг)</t>
  </si>
  <si>
    <t>ПК 5-4 (25кг)</t>
  </si>
  <si>
    <t>ПК 6-4 (25кг)</t>
  </si>
  <si>
    <t>розн</t>
  </si>
  <si>
    <t>пшеница</t>
  </si>
  <si>
    <t>кукуруза целая</t>
  </si>
  <si>
    <t>кукуруза битая</t>
  </si>
  <si>
    <t>ячмень</t>
  </si>
  <si>
    <t>горох</t>
  </si>
  <si>
    <t>зерносмесь</t>
  </si>
  <si>
    <t>крупа пшеничная</t>
  </si>
  <si>
    <t>крупа ячневая</t>
  </si>
  <si>
    <t>крупа кукурузная</t>
  </si>
  <si>
    <t>крупа собачья</t>
  </si>
  <si>
    <t>крупа рисовая</t>
  </si>
  <si>
    <t>отруби</t>
  </si>
  <si>
    <t>отруби гранулированные</t>
  </si>
  <si>
    <t>просо</t>
  </si>
  <si>
    <t>КДСС</t>
  </si>
  <si>
    <t>мясокостная мука</t>
  </si>
  <si>
    <t>рыбная мука</t>
  </si>
  <si>
    <t>сухое молоко</t>
  </si>
  <si>
    <t>кормовые дрожжи</t>
  </si>
  <si>
    <t>привесик</t>
  </si>
  <si>
    <t>аналог кукурузы</t>
  </si>
  <si>
    <t>трикальций</t>
  </si>
  <si>
    <t>ПК 5-4 (10кг)</t>
  </si>
  <si>
    <t>ПК 6-4 (10кг)</t>
  </si>
  <si>
    <t>ПК 3-4 (10кг)</t>
  </si>
  <si>
    <t>ПК 5-1 (10кг)</t>
  </si>
  <si>
    <t>мел</t>
  </si>
  <si>
    <t>жом</t>
  </si>
  <si>
    <t>зерноотходы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</si>
</sst>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грн.&quot;_-;\-* #,##0.00\ &quot;грн.&quot;_-;_-* &quot;-&quot;??\ &quot;грн.&quot;_-;_-@_-"/>
    <numFmt numFmtId="43" formatCode="_-* #,##0.00\ _г_р_н_._-;\-* #,##0.00\ _г_р_н_._-;_-* &quot;-&quot;??\ _г_р_н_._-;_-@_-"/>
    <numFmt numFmtId="164" formatCode="#,##0.00\ _г_р_н_.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0" fillId="2" borderId="0" xfId="1" applyNumberFormat="1" applyFont="1" applyFill="1"/>
    <xf numFmtId="0" fontId="0" fillId="0" borderId="0" xfId="0" applyFill="1" applyAlignment="1">
      <alignment horizontal="center"/>
    </xf>
    <xf numFmtId="16" fontId="0" fillId="0" borderId="0" xfId="0" applyNumberFormat="1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43" fontId="0" fillId="0" borderId="0" xfId="0" applyNumberFormat="1" applyFill="1"/>
    <xf numFmtId="0" fontId="0" fillId="0" borderId="0" xfId="0" applyNumberForma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19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#,##0.00\ _г_р_н_."/>
      <fill>
        <patternFill patternType="solid">
          <fgColor indexed="64"/>
          <bgColor theme="2"/>
        </patternFill>
      </fill>
    </dxf>
    <dxf>
      <numFmt numFmtId="164" formatCode="#,##0.00\ _г_р_н_."/>
      <fill>
        <patternFill patternType="solid">
          <fgColor indexed="64"/>
          <bgColor theme="2"/>
        </patternFill>
      </fill>
    </dxf>
    <dxf>
      <numFmt numFmtId="164" formatCode="#,##0.00\ _г_р_н_.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5" formatCode="_-* #,##0.00\ _г_р_н_._-;\-* #,##0.00\ _г_р_н_._-;_-* &quot;-&quot;??\ _г_р_н_._-;_-@_-"/>
      <fill>
        <patternFill patternType="none">
          <fgColor indexed="64"/>
          <bgColor auto="1"/>
        </patternFill>
      </fill>
    </dxf>
    <dxf>
      <numFmt numFmtId="164" formatCode="#,##0.00\ _г_р_н_."/>
      <fill>
        <patternFill patternType="solid">
          <fgColor indexed="64"/>
          <bgColor theme="2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1" formatCode="dd/mmm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</border>
    </dxf>
  </dxfs>
  <tableStyles count="2" defaultTableStyle="TableStyleMedium2" defaultPivotStyle="PivotStyleLight16">
    <tableStyle name="Стиль таблицы 1" pivot="0" count="1">
      <tableStyleElement type="wholeTable" dxfId="18"/>
    </tableStyle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Расход" displayName="Расход" ref="B1:I22" totalsRowShown="0" headerRowDxfId="16">
  <autoFilter ref="B1:I22"/>
  <tableColumns count="8">
    <tableColumn id="7" name="№" dataDxfId="15">
      <calculatedColumnFormula>B1+1</calculatedColumnFormula>
    </tableColumn>
    <tableColumn id="1" name="дата" dataDxfId="14"/>
    <tableColumn id="2" name="товар"/>
    <tableColumn id="6" name="ед.изм" dataDxfId="13"/>
    <tableColumn id="3" name="кол-во" dataDxfId="12"/>
    <tableColumn id="8" name="Столбец1" dataDxfId="11"/>
    <tableColumn id="4" name="цена" dataDxfId="10" dataCellStyle="Денежный">
      <calculatedColumnFormula>INDEX(Прайс[],MATCH(Расход[[#This Row],[товар]],Прайс[наименование],0),IF(Расход[[#This Row],[Столбец1]]="розн",5,4))</calculatedColumnFormula>
    </tableColumn>
    <tableColumn id="5" name="сумма" dataDxfId="9">
      <calculatedColumnFormula>IFERROR(Расход[кол-во]*Расход[цена]," ")</calculatedColumnFormula>
    </tableColumn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id="8" name="Прайс" displayName="Прайс" ref="B2:F37" totalsRowShown="0" headerRowDxfId="8" dataDxfId="7">
  <autoFilter ref="B2:F37"/>
  <sortState ref="B3:F34">
    <sortCondition ref="B2:B34"/>
  </sortState>
  <tableColumns count="5">
    <tableColumn id="1" name="наименование" dataDxfId="6"/>
    <tableColumn id="2" name="ед.изм" dataDxfId="5"/>
    <tableColumn id="3" name="закуп" dataDxfId="4"/>
    <tableColumn id="4" name="опт" dataDxfId="3">
      <calculatedColumnFormula>D3+(D3*$I$3)</calculatedColumnFormula>
    </tableColumn>
    <tableColumn id="5" name="розница" dataDxfId="2">
      <calculatedColumnFormula>Прайс[[#This Row],[закуп]]+(Прайс[[#This Row],[закуп]]*$J$3)</calculatedColumnFormula>
    </tableColumn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5" name="Таблица5" displayName="Таблица5" ref="B3:B42" totalsRowShown="0">
  <autoFilter ref="B3:B42"/>
  <sortState ref="B4:B42">
    <sortCondition ref="B3:B42"/>
  </sortState>
  <tableColumns count="1">
    <tableColumn id="1" name="наименование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7" name="Таблица7" displayName="Таблица7" ref="D3:D5" totalsRowShown="0" dataDxfId="1">
  <autoFilter ref="D3:D5"/>
  <tableColumns count="1">
    <tableColumn id="1" name="ед.изм" dataDxfId="0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9" name="Таблица9" displayName="Таблица9" ref="D18:D20" totalsRowShown="0">
  <autoFilter ref="D18:D20"/>
  <tableColumns count="1">
    <tableColumn id="1" name="Столбец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I29"/>
  <sheetViews>
    <sheetView tabSelected="1" topLeftCell="E1" workbookViewId="0">
      <pane ySplit="1" topLeftCell="A2" activePane="bottomLeft" state="frozen"/>
      <selection pane="bottomLeft" activeCell="K10" sqref="K10"/>
    </sheetView>
  </sheetViews>
  <sheetFormatPr defaultRowHeight="15" x14ac:dyDescent="0.25"/>
  <cols>
    <col min="1" max="1" width="3.42578125" customWidth="1"/>
    <col min="3" max="3" width="11.28515625" style="1" customWidth="1"/>
    <col min="4" max="4" width="41.5703125" customWidth="1"/>
    <col min="5" max="5" width="8.42578125" customWidth="1"/>
    <col min="6" max="6" width="13" style="1" customWidth="1"/>
    <col min="7" max="7" width="6.85546875" style="1" customWidth="1"/>
    <col min="8" max="8" width="13" customWidth="1"/>
    <col min="9" max="9" width="15.140625" customWidth="1"/>
    <col min="10" max="10" width="12" bestFit="1" customWidth="1"/>
  </cols>
  <sheetData>
    <row r="1" spans="2:9" x14ac:dyDescent="0.25">
      <c r="B1" s="7" t="s">
        <v>8</v>
      </c>
      <c r="C1" s="4" t="s">
        <v>0</v>
      </c>
      <c r="D1" s="3" t="s">
        <v>1</v>
      </c>
      <c r="E1" s="4" t="s">
        <v>5</v>
      </c>
      <c r="F1" s="4" t="s">
        <v>2</v>
      </c>
      <c r="G1" s="4" t="s">
        <v>11</v>
      </c>
      <c r="H1" s="3" t="s">
        <v>3</v>
      </c>
      <c r="I1" s="3" t="s">
        <v>4</v>
      </c>
    </row>
    <row r="2" spans="2:9" x14ac:dyDescent="0.25">
      <c r="B2" s="17">
        <v>1</v>
      </c>
      <c r="C2" s="2">
        <v>41277</v>
      </c>
      <c r="D2" t="s">
        <v>20</v>
      </c>
      <c r="E2" s="1" t="s">
        <v>16</v>
      </c>
      <c r="F2" s="1">
        <v>1</v>
      </c>
      <c r="G2" s="1" t="s">
        <v>26</v>
      </c>
      <c r="H2" s="6">
        <f>INDEX(Прайс[],MATCH(Расход[[#This Row],[товар]],Прайс[наименование],0),IF(Расход[[#This Row],[Столбец1]]="розн",5,4))</f>
        <v>90</v>
      </c>
      <c r="I2" s="16">
        <f>IFERROR(Расход[кол-во]*Расход[цена]," ")</f>
        <v>90</v>
      </c>
    </row>
    <row r="3" spans="2:9" x14ac:dyDescent="0.25">
      <c r="B3" s="17">
        <f t="shared" ref="B3" si="0">B2+1</f>
        <v>2</v>
      </c>
      <c r="C3" s="2">
        <v>41277</v>
      </c>
      <c r="D3" t="s">
        <v>25</v>
      </c>
      <c r="E3" s="1" t="s">
        <v>16</v>
      </c>
      <c r="F3" s="1">
        <v>3</v>
      </c>
      <c r="G3" s="1" t="s">
        <v>26</v>
      </c>
      <c r="H3" s="6">
        <f>INDEX(Прайс[],MATCH(Расход[[#This Row],[товар]],Прайс[наименование],0),IF(Расход[[#This Row],[Столбец1]]="розн",5,4))</f>
        <v>115</v>
      </c>
      <c r="I3" s="16">
        <f>IFERROR(Расход[кол-во]*Расход[цена]," ")</f>
        <v>345</v>
      </c>
    </row>
    <row r="4" spans="2:9" x14ac:dyDescent="0.25">
      <c r="B4" s="17">
        <v>3</v>
      </c>
      <c r="C4" s="8">
        <v>41277</v>
      </c>
      <c r="D4" s="9" t="s">
        <v>39</v>
      </c>
      <c r="E4" s="7" t="s">
        <v>6</v>
      </c>
      <c r="F4" s="7">
        <v>120</v>
      </c>
      <c r="G4" s="7" t="s">
        <v>26</v>
      </c>
      <c r="H4" s="6">
        <f>INDEX(Прайс[],MATCH(Расход[[#This Row],[товар]],Прайс[наименование],0),IF(Расход[[#This Row],[Столбец1]]="розн",5,4))</f>
        <v>2.25</v>
      </c>
      <c r="I4" s="16">
        <f>IFERROR(Расход[кол-во]*Расход[цена]," ")</f>
        <v>270</v>
      </c>
    </row>
    <row r="5" spans="2:9" x14ac:dyDescent="0.25">
      <c r="B5" s="17">
        <f t="shared" ref="B5:B16" si="1">B4+1</f>
        <v>4</v>
      </c>
      <c r="C5" s="2">
        <v>41277</v>
      </c>
      <c r="D5" t="s">
        <v>33</v>
      </c>
      <c r="E5" s="1" t="s">
        <v>6</v>
      </c>
      <c r="F5" s="1">
        <v>4</v>
      </c>
      <c r="G5" s="1" t="s">
        <v>26</v>
      </c>
      <c r="H5" s="6">
        <f>INDEX(Прайс[],MATCH(Расход[[#This Row],[товар]],Прайс[наименование],0),IF(Расход[[#This Row],[Столбец1]]="розн",5,4))</f>
        <v>3.4</v>
      </c>
      <c r="I5" s="16">
        <f>IFERROR(Расход[кол-во]*Расход[цена]," ")</f>
        <v>13.6</v>
      </c>
    </row>
    <row r="6" spans="2:9" x14ac:dyDescent="0.25">
      <c r="B6" s="17">
        <f t="shared" si="1"/>
        <v>5</v>
      </c>
      <c r="C6" s="2">
        <v>41277</v>
      </c>
      <c r="D6" t="s">
        <v>36</v>
      </c>
      <c r="E6" s="1" t="s">
        <v>6</v>
      </c>
      <c r="F6" s="1">
        <v>6</v>
      </c>
      <c r="G6" s="1" t="s">
        <v>26</v>
      </c>
      <c r="H6" s="6">
        <f>INDEX(Прайс[],MATCH(Расход[[#This Row],[товар]],Прайс[наименование],0),IF(Расход[[#This Row],[Столбец1]]="розн",5,4))</f>
        <v>3.8</v>
      </c>
      <c r="I6" s="16">
        <f>IFERROR(Расход[кол-во]*Расход[цена]," ")</f>
        <v>22.799999999999997</v>
      </c>
    </row>
    <row r="7" spans="2:9" x14ac:dyDescent="0.25">
      <c r="B7" s="17">
        <f t="shared" si="1"/>
        <v>6</v>
      </c>
      <c r="C7" s="2">
        <v>41277</v>
      </c>
      <c r="D7" t="s">
        <v>38</v>
      </c>
      <c r="E7" s="1" t="s">
        <v>16</v>
      </c>
      <c r="F7" s="1">
        <v>1</v>
      </c>
      <c r="G7" s="1" t="s">
        <v>26</v>
      </c>
      <c r="H7" s="6">
        <f>INDEX(Прайс[],MATCH(Расход[[#This Row],[товар]],Прайс[наименование],0),IF(Расход[[#This Row],[Столбец1]]="розн",5,4))</f>
        <v>55</v>
      </c>
      <c r="I7" s="16">
        <f>IFERROR(Расход[кол-во]*Расход[цена]," ")</f>
        <v>55</v>
      </c>
    </row>
    <row r="8" spans="2:9" x14ac:dyDescent="0.25">
      <c r="B8" s="17">
        <f t="shared" si="1"/>
        <v>7</v>
      </c>
      <c r="C8" s="2">
        <v>41277</v>
      </c>
      <c r="D8" t="s">
        <v>28</v>
      </c>
      <c r="E8" s="1" t="s">
        <v>6</v>
      </c>
      <c r="F8" s="1">
        <v>65</v>
      </c>
      <c r="G8" s="1" t="s">
        <v>26</v>
      </c>
      <c r="H8" s="6">
        <f>INDEX(Прайс[],MATCH(Расход[[#This Row],[товар]],Прайс[наименование],0),IF(Расход[[#This Row],[Столбец1]]="розн",5,4))</f>
        <v>2.9</v>
      </c>
      <c r="I8" s="16">
        <f>IFERROR(Расход[кол-во]*Расход[цена]," ")</f>
        <v>188.5</v>
      </c>
    </row>
    <row r="9" spans="2:9" x14ac:dyDescent="0.25">
      <c r="B9" s="17">
        <f t="shared" si="1"/>
        <v>8</v>
      </c>
      <c r="C9" s="2">
        <v>41277</v>
      </c>
      <c r="D9" t="s">
        <v>46</v>
      </c>
      <c r="E9" s="1" t="s">
        <v>16</v>
      </c>
      <c r="F9" s="1">
        <v>2</v>
      </c>
      <c r="G9" s="1" t="s">
        <v>26</v>
      </c>
      <c r="H9" s="6">
        <f>INDEX(Прайс[],MATCH(Расход[[#This Row],[товар]],Прайс[наименование],0),IF(Расход[[#This Row],[Столбец1]]="розн",5,4))</f>
        <v>55</v>
      </c>
      <c r="I9" s="16">
        <f>IFERROR(Расход[кол-во]*Расход[цена]," ")</f>
        <v>110</v>
      </c>
    </row>
    <row r="10" spans="2:9" x14ac:dyDescent="0.25">
      <c r="B10" s="17">
        <f t="shared" si="1"/>
        <v>9</v>
      </c>
      <c r="C10" s="2">
        <v>41277</v>
      </c>
      <c r="D10" t="s">
        <v>27</v>
      </c>
      <c r="E10" s="1" t="s">
        <v>6</v>
      </c>
      <c r="F10" s="1">
        <v>171</v>
      </c>
      <c r="G10" s="1" t="s">
        <v>26</v>
      </c>
      <c r="H10" s="6">
        <f>INDEX(Прайс[],MATCH(Расход[[#This Row],[товар]],Прайс[наименование],0),IF(Расход[[#This Row],[Столбец1]]="розн",5,4))</f>
        <v>2.9</v>
      </c>
      <c r="I10" s="16">
        <f>IFERROR(Расход[кол-во]*Расход[цена]," ")</f>
        <v>495.9</v>
      </c>
    </row>
    <row r="11" spans="2:9" x14ac:dyDescent="0.25">
      <c r="B11" s="17">
        <f t="shared" si="1"/>
        <v>10</v>
      </c>
      <c r="C11" s="2">
        <v>41277</v>
      </c>
      <c r="D11" t="s">
        <v>29</v>
      </c>
      <c r="E11" s="1" t="s">
        <v>6</v>
      </c>
      <c r="F11" s="1">
        <v>45</v>
      </c>
      <c r="G11" s="1" t="s">
        <v>26</v>
      </c>
      <c r="H11" s="6">
        <f>INDEX(Прайс[],MATCH(Расход[[#This Row],[товар]],Прайс[наименование],0),IF(Расход[[#This Row],[Столбец1]]="розн",5,4))</f>
        <v>3</v>
      </c>
      <c r="I11" s="16">
        <f>IFERROR(Расход[кол-во]*Расход[цена]," ")</f>
        <v>135</v>
      </c>
    </row>
    <row r="12" spans="2:9" x14ac:dyDescent="0.25">
      <c r="B12" s="17">
        <f t="shared" si="1"/>
        <v>11</v>
      </c>
      <c r="C12" s="2">
        <v>3.01</v>
      </c>
      <c r="D12" t="s">
        <v>43</v>
      </c>
      <c r="E12" s="1" t="s">
        <v>6</v>
      </c>
      <c r="F12" s="1">
        <v>20</v>
      </c>
      <c r="G12" s="1" t="s">
        <v>12</v>
      </c>
      <c r="H12" s="6">
        <f>INDEX(Прайс[],MATCH(Расход[[#This Row],[товар]],Прайс[наименование],0),IF(Расход[[#This Row],[Столбец1]]="розн",5,4))</f>
        <v>10</v>
      </c>
      <c r="I12" s="16">
        <f>IFERROR(Расход[кол-во]*Расход[цена]," ")</f>
        <v>200</v>
      </c>
    </row>
    <row r="13" spans="2:9" x14ac:dyDescent="0.25">
      <c r="B13" s="17">
        <f t="shared" si="1"/>
        <v>12</v>
      </c>
      <c r="C13" s="2">
        <v>41277</v>
      </c>
      <c r="D13" t="s">
        <v>45</v>
      </c>
      <c r="E13" s="1" t="s">
        <v>6</v>
      </c>
      <c r="F13" s="1">
        <v>10</v>
      </c>
      <c r="G13" s="1" t="s">
        <v>12</v>
      </c>
      <c r="H13" s="6">
        <f>INDEX(Прайс[],MATCH(Расход[[#This Row],[товар]],Прайс[наименование],0),IF(Расход[[#This Row],[Столбец1]]="розн",5,4))</f>
        <v>6.5</v>
      </c>
      <c r="I13" s="16">
        <f>IFERROR(Расход[кол-во]*Расход[цена]," ")</f>
        <v>65</v>
      </c>
    </row>
    <row r="14" spans="2:9" x14ac:dyDescent="0.25">
      <c r="B14" s="17">
        <f t="shared" si="1"/>
        <v>13</v>
      </c>
      <c r="C14" s="2">
        <v>41277</v>
      </c>
      <c r="D14" t="s">
        <v>53</v>
      </c>
      <c r="E14" s="1" t="s">
        <v>6</v>
      </c>
      <c r="F14" s="1">
        <v>10</v>
      </c>
      <c r="G14" s="1" t="s">
        <v>12</v>
      </c>
      <c r="H14" s="6">
        <f>INDEX(Прайс[],MATCH(Расход[[#This Row],[товар]],Прайс[наименование],0),IF(Расход[[#This Row],[Столбец1]]="розн",5,4))</f>
        <v>2.5</v>
      </c>
      <c r="I14" s="16">
        <f>IFERROR(Расход[кол-во]*Расход[цена]," ")</f>
        <v>25</v>
      </c>
    </row>
    <row r="15" spans="2:9" x14ac:dyDescent="0.25">
      <c r="B15" s="17">
        <f t="shared" si="1"/>
        <v>14</v>
      </c>
      <c r="C15" s="2">
        <v>41277</v>
      </c>
      <c r="D15" t="s">
        <v>48</v>
      </c>
      <c r="E15" s="1" t="s">
        <v>6</v>
      </c>
      <c r="F15" s="1">
        <v>10</v>
      </c>
      <c r="G15" s="1" t="s">
        <v>12</v>
      </c>
      <c r="H15" s="6">
        <f>INDEX(Прайс[],MATCH(Расход[[#This Row],[товар]],Прайс[наименование],0),IF(Расход[[#This Row],[Столбец1]]="розн",5,4))</f>
        <v>6.5</v>
      </c>
      <c r="I15" s="16">
        <f>IFERROR(Расход[кол-во]*Расход[цена]," ")</f>
        <v>65</v>
      </c>
    </row>
    <row r="16" spans="2:9" x14ac:dyDescent="0.25">
      <c r="B16" s="17">
        <f t="shared" si="1"/>
        <v>15</v>
      </c>
      <c r="C16" s="2">
        <v>41277</v>
      </c>
      <c r="D16" t="s">
        <v>44</v>
      </c>
      <c r="E16" s="1" t="s">
        <v>6</v>
      </c>
      <c r="F16" s="1">
        <v>20</v>
      </c>
      <c r="G16" s="1" t="s">
        <v>12</v>
      </c>
      <c r="H16" s="6">
        <f>INDEX(Прайс[],MATCH(Расход[[#This Row],[товар]],Прайс[наименование],0),IF(Расход[[#This Row],[Столбец1]]="розн",5,4))</f>
        <v>18.5</v>
      </c>
      <c r="I16" s="16">
        <f>IFERROR(Расход[кол-во]*Расход[цена]," ")</f>
        <v>370</v>
      </c>
    </row>
    <row r="17" spans="2:9" x14ac:dyDescent="0.25">
      <c r="B17" s="17">
        <f t="shared" ref="B17:B22" si="2">B16+1</f>
        <v>16</v>
      </c>
      <c r="C17" s="2">
        <v>41278</v>
      </c>
      <c r="D17" t="s">
        <v>27</v>
      </c>
      <c r="E17" s="1" t="s">
        <v>6</v>
      </c>
      <c r="F17" s="1">
        <v>30</v>
      </c>
      <c r="G17" s="1" t="s">
        <v>26</v>
      </c>
      <c r="H17" s="6">
        <f>INDEX(Прайс[],MATCH(Расход[[#This Row],[товар]],Прайс[наименование],0),IF(Расход[[#This Row],[Столбец1]]="розн",5,4))</f>
        <v>2.9</v>
      </c>
      <c r="I17" s="16">
        <f>IFERROR(Расход[кол-во]*Расход[цена]," ")</f>
        <v>87</v>
      </c>
    </row>
    <row r="18" spans="2:9" x14ac:dyDescent="0.25">
      <c r="B18" s="17">
        <f t="shared" si="2"/>
        <v>17</v>
      </c>
      <c r="C18" s="2">
        <v>41278</v>
      </c>
      <c r="D18" t="s">
        <v>55</v>
      </c>
      <c r="E18" s="1" t="s">
        <v>6</v>
      </c>
      <c r="F18" s="1">
        <v>85</v>
      </c>
      <c r="G18" s="1" t="s">
        <v>26</v>
      </c>
      <c r="H18" s="6">
        <f>INDEX(Прайс[],MATCH(Расход[[#This Row],[товар]],Прайс[наименование],0),IF(Расход[[#This Row],[Столбец1]]="розн",5,4))</f>
        <v>2</v>
      </c>
      <c r="I18" s="16">
        <f>IFERROR(Расход[кол-во]*Расход[цена]," ")</f>
        <v>170</v>
      </c>
    </row>
    <row r="19" spans="2:9" x14ac:dyDescent="0.25">
      <c r="B19" s="17">
        <f t="shared" si="2"/>
        <v>18</v>
      </c>
      <c r="C19" s="2">
        <v>41278</v>
      </c>
      <c r="D19" t="s">
        <v>32</v>
      </c>
      <c r="E19" s="1" t="s">
        <v>6</v>
      </c>
      <c r="F19" s="1">
        <v>190</v>
      </c>
      <c r="G19" s="1" t="s">
        <v>26</v>
      </c>
      <c r="H19" s="6">
        <f>INDEX(Прайс[],MATCH(Расход[[#This Row],[товар]],Прайс[наименование],0),IF(Расход[[#This Row],[Столбец1]]="розн",5,4))</f>
        <v>3.1111</v>
      </c>
      <c r="I19" s="16">
        <f>IFERROR(Расход[кол-во]*Расход[цена]," ")</f>
        <v>591.10900000000004</v>
      </c>
    </row>
    <row r="20" spans="2:9" x14ac:dyDescent="0.25">
      <c r="B20" s="17">
        <f t="shared" si="2"/>
        <v>19</v>
      </c>
      <c r="C20" s="2">
        <v>41278</v>
      </c>
      <c r="D20" t="s">
        <v>38</v>
      </c>
      <c r="E20" s="1" t="s">
        <v>16</v>
      </c>
      <c r="F20" s="1">
        <v>2</v>
      </c>
      <c r="G20" s="1" t="s">
        <v>26</v>
      </c>
      <c r="H20" s="6">
        <f>INDEX(Прайс[],MATCH(Расход[[#This Row],[товар]],Прайс[наименование],0),IF(Расход[[#This Row],[Столбец1]]="розн",5,4))</f>
        <v>55</v>
      </c>
      <c r="I20" s="16">
        <f>IFERROR(Расход[кол-во]*Расход[цена]," ")</f>
        <v>110</v>
      </c>
    </row>
    <row r="21" spans="2:9" x14ac:dyDescent="0.25">
      <c r="B21" s="17">
        <f t="shared" si="2"/>
        <v>20</v>
      </c>
      <c r="C21" s="2">
        <v>41278</v>
      </c>
      <c r="D21" t="s">
        <v>29</v>
      </c>
      <c r="E21" s="1" t="s">
        <v>6</v>
      </c>
      <c r="F21" s="1">
        <v>17</v>
      </c>
      <c r="G21" s="1" t="s">
        <v>26</v>
      </c>
      <c r="H21" s="6">
        <f>INDEX(Прайс[],MATCH(Расход[[#This Row],[товар]],Прайс[наименование],0),IF(Расход[[#This Row],[Столбец1]]="розн",5,4))</f>
        <v>3</v>
      </c>
      <c r="I21" s="16">
        <f>IFERROR(Расход[кол-во]*Расход[цена]," ")</f>
        <v>51</v>
      </c>
    </row>
    <row r="22" spans="2:9" x14ac:dyDescent="0.25">
      <c r="B22" s="17">
        <f t="shared" si="2"/>
        <v>21</v>
      </c>
      <c r="C22" s="2">
        <v>41278</v>
      </c>
      <c r="D22" t="s">
        <v>33</v>
      </c>
      <c r="E22" s="1" t="s">
        <v>6</v>
      </c>
      <c r="F22" s="1">
        <v>50</v>
      </c>
      <c r="G22" s="1" t="s">
        <v>26</v>
      </c>
      <c r="H22" s="6">
        <f>INDEX(Прайс[],MATCH(Расход[[#This Row],[товар]],Прайс[наименование],0),IF(Расход[[#This Row],[Столбец1]]="розн",5,4))</f>
        <v>3.4</v>
      </c>
      <c r="I22" s="16">
        <f>IFERROR(Расход[кол-во]*Расход[цена]," ")</f>
        <v>170</v>
      </c>
    </row>
    <row r="23" spans="2:9" x14ac:dyDescent="0.25">
      <c r="C23"/>
      <c r="F23"/>
      <c r="G23"/>
    </row>
    <row r="24" spans="2:9" x14ac:dyDescent="0.25">
      <c r="C24"/>
      <c r="F24"/>
      <c r="G24"/>
    </row>
    <row r="25" spans="2:9" x14ac:dyDescent="0.25">
      <c r="C25"/>
      <c r="F25"/>
      <c r="G25"/>
    </row>
    <row r="26" spans="2:9" x14ac:dyDescent="0.25">
      <c r="C26"/>
      <c r="F26"/>
      <c r="G26"/>
    </row>
    <row r="27" spans="2:9" x14ac:dyDescent="0.25">
      <c r="C27"/>
      <c r="F27"/>
      <c r="G27"/>
    </row>
    <row r="28" spans="2:9" x14ac:dyDescent="0.25">
      <c r="C28"/>
      <c r="F28"/>
      <c r="G28"/>
    </row>
    <row r="29" spans="2:9" x14ac:dyDescent="0.25">
      <c r="C29"/>
      <c r="F29"/>
      <c r="G29"/>
    </row>
  </sheetData>
  <dataValidations count="3">
    <dataValidation type="list" allowBlank="1" showInputMessage="1" showErrorMessage="1" sqref="D2:D22">
      <formula1>Товары</formula1>
    </dataValidation>
    <dataValidation type="list" allowBlank="1" showInputMessage="1" showErrorMessage="1" sqref="E2:E22">
      <formula1>изм.</formula1>
    </dataValidation>
    <dataValidation type="list" allowBlank="1" showInputMessage="1" showErrorMessage="1" sqref="G2:G22">
      <formula1>опт</formula1>
    </dataValidation>
  </dataValidations>
  <pageMargins left="0.7" right="0.7" top="0.75" bottom="0.75" header="0.3" footer="0.3"/>
  <pageSetup paperSize="9" orientation="portrait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J37"/>
  <sheetViews>
    <sheetView workbookViewId="0">
      <selection activeCell="I12" sqref="I12"/>
    </sheetView>
  </sheetViews>
  <sheetFormatPr defaultRowHeight="15" x14ac:dyDescent="0.25"/>
  <cols>
    <col min="1" max="1" width="6.42578125" style="9" customWidth="1"/>
    <col min="2" max="2" width="36" style="9" customWidth="1"/>
    <col min="3" max="3" width="9.42578125" style="7" customWidth="1"/>
    <col min="4" max="4" width="9.5703125" style="9" bestFit="1" customWidth="1"/>
    <col min="5" max="5" width="10.85546875" style="9" customWidth="1"/>
    <col min="6" max="6" width="11.140625" style="9" customWidth="1"/>
    <col min="7" max="8" width="9.140625" style="9"/>
    <col min="9" max="9" width="12.42578125" style="9" customWidth="1"/>
    <col min="10" max="10" width="11.140625" style="9" customWidth="1"/>
    <col min="11" max="16384" width="9.140625" style="9"/>
  </cols>
  <sheetData>
    <row r="1" spans="2:10" ht="21.75" customHeight="1" thickBot="1" x14ac:dyDescent="0.3">
      <c r="I1" s="11"/>
    </row>
    <row r="2" spans="2:10" x14ac:dyDescent="0.25">
      <c r="B2" s="9" t="s">
        <v>7</v>
      </c>
      <c r="C2" s="7" t="s">
        <v>5</v>
      </c>
      <c r="D2" s="9" t="s">
        <v>9</v>
      </c>
      <c r="E2" s="9" t="s">
        <v>12</v>
      </c>
      <c r="F2" s="9" t="s">
        <v>10</v>
      </c>
      <c r="I2" s="12" t="s">
        <v>13</v>
      </c>
      <c r="J2" s="13" t="s">
        <v>14</v>
      </c>
    </row>
    <row r="3" spans="2:10" ht="15.75" thickBot="1" x14ac:dyDescent="0.3">
      <c r="B3" s="9" t="s">
        <v>47</v>
      </c>
      <c r="D3" s="10"/>
      <c r="E3" s="5">
        <v>60</v>
      </c>
      <c r="F3" s="5">
        <v>65</v>
      </c>
      <c r="I3" s="14"/>
      <c r="J3" s="15"/>
    </row>
    <row r="4" spans="2:10" x14ac:dyDescent="0.25">
      <c r="B4" s="9" t="s">
        <v>31</v>
      </c>
      <c r="D4" s="10"/>
      <c r="E4" s="5">
        <f t="shared" ref="E4:E17" si="0">D4+(D4*$I$3)</f>
        <v>0</v>
      </c>
      <c r="F4" s="5">
        <f>Прайс[[#This Row],[закуп]]+(Прайс[[#This Row],[закуп]]*$J$3)</f>
        <v>0</v>
      </c>
    </row>
    <row r="5" spans="2:10" x14ac:dyDescent="0.25">
      <c r="B5" s="9" t="s">
        <v>32</v>
      </c>
      <c r="D5" s="10"/>
      <c r="E5" s="5">
        <v>0</v>
      </c>
      <c r="F5" s="5">
        <v>3.1111</v>
      </c>
    </row>
    <row r="6" spans="2:10" x14ac:dyDescent="0.25">
      <c r="B6" s="9" t="s">
        <v>41</v>
      </c>
      <c r="D6" s="10"/>
      <c r="E6" s="5">
        <v>50</v>
      </c>
      <c r="F6" s="5">
        <v>45</v>
      </c>
    </row>
    <row r="7" spans="2:10" x14ac:dyDescent="0.25">
      <c r="B7" s="9" t="s">
        <v>45</v>
      </c>
      <c r="D7" s="10"/>
      <c r="E7" s="5">
        <v>6.5</v>
      </c>
      <c r="F7" s="5">
        <v>7</v>
      </c>
    </row>
    <row r="8" spans="2:10" x14ac:dyDescent="0.25">
      <c r="B8" s="9" t="s">
        <v>35</v>
      </c>
      <c r="D8" s="10"/>
      <c r="E8" s="5">
        <f t="shared" si="0"/>
        <v>0</v>
      </c>
      <c r="F8" s="5">
        <f>Прайс[[#This Row],[закуп]]+(Прайс[[#This Row],[закуп]]*$J$3)</f>
        <v>0</v>
      </c>
    </row>
    <row r="9" spans="2:10" x14ac:dyDescent="0.25">
      <c r="B9" s="9" t="s">
        <v>33</v>
      </c>
      <c r="D9" s="10"/>
      <c r="E9" s="5">
        <f t="shared" si="0"/>
        <v>0</v>
      </c>
      <c r="F9" s="5">
        <v>3.4</v>
      </c>
    </row>
    <row r="10" spans="2:10" x14ac:dyDescent="0.25">
      <c r="B10" s="9" t="s">
        <v>37</v>
      </c>
      <c r="D10" s="10"/>
      <c r="E10" s="5">
        <f t="shared" si="0"/>
        <v>0</v>
      </c>
      <c r="F10" s="5">
        <f>Прайс[[#This Row],[закуп]]+(Прайс[[#This Row],[закуп]]*$J$3)</f>
        <v>0</v>
      </c>
    </row>
    <row r="11" spans="2:10" x14ac:dyDescent="0.25">
      <c r="B11" s="9" t="s">
        <v>36</v>
      </c>
      <c r="D11" s="10"/>
      <c r="E11" s="5">
        <f t="shared" si="0"/>
        <v>0</v>
      </c>
      <c r="F11" s="5">
        <v>3.8</v>
      </c>
    </row>
    <row r="12" spans="2:10" x14ac:dyDescent="0.25">
      <c r="B12" s="9" t="s">
        <v>34</v>
      </c>
      <c r="D12" s="10"/>
      <c r="E12" s="5">
        <f t="shared" si="0"/>
        <v>0</v>
      </c>
      <c r="F12" s="5">
        <f>Прайс[[#This Row],[закуп]]+(Прайс[[#This Row],[закуп]]*$J$3)</f>
        <v>0</v>
      </c>
    </row>
    <row r="13" spans="2:10" x14ac:dyDescent="0.25">
      <c r="B13" s="9" t="s">
        <v>29</v>
      </c>
      <c r="D13" s="10"/>
      <c r="E13" s="5">
        <f t="shared" si="0"/>
        <v>0</v>
      </c>
      <c r="F13" s="5">
        <v>3</v>
      </c>
    </row>
    <row r="14" spans="2:10" x14ac:dyDescent="0.25">
      <c r="B14" s="9" t="s">
        <v>28</v>
      </c>
      <c r="D14" s="10"/>
      <c r="E14" s="5">
        <f t="shared" si="0"/>
        <v>0</v>
      </c>
      <c r="F14" s="5">
        <v>2.9</v>
      </c>
    </row>
    <row r="15" spans="2:10" x14ac:dyDescent="0.25">
      <c r="B15" s="9" t="s">
        <v>42</v>
      </c>
      <c r="D15" s="10"/>
      <c r="E15" s="5">
        <f t="shared" si="0"/>
        <v>0</v>
      </c>
      <c r="F15" s="5">
        <f>Прайс[[#This Row],[закуп]]+(Прайс[[#This Row],[закуп]]*$J$3)</f>
        <v>0</v>
      </c>
    </row>
    <row r="16" spans="2:10" x14ac:dyDescent="0.25">
      <c r="B16" s="9" t="s">
        <v>38</v>
      </c>
      <c r="D16" s="10"/>
      <c r="E16" s="5">
        <v>0</v>
      </c>
      <c r="F16" s="5">
        <v>55</v>
      </c>
    </row>
    <row r="17" spans="2:6" x14ac:dyDescent="0.25">
      <c r="B17" s="9" t="s">
        <v>39</v>
      </c>
      <c r="D17" s="10"/>
      <c r="E17" s="5">
        <f t="shared" si="0"/>
        <v>0</v>
      </c>
      <c r="F17" s="5">
        <v>2.25</v>
      </c>
    </row>
    <row r="18" spans="2:6" x14ac:dyDescent="0.25">
      <c r="B18" s="9" t="s">
        <v>21</v>
      </c>
      <c r="D18" s="10"/>
      <c r="E18" s="5">
        <v>33</v>
      </c>
      <c r="F18" s="5">
        <v>37</v>
      </c>
    </row>
    <row r="19" spans="2:6" x14ac:dyDescent="0.25">
      <c r="B19" s="9" t="s">
        <v>20</v>
      </c>
      <c r="D19" s="10"/>
      <c r="E19" s="5">
        <v>83.75</v>
      </c>
      <c r="F19" s="5">
        <v>90</v>
      </c>
    </row>
    <row r="20" spans="2:6" x14ac:dyDescent="0.25">
      <c r="B20" s="9" t="s">
        <v>22</v>
      </c>
      <c r="D20" s="10"/>
      <c r="E20" s="5">
        <v>0</v>
      </c>
      <c r="F20" s="5">
        <v>145</v>
      </c>
    </row>
    <row r="21" spans="2:6" x14ac:dyDescent="0.25">
      <c r="B21" s="9" t="s">
        <v>17</v>
      </c>
      <c r="D21" s="10"/>
      <c r="E21" s="5">
        <v>0</v>
      </c>
      <c r="F21" s="5">
        <v>50</v>
      </c>
    </row>
    <row r="22" spans="2:6" x14ac:dyDescent="0.25">
      <c r="B22" s="9" t="s">
        <v>15</v>
      </c>
      <c r="D22" s="10"/>
      <c r="E22" s="5">
        <v>107.5</v>
      </c>
      <c r="F22" s="5">
        <v>115</v>
      </c>
    </row>
    <row r="23" spans="2:6" x14ac:dyDescent="0.25">
      <c r="B23" s="9" t="s">
        <v>23</v>
      </c>
      <c r="D23" s="10"/>
      <c r="E23" s="5">
        <v>0</v>
      </c>
      <c r="F23" s="5">
        <v>135</v>
      </c>
    </row>
    <row r="24" spans="2:6" x14ac:dyDescent="0.25">
      <c r="B24" s="9" t="s">
        <v>24</v>
      </c>
      <c r="D24" s="10"/>
      <c r="E24" s="5">
        <v>0</v>
      </c>
      <c r="F24" s="5">
        <v>125</v>
      </c>
    </row>
    <row r="25" spans="2:6" x14ac:dyDescent="0.25">
      <c r="B25" s="9" t="s">
        <v>25</v>
      </c>
      <c r="D25" s="10"/>
      <c r="E25" s="5">
        <v>109.5</v>
      </c>
      <c r="F25" s="5">
        <v>115</v>
      </c>
    </row>
    <row r="26" spans="2:6" x14ac:dyDescent="0.25">
      <c r="B26" s="9" t="s">
        <v>18</v>
      </c>
      <c r="D26" s="10"/>
      <c r="E26" s="5">
        <v>92.5</v>
      </c>
      <c r="F26" s="5">
        <v>95</v>
      </c>
    </row>
    <row r="27" spans="2:6" x14ac:dyDescent="0.25">
      <c r="B27" s="9" t="s">
        <v>19</v>
      </c>
      <c r="D27" s="10"/>
      <c r="E27" s="5">
        <v>90</v>
      </c>
      <c r="F27" s="5">
        <v>95</v>
      </c>
    </row>
    <row r="28" spans="2:6" x14ac:dyDescent="0.25">
      <c r="B28" s="9" t="s">
        <v>46</v>
      </c>
      <c r="D28" s="10"/>
      <c r="E28" s="5">
        <v>47</v>
      </c>
      <c r="F28" s="5">
        <v>55</v>
      </c>
    </row>
    <row r="29" spans="2:6" x14ac:dyDescent="0.25">
      <c r="B29" s="9" t="s">
        <v>40</v>
      </c>
      <c r="D29" s="10"/>
      <c r="E29" s="5">
        <v>2.2000000000000002</v>
      </c>
      <c r="F29" s="5">
        <v>2.2000000000000002</v>
      </c>
    </row>
    <row r="30" spans="2:6" x14ac:dyDescent="0.25">
      <c r="B30" s="9" t="s">
        <v>27</v>
      </c>
      <c r="D30" s="10"/>
      <c r="E30" s="5">
        <v>2.9</v>
      </c>
      <c r="F30" s="5">
        <v>2.9</v>
      </c>
    </row>
    <row r="31" spans="2:6" x14ac:dyDescent="0.25">
      <c r="B31" s="9" t="s">
        <v>43</v>
      </c>
      <c r="D31" s="10"/>
      <c r="E31" s="5">
        <v>10</v>
      </c>
      <c r="F31" s="5">
        <v>11</v>
      </c>
    </row>
    <row r="32" spans="2:6" x14ac:dyDescent="0.25">
      <c r="B32" s="9" t="s">
        <v>44</v>
      </c>
      <c r="D32" s="10"/>
      <c r="E32" s="5">
        <v>18.5</v>
      </c>
      <c r="F32" s="5">
        <v>20</v>
      </c>
    </row>
    <row r="33" spans="2:6" x14ac:dyDescent="0.25">
      <c r="B33" s="9" t="s">
        <v>48</v>
      </c>
      <c r="D33" s="10"/>
      <c r="E33" s="5">
        <v>6.5</v>
      </c>
      <c r="F33" s="5">
        <v>7</v>
      </c>
    </row>
    <row r="34" spans="2:6" x14ac:dyDescent="0.25">
      <c r="B34" s="9" t="s">
        <v>30</v>
      </c>
      <c r="D34" s="10"/>
      <c r="E34" s="5">
        <f t="shared" ref="E34" si="1">D34+(D34*$I$3)</f>
        <v>0</v>
      </c>
      <c r="F34" s="5">
        <f>Прайс[[#This Row],[закуп]]+(Прайс[[#This Row],[закуп]]*$J$3)</f>
        <v>0</v>
      </c>
    </row>
    <row r="35" spans="2:6" x14ac:dyDescent="0.25">
      <c r="B35" s="9" t="s">
        <v>53</v>
      </c>
      <c r="D35" s="10"/>
      <c r="E35" s="5">
        <v>2.5</v>
      </c>
      <c r="F35" s="5">
        <v>3</v>
      </c>
    </row>
    <row r="36" spans="2:6" x14ac:dyDescent="0.25">
      <c r="B36" s="9" t="s">
        <v>54</v>
      </c>
      <c r="D36" s="10"/>
      <c r="E36" s="5">
        <f>D36+(D36*$I$3)</f>
        <v>0</v>
      </c>
      <c r="F36" s="5">
        <v>3</v>
      </c>
    </row>
    <row r="37" spans="2:6" x14ac:dyDescent="0.25">
      <c r="B37" s="9" t="s">
        <v>55</v>
      </c>
      <c r="D37" s="10"/>
      <c r="E37" s="5">
        <f>D37+(D37*$I$3)</f>
        <v>0</v>
      </c>
      <c r="F37" s="5">
        <v>2</v>
      </c>
    </row>
  </sheetData>
  <dataValidations count="1">
    <dataValidation type="list" allowBlank="1" showInputMessage="1" showErrorMessage="1" sqref="C3:C37">
      <formula1>изм.</formula1>
    </dataValidation>
  </dataValidations>
  <pageMargins left="0.7" right="0.7" top="0.75" bottom="0.75" header="0.3" footer="0.3"/>
  <pageSetup paperSize="9" orientation="portrait" copies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3:D42"/>
  <sheetViews>
    <sheetView workbookViewId="0">
      <selection activeCell="F22" sqref="F22"/>
    </sheetView>
  </sheetViews>
  <sheetFormatPr defaultRowHeight="15" x14ac:dyDescent="0.25"/>
  <cols>
    <col min="2" max="2" width="43" customWidth="1"/>
    <col min="4" max="4" width="11.85546875" customWidth="1"/>
  </cols>
  <sheetData>
    <row r="3" spans="2:4" x14ac:dyDescent="0.25">
      <c r="B3" t="s">
        <v>7</v>
      </c>
      <c r="D3" t="s">
        <v>5</v>
      </c>
    </row>
    <row r="4" spans="2:4" x14ac:dyDescent="0.25">
      <c r="B4" t="s">
        <v>47</v>
      </c>
      <c r="D4" s="1" t="s">
        <v>16</v>
      </c>
    </row>
    <row r="5" spans="2:4" x14ac:dyDescent="0.25">
      <c r="B5" t="s">
        <v>31</v>
      </c>
      <c r="D5" s="1" t="s">
        <v>6</v>
      </c>
    </row>
    <row r="6" spans="2:4" x14ac:dyDescent="0.25">
      <c r="B6" t="s">
        <v>54</v>
      </c>
      <c r="D6" s="1"/>
    </row>
    <row r="7" spans="2:4" x14ac:dyDescent="0.25">
      <c r="B7" t="s">
        <v>55</v>
      </c>
    </row>
    <row r="8" spans="2:4" x14ac:dyDescent="0.25">
      <c r="B8" t="s">
        <v>32</v>
      </c>
    </row>
    <row r="9" spans="2:4" x14ac:dyDescent="0.25">
      <c r="B9" t="s">
        <v>41</v>
      </c>
    </row>
    <row r="10" spans="2:4" x14ac:dyDescent="0.25">
      <c r="B10" t="s">
        <v>45</v>
      </c>
    </row>
    <row r="11" spans="2:4" x14ac:dyDescent="0.25">
      <c r="B11" t="s">
        <v>35</v>
      </c>
    </row>
    <row r="12" spans="2:4" x14ac:dyDescent="0.25">
      <c r="B12" t="s">
        <v>33</v>
      </c>
    </row>
    <row r="13" spans="2:4" x14ac:dyDescent="0.25">
      <c r="B13" t="s">
        <v>37</v>
      </c>
    </row>
    <row r="14" spans="2:4" x14ac:dyDescent="0.25">
      <c r="B14" t="s">
        <v>36</v>
      </c>
    </row>
    <row r="15" spans="2:4" x14ac:dyDescent="0.25">
      <c r="B15" t="s">
        <v>34</v>
      </c>
    </row>
    <row r="16" spans="2:4" x14ac:dyDescent="0.25">
      <c r="B16" t="s">
        <v>29</v>
      </c>
    </row>
    <row r="17" spans="2:4" x14ac:dyDescent="0.25">
      <c r="B17" t="s">
        <v>28</v>
      </c>
    </row>
    <row r="18" spans="2:4" x14ac:dyDescent="0.25">
      <c r="B18" t="s">
        <v>53</v>
      </c>
      <c r="D18" t="s">
        <v>11</v>
      </c>
    </row>
    <row r="19" spans="2:4" x14ac:dyDescent="0.25">
      <c r="B19" t="s">
        <v>42</v>
      </c>
      <c r="D19" t="s">
        <v>12</v>
      </c>
    </row>
    <row r="20" spans="2:4" x14ac:dyDescent="0.25">
      <c r="B20" t="s">
        <v>38</v>
      </c>
      <c r="D20" t="s">
        <v>26</v>
      </c>
    </row>
    <row r="21" spans="2:4" x14ac:dyDescent="0.25">
      <c r="B21" t="s">
        <v>39</v>
      </c>
    </row>
    <row r="22" spans="2:4" x14ac:dyDescent="0.25">
      <c r="B22" t="s">
        <v>21</v>
      </c>
    </row>
    <row r="23" spans="2:4" x14ac:dyDescent="0.25">
      <c r="B23" t="s">
        <v>20</v>
      </c>
    </row>
    <row r="24" spans="2:4" x14ac:dyDescent="0.25">
      <c r="B24" t="s">
        <v>51</v>
      </c>
    </row>
    <row r="25" spans="2:4" x14ac:dyDescent="0.25">
      <c r="B25" t="s">
        <v>22</v>
      </c>
    </row>
    <row r="26" spans="2:4" x14ac:dyDescent="0.25">
      <c r="B26" t="s">
        <v>17</v>
      </c>
    </row>
    <row r="27" spans="2:4" x14ac:dyDescent="0.25">
      <c r="B27" t="s">
        <v>15</v>
      </c>
    </row>
    <row r="28" spans="2:4" x14ac:dyDescent="0.25">
      <c r="B28" t="s">
        <v>52</v>
      </c>
    </row>
    <row r="29" spans="2:4" x14ac:dyDescent="0.25">
      <c r="B29" t="s">
        <v>23</v>
      </c>
    </row>
    <row r="30" spans="2:4" x14ac:dyDescent="0.25">
      <c r="B30" t="s">
        <v>49</v>
      </c>
    </row>
    <row r="31" spans="2:4" x14ac:dyDescent="0.25">
      <c r="B31" t="s">
        <v>24</v>
      </c>
    </row>
    <row r="32" spans="2:4" x14ac:dyDescent="0.25">
      <c r="B32" t="s">
        <v>50</v>
      </c>
    </row>
    <row r="33" spans="2:2" x14ac:dyDescent="0.25">
      <c r="B33" t="s">
        <v>25</v>
      </c>
    </row>
    <row r="34" spans="2:2" x14ac:dyDescent="0.25">
      <c r="B34" t="s">
        <v>18</v>
      </c>
    </row>
    <row r="35" spans="2:2" x14ac:dyDescent="0.25">
      <c r="B35" t="s">
        <v>19</v>
      </c>
    </row>
    <row r="36" spans="2:2" x14ac:dyDescent="0.25">
      <c r="B36" t="s">
        <v>46</v>
      </c>
    </row>
    <row r="37" spans="2:2" x14ac:dyDescent="0.25">
      <c r="B37" t="s">
        <v>40</v>
      </c>
    </row>
    <row r="38" spans="2:2" x14ac:dyDescent="0.25">
      <c r="B38" t="s">
        <v>27</v>
      </c>
    </row>
    <row r="39" spans="2:2" x14ac:dyDescent="0.25">
      <c r="B39" t="s">
        <v>43</v>
      </c>
    </row>
    <row r="40" spans="2:2" x14ac:dyDescent="0.25">
      <c r="B40" t="s">
        <v>44</v>
      </c>
    </row>
    <row r="41" spans="2:2" x14ac:dyDescent="0.25">
      <c r="B41" t="s">
        <v>48</v>
      </c>
    </row>
    <row r="42" spans="2:2" x14ac:dyDescent="0.25">
      <c r="B42" t="s">
        <v>30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Продажи</vt:lpstr>
      <vt:lpstr>Прайс</vt:lpstr>
      <vt:lpstr>Техлист</vt:lpstr>
      <vt:lpstr>изм.</vt:lpstr>
      <vt:lpstr>опт</vt:lpstr>
      <vt:lpstr>Товары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dcterms:created xsi:type="dcterms:W3CDTF">2012-12-20T12:42:46Z</dcterms:created>
  <dcterms:modified xsi:type="dcterms:W3CDTF">2013-01-06T06:17:18Z</dcterms:modified>
</cp:coreProperties>
</file>