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0545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B14" i="1" l="1"/>
  <c r="B15" i="1"/>
  <c r="B13" i="1"/>
  <c r="G25" i="1"/>
  <c r="G20" i="1"/>
  <c r="G16" i="1"/>
  <c r="G15" i="1"/>
  <c r="G14" i="1"/>
  <c r="H17" i="1" l="1"/>
  <c r="H18" i="1"/>
  <c r="H19" i="1"/>
  <c r="H21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13" i="1"/>
  <c r="G27" i="1"/>
  <c r="G28" i="1"/>
  <c r="G29" i="1"/>
  <c r="G30" i="1"/>
  <c r="F30" i="1" s="1"/>
  <c r="G31" i="1"/>
  <c r="G32" i="1"/>
  <c r="G33" i="1"/>
  <c r="G34" i="1"/>
  <c r="F34" i="1" s="1"/>
  <c r="G35" i="1"/>
  <c r="G36" i="1"/>
  <c r="G37" i="1"/>
  <c r="F37" i="1" s="1"/>
  <c r="G38" i="1"/>
  <c r="F38" i="1" s="1"/>
  <c r="G39" i="1"/>
  <c r="G40" i="1"/>
  <c r="G41" i="1"/>
  <c r="F41" i="1" s="1"/>
  <c r="G42" i="1"/>
  <c r="F42" i="1" s="1"/>
  <c r="G43" i="1"/>
  <c r="G17" i="1"/>
  <c r="G18" i="1"/>
  <c r="G19" i="1"/>
  <c r="G21" i="1"/>
  <c r="G22" i="1"/>
  <c r="G23" i="1"/>
  <c r="F23" i="1" s="1"/>
  <c r="G24" i="1"/>
  <c r="G26" i="1"/>
  <c r="G13" i="1"/>
  <c r="F13" i="1" s="1"/>
  <c r="F14" i="1"/>
  <c r="H14" i="1" s="1"/>
  <c r="F15" i="1"/>
  <c r="H15" i="1" s="1"/>
  <c r="F16" i="1"/>
  <c r="H16" i="1" s="1"/>
  <c r="F17" i="1"/>
  <c r="F18" i="1"/>
  <c r="F19" i="1"/>
  <c r="F20" i="1"/>
  <c r="H20" i="1" s="1"/>
  <c r="F21" i="1"/>
  <c r="F22" i="1"/>
  <c r="F24" i="1"/>
  <c r="F25" i="1"/>
  <c r="H25" i="1" s="1"/>
  <c r="F26" i="1"/>
  <c r="F27" i="1"/>
  <c r="F28" i="1"/>
  <c r="F29" i="1"/>
  <c r="F31" i="1"/>
  <c r="F32" i="1"/>
  <c r="F33" i="1"/>
  <c r="F35" i="1"/>
  <c r="F36" i="1"/>
  <c r="F39" i="1"/>
  <c r="F40" i="1"/>
  <c r="F4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13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14" i="1"/>
  <c r="A13" i="1"/>
</calcChain>
</file>

<file path=xl/sharedStrings.xml><?xml version="1.0" encoding="utf-8"?>
<sst xmlns="http://schemas.openxmlformats.org/spreadsheetml/2006/main" count="18" uniqueCount="16">
  <si>
    <t>Зарплата</t>
  </si>
  <si>
    <t>Зарплата за ночную смену с 20:00 до 6:00</t>
  </si>
  <si>
    <t>Год:</t>
  </si>
  <si>
    <t>Месяц:</t>
  </si>
  <si>
    <t>Рабочий</t>
  </si>
  <si>
    <t>день</t>
  </si>
  <si>
    <t>ночь</t>
  </si>
  <si>
    <t>для сверки</t>
  </si>
  <si>
    <t>Ушёл</t>
  </si>
  <si>
    <t>Пришёл</t>
  </si>
  <si>
    <t>сумма раб. Времени</t>
  </si>
  <si>
    <t>Дневные часы</t>
  </si>
  <si>
    <t>Ночные часы</t>
  </si>
  <si>
    <t>Дата</t>
  </si>
  <si>
    <t>Ночная смена с-по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</si>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</sst>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#,##0.00\ &quot;€&quot;"/>
    <numFmt numFmtId="165" formatCode="[$-F400]h:mm:ss\ AM/PM"/>
    <numFmt numFmtId="166" formatCode="[h]:mm"/>
    <numFmt numFmtId="167" formatCode="h:mm;@"/>
    <numFmt numFmtId="168" formatCode="dddd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164" fontId="0" fillId="0" borderId="0" xfId="0" applyNumberFormat="1" applyBorder="1"/>
    <xf numFmtId="0" fontId="0" fillId="0" borderId="11" xfId="0" applyBorder="1"/>
    <xf numFmtId="0" fontId="0" fillId="0" borderId="5" xfId="0" applyBorder="1"/>
    <xf numFmtId="20" fontId="0" fillId="0" borderId="0" xfId="0" applyNumberFormat="1" applyBorder="1"/>
    <xf numFmtId="0" fontId="0" fillId="0" borderId="8" xfId="0" applyBorder="1"/>
    <xf numFmtId="20" fontId="0" fillId="0" borderId="0" xfId="0" applyNumberFormat="1"/>
    <xf numFmtId="167" fontId="0" fillId="0" borderId="0" xfId="0" applyNumberFormat="1" applyBorder="1"/>
    <xf numFmtId="0" fontId="0" fillId="0" borderId="11" xfId="0" applyBorder="1" applyAlignment="1">
      <alignment horizontal="right"/>
    </xf>
    <xf numFmtId="168" fontId="0" fillId="0" borderId="0" xfId="0" applyNumberFormat="1" applyBorder="1"/>
    <xf numFmtId="0" fontId="0" fillId="0" borderId="6" xfId="0" applyBorder="1"/>
    <xf numFmtId="0" fontId="0" fillId="0" borderId="10" xfId="0" applyBorder="1"/>
    <xf numFmtId="0" fontId="0" fillId="0" borderId="3" xfId="0" applyBorder="1"/>
    <xf numFmtId="14" fontId="0" fillId="0" borderId="0" xfId="0" applyNumberFormat="1" applyFill="1" applyBorder="1"/>
    <xf numFmtId="14" fontId="0" fillId="3" borderId="11" xfId="0" applyNumberFormat="1" applyFill="1" applyBorder="1"/>
    <xf numFmtId="165" fontId="0" fillId="0" borderId="0" xfId="0" applyNumberFormat="1" applyBorder="1"/>
    <xf numFmtId="165" fontId="0" fillId="0" borderId="0" xfId="1" applyNumberFormat="1" applyFont="1" applyBorder="1"/>
    <xf numFmtId="165" fontId="0" fillId="5" borderId="0" xfId="0" applyNumberFormat="1" applyFill="1" applyBorder="1"/>
    <xf numFmtId="164" fontId="0" fillId="5" borderId="2" xfId="0" applyNumberFormat="1" applyFill="1" applyBorder="1"/>
    <xf numFmtId="0" fontId="0" fillId="0" borderId="0" xfId="0" applyFill="1" applyBorder="1" applyAlignment="1">
      <alignment horizontal="center"/>
    </xf>
    <xf numFmtId="166" fontId="0" fillId="0" borderId="0" xfId="0" applyNumberFormat="1" applyBorder="1"/>
    <xf numFmtId="14" fontId="0" fillId="2" borderId="11" xfId="0" applyNumberFormat="1" applyFill="1" applyBorder="1"/>
    <xf numFmtId="167" fontId="0" fillId="5" borderId="0" xfId="0" applyNumberFormat="1" applyFill="1" applyBorder="1"/>
    <xf numFmtId="167" fontId="0" fillId="4" borderId="0" xfId="0" applyNumberFormat="1" applyFill="1" applyBorder="1"/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7" fontId="0" fillId="6" borderId="0" xfId="0" applyNumberFormat="1" applyFill="1" applyBorder="1"/>
    <xf numFmtId="167" fontId="0" fillId="7" borderId="0" xfId="0" applyNumberFormat="1" applyFill="1" applyBorder="1"/>
    <xf numFmtId="167" fontId="0" fillId="8" borderId="0" xfId="0" applyNumberFormat="1" applyFill="1" applyBorder="1"/>
    <xf numFmtId="167" fontId="0" fillId="9" borderId="0" xfId="0" applyNumberFormat="1" applyFill="1" applyBorder="1"/>
  </cellXfs>
  <cellStyles count="2">
    <cellStyle name="Обычный" xfId="0" builtinId="0"/>
    <cellStyle name="Финансовый" xfId="1" builtinId="3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Zeros="0" tabSelected="1" workbookViewId="0">
      <selection activeCell="H12" sqref="H12"/>
    </sheetView>
  </sheetViews>
  <sheetFormatPr defaultColWidth="11.42578125" defaultRowHeight="15" x14ac:dyDescent="0.25"/>
  <sheetData>
    <row r="1" spans="1:12" ht="23.25" x14ac:dyDescent="0.35">
      <c r="A1" s="28" t="s">
        <v>0</v>
      </c>
      <c r="B1" s="29"/>
      <c r="C1" s="29"/>
      <c r="D1" s="29"/>
      <c r="E1" s="29"/>
      <c r="F1" s="29"/>
      <c r="G1" s="29"/>
      <c r="H1" s="30"/>
      <c r="I1" s="1"/>
      <c r="J1" s="1"/>
      <c r="K1" s="1"/>
      <c r="L1" s="1"/>
    </row>
    <row r="2" spans="1:12" x14ac:dyDescent="0.25">
      <c r="A2" s="6"/>
      <c r="B2" s="4"/>
      <c r="C2" s="4"/>
      <c r="D2" s="4"/>
      <c r="E2" s="4"/>
      <c r="F2" s="4"/>
      <c r="G2" s="4"/>
      <c r="H2" s="2"/>
      <c r="I2" s="1"/>
      <c r="J2" s="1"/>
      <c r="K2" s="1"/>
      <c r="L2" s="1"/>
    </row>
    <row r="3" spans="1:12" x14ac:dyDescent="0.25">
      <c r="A3" s="6" t="s">
        <v>2</v>
      </c>
      <c r="B3" s="4">
        <v>2006</v>
      </c>
      <c r="C3" s="4"/>
      <c r="D3" s="4"/>
      <c r="E3" s="4"/>
      <c r="F3" s="4"/>
      <c r="G3" s="4"/>
      <c r="H3" s="2"/>
      <c r="I3" s="1"/>
      <c r="J3" s="1"/>
      <c r="K3" s="1"/>
      <c r="L3" s="1"/>
    </row>
    <row r="4" spans="1:12" x14ac:dyDescent="0.25">
      <c r="A4" s="7" t="s">
        <v>3</v>
      </c>
      <c r="B4" s="9">
        <v>1</v>
      </c>
      <c r="C4" s="9"/>
      <c r="D4" s="9"/>
      <c r="E4" s="9"/>
      <c r="F4" s="9"/>
      <c r="G4" s="9"/>
      <c r="H4" s="3"/>
      <c r="I4" s="1"/>
      <c r="J4" s="1"/>
      <c r="K4" s="1"/>
      <c r="L4" s="1"/>
    </row>
    <row r="5" spans="1:12" x14ac:dyDescent="0.25">
      <c r="A5" s="12" t="s">
        <v>4</v>
      </c>
      <c r="B5" s="4"/>
      <c r="C5" s="4"/>
      <c r="D5" s="4"/>
      <c r="E5" s="4"/>
      <c r="F5" s="4"/>
      <c r="G5" s="4"/>
      <c r="H5" s="2"/>
      <c r="I5" s="1"/>
      <c r="J5" s="1"/>
      <c r="K5" s="1"/>
      <c r="L5" s="1"/>
    </row>
    <row r="6" spans="1:12" x14ac:dyDescent="0.25">
      <c r="A6" s="6"/>
      <c r="B6" s="4"/>
      <c r="C6" s="4"/>
      <c r="D6" s="4"/>
      <c r="E6" s="4"/>
      <c r="F6" s="4"/>
      <c r="G6" s="4"/>
      <c r="H6" s="2"/>
      <c r="I6" s="1"/>
      <c r="J6" s="1"/>
      <c r="K6" s="1"/>
      <c r="L6" s="1"/>
    </row>
    <row r="7" spans="1:12" x14ac:dyDescent="0.25">
      <c r="A7" s="6" t="s">
        <v>0</v>
      </c>
      <c r="B7" s="4"/>
      <c r="C7" s="4"/>
      <c r="D7" s="4"/>
      <c r="E7" s="5">
        <v>10</v>
      </c>
      <c r="F7" s="4"/>
      <c r="G7" s="4"/>
      <c r="H7" s="2"/>
      <c r="I7" s="1"/>
      <c r="J7" s="1"/>
      <c r="K7" s="1"/>
      <c r="L7" s="1"/>
    </row>
    <row r="8" spans="1:12" x14ac:dyDescent="0.25">
      <c r="A8" s="6" t="s">
        <v>1</v>
      </c>
      <c r="B8" s="4"/>
      <c r="C8" s="4"/>
      <c r="D8" s="4"/>
      <c r="E8" s="5">
        <v>15</v>
      </c>
      <c r="F8" s="4"/>
      <c r="G8" s="4"/>
      <c r="H8" s="2"/>
      <c r="I8" s="1"/>
      <c r="J8" s="1"/>
      <c r="K8" s="1"/>
      <c r="L8" s="1"/>
    </row>
    <row r="9" spans="1:12" x14ac:dyDescent="0.25">
      <c r="A9" s="6"/>
      <c r="B9" s="4"/>
      <c r="C9" s="1"/>
      <c r="D9" s="4"/>
      <c r="E9" s="4"/>
      <c r="F9" s="4"/>
      <c r="G9" s="4"/>
      <c r="H9" s="2"/>
      <c r="I9" s="1"/>
      <c r="J9" s="1"/>
      <c r="K9" s="1"/>
      <c r="L9" s="1"/>
    </row>
    <row r="10" spans="1:12" x14ac:dyDescent="0.25">
      <c r="A10" s="6" t="s">
        <v>14</v>
      </c>
      <c r="B10" s="4"/>
      <c r="C10" s="19">
        <v>0.83333333333333337</v>
      </c>
      <c r="D10" s="20">
        <v>0.25</v>
      </c>
      <c r="E10" s="4"/>
      <c r="F10" s="4"/>
      <c r="G10" s="4"/>
      <c r="H10" s="2"/>
      <c r="I10" s="1"/>
      <c r="J10" s="1"/>
      <c r="K10" s="1"/>
      <c r="L10" s="1"/>
    </row>
    <row r="11" spans="1:12" x14ac:dyDescent="0.25">
      <c r="A11" s="6"/>
      <c r="B11" s="4"/>
      <c r="C11" s="4"/>
      <c r="D11" s="4" t="s">
        <v>15</v>
      </c>
      <c r="E11" s="14"/>
      <c r="F11" s="15"/>
      <c r="G11" s="15"/>
      <c r="H11" s="16"/>
      <c r="I11" s="1" t="s">
        <v>7</v>
      </c>
      <c r="J11" s="1"/>
      <c r="K11" s="1"/>
      <c r="L11" s="1"/>
    </row>
    <row r="12" spans="1:12" x14ac:dyDescent="0.25">
      <c r="A12" s="14" t="s">
        <v>13</v>
      </c>
      <c r="B12" s="15"/>
      <c r="C12" s="15" t="s">
        <v>9</v>
      </c>
      <c r="D12" s="15" t="s">
        <v>8</v>
      </c>
      <c r="E12" s="15" t="s">
        <v>10</v>
      </c>
      <c r="F12" s="15" t="s">
        <v>11</v>
      </c>
      <c r="G12" s="15" t="s">
        <v>12</v>
      </c>
      <c r="H12" s="16" t="s">
        <v>0</v>
      </c>
      <c r="I12" s="23" t="s">
        <v>5</v>
      </c>
      <c r="J12" s="23" t="s">
        <v>6</v>
      </c>
      <c r="K12" s="1"/>
      <c r="L12" s="1"/>
    </row>
    <row r="13" spans="1:12" x14ac:dyDescent="0.25">
      <c r="A13" s="25">
        <f>DATE(B3,B4,1)</f>
        <v>38718</v>
      </c>
      <c r="B13" s="13">
        <f>IF(A13=0,0,WEEKDAY(A13))</f>
        <v>1</v>
      </c>
      <c r="C13" s="24">
        <v>0.66666666666666663</v>
      </c>
      <c r="D13" s="24">
        <v>0.625</v>
      </c>
      <c r="E13" s="21">
        <f>IF(C13&gt;D13,(D13+1-C13),(D13-C13))</f>
        <v>0.95833333333333337</v>
      </c>
      <c r="F13" s="26">
        <f>E13-G13</f>
        <v>0.54166666666666674</v>
      </c>
      <c r="G13" s="27">
        <f>MIN(MIN(D13,$L$13)-MIN(C13,$L$13)+MAX(D13,$L$14)-MAX(C13,$L$14)+(D13&lt;N(C13))*($L$13-$L$14+1))</f>
        <v>0.41666666666666663</v>
      </c>
      <c r="H13" s="22">
        <f>((F13*$E$7)+(G13*$E$8))*24</f>
        <v>280</v>
      </c>
      <c r="I13" s="1">
        <v>13</v>
      </c>
      <c r="J13" s="1">
        <v>10</v>
      </c>
      <c r="K13" s="1"/>
      <c r="L13" s="10">
        <v>0.25</v>
      </c>
    </row>
    <row r="14" spans="1:12" x14ac:dyDescent="0.25">
      <c r="A14" s="18">
        <f>IF(OR(A13=$A$45,A13=0),0,A13+1)</f>
        <v>38719</v>
      </c>
      <c r="B14" s="13">
        <f t="shared" ref="B14:B43" si="0">IF(A14=0,0,WEEKDAY(A14))</f>
        <v>2</v>
      </c>
      <c r="C14" s="11">
        <v>0.29166666666666669</v>
      </c>
      <c r="D14" s="11">
        <v>0.95833333333333337</v>
      </c>
      <c r="E14" s="21">
        <f t="shared" ref="E14:E43" si="1">IF(C14&gt;D14,(D14+1-C14),(D14-C14))</f>
        <v>0.66666666666666674</v>
      </c>
      <c r="F14" s="26">
        <f t="shared" ref="F14:F43" si="2">E14-G14</f>
        <v>0.54166666666666674</v>
      </c>
      <c r="G14" s="33">
        <f>MIN(MIN(D14,"06:00")-MIN(C14,"06:00")+MAX(D14,"20:00")-MAX(C14,"20:00")+(D14&lt;N(C14))*("06:00"-"20:00"+1))</f>
        <v>0.125</v>
      </c>
      <c r="H14" s="22">
        <f t="shared" ref="H14:H43" si="3">((F14*$E$7)+(G14*$E$8))*24</f>
        <v>175.00000000000003</v>
      </c>
      <c r="I14" s="1">
        <v>13</v>
      </c>
      <c r="J14" s="1">
        <v>3</v>
      </c>
      <c r="K14" s="1"/>
      <c r="L14" s="10">
        <v>0.83333333333333337</v>
      </c>
    </row>
    <row r="15" spans="1:12" x14ac:dyDescent="0.25">
      <c r="A15" s="18">
        <f t="shared" ref="A15:A43" si="4">IF(OR(A14=$A$45,A14=0),0,A14+1)</f>
        <v>38720</v>
      </c>
      <c r="B15" s="13">
        <f t="shared" si="0"/>
        <v>3</v>
      </c>
      <c r="C15" s="11">
        <v>0.95833333333333337</v>
      </c>
      <c r="D15" s="11">
        <v>6.25E-2</v>
      </c>
      <c r="E15" s="21">
        <f t="shared" si="1"/>
        <v>0.10416666666666663</v>
      </c>
      <c r="F15" s="26">
        <f t="shared" si="2"/>
        <v>0</v>
      </c>
      <c r="G15" s="34">
        <f>MIN(MIN(D15,"06:00")-MIN(C15,"06:00")+MAX(D15,"20:00")-MAX(C15,"20:00")+(D15&lt;N(C15))*("06:00"-"20:00"+1),E15)</f>
        <v>0.10416666666666663</v>
      </c>
      <c r="H15" s="22">
        <f t="shared" si="3"/>
        <v>37.499999999999986</v>
      </c>
      <c r="I15" s="1"/>
      <c r="J15" s="10">
        <v>0.10416666666666667</v>
      </c>
      <c r="K15" s="1"/>
      <c r="L15" s="1"/>
    </row>
    <row r="16" spans="1:12" x14ac:dyDescent="0.25">
      <c r="A16" s="18">
        <f t="shared" si="4"/>
        <v>38721</v>
      </c>
      <c r="B16" s="13">
        <f t="shared" si="0"/>
        <v>4</v>
      </c>
      <c r="C16" s="11">
        <v>0.875</v>
      </c>
      <c r="D16" s="11">
        <v>0.20833333333333334</v>
      </c>
      <c r="E16" s="21">
        <f t="shared" si="1"/>
        <v>0.33333333333333326</v>
      </c>
      <c r="F16" s="26">
        <f t="shared" si="2"/>
        <v>0</v>
      </c>
      <c r="G16" s="27">
        <f t="shared" ref="G14:G43" si="5">MIN(MIN(D16,$L$13)-MIN(C16,$L$13)+MAX(D16,$L$14)-MAX(C16,$L$14)+(D16&lt;N(C16))*($L$13-$L$14+1))</f>
        <v>0.33333333333333337</v>
      </c>
      <c r="H16" s="22">
        <f t="shared" si="3"/>
        <v>120.00000000000003</v>
      </c>
      <c r="I16" s="1"/>
      <c r="J16" s="1">
        <v>8</v>
      </c>
      <c r="K16" s="1"/>
      <c r="L16" s="1"/>
    </row>
    <row r="17" spans="1:10" x14ac:dyDescent="0.25">
      <c r="A17" s="18">
        <f t="shared" si="4"/>
        <v>38722</v>
      </c>
      <c r="B17" s="13">
        <f t="shared" si="0"/>
        <v>5</v>
      </c>
      <c r="C17" s="11">
        <v>0.79166666666666663</v>
      </c>
      <c r="D17" s="11">
        <v>0.29166666666666669</v>
      </c>
      <c r="E17" s="21">
        <f t="shared" si="1"/>
        <v>0.50000000000000011</v>
      </c>
      <c r="F17" s="26">
        <f t="shared" si="2"/>
        <v>8.3333333333333481E-2</v>
      </c>
      <c r="G17" s="27">
        <f t="shared" si="5"/>
        <v>0.41666666666666663</v>
      </c>
      <c r="H17" s="22">
        <f t="shared" si="3"/>
        <v>170</v>
      </c>
      <c r="I17" s="1">
        <v>2</v>
      </c>
      <c r="J17" s="1">
        <v>10</v>
      </c>
    </row>
    <row r="18" spans="1:10" x14ac:dyDescent="0.25">
      <c r="A18" s="18">
        <f t="shared" si="4"/>
        <v>38723</v>
      </c>
      <c r="B18" s="13">
        <f t="shared" si="0"/>
        <v>6</v>
      </c>
      <c r="C18" s="11">
        <v>0.79166666666666663</v>
      </c>
      <c r="D18" s="11">
        <v>0.95833333333333337</v>
      </c>
      <c r="E18" s="21">
        <f t="shared" si="1"/>
        <v>0.16666666666666674</v>
      </c>
      <c r="F18" s="26">
        <f t="shared" si="2"/>
        <v>4.1666666666666741E-2</v>
      </c>
      <c r="G18" s="27">
        <f t="shared" si="5"/>
        <v>0.125</v>
      </c>
      <c r="H18" s="22">
        <f t="shared" si="3"/>
        <v>55.000000000000014</v>
      </c>
      <c r="I18" s="1">
        <v>1</v>
      </c>
      <c r="J18" s="1">
        <v>3</v>
      </c>
    </row>
    <row r="19" spans="1:10" x14ac:dyDescent="0.25">
      <c r="A19" s="18">
        <f t="shared" si="4"/>
        <v>38724</v>
      </c>
      <c r="B19" s="13">
        <f t="shared" si="0"/>
        <v>7</v>
      </c>
      <c r="C19" s="11">
        <v>0.125</v>
      </c>
      <c r="D19" s="11">
        <v>0.70833333333333337</v>
      </c>
      <c r="E19" s="21">
        <f t="shared" si="1"/>
        <v>0.58333333333333337</v>
      </c>
      <c r="F19" s="26">
        <f t="shared" si="2"/>
        <v>0.45833333333333337</v>
      </c>
      <c r="G19" s="27">
        <f t="shared" si="5"/>
        <v>0.125</v>
      </c>
      <c r="H19" s="22">
        <f t="shared" si="3"/>
        <v>155</v>
      </c>
      <c r="I19" s="1">
        <v>11</v>
      </c>
      <c r="J19" s="1">
        <v>3</v>
      </c>
    </row>
    <row r="20" spans="1:10" x14ac:dyDescent="0.25">
      <c r="A20" s="18">
        <f t="shared" si="4"/>
        <v>38725</v>
      </c>
      <c r="B20" s="13">
        <f t="shared" si="0"/>
        <v>1</v>
      </c>
      <c r="C20" s="11">
        <v>0.11805555555555557</v>
      </c>
      <c r="D20" s="11">
        <v>0.99305555555555547</v>
      </c>
      <c r="E20" s="21">
        <f t="shared" si="1"/>
        <v>0.87499999999999989</v>
      </c>
      <c r="F20" s="26">
        <f t="shared" si="2"/>
        <v>0.58333333333333326</v>
      </c>
      <c r="G20" s="32">
        <f>IF(AND(C20&gt;D20,C20&lt;="20:00",D20&gt;="6:00"),"10:00",MIN(MIN(D20,"06:00")-MIN(C20,"06:00")+MAX(D20,"20:00")-MAX(C20,"20:00")+(D20&lt;N(C20))*("06:00"-"20:00"+1),E20))</f>
        <v>0.29166666666666663</v>
      </c>
      <c r="H20" s="22">
        <f t="shared" si="3"/>
        <v>244.99999999999997</v>
      </c>
      <c r="I20" s="1">
        <v>14</v>
      </c>
      <c r="J20" s="1">
        <v>7</v>
      </c>
    </row>
    <row r="21" spans="1:10" x14ac:dyDescent="0.25">
      <c r="A21" s="18">
        <f t="shared" si="4"/>
        <v>38726</v>
      </c>
      <c r="B21" s="13">
        <f t="shared" si="0"/>
        <v>2</v>
      </c>
      <c r="C21" s="8">
        <v>0.27777777777777779</v>
      </c>
      <c r="D21" s="8">
        <v>0.84375</v>
      </c>
      <c r="E21" s="21">
        <f t="shared" si="1"/>
        <v>0.56597222222222221</v>
      </c>
      <c r="F21" s="26">
        <f t="shared" si="2"/>
        <v>0.55555555555555558</v>
      </c>
      <c r="G21" s="27">
        <f t="shared" si="5"/>
        <v>1.041666666666663E-2</v>
      </c>
      <c r="H21" s="22">
        <f t="shared" si="3"/>
        <v>137.08333333333331</v>
      </c>
      <c r="I21" s="10">
        <v>0.55555555555555558</v>
      </c>
      <c r="J21" s="10">
        <v>1.0416666666666666E-2</v>
      </c>
    </row>
    <row r="22" spans="1:10" x14ac:dyDescent="0.25">
      <c r="A22" s="18">
        <f t="shared" si="4"/>
        <v>38727</v>
      </c>
      <c r="B22" s="13">
        <f t="shared" si="0"/>
        <v>3</v>
      </c>
      <c r="C22" s="8">
        <v>0.60416666666666663</v>
      </c>
      <c r="D22" s="8">
        <v>0.18055555555555555</v>
      </c>
      <c r="E22" s="21">
        <f t="shared" si="1"/>
        <v>0.57638888888888895</v>
      </c>
      <c r="F22" s="26">
        <f t="shared" si="2"/>
        <v>0.22916666666666674</v>
      </c>
      <c r="G22" s="27">
        <f t="shared" si="5"/>
        <v>0.34722222222222221</v>
      </c>
      <c r="H22" s="22">
        <f t="shared" si="3"/>
        <v>180</v>
      </c>
      <c r="I22" s="10">
        <v>0.22916666666666666</v>
      </c>
      <c r="J22" s="10">
        <v>0.34722222222222227</v>
      </c>
    </row>
    <row r="23" spans="1:10" x14ac:dyDescent="0.25">
      <c r="A23" s="18">
        <f t="shared" si="4"/>
        <v>38728</v>
      </c>
      <c r="B23" s="13">
        <f t="shared" si="0"/>
        <v>4</v>
      </c>
      <c r="C23" s="8"/>
      <c r="D23" s="4"/>
      <c r="E23" s="21">
        <f t="shared" si="1"/>
        <v>0</v>
      </c>
      <c r="F23" s="26">
        <f t="shared" si="2"/>
        <v>0</v>
      </c>
      <c r="G23" s="27">
        <f t="shared" si="5"/>
        <v>0</v>
      </c>
      <c r="H23" s="22">
        <f t="shared" si="3"/>
        <v>0</v>
      </c>
      <c r="I23" s="1"/>
      <c r="J23" s="1"/>
    </row>
    <row r="24" spans="1:10" x14ac:dyDescent="0.25">
      <c r="A24" s="18">
        <f t="shared" si="4"/>
        <v>38729</v>
      </c>
      <c r="B24" s="13">
        <f t="shared" si="0"/>
        <v>5</v>
      </c>
      <c r="C24" s="8">
        <v>0.22916666666666666</v>
      </c>
      <c r="D24" s="8">
        <v>0.875</v>
      </c>
      <c r="E24" s="21">
        <f t="shared" si="1"/>
        <v>0.64583333333333337</v>
      </c>
      <c r="F24" s="26">
        <f t="shared" si="2"/>
        <v>0.58333333333333337</v>
      </c>
      <c r="G24" s="27">
        <f t="shared" si="5"/>
        <v>6.25E-2</v>
      </c>
      <c r="H24" s="22">
        <f t="shared" si="3"/>
        <v>162.5</v>
      </c>
      <c r="I24" s="10">
        <v>0.58333333333333337</v>
      </c>
      <c r="J24" s="10">
        <v>6.25E-2</v>
      </c>
    </row>
    <row r="25" spans="1:10" x14ac:dyDescent="0.25">
      <c r="A25" s="18">
        <f t="shared" si="4"/>
        <v>38730</v>
      </c>
      <c r="B25" s="13">
        <f t="shared" si="0"/>
        <v>6</v>
      </c>
      <c r="C25" s="4"/>
      <c r="D25" s="4"/>
      <c r="E25" s="21">
        <f t="shared" si="1"/>
        <v>0</v>
      </c>
      <c r="F25" s="26">
        <f t="shared" si="2"/>
        <v>0</v>
      </c>
      <c r="G25" s="31">
        <f>IF(AND(C25&gt;D25,C25&lt;=--"20:00",D25&gt;=--"8:00"),--"12:00",MIN(MIN(D25,--"06:00")-MIN(C25,--"06:00")+MAX(D25,--"20:00")-MAX(C25,--"20:00")+(D25&lt;N(C25))*("06:00"-"20:00"+1),E25))</f>
        <v>0</v>
      </c>
      <c r="H25" s="22">
        <f t="shared" si="3"/>
        <v>0</v>
      </c>
      <c r="I25" s="1"/>
      <c r="J25" s="1"/>
    </row>
    <row r="26" spans="1:10" x14ac:dyDescent="0.25">
      <c r="A26" s="18">
        <f t="shared" si="4"/>
        <v>38731</v>
      </c>
      <c r="B26" s="13">
        <f t="shared" si="0"/>
        <v>7</v>
      </c>
      <c r="C26" s="4"/>
      <c r="D26" s="4"/>
      <c r="E26" s="21">
        <f t="shared" si="1"/>
        <v>0</v>
      </c>
      <c r="F26" s="26">
        <f t="shared" si="2"/>
        <v>0</v>
      </c>
      <c r="G26" s="27">
        <f t="shared" si="5"/>
        <v>0</v>
      </c>
      <c r="H26" s="22">
        <f t="shared" si="3"/>
        <v>0</v>
      </c>
      <c r="I26" s="1"/>
      <c r="J26" s="1"/>
    </row>
    <row r="27" spans="1:10" x14ac:dyDescent="0.25">
      <c r="A27" s="18">
        <f t="shared" si="4"/>
        <v>38732</v>
      </c>
      <c r="B27" s="13">
        <f t="shared" si="0"/>
        <v>1</v>
      </c>
      <c r="C27" s="4"/>
      <c r="D27" s="4"/>
      <c r="E27" s="21">
        <f t="shared" si="1"/>
        <v>0</v>
      </c>
      <c r="F27" s="26">
        <f t="shared" si="2"/>
        <v>0</v>
      </c>
      <c r="G27" s="27">
        <f t="shared" si="5"/>
        <v>0</v>
      </c>
      <c r="H27" s="22">
        <f t="shared" si="3"/>
        <v>0</v>
      </c>
      <c r="I27" s="1"/>
      <c r="J27" s="1"/>
    </row>
    <row r="28" spans="1:10" x14ac:dyDescent="0.25">
      <c r="A28" s="18">
        <f t="shared" si="4"/>
        <v>38733</v>
      </c>
      <c r="B28" s="13">
        <f t="shared" si="0"/>
        <v>2</v>
      </c>
      <c r="C28" s="4"/>
      <c r="D28" s="4"/>
      <c r="E28" s="21">
        <f t="shared" si="1"/>
        <v>0</v>
      </c>
      <c r="F28" s="26">
        <f t="shared" si="2"/>
        <v>0</v>
      </c>
      <c r="G28" s="27">
        <f t="shared" si="5"/>
        <v>0</v>
      </c>
      <c r="H28" s="22">
        <f t="shared" si="3"/>
        <v>0</v>
      </c>
      <c r="I28" s="1"/>
      <c r="J28" s="1"/>
    </row>
    <row r="29" spans="1:10" x14ac:dyDescent="0.25">
      <c r="A29" s="18">
        <f t="shared" si="4"/>
        <v>38734</v>
      </c>
      <c r="B29" s="13">
        <f t="shared" si="0"/>
        <v>3</v>
      </c>
      <c r="C29" s="4"/>
      <c r="D29" s="4"/>
      <c r="E29" s="21">
        <f t="shared" si="1"/>
        <v>0</v>
      </c>
      <c r="F29" s="26">
        <f t="shared" si="2"/>
        <v>0</v>
      </c>
      <c r="G29" s="27">
        <f t="shared" si="5"/>
        <v>0</v>
      </c>
      <c r="H29" s="22">
        <f t="shared" si="3"/>
        <v>0</v>
      </c>
      <c r="I29" s="1"/>
      <c r="J29" s="1"/>
    </row>
    <row r="30" spans="1:10" x14ac:dyDescent="0.25">
      <c r="A30" s="18">
        <f t="shared" si="4"/>
        <v>38735</v>
      </c>
      <c r="B30" s="13">
        <f t="shared" si="0"/>
        <v>4</v>
      </c>
      <c r="C30" s="4"/>
      <c r="D30" s="4"/>
      <c r="E30" s="21">
        <f t="shared" si="1"/>
        <v>0</v>
      </c>
      <c r="F30" s="26">
        <f t="shared" si="2"/>
        <v>0</v>
      </c>
      <c r="G30" s="27">
        <f t="shared" si="5"/>
        <v>0</v>
      </c>
      <c r="H30" s="22">
        <f t="shared" si="3"/>
        <v>0</v>
      </c>
      <c r="I30" s="1"/>
      <c r="J30" s="1"/>
    </row>
    <row r="31" spans="1:10" x14ac:dyDescent="0.25">
      <c r="A31" s="18">
        <f t="shared" si="4"/>
        <v>38736</v>
      </c>
      <c r="B31" s="13">
        <f t="shared" si="0"/>
        <v>5</v>
      </c>
      <c r="C31" s="4"/>
      <c r="D31" s="4"/>
      <c r="E31" s="21">
        <f t="shared" si="1"/>
        <v>0</v>
      </c>
      <c r="F31" s="26">
        <f t="shared" si="2"/>
        <v>0</v>
      </c>
      <c r="G31" s="27">
        <f t="shared" si="5"/>
        <v>0</v>
      </c>
      <c r="H31" s="22">
        <f t="shared" si="3"/>
        <v>0</v>
      </c>
      <c r="I31" s="1"/>
      <c r="J31" s="1"/>
    </row>
    <row r="32" spans="1:10" x14ac:dyDescent="0.25">
      <c r="A32" s="18">
        <f t="shared" si="4"/>
        <v>38737</v>
      </c>
      <c r="B32" s="13">
        <f t="shared" si="0"/>
        <v>6</v>
      </c>
      <c r="C32" s="4"/>
      <c r="D32" s="4"/>
      <c r="E32" s="21">
        <f t="shared" si="1"/>
        <v>0</v>
      </c>
      <c r="F32" s="26">
        <f t="shared" si="2"/>
        <v>0</v>
      </c>
      <c r="G32" s="27">
        <f t="shared" si="5"/>
        <v>0</v>
      </c>
      <c r="H32" s="22">
        <f t="shared" si="3"/>
        <v>0</v>
      </c>
      <c r="I32" s="1"/>
      <c r="J32" s="1"/>
    </row>
    <row r="33" spans="1:8" x14ac:dyDescent="0.25">
      <c r="A33" s="18">
        <f t="shared" si="4"/>
        <v>38738</v>
      </c>
      <c r="B33" s="13">
        <f t="shared" si="0"/>
        <v>7</v>
      </c>
      <c r="C33" s="4"/>
      <c r="D33" s="4"/>
      <c r="E33" s="21">
        <f t="shared" si="1"/>
        <v>0</v>
      </c>
      <c r="F33" s="26">
        <f t="shared" si="2"/>
        <v>0</v>
      </c>
      <c r="G33" s="27">
        <f t="shared" si="5"/>
        <v>0</v>
      </c>
      <c r="H33" s="22">
        <f t="shared" si="3"/>
        <v>0</v>
      </c>
    </row>
    <row r="34" spans="1:8" x14ac:dyDescent="0.25">
      <c r="A34" s="18">
        <f t="shared" si="4"/>
        <v>38739</v>
      </c>
      <c r="B34" s="13">
        <f t="shared" si="0"/>
        <v>1</v>
      </c>
      <c r="C34" s="4"/>
      <c r="D34" s="4"/>
      <c r="E34" s="21">
        <f t="shared" si="1"/>
        <v>0</v>
      </c>
      <c r="F34" s="26">
        <f t="shared" si="2"/>
        <v>0</v>
      </c>
      <c r="G34" s="27">
        <f t="shared" si="5"/>
        <v>0</v>
      </c>
      <c r="H34" s="22">
        <f t="shared" si="3"/>
        <v>0</v>
      </c>
    </row>
    <row r="35" spans="1:8" x14ac:dyDescent="0.25">
      <c r="A35" s="18">
        <f t="shared" si="4"/>
        <v>38740</v>
      </c>
      <c r="B35" s="13">
        <f t="shared" si="0"/>
        <v>2</v>
      </c>
      <c r="C35" s="4"/>
      <c r="D35" s="4"/>
      <c r="E35" s="21">
        <f t="shared" si="1"/>
        <v>0</v>
      </c>
      <c r="F35" s="26">
        <f t="shared" si="2"/>
        <v>0</v>
      </c>
      <c r="G35" s="27">
        <f t="shared" si="5"/>
        <v>0</v>
      </c>
      <c r="H35" s="22">
        <f t="shared" si="3"/>
        <v>0</v>
      </c>
    </row>
    <row r="36" spans="1:8" x14ac:dyDescent="0.25">
      <c r="A36" s="18">
        <f t="shared" si="4"/>
        <v>38741</v>
      </c>
      <c r="B36" s="13">
        <f t="shared" si="0"/>
        <v>3</v>
      </c>
      <c r="C36" s="4"/>
      <c r="D36" s="4"/>
      <c r="E36" s="21">
        <f t="shared" si="1"/>
        <v>0</v>
      </c>
      <c r="F36" s="26">
        <f t="shared" si="2"/>
        <v>0</v>
      </c>
      <c r="G36" s="27">
        <f t="shared" si="5"/>
        <v>0</v>
      </c>
      <c r="H36" s="22">
        <f t="shared" si="3"/>
        <v>0</v>
      </c>
    </row>
    <row r="37" spans="1:8" x14ac:dyDescent="0.25">
      <c r="A37" s="18">
        <f t="shared" si="4"/>
        <v>38742</v>
      </c>
      <c r="B37" s="13">
        <f t="shared" si="0"/>
        <v>4</v>
      </c>
      <c r="C37" s="4"/>
      <c r="D37" s="4"/>
      <c r="E37" s="21">
        <f t="shared" si="1"/>
        <v>0</v>
      </c>
      <c r="F37" s="26">
        <f t="shared" si="2"/>
        <v>0</v>
      </c>
      <c r="G37" s="27">
        <f t="shared" si="5"/>
        <v>0</v>
      </c>
      <c r="H37" s="22">
        <f t="shared" si="3"/>
        <v>0</v>
      </c>
    </row>
    <row r="38" spans="1:8" x14ac:dyDescent="0.25">
      <c r="A38" s="18">
        <f t="shared" si="4"/>
        <v>38743</v>
      </c>
      <c r="B38" s="13">
        <f t="shared" si="0"/>
        <v>5</v>
      </c>
      <c r="C38" s="4"/>
      <c r="D38" s="4"/>
      <c r="E38" s="21">
        <f t="shared" si="1"/>
        <v>0</v>
      </c>
      <c r="F38" s="26">
        <f t="shared" si="2"/>
        <v>0</v>
      </c>
      <c r="G38" s="27">
        <f t="shared" si="5"/>
        <v>0</v>
      </c>
      <c r="H38" s="22">
        <f t="shared" si="3"/>
        <v>0</v>
      </c>
    </row>
    <row r="39" spans="1:8" x14ac:dyDescent="0.25">
      <c r="A39" s="18">
        <f t="shared" si="4"/>
        <v>38744</v>
      </c>
      <c r="B39" s="13">
        <f t="shared" si="0"/>
        <v>6</v>
      </c>
      <c r="C39" s="4"/>
      <c r="D39" s="4"/>
      <c r="E39" s="21">
        <f t="shared" si="1"/>
        <v>0</v>
      </c>
      <c r="F39" s="26">
        <f t="shared" si="2"/>
        <v>0</v>
      </c>
      <c r="G39" s="27">
        <f t="shared" si="5"/>
        <v>0</v>
      </c>
      <c r="H39" s="22">
        <f t="shared" si="3"/>
        <v>0</v>
      </c>
    </row>
    <row r="40" spans="1:8" x14ac:dyDescent="0.25">
      <c r="A40" s="18">
        <f t="shared" si="4"/>
        <v>38745</v>
      </c>
      <c r="B40" s="13">
        <f t="shared" si="0"/>
        <v>7</v>
      </c>
      <c r="C40" s="4"/>
      <c r="D40" s="4"/>
      <c r="E40" s="21">
        <f t="shared" si="1"/>
        <v>0</v>
      </c>
      <c r="F40" s="26">
        <f t="shared" si="2"/>
        <v>0</v>
      </c>
      <c r="G40" s="27">
        <f t="shared" si="5"/>
        <v>0</v>
      </c>
      <c r="H40" s="22">
        <f t="shared" si="3"/>
        <v>0</v>
      </c>
    </row>
    <row r="41" spans="1:8" x14ac:dyDescent="0.25">
      <c r="A41" s="18">
        <f t="shared" si="4"/>
        <v>38746</v>
      </c>
      <c r="B41" s="13">
        <f t="shared" si="0"/>
        <v>1</v>
      </c>
      <c r="C41" s="4"/>
      <c r="D41" s="4"/>
      <c r="E41" s="21">
        <f t="shared" si="1"/>
        <v>0</v>
      </c>
      <c r="F41" s="26">
        <f t="shared" si="2"/>
        <v>0</v>
      </c>
      <c r="G41" s="27">
        <f t="shared" si="5"/>
        <v>0</v>
      </c>
      <c r="H41" s="22">
        <f t="shared" si="3"/>
        <v>0</v>
      </c>
    </row>
    <row r="42" spans="1:8" x14ac:dyDescent="0.25">
      <c r="A42" s="18">
        <f t="shared" si="4"/>
        <v>38747</v>
      </c>
      <c r="B42" s="13">
        <f t="shared" si="0"/>
        <v>2</v>
      </c>
      <c r="C42" s="4"/>
      <c r="D42" s="4"/>
      <c r="E42" s="21">
        <f t="shared" si="1"/>
        <v>0</v>
      </c>
      <c r="F42" s="26">
        <f t="shared" si="2"/>
        <v>0</v>
      </c>
      <c r="G42" s="27">
        <f t="shared" si="5"/>
        <v>0</v>
      </c>
      <c r="H42" s="22">
        <f t="shared" si="3"/>
        <v>0</v>
      </c>
    </row>
    <row r="43" spans="1:8" x14ac:dyDescent="0.25">
      <c r="A43" s="18">
        <f t="shared" si="4"/>
        <v>38748</v>
      </c>
      <c r="B43" s="13">
        <f t="shared" si="0"/>
        <v>3</v>
      </c>
      <c r="C43" s="9"/>
      <c r="D43" s="9"/>
      <c r="E43" s="21">
        <f t="shared" si="1"/>
        <v>0</v>
      </c>
      <c r="F43" s="26">
        <f t="shared" si="2"/>
        <v>0</v>
      </c>
      <c r="G43" s="27">
        <f t="shared" si="5"/>
        <v>0</v>
      </c>
      <c r="H43" s="22">
        <f t="shared" si="3"/>
        <v>0</v>
      </c>
    </row>
    <row r="45" spans="1:8" x14ac:dyDescent="0.25">
      <c r="A45" s="17">
        <v>38748</v>
      </c>
      <c r="B45" s="1"/>
      <c r="C45" s="1"/>
      <c r="D45" s="1"/>
      <c r="E45" s="1"/>
      <c r="F45" s="1"/>
      <c r="G45" s="1"/>
      <c r="H45" s="1"/>
    </row>
  </sheetData>
  <mergeCells count="1">
    <mergeCell ref="A1:H1"/>
  </mergeCells>
  <conditionalFormatting sqref="B13:B43">
    <cfRule type="cellIs" dxfId="1" priority="2" operator="equal">
      <formula>7</formula>
    </cfRule>
    <cfRule type="cellIs" dxfId="0" priority="1" operator="equal">
      <formula>1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RPK13</dc:creator>
  <cp:lastModifiedBy>energy</cp:lastModifiedBy>
  <dcterms:created xsi:type="dcterms:W3CDTF">2012-12-13T08:14:21Z</dcterms:created>
  <dcterms:modified xsi:type="dcterms:W3CDTF">2012-12-13T17:54:57Z</dcterms:modified>
</cp:coreProperties>
</file>