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5805" windowHeight="5700" tabRatio="903"/>
  </bookViews>
  <sheets>
    <sheet name="Днепр" sheetId="1" r:id="rId1"/>
    <sheet name="Киев" sheetId="2" state="hidden" r:id="rId2"/>
  </sheets>
  <definedNames>
    <definedName name="_xlnm._FilterDatabase" localSheetId="0" hidden="1">Днепр!$A$3:$N$17</definedName>
    <definedName name="_xlnm.Print_Area" localSheetId="0">Днепр!$A$1:$Q$7</definedName>
  </definedNames>
  <calcPr calcId="114210"/>
</workbook>
</file>

<file path=xl/calcChain.xml><?xml version="1.0" encoding="utf-8"?>
<calcChain xmlns="http://schemas.openxmlformats.org/spreadsheetml/2006/main">
  <c r="C5" i="1"/>
  <c r="K5"/>
  <c r="L5"/>
  <c r="M5"/>
  <c r="C6"/>
  <c r="K6"/>
  <c r="L6"/>
  <c r="M6"/>
  <c r="C7"/>
  <c r="K7"/>
  <c r="L7"/>
  <c r="M7"/>
  <c r="C4"/>
  <c r="M4"/>
  <c r="L4"/>
  <c r="K4"/>
  <c r="D4"/>
  <c r="F4"/>
  <c r="I4"/>
  <c r="I6"/>
  <c r="E133" i="2"/>
  <c r="M72"/>
  <c r="AB165"/>
  <c r="AC165"/>
  <c r="AB164"/>
  <c r="AC164"/>
  <c r="S125"/>
  <c r="S167"/>
  <c r="P164"/>
  <c r="P166"/>
  <c r="H152"/>
  <c r="AG172"/>
  <c r="AF172"/>
  <c r="AE172"/>
  <c r="AD172"/>
  <c r="AC172"/>
  <c r="Z172"/>
  <c r="W172"/>
  <c r="T172"/>
  <c r="Q172"/>
  <c r="N172"/>
  <c r="K172"/>
  <c r="H172"/>
  <c r="E172"/>
  <c r="M171"/>
  <c r="AG171"/>
  <c r="AF171"/>
  <c r="AE171"/>
  <c r="AD171"/>
  <c r="AC171"/>
  <c r="Z171"/>
  <c r="W171"/>
  <c r="T171"/>
  <c r="Q171"/>
  <c r="N171"/>
  <c r="K171"/>
  <c r="H171"/>
  <c r="F171"/>
  <c r="M170"/>
  <c r="S170"/>
  <c r="AG170"/>
  <c r="AF170"/>
  <c r="AE170"/>
  <c r="AD170"/>
  <c r="AC170"/>
  <c r="Z170"/>
  <c r="W170"/>
  <c r="T170"/>
  <c r="Q170"/>
  <c r="K170"/>
  <c r="H170"/>
  <c r="F170"/>
  <c r="M169"/>
  <c r="S169"/>
  <c r="AB169"/>
  <c r="AG169"/>
  <c r="AF169"/>
  <c r="AE169"/>
  <c r="AD169"/>
  <c r="Z169"/>
  <c r="W169"/>
  <c r="T169"/>
  <c r="Q169"/>
  <c r="K169"/>
  <c r="H169"/>
  <c r="E169"/>
  <c r="M168"/>
  <c r="P168"/>
  <c r="S168"/>
  <c r="Y168"/>
  <c r="AB168"/>
  <c r="AG168"/>
  <c r="AF168"/>
  <c r="AE168"/>
  <c r="AD168"/>
  <c r="AC168"/>
  <c r="Z168"/>
  <c r="W168"/>
  <c r="T168"/>
  <c r="N168"/>
  <c r="K168"/>
  <c r="H168"/>
  <c r="E168"/>
  <c r="F168"/>
  <c r="M167"/>
  <c r="Y167"/>
  <c r="AB167"/>
  <c r="AF167"/>
  <c r="AI167"/>
  <c r="AG167"/>
  <c r="AE167"/>
  <c r="AD167"/>
  <c r="AC167"/>
  <c r="Z167"/>
  <c r="W167"/>
  <c r="T167"/>
  <c r="Q167"/>
  <c r="N167"/>
  <c r="K167"/>
  <c r="H167"/>
  <c r="E167"/>
  <c r="F167"/>
  <c r="M166"/>
  <c r="Y166"/>
  <c r="S166"/>
  <c r="AB166"/>
  <c r="AF166"/>
  <c r="AI166"/>
  <c r="AG166"/>
  <c r="AE166"/>
  <c r="AD166"/>
  <c r="AC166"/>
  <c r="Z166"/>
  <c r="W166"/>
  <c r="T166"/>
  <c r="Q166"/>
  <c r="N166"/>
  <c r="K166"/>
  <c r="H166"/>
  <c r="E166"/>
  <c r="F166"/>
  <c r="M165"/>
  <c r="P165"/>
  <c r="Y165"/>
  <c r="S165"/>
  <c r="AF165"/>
  <c r="AI165"/>
  <c r="AG165"/>
  <c r="AE165"/>
  <c r="AD165"/>
  <c r="Z165"/>
  <c r="W165"/>
  <c r="T165"/>
  <c r="Q165"/>
  <c r="N165"/>
  <c r="K165"/>
  <c r="H165"/>
  <c r="E165"/>
  <c r="F165"/>
  <c r="M164"/>
  <c r="Y164"/>
  <c r="S164"/>
  <c r="AF164"/>
  <c r="AI164"/>
  <c r="AG164"/>
  <c r="AE164"/>
  <c r="AD164"/>
  <c r="Z164"/>
  <c r="W164"/>
  <c r="T164"/>
  <c r="Q164"/>
  <c r="N164"/>
  <c r="K164"/>
  <c r="H164"/>
  <c r="E164"/>
  <c r="F164"/>
  <c r="M163"/>
  <c r="P163"/>
  <c r="Y163"/>
  <c r="S163"/>
  <c r="AB163"/>
  <c r="AF163"/>
  <c r="AI163"/>
  <c r="AG163"/>
  <c r="AE163"/>
  <c r="AD163"/>
  <c r="AC163"/>
  <c r="Z163"/>
  <c r="W163"/>
  <c r="T163"/>
  <c r="Q163"/>
  <c r="N163"/>
  <c r="K163"/>
  <c r="H163"/>
  <c r="E163"/>
  <c r="F163"/>
  <c r="M162"/>
  <c r="P162"/>
  <c r="Y162"/>
  <c r="S162"/>
  <c r="AB162"/>
  <c r="AF162"/>
  <c r="AI162"/>
  <c r="AG162"/>
  <c r="AE162"/>
  <c r="AD162"/>
  <c r="AC162"/>
  <c r="Z162"/>
  <c r="W162"/>
  <c r="T162"/>
  <c r="Q162"/>
  <c r="N162"/>
  <c r="K162"/>
  <c r="H162"/>
  <c r="E162"/>
  <c r="F162"/>
  <c r="M161"/>
  <c r="P161"/>
  <c r="Y161"/>
  <c r="S161"/>
  <c r="AB161"/>
  <c r="AF161"/>
  <c r="AI161"/>
  <c r="AG161"/>
  <c r="AE161"/>
  <c r="AD161"/>
  <c r="AC161"/>
  <c r="Z161"/>
  <c r="W161"/>
  <c r="T161"/>
  <c r="Q161"/>
  <c r="N161"/>
  <c r="K161"/>
  <c r="H161"/>
  <c r="E161"/>
  <c r="F161"/>
  <c r="M160"/>
  <c r="Y160"/>
  <c r="S160"/>
  <c r="AB160"/>
  <c r="AF160"/>
  <c r="AI160"/>
  <c r="AG160"/>
  <c r="AE160"/>
  <c r="AD160"/>
  <c r="AC160"/>
  <c r="Z160"/>
  <c r="W160"/>
  <c r="T160"/>
  <c r="Q160"/>
  <c r="K160"/>
  <c r="H160"/>
  <c r="E160"/>
  <c r="M159"/>
  <c r="P159"/>
  <c r="Y159"/>
  <c r="S159"/>
  <c r="AB159"/>
  <c r="AF159"/>
  <c r="AI159"/>
  <c r="AG159"/>
  <c r="AE159"/>
  <c r="AD159"/>
  <c r="AC159"/>
  <c r="Z159"/>
  <c r="W159"/>
  <c r="T159"/>
  <c r="Q159"/>
  <c r="N159"/>
  <c r="K159"/>
  <c r="H159"/>
  <c r="E159"/>
  <c r="F159"/>
  <c r="M158"/>
  <c r="P158"/>
  <c r="Y158"/>
  <c r="S158"/>
  <c r="AB158"/>
  <c r="AF158"/>
  <c r="AI158"/>
  <c r="AG158"/>
  <c r="AE158"/>
  <c r="AD158"/>
  <c r="AC158"/>
  <c r="Z158"/>
  <c r="W158"/>
  <c r="T158"/>
  <c r="Q158"/>
  <c r="N158"/>
  <c r="K158"/>
  <c r="H158"/>
  <c r="E158"/>
  <c r="F158"/>
  <c r="AH157"/>
  <c r="M157"/>
  <c r="AF157"/>
  <c r="AI157"/>
  <c r="AG157"/>
  <c r="AE157"/>
  <c r="AD157"/>
  <c r="AB157"/>
  <c r="Y157"/>
  <c r="S157"/>
  <c r="E157"/>
  <c r="AH156"/>
  <c r="M156"/>
  <c r="AF156"/>
  <c r="AI156"/>
  <c r="AG156"/>
  <c r="AE156"/>
  <c r="AD156"/>
  <c r="AB156"/>
  <c r="Y156"/>
  <c r="S156"/>
  <c r="P156"/>
  <c r="E156"/>
  <c r="AH155"/>
  <c r="M155"/>
  <c r="AF155"/>
  <c r="AI155"/>
  <c r="AG155"/>
  <c r="AE155"/>
  <c r="AD155"/>
  <c r="AB155"/>
  <c r="Y155"/>
  <c r="S155"/>
  <c r="P155"/>
  <c r="E155"/>
  <c r="AH154"/>
  <c r="M154"/>
  <c r="AF154"/>
  <c r="AI154"/>
  <c r="AG154"/>
  <c r="AE154"/>
  <c r="AD154"/>
  <c r="AB154"/>
  <c r="Y154"/>
  <c r="S154"/>
  <c r="P154"/>
  <c r="E154"/>
  <c r="M153"/>
  <c r="AF153"/>
  <c r="AI153"/>
  <c r="AG153"/>
  <c r="AE153"/>
  <c r="AD153"/>
  <c r="AC153"/>
  <c r="Z153"/>
  <c r="W153"/>
  <c r="T153"/>
  <c r="Q153"/>
  <c r="N153"/>
  <c r="K153"/>
  <c r="H153"/>
  <c r="E153"/>
  <c r="F153"/>
  <c r="M152"/>
  <c r="Y152"/>
  <c r="AF152"/>
  <c r="AI152"/>
  <c r="AG152"/>
  <c r="AE152"/>
  <c r="AD152"/>
  <c r="AC152"/>
  <c r="Z152"/>
  <c r="W152"/>
  <c r="T152"/>
  <c r="Q152"/>
  <c r="N152"/>
  <c r="K152"/>
  <c r="E152"/>
  <c r="F152"/>
  <c r="M151"/>
  <c r="Y151"/>
  <c r="S151"/>
  <c r="AF151"/>
  <c r="AI151"/>
  <c r="AG151"/>
  <c r="AE151"/>
  <c r="AD151"/>
  <c r="AC151"/>
  <c r="Z151"/>
  <c r="W151"/>
  <c r="T151"/>
  <c r="Q151"/>
  <c r="N151"/>
  <c r="K151"/>
  <c r="H151"/>
  <c r="E151"/>
  <c r="F151"/>
  <c r="M150"/>
  <c r="Y150"/>
  <c r="S150"/>
  <c r="AB150"/>
  <c r="AF150"/>
  <c r="AI150"/>
  <c r="AG150"/>
  <c r="AE150"/>
  <c r="AD150"/>
  <c r="AC150"/>
  <c r="Z150"/>
  <c r="W150"/>
  <c r="T150"/>
  <c r="Q150"/>
  <c r="N150"/>
  <c r="K150"/>
  <c r="H150"/>
  <c r="E150"/>
  <c r="F150"/>
  <c r="M149"/>
  <c r="Y149"/>
  <c r="S149"/>
  <c r="AF149"/>
  <c r="AI149"/>
  <c r="AG149"/>
  <c r="AE149"/>
  <c r="AD149"/>
  <c r="AC149"/>
  <c r="Z149"/>
  <c r="W149"/>
  <c r="T149"/>
  <c r="Q149"/>
  <c r="N149"/>
  <c r="K149"/>
  <c r="H149"/>
  <c r="E149"/>
  <c r="F149"/>
  <c r="M148"/>
  <c r="P148"/>
  <c r="Y148"/>
  <c r="S148"/>
  <c r="AB148"/>
  <c r="AF148"/>
  <c r="AI148"/>
  <c r="AG148"/>
  <c r="AE148"/>
  <c r="AD148"/>
  <c r="AC148"/>
  <c r="Z148"/>
  <c r="W148"/>
  <c r="T148"/>
  <c r="Q148"/>
  <c r="N148"/>
  <c r="K148"/>
  <c r="H148"/>
  <c r="E148"/>
  <c r="F148"/>
  <c r="M147"/>
  <c r="Y147"/>
  <c r="S147"/>
  <c r="AB147"/>
  <c r="AF147"/>
  <c r="AI147"/>
  <c r="AG147"/>
  <c r="AE147"/>
  <c r="AD147"/>
  <c r="AC147"/>
  <c r="Z147"/>
  <c r="W147"/>
  <c r="T147"/>
  <c r="Q147"/>
  <c r="N147"/>
  <c r="K147"/>
  <c r="H147"/>
  <c r="E147"/>
  <c r="F147"/>
  <c r="M146"/>
  <c r="Y146"/>
  <c r="S146"/>
  <c r="AB146"/>
  <c r="AF146"/>
  <c r="AI146"/>
  <c r="AG146"/>
  <c r="AE146"/>
  <c r="AD146"/>
  <c r="AC146"/>
  <c r="Z146"/>
  <c r="W146"/>
  <c r="T146"/>
  <c r="Q146"/>
  <c r="N146"/>
  <c r="K146"/>
  <c r="H146"/>
  <c r="E146"/>
  <c r="F146"/>
  <c r="AH145"/>
  <c r="J145"/>
  <c r="M145"/>
  <c r="P145"/>
  <c r="Y145"/>
  <c r="S145"/>
  <c r="AB145"/>
  <c r="AF145"/>
  <c r="AI145"/>
  <c r="AG145"/>
  <c r="AE145"/>
  <c r="AD145"/>
  <c r="E145"/>
  <c r="AH144"/>
  <c r="M144"/>
  <c r="AF144"/>
  <c r="AI144"/>
  <c r="AG144"/>
  <c r="AE144"/>
  <c r="AD144"/>
  <c r="AB144"/>
  <c r="Y144"/>
  <c r="S144"/>
  <c r="E144"/>
  <c r="AH143"/>
  <c r="M143"/>
  <c r="AF143"/>
  <c r="AI143"/>
  <c r="AG143"/>
  <c r="AE143"/>
  <c r="AD143"/>
  <c r="AB143"/>
  <c r="Y143"/>
  <c r="S143"/>
  <c r="P143"/>
  <c r="E143"/>
  <c r="AH142"/>
  <c r="M142"/>
  <c r="AF142"/>
  <c r="AI142"/>
  <c r="AG142"/>
  <c r="AE142"/>
  <c r="AD142"/>
  <c r="AB142"/>
  <c r="Y142"/>
  <c r="S142"/>
  <c r="P142"/>
  <c r="E142"/>
  <c r="M141"/>
  <c r="P141"/>
  <c r="Y141"/>
  <c r="S141"/>
  <c r="AB141"/>
  <c r="AF141"/>
  <c r="AI141"/>
  <c r="AG141"/>
  <c r="AE141"/>
  <c r="AD141"/>
  <c r="AC141"/>
  <c r="Z141"/>
  <c r="W141"/>
  <c r="T141"/>
  <c r="Q141"/>
  <c r="N141"/>
  <c r="K141"/>
  <c r="H141"/>
  <c r="E141"/>
  <c r="F141"/>
  <c r="M140"/>
  <c r="P140"/>
  <c r="Y140"/>
  <c r="S140"/>
  <c r="AB140"/>
  <c r="AF140"/>
  <c r="AI140"/>
  <c r="AG140"/>
  <c r="AE140"/>
  <c r="AD140"/>
  <c r="AC140"/>
  <c r="Z140"/>
  <c r="W140"/>
  <c r="T140"/>
  <c r="Q140"/>
  <c r="N140"/>
  <c r="K140"/>
  <c r="H140"/>
  <c r="E140"/>
  <c r="F140"/>
  <c r="M139"/>
  <c r="P139"/>
  <c r="Y139"/>
  <c r="S139"/>
  <c r="AB139"/>
  <c r="AF139"/>
  <c r="AI139"/>
  <c r="AG139"/>
  <c r="AE139"/>
  <c r="AD139"/>
  <c r="AC139"/>
  <c r="Z139"/>
  <c r="W139"/>
  <c r="T139"/>
  <c r="Q139"/>
  <c r="N139"/>
  <c r="K139"/>
  <c r="H139"/>
  <c r="E139"/>
  <c r="F139"/>
  <c r="M138"/>
  <c r="Y138"/>
  <c r="S138"/>
  <c r="AB138"/>
  <c r="AF138"/>
  <c r="AI138"/>
  <c r="AG138"/>
  <c r="AE138"/>
  <c r="AD138"/>
  <c r="AC138"/>
  <c r="Z138"/>
  <c r="W138"/>
  <c r="T138"/>
  <c r="Q138"/>
  <c r="N138"/>
  <c r="K138"/>
  <c r="H138"/>
  <c r="E138"/>
  <c r="F138"/>
  <c r="AF137"/>
  <c r="AI137"/>
  <c r="AG137"/>
  <c r="AE137"/>
  <c r="AD137"/>
  <c r="AC137"/>
  <c r="Z137"/>
  <c r="W137"/>
  <c r="T137"/>
  <c r="Q137"/>
  <c r="N137"/>
  <c r="K137"/>
  <c r="H137"/>
  <c r="E137"/>
  <c r="F137"/>
  <c r="AH136"/>
  <c r="M136"/>
  <c r="AF136"/>
  <c r="AI136"/>
  <c r="AG136"/>
  <c r="AE136"/>
  <c r="AD136"/>
  <c r="AB136"/>
  <c r="Y136"/>
  <c r="S136"/>
  <c r="P136"/>
  <c r="E136"/>
  <c r="AH135"/>
  <c r="M135"/>
  <c r="AF135"/>
  <c r="AI135"/>
  <c r="AG135"/>
  <c r="AE135"/>
  <c r="AD135"/>
  <c r="AB135"/>
  <c r="Y135"/>
  <c r="S135"/>
  <c r="P135"/>
  <c r="E135"/>
  <c r="AH134"/>
  <c r="M134"/>
  <c r="AF134"/>
  <c r="AI134"/>
  <c r="AG134"/>
  <c r="AE134"/>
  <c r="AD134"/>
  <c r="AB134"/>
  <c r="Y134"/>
  <c r="S134"/>
  <c r="P134"/>
  <c r="E134"/>
  <c r="J133"/>
  <c r="M133"/>
  <c r="Y133"/>
  <c r="AB133"/>
  <c r="AF133"/>
  <c r="AI133"/>
  <c r="AG133"/>
  <c r="AE133"/>
  <c r="AD133"/>
  <c r="AC133"/>
  <c r="Z133"/>
  <c r="W133"/>
  <c r="T133"/>
  <c r="Q133"/>
  <c r="N133"/>
  <c r="K133"/>
  <c r="H133"/>
  <c r="F133"/>
  <c r="J132"/>
  <c r="M132"/>
  <c r="Y132"/>
  <c r="AF132"/>
  <c r="AI132"/>
  <c r="AG132"/>
  <c r="AE132"/>
  <c r="AD132"/>
  <c r="AC132"/>
  <c r="Z132"/>
  <c r="W132"/>
  <c r="T132"/>
  <c r="Q132"/>
  <c r="N132"/>
  <c r="K132"/>
  <c r="H132"/>
  <c r="E132"/>
  <c r="F132"/>
  <c r="J131"/>
  <c r="Y131"/>
  <c r="S131"/>
  <c r="AB131"/>
  <c r="AF131"/>
  <c r="AI131"/>
  <c r="AG131"/>
  <c r="AE131"/>
  <c r="AD131"/>
  <c r="AC131"/>
  <c r="Z131"/>
  <c r="W131"/>
  <c r="T131"/>
  <c r="Q131"/>
  <c r="N131"/>
  <c r="K131"/>
  <c r="H131"/>
  <c r="E131"/>
  <c r="F131"/>
  <c r="J130"/>
  <c r="M130"/>
  <c r="Y130"/>
  <c r="S130"/>
  <c r="AB130"/>
  <c r="AF130"/>
  <c r="AI130"/>
  <c r="AG130"/>
  <c r="AE130"/>
  <c r="AD130"/>
  <c r="AC130"/>
  <c r="Z130"/>
  <c r="W130"/>
  <c r="T130"/>
  <c r="Q130"/>
  <c r="N130"/>
  <c r="K130"/>
  <c r="H130"/>
  <c r="E130"/>
  <c r="F130"/>
  <c r="AH129"/>
  <c r="J129"/>
  <c r="M129"/>
  <c r="AF129"/>
  <c r="AI129"/>
  <c r="AG129"/>
  <c r="AE129"/>
  <c r="AD129"/>
  <c r="AB129"/>
  <c r="Y129"/>
  <c r="S129"/>
  <c r="E129"/>
  <c r="J128"/>
  <c r="M128"/>
  <c r="Y128"/>
  <c r="S128"/>
  <c r="AB128"/>
  <c r="AF128"/>
  <c r="AI128"/>
  <c r="AG128"/>
  <c r="AE128"/>
  <c r="AD128"/>
  <c r="AC128"/>
  <c r="Z128"/>
  <c r="W128"/>
  <c r="T128"/>
  <c r="Q128"/>
  <c r="N128"/>
  <c r="K128"/>
  <c r="H128"/>
  <c r="E128"/>
  <c r="F128"/>
  <c r="J127"/>
  <c r="M127"/>
  <c r="P127"/>
  <c r="Y127"/>
  <c r="S127"/>
  <c r="AB127"/>
  <c r="AF127"/>
  <c r="AI127"/>
  <c r="AG127"/>
  <c r="AE127"/>
  <c r="AD127"/>
  <c r="AC127"/>
  <c r="Z127"/>
  <c r="W127"/>
  <c r="T127"/>
  <c r="Q127"/>
  <c r="N127"/>
  <c r="K127"/>
  <c r="H127"/>
  <c r="E127"/>
  <c r="F127"/>
  <c r="J126"/>
  <c r="Y126"/>
  <c r="S126"/>
  <c r="AB126"/>
  <c r="AF126"/>
  <c r="AI126"/>
  <c r="AG126"/>
  <c r="AE126"/>
  <c r="AD126"/>
  <c r="AC126"/>
  <c r="Z126"/>
  <c r="W126"/>
  <c r="T126"/>
  <c r="Q126"/>
  <c r="N126"/>
  <c r="K126"/>
  <c r="H126"/>
  <c r="E126"/>
  <c r="F126"/>
  <c r="J125"/>
  <c r="M125"/>
  <c r="Y125"/>
  <c r="AB125"/>
  <c r="AF125"/>
  <c r="AI125"/>
  <c r="AG125"/>
  <c r="AE125"/>
  <c r="AD125"/>
  <c r="AC125"/>
  <c r="Z125"/>
  <c r="W125"/>
  <c r="T125"/>
  <c r="Q125"/>
  <c r="N125"/>
  <c r="K125"/>
  <c r="H125"/>
  <c r="E125"/>
  <c r="F125"/>
  <c r="J124"/>
  <c r="M124"/>
  <c r="Y124"/>
  <c r="S124"/>
  <c r="AB124"/>
  <c r="AF124"/>
  <c r="AI124"/>
  <c r="AG124"/>
  <c r="AE124"/>
  <c r="AD124"/>
  <c r="Z124"/>
  <c r="N124"/>
  <c r="K124"/>
  <c r="H124"/>
  <c r="E124"/>
  <c r="F124"/>
  <c r="J123"/>
  <c r="M123"/>
  <c r="P123"/>
  <c r="Y123"/>
  <c r="AF123"/>
  <c r="AI123"/>
  <c r="AG123"/>
  <c r="AE123"/>
  <c r="AD123"/>
  <c r="AC123"/>
  <c r="Z123"/>
  <c r="W123"/>
  <c r="T123"/>
  <c r="Q123"/>
  <c r="N123"/>
  <c r="K123"/>
  <c r="H123"/>
  <c r="E123"/>
  <c r="F123"/>
  <c r="J122"/>
  <c r="M122"/>
  <c r="Y122"/>
  <c r="S122"/>
  <c r="AB122"/>
  <c r="AF122"/>
  <c r="AI122"/>
  <c r="AG122"/>
  <c r="AE122"/>
  <c r="AD122"/>
  <c r="AC122"/>
  <c r="Z122"/>
  <c r="W122"/>
  <c r="T122"/>
  <c r="Q122"/>
  <c r="N122"/>
  <c r="K122"/>
  <c r="H122"/>
  <c r="E122"/>
  <c r="F122"/>
  <c r="J121"/>
  <c r="M121"/>
  <c r="Y121"/>
  <c r="S121"/>
  <c r="AB121"/>
  <c r="AF121"/>
  <c r="AI121"/>
  <c r="AG121"/>
  <c r="AE121"/>
  <c r="AD121"/>
  <c r="AC121"/>
  <c r="Z121"/>
  <c r="W121"/>
  <c r="T121"/>
  <c r="Q121"/>
  <c r="N121"/>
  <c r="K121"/>
  <c r="H121"/>
  <c r="E121"/>
  <c r="F121"/>
  <c r="J120"/>
  <c r="M120"/>
  <c r="Y120"/>
  <c r="S120"/>
  <c r="AB120"/>
  <c r="AF120"/>
  <c r="AI120"/>
  <c r="AG120"/>
  <c r="AE120"/>
  <c r="AD120"/>
  <c r="AC120"/>
  <c r="Z120"/>
  <c r="W120"/>
  <c r="T120"/>
  <c r="Q120"/>
  <c r="N120"/>
  <c r="K120"/>
  <c r="H120"/>
  <c r="E120"/>
  <c r="F120"/>
  <c r="AH119"/>
  <c r="J119"/>
  <c r="M119"/>
  <c r="AF119"/>
  <c r="AI119"/>
  <c r="AG119"/>
  <c r="AE119"/>
  <c r="AD119"/>
  <c r="AB119"/>
  <c r="Y119"/>
  <c r="S119"/>
  <c r="P119"/>
  <c r="E119"/>
  <c r="AH118"/>
  <c r="J118"/>
  <c r="M118"/>
  <c r="AF118"/>
  <c r="AI118"/>
  <c r="AG118"/>
  <c r="AE118"/>
  <c r="AD118"/>
  <c r="AB118"/>
  <c r="Y118"/>
  <c r="S118"/>
  <c r="P118"/>
  <c r="E118"/>
  <c r="AH117"/>
  <c r="J117"/>
  <c r="M117"/>
  <c r="AF117"/>
  <c r="AI117"/>
  <c r="AG117"/>
  <c r="AE117"/>
  <c r="AD117"/>
  <c r="AB117"/>
  <c r="Y117"/>
  <c r="S117"/>
  <c r="P117"/>
  <c r="E117"/>
  <c r="J116"/>
  <c r="M116"/>
  <c r="P116"/>
  <c r="Y116"/>
  <c r="S116"/>
  <c r="AB116"/>
  <c r="AF116"/>
  <c r="AI116"/>
  <c r="AG116"/>
  <c r="AE116"/>
  <c r="AD116"/>
  <c r="AC116"/>
  <c r="Z116"/>
  <c r="W116"/>
  <c r="T116"/>
  <c r="Q116"/>
  <c r="N116"/>
  <c r="K116"/>
  <c r="H116"/>
  <c r="E116"/>
  <c r="F116"/>
  <c r="J115"/>
  <c r="M115"/>
  <c r="Y115"/>
  <c r="AB115"/>
  <c r="AF115"/>
  <c r="AI115"/>
  <c r="AG115"/>
  <c r="AE115"/>
  <c r="AD115"/>
  <c r="AC115"/>
  <c r="Z115"/>
  <c r="W115"/>
  <c r="T115"/>
  <c r="Q115"/>
  <c r="N115"/>
  <c r="K115"/>
  <c r="H115"/>
  <c r="E115"/>
  <c r="F115"/>
  <c r="J114"/>
  <c r="M114"/>
  <c r="P114"/>
  <c r="Y114"/>
  <c r="S114"/>
  <c r="AB114"/>
  <c r="AF114"/>
  <c r="AI114"/>
  <c r="AG114"/>
  <c r="AE114"/>
  <c r="AD114"/>
  <c r="AC114"/>
  <c r="Z114"/>
  <c r="W114"/>
  <c r="T114"/>
  <c r="Q114"/>
  <c r="N114"/>
  <c r="K114"/>
  <c r="H114"/>
  <c r="E114"/>
  <c r="F114"/>
  <c r="J113"/>
  <c r="M113"/>
  <c r="P113"/>
  <c r="Y113"/>
  <c r="S113"/>
  <c r="AB113"/>
  <c r="AF113"/>
  <c r="AI113"/>
  <c r="AG113"/>
  <c r="AE113"/>
  <c r="AD113"/>
  <c r="AC113"/>
  <c r="Z113"/>
  <c r="W113"/>
  <c r="T113"/>
  <c r="Q113"/>
  <c r="N113"/>
  <c r="K113"/>
  <c r="H113"/>
  <c r="E113"/>
  <c r="F113"/>
  <c r="J112"/>
  <c r="M112"/>
  <c r="P112"/>
  <c r="Y112"/>
  <c r="S112"/>
  <c r="AB112"/>
  <c r="AF112"/>
  <c r="AI112"/>
  <c r="AG112"/>
  <c r="AE112"/>
  <c r="AD112"/>
  <c r="AC112"/>
  <c r="Z112"/>
  <c r="W112"/>
  <c r="T112"/>
  <c r="Q112"/>
  <c r="N112"/>
  <c r="K112"/>
  <c r="H112"/>
  <c r="E112"/>
  <c r="F112"/>
  <c r="J111"/>
  <c r="M111"/>
  <c r="P111"/>
  <c r="Y111"/>
  <c r="S111"/>
  <c r="AB111"/>
  <c r="AF111"/>
  <c r="AI111"/>
  <c r="AG111"/>
  <c r="AE111"/>
  <c r="AD111"/>
  <c r="AC111"/>
  <c r="Z111"/>
  <c r="W111"/>
  <c r="T111"/>
  <c r="Q111"/>
  <c r="N111"/>
  <c r="K111"/>
  <c r="H111"/>
  <c r="E111"/>
  <c r="F111"/>
  <c r="AH110"/>
  <c r="J110"/>
  <c r="M110"/>
  <c r="AF110"/>
  <c r="AI110"/>
  <c r="AG110"/>
  <c r="AE110"/>
  <c r="AD110"/>
  <c r="AB110"/>
  <c r="Y110"/>
  <c r="S110"/>
  <c r="P110"/>
  <c r="E110"/>
  <c r="AH109"/>
  <c r="J109"/>
  <c r="M109"/>
  <c r="AF109"/>
  <c r="AI109"/>
  <c r="AG109"/>
  <c r="AE109"/>
  <c r="AD109"/>
  <c r="AB109"/>
  <c r="Y109"/>
  <c r="S109"/>
  <c r="P109"/>
  <c r="E109"/>
  <c r="AH108"/>
  <c r="J108"/>
  <c r="M108"/>
  <c r="P108"/>
  <c r="Y108"/>
  <c r="S108"/>
  <c r="AB108"/>
  <c r="AF108"/>
  <c r="AI108"/>
  <c r="AG108"/>
  <c r="AE108"/>
  <c r="AD108"/>
  <c r="E108"/>
  <c r="AH107"/>
  <c r="J107"/>
  <c r="M107"/>
  <c r="AF107"/>
  <c r="AI107"/>
  <c r="AG107"/>
  <c r="AE107"/>
  <c r="AD107"/>
  <c r="AB107"/>
  <c r="Y107"/>
  <c r="S107"/>
  <c r="P107"/>
  <c r="E107"/>
  <c r="J106"/>
  <c r="M106"/>
  <c r="P106"/>
  <c r="Y106"/>
  <c r="S106"/>
  <c r="AB106"/>
  <c r="AF106"/>
  <c r="AI106"/>
  <c r="AG106"/>
  <c r="AE106"/>
  <c r="AD106"/>
  <c r="AC106"/>
  <c r="Z106"/>
  <c r="W106"/>
  <c r="T106"/>
  <c r="Q106"/>
  <c r="N106"/>
  <c r="K106"/>
  <c r="H106"/>
  <c r="E106"/>
  <c r="F106"/>
  <c r="J105"/>
  <c r="M105"/>
  <c r="P105"/>
  <c r="Y105"/>
  <c r="S105"/>
  <c r="AB105"/>
  <c r="AF105"/>
  <c r="AI105"/>
  <c r="AG105"/>
  <c r="AE105"/>
  <c r="AD105"/>
  <c r="AC105"/>
  <c r="Z105"/>
  <c r="W105"/>
  <c r="T105"/>
  <c r="Q105"/>
  <c r="N105"/>
  <c r="K105"/>
  <c r="H105"/>
  <c r="F105"/>
  <c r="AG104"/>
  <c r="AF104"/>
  <c r="AE104"/>
  <c r="AD104"/>
  <c r="E104"/>
  <c r="AG103"/>
  <c r="AF103"/>
  <c r="AE103"/>
  <c r="AD103"/>
  <c r="E103"/>
  <c r="AG102"/>
  <c r="AF102"/>
  <c r="AE102"/>
  <c r="AD102"/>
  <c r="E102"/>
  <c r="AG101"/>
  <c r="AF101"/>
  <c r="AE101"/>
  <c r="AD101"/>
  <c r="E101"/>
  <c r="J100"/>
  <c r="M100"/>
  <c r="P100"/>
  <c r="Y100"/>
  <c r="S100"/>
  <c r="AB100"/>
  <c r="AF100"/>
  <c r="AI100"/>
  <c r="AG100"/>
  <c r="AE100"/>
  <c r="AD100"/>
  <c r="AC100"/>
  <c r="Z100"/>
  <c r="W100"/>
  <c r="T100"/>
  <c r="Q100"/>
  <c r="N100"/>
  <c r="K100"/>
  <c r="H100"/>
  <c r="E100"/>
  <c r="F100"/>
  <c r="J99"/>
  <c r="M99"/>
  <c r="P99"/>
  <c r="Y99"/>
  <c r="S99"/>
  <c r="AB99"/>
  <c r="AF99"/>
  <c r="AI99"/>
  <c r="AG99"/>
  <c r="AE99"/>
  <c r="AD99"/>
  <c r="AC99"/>
  <c r="Z99"/>
  <c r="W99"/>
  <c r="T99"/>
  <c r="Q99"/>
  <c r="N99"/>
  <c r="K99"/>
  <c r="H99"/>
  <c r="E99"/>
  <c r="F99"/>
  <c r="J98"/>
  <c r="M98"/>
  <c r="P98"/>
  <c r="Y98"/>
  <c r="S98"/>
  <c r="AB98"/>
  <c r="AF98"/>
  <c r="AI98"/>
  <c r="AG98"/>
  <c r="AE98"/>
  <c r="AD98"/>
  <c r="AC98"/>
  <c r="Z98"/>
  <c r="W98"/>
  <c r="T98"/>
  <c r="Q98"/>
  <c r="N98"/>
  <c r="K98"/>
  <c r="H98"/>
  <c r="E98"/>
  <c r="F98"/>
  <c r="J97"/>
  <c r="M97"/>
  <c r="P97"/>
  <c r="Y97"/>
  <c r="S97"/>
  <c r="AB97"/>
  <c r="AF97"/>
  <c r="AI97"/>
  <c r="AG97"/>
  <c r="AE97"/>
  <c r="AD97"/>
  <c r="AC97"/>
  <c r="Z97"/>
  <c r="W97"/>
  <c r="T97"/>
  <c r="Q97"/>
  <c r="N97"/>
  <c r="K97"/>
  <c r="E97"/>
  <c r="J96"/>
  <c r="M96"/>
  <c r="P96"/>
  <c r="Y96"/>
  <c r="S96"/>
  <c r="AB96"/>
  <c r="AF96"/>
  <c r="AI96"/>
  <c r="AG96"/>
  <c r="AE96"/>
  <c r="AD96"/>
  <c r="AC96"/>
  <c r="Z96"/>
  <c r="W96"/>
  <c r="T96"/>
  <c r="Q96"/>
  <c r="N96"/>
  <c r="K96"/>
  <c r="H96"/>
  <c r="E96"/>
  <c r="F96"/>
  <c r="AH95"/>
  <c r="J95"/>
  <c r="M95"/>
  <c r="AF95"/>
  <c r="AI95"/>
  <c r="AG95"/>
  <c r="AE95"/>
  <c r="AD95"/>
  <c r="AB95"/>
  <c r="Y95"/>
  <c r="S95"/>
  <c r="P95"/>
  <c r="E95"/>
  <c r="AH94"/>
  <c r="J94"/>
  <c r="M94"/>
  <c r="AF94"/>
  <c r="AI94"/>
  <c r="AG94"/>
  <c r="AE94"/>
  <c r="AD94"/>
  <c r="AB94"/>
  <c r="Y94"/>
  <c r="S94"/>
  <c r="P94"/>
  <c r="E94"/>
  <c r="AH93"/>
  <c r="J93"/>
  <c r="M93"/>
  <c r="AF93"/>
  <c r="AI93"/>
  <c r="AG93"/>
  <c r="AE93"/>
  <c r="AD93"/>
  <c r="AB93"/>
  <c r="Y93"/>
  <c r="S93"/>
  <c r="P93"/>
  <c r="E93"/>
  <c r="J92"/>
  <c r="M92"/>
  <c r="AB92"/>
  <c r="AF92"/>
  <c r="AI92"/>
  <c r="AG92"/>
  <c r="AE92"/>
  <c r="AD92"/>
  <c r="AC92"/>
  <c r="Z92"/>
  <c r="W92"/>
  <c r="T92"/>
  <c r="Q92"/>
  <c r="N92"/>
  <c r="K92"/>
  <c r="H92"/>
  <c r="E92"/>
  <c r="F92"/>
  <c r="J91"/>
  <c r="M91"/>
  <c r="P91"/>
  <c r="Y91"/>
  <c r="S91"/>
  <c r="AB91"/>
  <c r="AF91"/>
  <c r="AI91"/>
  <c r="AG91"/>
  <c r="AE91"/>
  <c r="AD91"/>
  <c r="AC91"/>
  <c r="Z91"/>
  <c r="W91"/>
  <c r="T91"/>
  <c r="Q91"/>
  <c r="N91"/>
  <c r="K91"/>
  <c r="H91"/>
  <c r="E91"/>
  <c r="F91"/>
  <c r="J90"/>
  <c r="AF90"/>
  <c r="AI90"/>
  <c r="AG90"/>
  <c r="AE90"/>
  <c r="AD90"/>
  <c r="AC90"/>
  <c r="Z90"/>
  <c r="W90"/>
  <c r="T90"/>
  <c r="Q90"/>
  <c r="N90"/>
  <c r="K90"/>
  <c r="H90"/>
  <c r="F90"/>
  <c r="J89"/>
  <c r="AF89"/>
  <c r="AI89"/>
  <c r="AG89"/>
  <c r="AE89"/>
  <c r="AD89"/>
  <c r="AC89"/>
  <c r="Z89"/>
  <c r="W89"/>
  <c r="T89"/>
  <c r="Q89"/>
  <c r="N89"/>
  <c r="K89"/>
  <c r="H89"/>
  <c r="F89"/>
  <c r="J88"/>
  <c r="Y88"/>
  <c r="AF88"/>
  <c r="AI88"/>
  <c r="AG88"/>
  <c r="AE88"/>
  <c r="AD88"/>
  <c r="AC88"/>
  <c r="Z88"/>
  <c r="W88"/>
  <c r="T88"/>
  <c r="Q88"/>
  <c r="N88"/>
  <c r="K88"/>
  <c r="H88"/>
  <c r="F88"/>
  <c r="Y87"/>
  <c r="AF87"/>
  <c r="AI87"/>
  <c r="AG87"/>
  <c r="AE87"/>
  <c r="AD87"/>
  <c r="AC87"/>
  <c r="Z87"/>
  <c r="W87"/>
  <c r="T87"/>
  <c r="Q87"/>
  <c r="N87"/>
  <c r="K87"/>
  <c r="H87"/>
  <c r="F87"/>
  <c r="J86"/>
  <c r="Y86"/>
  <c r="AF86"/>
  <c r="AI86"/>
  <c r="AG86"/>
  <c r="AE86"/>
  <c r="AD86"/>
  <c r="AC86"/>
  <c r="Z86"/>
  <c r="W86"/>
  <c r="T86"/>
  <c r="Q86"/>
  <c r="N86"/>
  <c r="K86"/>
  <c r="H86"/>
  <c r="F86"/>
  <c r="J85"/>
  <c r="Y85"/>
  <c r="AF85"/>
  <c r="AI85"/>
  <c r="AG85"/>
  <c r="AE85"/>
  <c r="AD85"/>
  <c r="AC85"/>
  <c r="Z85"/>
  <c r="W85"/>
  <c r="T85"/>
  <c r="Q85"/>
  <c r="N85"/>
  <c r="K85"/>
  <c r="H85"/>
  <c r="F85"/>
  <c r="AF84"/>
  <c r="AI84"/>
  <c r="AG84"/>
  <c r="AE84"/>
  <c r="AD84"/>
  <c r="AC84"/>
  <c r="Z84"/>
  <c r="W84"/>
  <c r="T84"/>
  <c r="Q84"/>
  <c r="N84"/>
  <c r="K84"/>
  <c r="H84"/>
  <c r="F84"/>
  <c r="AF83"/>
  <c r="AI83"/>
  <c r="AG83"/>
  <c r="AE83"/>
  <c r="AD83"/>
  <c r="AC83"/>
  <c r="Z83"/>
  <c r="W83"/>
  <c r="T83"/>
  <c r="Q83"/>
  <c r="N83"/>
  <c r="K83"/>
  <c r="H83"/>
  <c r="F83"/>
  <c r="AF82"/>
  <c r="AI82"/>
  <c r="AG82"/>
  <c r="AE82"/>
  <c r="AD82"/>
  <c r="AC82"/>
  <c r="Z82"/>
  <c r="W82"/>
  <c r="T82"/>
  <c r="Q82"/>
  <c r="N82"/>
  <c r="K82"/>
  <c r="H82"/>
  <c r="F82"/>
  <c r="AF81"/>
  <c r="AI81"/>
  <c r="AG81"/>
  <c r="AE81"/>
  <c r="AD81"/>
  <c r="AC81"/>
  <c r="Z81"/>
  <c r="W81"/>
  <c r="T81"/>
  <c r="Q81"/>
  <c r="N81"/>
  <c r="K81"/>
  <c r="H81"/>
  <c r="F81"/>
  <c r="AH80"/>
  <c r="J80"/>
  <c r="AF80"/>
  <c r="AI80"/>
  <c r="AG80"/>
  <c r="AE80"/>
  <c r="AD80"/>
  <c r="AB80"/>
  <c r="AH79"/>
  <c r="J79"/>
  <c r="AF79"/>
  <c r="AI79"/>
  <c r="AG79"/>
  <c r="AE79"/>
  <c r="AD79"/>
  <c r="Y79"/>
  <c r="AH78"/>
  <c r="J78"/>
  <c r="M78"/>
  <c r="P78"/>
  <c r="Y78"/>
  <c r="S78"/>
  <c r="AF78"/>
  <c r="AI78"/>
  <c r="AG78"/>
  <c r="AE78"/>
  <c r="AD78"/>
  <c r="E78"/>
  <c r="AF77"/>
  <c r="AI77"/>
  <c r="AG77"/>
  <c r="AE77"/>
  <c r="AD77"/>
  <c r="AH76"/>
  <c r="J76"/>
  <c r="AF76"/>
  <c r="AI76"/>
  <c r="AG76"/>
  <c r="AE76"/>
  <c r="AD76"/>
  <c r="AB76"/>
  <c r="Y76"/>
  <c r="J75"/>
  <c r="M75"/>
  <c r="P75"/>
  <c r="Y75"/>
  <c r="AF75"/>
  <c r="AI75"/>
  <c r="AG75"/>
  <c r="AE75"/>
  <c r="AD75"/>
  <c r="AC75"/>
  <c r="Z75"/>
  <c r="W75"/>
  <c r="T75"/>
  <c r="Q75"/>
  <c r="N75"/>
  <c r="K75"/>
  <c r="H75"/>
  <c r="E75"/>
  <c r="F75"/>
  <c r="J74"/>
  <c r="P74"/>
  <c r="Y74"/>
  <c r="AF74"/>
  <c r="AI74"/>
  <c r="AG74"/>
  <c r="AE74"/>
  <c r="AD74"/>
  <c r="AC74"/>
  <c r="Z74"/>
  <c r="W74"/>
  <c r="T74"/>
  <c r="Q74"/>
  <c r="N74"/>
  <c r="K74"/>
  <c r="H74"/>
  <c r="E74"/>
  <c r="F74"/>
  <c r="J73"/>
  <c r="P73"/>
  <c r="Y73"/>
  <c r="AF73"/>
  <c r="AI73"/>
  <c r="AG73"/>
  <c r="AE73"/>
  <c r="AD73"/>
  <c r="AC73"/>
  <c r="Z73"/>
  <c r="W73"/>
  <c r="T73"/>
  <c r="Q73"/>
  <c r="N73"/>
  <c r="K73"/>
  <c r="H73"/>
  <c r="E73"/>
  <c r="F73"/>
  <c r="J72"/>
  <c r="P72"/>
  <c r="Y72"/>
  <c r="AF72"/>
  <c r="AI72"/>
  <c r="AG72"/>
  <c r="AE72"/>
  <c r="AD72"/>
  <c r="AC72"/>
  <c r="Z72"/>
  <c r="W72"/>
  <c r="T72"/>
  <c r="Q72"/>
  <c r="N72"/>
  <c r="K72"/>
  <c r="H72"/>
  <c r="E72"/>
  <c r="F72"/>
  <c r="M71"/>
  <c r="Y71"/>
  <c r="AF71"/>
  <c r="AI71"/>
  <c r="AG71"/>
  <c r="AE71"/>
  <c r="AD71"/>
  <c r="AC71"/>
  <c r="Z71"/>
  <c r="W71"/>
  <c r="T71"/>
  <c r="Q71"/>
  <c r="N71"/>
  <c r="K71"/>
  <c r="H71"/>
  <c r="E71"/>
  <c r="F71"/>
  <c r="J70"/>
  <c r="M70"/>
  <c r="P70"/>
  <c r="Y70"/>
  <c r="S70"/>
  <c r="AB70"/>
  <c r="AF70"/>
  <c r="AI70"/>
  <c r="AG70"/>
  <c r="AE70"/>
  <c r="AD70"/>
  <c r="AC70"/>
  <c r="Z70"/>
  <c r="W70"/>
  <c r="T70"/>
  <c r="Q70"/>
  <c r="N70"/>
  <c r="K70"/>
  <c r="H70"/>
  <c r="E70"/>
  <c r="F70"/>
  <c r="J69"/>
  <c r="M69"/>
  <c r="P69"/>
  <c r="Y69"/>
  <c r="S69"/>
  <c r="AB69"/>
  <c r="AF69"/>
  <c r="AI69"/>
  <c r="AG69"/>
  <c r="AE69"/>
  <c r="AD69"/>
  <c r="AC69"/>
  <c r="Z69"/>
  <c r="W69"/>
  <c r="T69"/>
  <c r="Q69"/>
  <c r="N69"/>
  <c r="K69"/>
  <c r="H69"/>
  <c r="F69"/>
  <c r="J68"/>
  <c r="M68"/>
  <c r="P68"/>
  <c r="Y68"/>
  <c r="S68"/>
  <c r="AB68"/>
  <c r="AF68"/>
  <c r="AI68"/>
  <c r="AG68"/>
  <c r="AE68"/>
  <c r="AD68"/>
  <c r="AC68"/>
  <c r="Z68"/>
  <c r="W68"/>
  <c r="T68"/>
  <c r="Q68"/>
  <c r="N68"/>
  <c r="K68"/>
  <c r="H68"/>
  <c r="F68"/>
  <c r="J67"/>
  <c r="M67"/>
  <c r="P67"/>
  <c r="Y67"/>
  <c r="S67"/>
  <c r="AF67"/>
  <c r="AI67"/>
  <c r="AG67"/>
  <c r="AE67"/>
  <c r="AD67"/>
  <c r="AC67"/>
  <c r="Z67"/>
  <c r="W67"/>
  <c r="T67"/>
  <c r="Q67"/>
  <c r="N67"/>
  <c r="K67"/>
  <c r="H67"/>
  <c r="F67"/>
  <c r="J66"/>
  <c r="M66"/>
  <c r="P66"/>
  <c r="Y66"/>
  <c r="S66"/>
  <c r="AB66"/>
  <c r="AF66"/>
  <c r="AI66"/>
  <c r="AG66"/>
  <c r="AE66"/>
  <c r="AD66"/>
  <c r="AC66"/>
  <c r="Z66"/>
  <c r="W66"/>
  <c r="T66"/>
  <c r="Q66"/>
  <c r="N66"/>
  <c r="K66"/>
  <c r="H66"/>
  <c r="F66"/>
  <c r="J65"/>
  <c r="M65"/>
  <c r="P65"/>
  <c r="Y65"/>
  <c r="S65"/>
  <c r="AB65"/>
  <c r="AF65"/>
  <c r="AI65"/>
  <c r="AG65"/>
  <c r="AE65"/>
  <c r="AD65"/>
  <c r="AC65"/>
  <c r="Z65"/>
  <c r="W65"/>
  <c r="T65"/>
  <c r="Q65"/>
  <c r="N65"/>
  <c r="K65"/>
  <c r="H65"/>
  <c r="F65"/>
  <c r="J64"/>
  <c r="M64"/>
  <c r="P64"/>
  <c r="Y64"/>
  <c r="S64"/>
  <c r="AB64"/>
  <c r="AF64"/>
  <c r="AI64"/>
  <c r="AG64"/>
  <c r="AE64"/>
  <c r="AD64"/>
  <c r="AC64"/>
  <c r="Z64"/>
  <c r="W64"/>
  <c r="T64"/>
  <c r="Q64"/>
  <c r="N64"/>
  <c r="K64"/>
  <c r="H64"/>
  <c r="E64"/>
  <c r="F64"/>
  <c r="J63"/>
  <c r="M63"/>
  <c r="P63"/>
  <c r="Y63"/>
  <c r="S63"/>
  <c r="AB63"/>
  <c r="AF63"/>
  <c r="AI63"/>
  <c r="AG63"/>
  <c r="AE63"/>
  <c r="AD63"/>
  <c r="AC63"/>
  <c r="Z63"/>
  <c r="W63"/>
  <c r="T63"/>
  <c r="Q63"/>
  <c r="N63"/>
  <c r="K63"/>
  <c r="H63"/>
  <c r="F63"/>
  <c r="J62"/>
  <c r="M62"/>
  <c r="P62"/>
  <c r="Y62"/>
  <c r="S62"/>
  <c r="AB62"/>
  <c r="AF62"/>
  <c r="AI62"/>
  <c r="AG62"/>
  <c r="AE62"/>
  <c r="AD62"/>
  <c r="AC62"/>
  <c r="Z62"/>
  <c r="W62"/>
  <c r="T62"/>
  <c r="Q62"/>
  <c r="N62"/>
  <c r="K62"/>
  <c r="H62"/>
  <c r="F62"/>
  <c r="J61"/>
  <c r="M61"/>
  <c r="P61"/>
  <c r="Y61"/>
  <c r="S61"/>
  <c r="AB61"/>
  <c r="AF61"/>
  <c r="AI61"/>
  <c r="AG61"/>
  <c r="AE61"/>
  <c r="AD61"/>
  <c r="AC61"/>
  <c r="Z61"/>
  <c r="W61"/>
  <c r="T61"/>
  <c r="Q61"/>
  <c r="N61"/>
  <c r="K61"/>
  <c r="H61"/>
  <c r="F61"/>
  <c r="J60"/>
  <c r="M60"/>
  <c r="P60"/>
  <c r="Y60"/>
  <c r="S60"/>
  <c r="AB60"/>
  <c r="AF60"/>
  <c r="AI60"/>
  <c r="AG60"/>
  <c r="AE60"/>
  <c r="AD60"/>
  <c r="AC60"/>
  <c r="Z60"/>
  <c r="W60"/>
  <c r="T60"/>
  <c r="Q60"/>
  <c r="N60"/>
  <c r="K60"/>
  <c r="H60"/>
  <c r="F60"/>
  <c r="J59"/>
  <c r="M59"/>
  <c r="P59"/>
  <c r="Y59"/>
  <c r="S59"/>
  <c r="AB59"/>
  <c r="AF59"/>
  <c r="AI59"/>
  <c r="AG59"/>
  <c r="AE59"/>
  <c r="AD59"/>
  <c r="AC59"/>
  <c r="Z59"/>
  <c r="W59"/>
  <c r="T59"/>
  <c r="Q59"/>
  <c r="N59"/>
  <c r="K59"/>
  <c r="H59"/>
  <c r="F59"/>
  <c r="J58"/>
  <c r="M58"/>
  <c r="P58"/>
  <c r="Y58"/>
  <c r="S58"/>
  <c r="AB58"/>
  <c r="AF58"/>
  <c r="AI58"/>
  <c r="AG58"/>
  <c r="AE58"/>
  <c r="AD58"/>
  <c r="AC58"/>
  <c r="Z58"/>
  <c r="W58"/>
  <c r="T58"/>
  <c r="Q58"/>
  <c r="N58"/>
  <c r="K58"/>
  <c r="H58"/>
  <c r="F58"/>
  <c r="AH57"/>
  <c r="J57"/>
  <c r="M57"/>
  <c r="AF57"/>
  <c r="AI57"/>
  <c r="AG57"/>
  <c r="AE57"/>
  <c r="AD57"/>
  <c r="Y57"/>
  <c r="P57"/>
  <c r="E57"/>
  <c r="AH56"/>
  <c r="J56"/>
  <c r="AF56"/>
  <c r="AI56"/>
  <c r="AG56"/>
  <c r="AE56"/>
  <c r="AD56"/>
  <c r="Y56"/>
  <c r="P56"/>
  <c r="E56"/>
  <c r="AH55"/>
  <c r="J55"/>
  <c r="M55"/>
  <c r="AF55"/>
  <c r="AI55"/>
  <c r="AG55"/>
  <c r="AE55"/>
  <c r="AD55"/>
  <c r="AB55"/>
  <c r="Y55"/>
  <c r="S55"/>
  <c r="P55"/>
  <c r="E55"/>
  <c r="AH54"/>
  <c r="J54"/>
  <c r="M54"/>
  <c r="AF54"/>
  <c r="AI54"/>
  <c r="AG54"/>
  <c r="AE54"/>
  <c r="AD54"/>
  <c r="AB54"/>
  <c r="Y54"/>
  <c r="S54"/>
  <c r="P54"/>
  <c r="AH53"/>
  <c r="J53"/>
  <c r="M53"/>
  <c r="AF53"/>
  <c r="AI53"/>
  <c r="AG53"/>
  <c r="AE53"/>
  <c r="AD53"/>
  <c r="AB53"/>
  <c r="Y53"/>
  <c r="S53"/>
  <c r="P53"/>
  <c r="E53"/>
  <c r="AH52"/>
  <c r="J52"/>
  <c r="M52"/>
  <c r="AF52"/>
  <c r="AI52"/>
  <c r="AG52"/>
  <c r="AE52"/>
  <c r="AD52"/>
  <c r="AB52"/>
  <c r="Y52"/>
  <c r="S52"/>
  <c r="P52"/>
  <c r="AH51"/>
  <c r="J51"/>
  <c r="M51"/>
  <c r="AF51"/>
  <c r="AI51"/>
  <c r="AG51"/>
  <c r="AE51"/>
  <c r="AD51"/>
  <c r="AB51"/>
  <c r="Y51"/>
  <c r="S51"/>
  <c r="P51"/>
  <c r="E51"/>
  <c r="J50"/>
  <c r="M50"/>
  <c r="P50"/>
  <c r="Y50"/>
  <c r="AB50"/>
  <c r="AF50"/>
  <c r="AI50"/>
  <c r="AG50"/>
  <c r="AE50"/>
  <c r="AD50"/>
  <c r="AC50"/>
  <c r="Z50"/>
  <c r="W50"/>
  <c r="T50"/>
  <c r="Q50"/>
  <c r="N50"/>
  <c r="K50"/>
  <c r="H50"/>
  <c r="E50"/>
  <c r="F50"/>
  <c r="J49"/>
  <c r="AB49"/>
  <c r="AF49"/>
  <c r="AI49"/>
  <c r="AG49"/>
  <c r="AE49"/>
  <c r="AD49"/>
  <c r="AC49"/>
  <c r="Z49"/>
  <c r="W49"/>
  <c r="T49"/>
  <c r="Q49"/>
  <c r="N49"/>
  <c r="K49"/>
  <c r="H49"/>
  <c r="E49"/>
  <c r="F49"/>
  <c r="J48"/>
  <c r="AB48"/>
  <c r="AF48"/>
  <c r="AI48"/>
  <c r="AG48"/>
  <c r="AE48"/>
  <c r="AD48"/>
  <c r="AC48"/>
  <c r="Z48"/>
  <c r="W48"/>
  <c r="T48"/>
  <c r="Q48"/>
  <c r="N48"/>
  <c r="K48"/>
  <c r="H48"/>
  <c r="E48"/>
  <c r="F48"/>
  <c r="J47"/>
  <c r="AB47"/>
  <c r="AF47"/>
  <c r="AI47"/>
  <c r="AG47"/>
  <c r="AE47"/>
  <c r="AD47"/>
  <c r="AC47"/>
  <c r="Z47"/>
  <c r="W47"/>
  <c r="T47"/>
  <c r="Q47"/>
  <c r="N47"/>
  <c r="K47"/>
  <c r="H47"/>
  <c r="E47"/>
  <c r="F47"/>
  <c r="J46"/>
  <c r="AB46"/>
  <c r="AF46"/>
  <c r="AI46"/>
  <c r="AG46"/>
  <c r="AE46"/>
  <c r="AD46"/>
  <c r="AC46"/>
  <c r="Z46"/>
  <c r="W46"/>
  <c r="T46"/>
  <c r="Q46"/>
  <c r="N46"/>
  <c r="K46"/>
  <c r="H46"/>
  <c r="E46"/>
  <c r="F46"/>
  <c r="AB45"/>
  <c r="AF45"/>
  <c r="AI45"/>
  <c r="AG45"/>
  <c r="AE45"/>
  <c r="AD45"/>
  <c r="AC45"/>
  <c r="Z45"/>
  <c r="W45"/>
  <c r="T45"/>
  <c r="Q45"/>
  <c r="N45"/>
  <c r="K45"/>
  <c r="H45"/>
  <c r="E45"/>
  <c r="F45"/>
  <c r="J44"/>
  <c r="AB44"/>
  <c r="AF44"/>
  <c r="AI44"/>
  <c r="AG44"/>
  <c r="AE44"/>
  <c r="AD44"/>
  <c r="AC44"/>
  <c r="Z44"/>
  <c r="W44"/>
  <c r="T44"/>
  <c r="Q44"/>
  <c r="N44"/>
  <c r="K44"/>
  <c r="H44"/>
  <c r="F44"/>
  <c r="J43"/>
  <c r="AB43"/>
  <c r="AF43"/>
  <c r="AI43"/>
  <c r="AG43"/>
  <c r="AE43"/>
  <c r="AD43"/>
  <c r="AC43"/>
  <c r="Z43"/>
  <c r="W43"/>
  <c r="T43"/>
  <c r="Q43"/>
  <c r="N43"/>
  <c r="K43"/>
  <c r="H43"/>
  <c r="F43"/>
  <c r="J42"/>
  <c r="S42"/>
  <c r="AB42"/>
  <c r="AF42"/>
  <c r="AI42"/>
  <c r="AG42"/>
  <c r="AE42"/>
  <c r="AD42"/>
  <c r="AC42"/>
  <c r="Z42"/>
  <c r="W42"/>
  <c r="T42"/>
  <c r="Q42"/>
  <c r="N42"/>
  <c r="K42"/>
  <c r="H42"/>
  <c r="E42"/>
  <c r="F42"/>
  <c r="S41"/>
  <c r="AB41"/>
  <c r="AF41"/>
  <c r="AI41"/>
  <c r="AG41"/>
  <c r="AE41"/>
  <c r="AD41"/>
  <c r="AC41"/>
  <c r="Z41"/>
  <c r="W41"/>
  <c r="T41"/>
  <c r="Q41"/>
  <c r="N41"/>
  <c r="K41"/>
  <c r="H41"/>
  <c r="E41"/>
  <c r="F41"/>
  <c r="J40"/>
  <c r="AB40"/>
  <c r="AF40"/>
  <c r="AI40"/>
  <c r="AG40"/>
  <c r="AE40"/>
  <c r="AD40"/>
  <c r="AC40"/>
  <c r="Z40"/>
  <c r="W40"/>
  <c r="T40"/>
  <c r="Q40"/>
  <c r="N40"/>
  <c r="K40"/>
  <c r="H40"/>
  <c r="E40"/>
  <c r="F40"/>
  <c r="J39"/>
  <c r="AB39"/>
  <c r="AF39"/>
  <c r="AI39"/>
  <c r="AG39"/>
  <c r="AE39"/>
  <c r="AD39"/>
  <c r="AC39"/>
  <c r="Z39"/>
  <c r="W39"/>
  <c r="T39"/>
  <c r="Q39"/>
  <c r="N39"/>
  <c r="K39"/>
  <c r="H39"/>
  <c r="E39"/>
  <c r="F39"/>
  <c r="J38"/>
  <c r="AB38"/>
  <c r="AF38"/>
  <c r="AI38"/>
  <c r="AG38"/>
  <c r="AE38"/>
  <c r="AD38"/>
  <c r="AC38"/>
  <c r="Z38"/>
  <c r="W38"/>
  <c r="T38"/>
  <c r="Q38"/>
  <c r="N38"/>
  <c r="K38"/>
  <c r="H38"/>
  <c r="E38"/>
  <c r="F38"/>
  <c r="J37"/>
  <c r="AB37"/>
  <c r="AF37"/>
  <c r="AI37"/>
  <c r="AG37"/>
  <c r="AE37"/>
  <c r="AD37"/>
  <c r="AC37"/>
  <c r="Z37"/>
  <c r="W37"/>
  <c r="T37"/>
  <c r="Q37"/>
  <c r="N37"/>
  <c r="K37"/>
  <c r="H37"/>
  <c r="E37"/>
  <c r="F37"/>
  <c r="J36"/>
  <c r="AB36"/>
  <c r="AF36"/>
  <c r="AI36"/>
  <c r="AG36"/>
  <c r="AE36"/>
  <c r="AD36"/>
  <c r="AC36"/>
  <c r="Z36"/>
  <c r="W36"/>
  <c r="T36"/>
  <c r="Q36"/>
  <c r="N36"/>
  <c r="K36"/>
  <c r="H36"/>
  <c r="E36"/>
  <c r="F36"/>
  <c r="AB35"/>
  <c r="AF35"/>
  <c r="AI35"/>
  <c r="AG35"/>
  <c r="AE35"/>
  <c r="AD35"/>
  <c r="AC35"/>
  <c r="Z35"/>
  <c r="W35"/>
  <c r="T35"/>
  <c r="Q35"/>
  <c r="N35"/>
  <c r="K35"/>
  <c r="H35"/>
  <c r="F35"/>
  <c r="J34"/>
  <c r="S34"/>
  <c r="AB34"/>
  <c r="AF34"/>
  <c r="AI34"/>
  <c r="AG34"/>
  <c r="AE34"/>
  <c r="AD34"/>
  <c r="AC34"/>
  <c r="Z34"/>
  <c r="W34"/>
  <c r="T34"/>
  <c r="Q34"/>
  <c r="N34"/>
  <c r="K34"/>
  <c r="H34"/>
  <c r="E34"/>
  <c r="F34"/>
  <c r="J33"/>
  <c r="S33"/>
  <c r="AB33"/>
  <c r="AF33"/>
  <c r="AI33"/>
  <c r="AG33"/>
  <c r="AE33"/>
  <c r="AD33"/>
  <c r="AC33"/>
  <c r="Z33"/>
  <c r="W33"/>
  <c r="T33"/>
  <c r="Q33"/>
  <c r="N33"/>
  <c r="K33"/>
  <c r="H33"/>
  <c r="E33"/>
  <c r="F33"/>
  <c r="J32"/>
  <c r="S32"/>
  <c r="AB32"/>
  <c r="AF32"/>
  <c r="AI32"/>
  <c r="AG32"/>
  <c r="AE32"/>
  <c r="AD32"/>
  <c r="AC32"/>
  <c r="Z32"/>
  <c r="W32"/>
  <c r="T32"/>
  <c r="Q32"/>
  <c r="N32"/>
  <c r="K32"/>
  <c r="H32"/>
  <c r="E32"/>
  <c r="F32"/>
  <c r="J31"/>
  <c r="AB31"/>
  <c r="AF31"/>
  <c r="AI31"/>
  <c r="AG31"/>
  <c r="AE31"/>
  <c r="AD31"/>
  <c r="AC31"/>
  <c r="Z31"/>
  <c r="W31"/>
  <c r="T31"/>
  <c r="Q31"/>
  <c r="N31"/>
  <c r="K31"/>
  <c r="H31"/>
  <c r="E31"/>
  <c r="F31"/>
  <c r="J30"/>
  <c r="AB30"/>
  <c r="AF30"/>
  <c r="AI30"/>
  <c r="AG30"/>
  <c r="AE30"/>
  <c r="AD30"/>
  <c r="AC30"/>
  <c r="Z30"/>
  <c r="W30"/>
  <c r="T30"/>
  <c r="Q30"/>
  <c r="N30"/>
  <c r="K30"/>
  <c r="H30"/>
  <c r="E30"/>
  <c r="F30"/>
  <c r="AB29"/>
  <c r="AF29"/>
  <c r="AI29"/>
  <c r="AG29"/>
  <c r="AE29"/>
  <c r="AD29"/>
  <c r="AC29"/>
  <c r="Z29"/>
  <c r="W29"/>
  <c r="T29"/>
  <c r="Q29"/>
  <c r="N29"/>
  <c r="K29"/>
  <c r="H29"/>
  <c r="F29"/>
  <c r="J28"/>
  <c r="AB28"/>
  <c r="AF28"/>
  <c r="AI28"/>
  <c r="AG28"/>
  <c r="AE28"/>
  <c r="AD28"/>
  <c r="AC28"/>
  <c r="Z28"/>
  <c r="W28"/>
  <c r="T28"/>
  <c r="Q28"/>
  <c r="N28"/>
  <c r="K28"/>
  <c r="H28"/>
  <c r="E28"/>
  <c r="F28"/>
  <c r="AH27"/>
  <c r="J27"/>
  <c r="AG27"/>
  <c r="AF27"/>
  <c r="AE27"/>
  <c r="AD27"/>
  <c r="AB27"/>
  <c r="E27"/>
  <c r="AH26"/>
  <c r="J26"/>
  <c r="AG26"/>
  <c r="AF26"/>
  <c r="AE26"/>
  <c r="AD26"/>
  <c r="AB26"/>
  <c r="S26"/>
  <c r="E26"/>
  <c r="AH25"/>
  <c r="J25"/>
  <c r="AG25"/>
  <c r="AF25"/>
  <c r="AE25"/>
  <c r="AD25"/>
  <c r="AB25"/>
  <c r="S25"/>
  <c r="E25"/>
  <c r="AH24"/>
  <c r="J24"/>
  <c r="AG24"/>
  <c r="AF24"/>
  <c r="AE24"/>
  <c r="AD24"/>
  <c r="AB24"/>
  <c r="S24"/>
  <c r="E24"/>
  <c r="J23"/>
  <c r="M23"/>
  <c r="AB23"/>
  <c r="AF23"/>
  <c r="AI23"/>
  <c r="AG23"/>
  <c r="AE23"/>
  <c r="AD23"/>
  <c r="AC23"/>
  <c r="Z23"/>
  <c r="W23"/>
  <c r="T23"/>
  <c r="Q23"/>
  <c r="N23"/>
  <c r="K23"/>
  <c r="H23"/>
  <c r="E23"/>
  <c r="F23"/>
  <c r="J22"/>
  <c r="M22"/>
  <c r="AF22"/>
  <c r="AI22"/>
  <c r="AG22"/>
  <c r="AE22"/>
  <c r="AD22"/>
  <c r="AC22"/>
  <c r="Z22"/>
  <c r="W22"/>
  <c r="T22"/>
  <c r="Q22"/>
  <c r="N22"/>
  <c r="K22"/>
  <c r="H22"/>
  <c r="E22"/>
  <c r="F22"/>
  <c r="J21"/>
  <c r="M21"/>
  <c r="AF21"/>
  <c r="AI21"/>
  <c r="AG21"/>
  <c r="AE21"/>
  <c r="AD21"/>
  <c r="AC21"/>
  <c r="Z21"/>
  <c r="W21"/>
  <c r="T21"/>
  <c r="Q21"/>
  <c r="N21"/>
  <c r="H21"/>
  <c r="E21"/>
  <c r="F21"/>
  <c r="M20"/>
  <c r="AF20"/>
  <c r="AI20"/>
  <c r="AG20"/>
  <c r="AE20"/>
  <c r="AD20"/>
  <c r="AC20"/>
  <c r="Z20"/>
  <c r="W20"/>
  <c r="T20"/>
  <c r="Q20"/>
  <c r="N20"/>
  <c r="K20"/>
  <c r="H20"/>
  <c r="F20"/>
  <c r="J19"/>
  <c r="M19"/>
  <c r="P19"/>
  <c r="Y19"/>
  <c r="S19"/>
  <c r="AF19"/>
  <c r="AI19"/>
  <c r="AG19"/>
  <c r="AE19"/>
  <c r="AD19"/>
  <c r="AC19"/>
  <c r="Z19"/>
  <c r="W19"/>
  <c r="T19"/>
  <c r="Q19"/>
  <c r="N19"/>
  <c r="K19"/>
  <c r="H19"/>
  <c r="E19"/>
  <c r="F19"/>
  <c r="J18"/>
  <c r="M18"/>
  <c r="P18"/>
  <c r="Y18"/>
  <c r="AB18"/>
  <c r="AF18"/>
  <c r="AI18"/>
  <c r="AG18"/>
  <c r="AE18"/>
  <c r="AD18"/>
  <c r="AC18"/>
  <c r="Z18"/>
  <c r="W18"/>
  <c r="T18"/>
  <c r="Q18"/>
  <c r="N18"/>
  <c r="K18"/>
  <c r="H18"/>
  <c r="E18"/>
  <c r="F18"/>
  <c r="J17"/>
  <c r="M17"/>
  <c r="P17"/>
  <c r="Y17"/>
  <c r="AF17"/>
  <c r="AI17"/>
  <c r="AG17"/>
  <c r="AE17"/>
  <c r="AD17"/>
  <c r="AC17"/>
  <c r="Z17"/>
  <c r="W17"/>
  <c r="T17"/>
  <c r="Q17"/>
  <c r="N17"/>
  <c r="K17"/>
  <c r="H17"/>
  <c r="E17"/>
  <c r="F17"/>
  <c r="J16"/>
  <c r="M16"/>
  <c r="Y16"/>
  <c r="AF16"/>
  <c r="AI16"/>
  <c r="AG16"/>
  <c r="AE16"/>
  <c r="AD16"/>
  <c r="AC16"/>
  <c r="Z16"/>
  <c r="W16"/>
  <c r="T16"/>
  <c r="Q16"/>
  <c r="N16"/>
  <c r="K16"/>
  <c r="H16"/>
  <c r="E16"/>
  <c r="F16"/>
  <c r="J15"/>
  <c r="M15"/>
  <c r="AG15"/>
  <c r="AF15"/>
  <c r="AE15"/>
  <c r="AD15"/>
  <c r="AB15"/>
  <c r="E15"/>
  <c r="AH14"/>
  <c r="J14"/>
  <c r="M14"/>
  <c r="AG14"/>
  <c r="AF14"/>
  <c r="AE14"/>
  <c r="AD14"/>
  <c r="AB14"/>
  <c r="Y14"/>
  <c r="S14"/>
  <c r="P14"/>
  <c r="E14"/>
  <c r="AH13"/>
  <c r="J13"/>
  <c r="M13"/>
  <c r="AG13"/>
  <c r="AF13"/>
  <c r="AE13"/>
  <c r="AD13"/>
  <c r="AB13"/>
  <c r="Y13"/>
  <c r="P13"/>
  <c r="E13"/>
  <c r="AH12"/>
  <c r="J12"/>
  <c r="M12"/>
  <c r="AG12"/>
  <c r="AF12"/>
  <c r="AE12"/>
  <c r="AD12"/>
  <c r="AB12"/>
  <c r="Y12"/>
  <c r="S12"/>
  <c r="P12"/>
  <c r="E12"/>
  <c r="J11"/>
  <c r="M11"/>
  <c r="P11"/>
  <c r="Y11"/>
  <c r="S11"/>
  <c r="AB11"/>
  <c r="AF11"/>
  <c r="AI11"/>
  <c r="AG11"/>
  <c r="AE11"/>
  <c r="AD11"/>
  <c r="AC11"/>
  <c r="Z11"/>
  <c r="W11"/>
  <c r="T11"/>
  <c r="Q11"/>
  <c r="N11"/>
  <c r="K11"/>
  <c r="H11"/>
  <c r="E11"/>
  <c r="F11"/>
  <c r="P10"/>
  <c r="Y10"/>
  <c r="S10"/>
  <c r="AB10"/>
  <c r="AF10"/>
  <c r="AI10"/>
  <c r="AG10"/>
  <c r="AE10"/>
  <c r="AD10"/>
  <c r="AC10"/>
  <c r="Z10"/>
  <c r="W10"/>
  <c r="T10"/>
  <c r="Q10"/>
  <c r="N10"/>
  <c r="K10"/>
  <c r="H10"/>
  <c r="E10"/>
  <c r="F10"/>
  <c r="M9"/>
  <c r="P9"/>
  <c r="Y9"/>
  <c r="S9"/>
  <c r="AB9"/>
  <c r="AF9"/>
  <c r="AI9"/>
  <c r="AG9"/>
  <c r="AE9"/>
  <c r="AD9"/>
  <c r="AC9"/>
  <c r="Z9"/>
  <c r="W9"/>
  <c r="T9"/>
  <c r="Q9"/>
  <c r="N9"/>
  <c r="K9"/>
  <c r="H9"/>
  <c r="E9"/>
  <c r="F9"/>
  <c r="M8"/>
  <c r="P8"/>
  <c r="Y8"/>
  <c r="S8"/>
  <c r="AF8"/>
  <c r="AI8"/>
  <c r="AG8"/>
  <c r="AE8"/>
  <c r="AD8"/>
  <c r="AC8"/>
  <c r="Z8"/>
  <c r="W8"/>
  <c r="T8"/>
  <c r="Q8"/>
  <c r="N8"/>
  <c r="K8"/>
  <c r="H8"/>
  <c r="E8"/>
  <c r="F8"/>
  <c r="M7"/>
  <c r="P7"/>
  <c r="Y7"/>
  <c r="AB7"/>
  <c r="AF7"/>
  <c r="AI7"/>
  <c r="AG7"/>
  <c r="AE7"/>
  <c r="AD7"/>
  <c r="AC7"/>
  <c r="Z7"/>
  <c r="W7"/>
  <c r="T7"/>
  <c r="Q7"/>
  <c r="N7"/>
  <c r="K7"/>
  <c r="H7"/>
  <c r="E7"/>
  <c r="F7"/>
  <c r="AH6"/>
  <c r="AB6"/>
  <c r="Y6"/>
  <c r="V6"/>
  <c r="S6"/>
  <c r="P6"/>
  <c r="M6"/>
  <c r="E6"/>
  <c r="AH5"/>
  <c r="AB5"/>
  <c r="Y5"/>
  <c r="V5"/>
  <c r="S5"/>
  <c r="P5"/>
  <c r="M5"/>
  <c r="E5"/>
  <c r="AH4"/>
  <c r="AB4"/>
  <c r="Y4"/>
  <c r="V4"/>
  <c r="S4"/>
  <c r="P4"/>
  <c r="M4"/>
  <c r="E4"/>
  <c r="D7" i="1"/>
  <c r="F5"/>
  <c r="F6"/>
  <c r="F7"/>
  <c r="I7"/>
  <c r="I5"/>
  <c r="D5"/>
  <c r="D6"/>
</calcChain>
</file>

<file path=xl/sharedStrings.xml><?xml version="1.0" encoding="utf-8"?>
<sst xmlns="http://schemas.openxmlformats.org/spreadsheetml/2006/main" count="374" uniqueCount="223">
  <si>
    <t>Метинвест-СМЦ</t>
  </si>
  <si>
    <t>УГМК</t>
  </si>
  <si>
    <t>АВ Металл-групп</t>
  </si>
  <si>
    <t>Комэкс</t>
  </si>
  <si>
    <t>Сталекс</t>
  </si>
  <si>
    <t>Арматура</t>
  </si>
  <si>
    <t>Катанка</t>
  </si>
  <si>
    <t>Круг</t>
  </si>
  <si>
    <t>Ст. 3</t>
  </si>
  <si>
    <t>Круг  34 мм</t>
  </si>
  <si>
    <t>Круг 200 мм</t>
  </si>
  <si>
    <t>Лист г/к</t>
  </si>
  <si>
    <t>Ст 3</t>
  </si>
  <si>
    <t>Лист г/к 40 мм</t>
  </si>
  <si>
    <t>Лист г/к 60 мм</t>
  </si>
  <si>
    <t>Лист г/к рифл.</t>
  </si>
  <si>
    <t>Лист оцинкованый</t>
  </si>
  <si>
    <t>Лист х/к</t>
  </si>
  <si>
    <t>Уголок  63х5-6  мера+15%нд</t>
  </si>
  <si>
    <t>ПВЛ</t>
  </si>
  <si>
    <t>Полоса</t>
  </si>
  <si>
    <t>Уголок  75х5-6  мера+15%нд</t>
  </si>
  <si>
    <t>Швеллер</t>
  </si>
  <si>
    <t>Балка</t>
  </si>
  <si>
    <t>Труба ДУ</t>
  </si>
  <si>
    <t>Труба ДУ 10</t>
  </si>
  <si>
    <t>Швеллер №18 мера+15%нд</t>
  </si>
  <si>
    <t xml:space="preserve">Швеллер №20 мера+15%н/д </t>
  </si>
  <si>
    <t>Швеллер №24 мера+15%н/д</t>
  </si>
  <si>
    <t>Швеллер №30 мера+15%н/д</t>
  </si>
  <si>
    <t>Труба профильная</t>
  </si>
  <si>
    <t>Балка № 12</t>
  </si>
  <si>
    <t>Балка № 14</t>
  </si>
  <si>
    <t>Балка № 16</t>
  </si>
  <si>
    <t>Балка №  20</t>
  </si>
  <si>
    <t>Ст.3</t>
  </si>
  <si>
    <t>Арматура 10 мм</t>
  </si>
  <si>
    <t>Арматура 12 мм</t>
  </si>
  <si>
    <t>Арматура 16 мм</t>
  </si>
  <si>
    <t>Катанка  6,5 мм</t>
  </si>
  <si>
    <t>Круг  40 мм</t>
  </si>
  <si>
    <r>
      <t>Квадрат</t>
    </r>
    <r>
      <rPr>
        <sz val="10"/>
        <rFont val="Arial"/>
      </rPr>
      <t xml:space="preserve"> (мера)</t>
    </r>
  </si>
  <si>
    <t>Лист х/к 1 мм</t>
  </si>
  <si>
    <t>Лист х/к 1,2 мм</t>
  </si>
  <si>
    <t>Лист х/к 1,5мм</t>
  </si>
  <si>
    <t>Лист х/к 2 мм</t>
  </si>
  <si>
    <t>ПВЛ 4-6 мм</t>
  </si>
  <si>
    <t>Полоса 20-40х4-6 мм</t>
  </si>
  <si>
    <t>Уголок  90х7-8 мера+15%н/д</t>
  </si>
  <si>
    <t>Труба ДУ 15</t>
  </si>
  <si>
    <t>Труба ДУ 20</t>
  </si>
  <si>
    <t>Труба  57 мм</t>
  </si>
  <si>
    <t>Труба  76 мм</t>
  </si>
  <si>
    <t>Труба 102 мм</t>
  </si>
  <si>
    <t>Группа</t>
  </si>
  <si>
    <t>Раскрой, тип стали</t>
  </si>
  <si>
    <t>Круг  6,5 мм</t>
  </si>
  <si>
    <t xml:space="preserve">Круг  12мм </t>
  </si>
  <si>
    <t>Ст. 20</t>
  </si>
  <si>
    <t>Ст. 45</t>
  </si>
  <si>
    <t>Ст. 40Х</t>
  </si>
  <si>
    <t>Лист г/к  2</t>
  </si>
  <si>
    <t xml:space="preserve">Лист г/к  2 </t>
  </si>
  <si>
    <t>Ст.3 (1,25х2,5)</t>
  </si>
  <si>
    <t>Ст.3 (1х2)</t>
  </si>
  <si>
    <t>Лист г/к  3</t>
  </si>
  <si>
    <t xml:space="preserve">Лист г/к  10 </t>
  </si>
  <si>
    <t>Ст.3 (1,5х6)</t>
  </si>
  <si>
    <t xml:space="preserve">Лист г/к  12 </t>
  </si>
  <si>
    <t xml:space="preserve">Лист г/к  16 </t>
  </si>
  <si>
    <t xml:space="preserve">Лист г/к  20 </t>
  </si>
  <si>
    <t>Лист г/к  4</t>
  </si>
  <si>
    <t>Ст 3 (1,5 х 6)</t>
  </si>
  <si>
    <t>Ст 09Г2С (1,5 х 6)</t>
  </si>
  <si>
    <t>Лист г/к  5</t>
  </si>
  <si>
    <t>Лист г/к  6</t>
  </si>
  <si>
    <t>Лист г/к  8</t>
  </si>
  <si>
    <t xml:space="preserve">Лист  оцинк 0,5 </t>
  </si>
  <si>
    <t>(1 х 2 м)</t>
  </si>
  <si>
    <t>Лист г/к 4 -6 мм, рифл.</t>
  </si>
  <si>
    <t>(1,25х2,5), ст 08кп</t>
  </si>
  <si>
    <r>
      <t>Δ</t>
    </r>
    <r>
      <rPr>
        <b/>
        <sz val="10"/>
        <rFont val="Arial Cyr"/>
        <charset val="204"/>
      </rPr>
      <t xml:space="preserve"> с Вест-Пром</t>
    </r>
  </si>
  <si>
    <t>Мин.цена</t>
  </si>
  <si>
    <t>Ср.цена</t>
  </si>
  <si>
    <t>Макс.цена</t>
  </si>
  <si>
    <t>Цена Вест-Пром</t>
  </si>
  <si>
    <t>адаптированная</t>
  </si>
  <si>
    <t>конкурентов</t>
  </si>
  <si>
    <t>Труба эл.сварная</t>
  </si>
  <si>
    <t>Лист г/к конструкц.</t>
  </si>
  <si>
    <t>Лист г/к  6 мм</t>
  </si>
  <si>
    <t>Ст. 65Г</t>
  </si>
  <si>
    <t>Лист г/к  10 мм</t>
  </si>
  <si>
    <t>Лист г/к  16 мм</t>
  </si>
  <si>
    <t>Лист г/к  20 мм</t>
  </si>
  <si>
    <t>Стальсервис</t>
  </si>
  <si>
    <t>Киев</t>
  </si>
  <si>
    <t>Лист х/к 0,8 мм</t>
  </si>
  <si>
    <t>Лист г/к  14</t>
  </si>
  <si>
    <t>Арматура (среднее)</t>
  </si>
  <si>
    <t>Круг (ст3) среднее</t>
  </si>
  <si>
    <t>Лист г/к (среднее)</t>
  </si>
  <si>
    <t>Лист г/к конструкц.(среднее)</t>
  </si>
  <si>
    <t>Лист х/к (среднее)</t>
  </si>
  <si>
    <t>Уголок (среднее)</t>
  </si>
  <si>
    <t>Швеллер (среднее)</t>
  </si>
  <si>
    <t>Балка (среднее)</t>
  </si>
  <si>
    <t>Труба ДУ (среднее)</t>
  </si>
  <si>
    <t>Труба эл.сварная (среднее)</t>
  </si>
  <si>
    <t>Труба профильная (среднее)</t>
  </si>
  <si>
    <t>Дата обновл.прайса</t>
  </si>
  <si>
    <t>цены прайса с НДС при покупке 1-5т. (1-3т.)</t>
  </si>
  <si>
    <t>Круг  16; 18; 20; 22 мм</t>
  </si>
  <si>
    <t>Круг 130, 140, 150, 160</t>
  </si>
  <si>
    <t>Круг  50, 56, 60, 65, 70, 75 мм</t>
  </si>
  <si>
    <t>(ст.3)</t>
  </si>
  <si>
    <t>Круг (ст.20, 45, 40Х) среднее</t>
  </si>
  <si>
    <t>(не учитыв.Метинвест, УГМК)</t>
  </si>
  <si>
    <t>Трубн.отдел</t>
  </si>
  <si>
    <t>Строй.отдел</t>
  </si>
  <si>
    <t>с поправкой</t>
  </si>
  <si>
    <t>офиц. прайс</t>
  </si>
  <si>
    <t>Номенклатура</t>
  </si>
  <si>
    <t>Круг (ст.20, 45, 40Х)</t>
  </si>
  <si>
    <t>Комментарии</t>
  </si>
  <si>
    <t>мера</t>
  </si>
  <si>
    <t xml:space="preserve">А400/А500С </t>
  </si>
  <si>
    <t xml:space="preserve">Труба ДУ 25  </t>
  </si>
  <si>
    <t>Труба проф.  60 х 30 х 3 мм</t>
  </si>
  <si>
    <t>Труба проф.  60 х 40 х 3 мм</t>
  </si>
  <si>
    <t>Труба проф.  80 х 40 х 2 мм</t>
  </si>
  <si>
    <t>Швеллер №16 мера</t>
  </si>
  <si>
    <t xml:space="preserve">Круг  10 мм </t>
  </si>
  <si>
    <t>Круг  22 мм</t>
  </si>
  <si>
    <t>г/к</t>
  </si>
  <si>
    <t>Квадрат  10</t>
  </si>
  <si>
    <t>Круг  45 мм</t>
  </si>
  <si>
    <t>Швеллер № 8  мера</t>
  </si>
  <si>
    <t>Швеллер №10 мера</t>
  </si>
  <si>
    <t xml:space="preserve">Швеллер №14 мера </t>
  </si>
  <si>
    <t>Швеллер №16 мера +ндл</t>
  </si>
  <si>
    <t>Труба проф.  40 х 20 х2 мм</t>
  </si>
  <si>
    <t>Труба проф.  40 х 25 х2 мм</t>
  </si>
  <si>
    <t>Труба проф.  80 х 60 х3 мм</t>
  </si>
  <si>
    <t>Труба проф. 100 х 3/4 мм</t>
  </si>
  <si>
    <t>Арматура 8 мм</t>
  </si>
  <si>
    <t>Круг  36 мм</t>
  </si>
  <si>
    <t>Круг  100 мм</t>
  </si>
  <si>
    <t>Уголок г/к</t>
  </si>
  <si>
    <t>мера + ндл</t>
  </si>
  <si>
    <t>8-10 мм</t>
  </si>
  <si>
    <t>12-16 мм</t>
  </si>
  <si>
    <t>6,5-10</t>
  </si>
  <si>
    <t>34-120</t>
  </si>
  <si>
    <t>12-22мм</t>
  </si>
  <si>
    <t>Круг ст.20</t>
  </si>
  <si>
    <t>Круг ст.45</t>
  </si>
  <si>
    <t>Круг ст.40Х</t>
  </si>
  <si>
    <t>Лист г/к Ст.3</t>
  </si>
  <si>
    <t>Лист г/к 09Г2С</t>
  </si>
  <si>
    <t>40-60мм</t>
  </si>
  <si>
    <t>4-5мм</t>
  </si>
  <si>
    <t>6-8мм</t>
  </si>
  <si>
    <t>Лист г/к ст.20</t>
  </si>
  <si>
    <t>Лист г/к ст.45</t>
  </si>
  <si>
    <t>Лист г/к ст.65Г</t>
  </si>
  <si>
    <t>6-20мм</t>
  </si>
  <si>
    <t>6мм</t>
  </si>
  <si>
    <t>10-20мм</t>
  </si>
  <si>
    <t>0,8-1мм</t>
  </si>
  <si>
    <t>1,2-2мм</t>
  </si>
  <si>
    <t>90-100 мера</t>
  </si>
  <si>
    <t>8-20 мера</t>
  </si>
  <si>
    <t>24-30 мера</t>
  </si>
  <si>
    <t>25-50мм</t>
  </si>
  <si>
    <t>57-108мм</t>
  </si>
  <si>
    <t>133-159мм</t>
  </si>
  <si>
    <t>219 мм</t>
  </si>
  <si>
    <t>Труба проф.  25, 30, 40, 80 х2 мм</t>
  </si>
  <si>
    <t>20мм</t>
  </si>
  <si>
    <t>140-200; 120х80 - 200х120</t>
  </si>
  <si>
    <t>25-100; 30х20 - 100х50</t>
  </si>
  <si>
    <t>50-75мера</t>
  </si>
  <si>
    <t>25-35 мера</t>
  </si>
  <si>
    <t>2 мм</t>
  </si>
  <si>
    <t>3-8 мм</t>
  </si>
  <si>
    <t>Труба проф.  20х2</t>
  </si>
  <si>
    <t>Уголок  50х5  мера +15%н/д</t>
  </si>
  <si>
    <t>Уголок 100х7-8-10мера +15%н/д</t>
  </si>
  <si>
    <r>
      <t>Δ</t>
    </r>
    <r>
      <rPr>
        <b/>
        <sz val="10"/>
        <rFont val="Arial Cyr"/>
        <charset val="204"/>
      </rPr>
      <t xml:space="preserve"> с ср.ценой</t>
    </r>
  </si>
  <si>
    <t>Счет</t>
  </si>
  <si>
    <t>Труба проф.  30 х 20 х2мм</t>
  </si>
  <si>
    <t>Труба проф.  50 х 25 х2 мм</t>
  </si>
  <si>
    <t>Труба проф. 100 х 50х3/4 мм</t>
  </si>
  <si>
    <t>Труба проф. 160х5/6 мм</t>
  </si>
  <si>
    <t>Труба проф. 200х5/6 мм</t>
  </si>
  <si>
    <t>Труба проф. 120 х 80х5мм</t>
  </si>
  <si>
    <t>Труба  89х3/4 мм</t>
  </si>
  <si>
    <t>Труба 108 х3/4 мм</t>
  </si>
  <si>
    <t>Труба 133 х3/4 мм</t>
  </si>
  <si>
    <t>Труба 159х6 мм</t>
  </si>
  <si>
    <t>Труба 219х6 мм</t>
  </si>
  <si>
    <t>ё</t>
  </si>
  <si>
    <t>Рулон х/к</t>
  </si>
  <si>
    <t>Рулон 0,5</t>
  </si>
  <si>
    <t>Рулон 0,8-1</t>
  </si>
  <si>
    <t>Рулон 1,2-1,5</t>
  </si>
  <si>
    <t>Рулон 3</t>
  </si>
  <si>
    <t>Ст 3 (2х6)</t>
  </si>
  <si>
    <t>Уголок  25  32  35 х4 мера</t>
  </si>
  <si>
    <t>Круг 100, 110, 120 мм</t>
  </si>
  <si>
    <t>Круг  100, 110 мм</t>
  </si>
  <si>
    <t>МД групп</t>
  </si>
  <si>
    <t>Метагор
(Вишневое)</t>
  </si>
  <si>
    <t>Викант
(Винница)</t>
  </si>
  <si>
    <t>Труба ДУ 40</t>
  </si>
  <si>
    <t>офиц. Прайс</t>
  </si>
  <si>
    <t>Арматура 14-32 мм</t>
  </si>
  <si>
    <t>А</t>
  </si>
  <si>
    <t>В</t>
  </si>
  <si>
    <t>С</t>
  </si>
  <si>
    <r>
      <t>Δ</t>
    </r>
    <r>
      <rPr>
        <b/>
        <sz val="10"/>
        <rFont val="Arial Cyr"/>
        <charset val="204"/>
      </rPr>
      <t xml:space="preserve"> </t>
    </r>
  </si>
  <si>
    <t>Δ</t>
  </si>
</sst>
</file>

<file path=xl/styles.xml><?xml version="1.0" encoding="utf-8"?>
<styleSheet xmlns="http://schemas.openxmlformats.org/spreadsheetml/2006/main">
  <numFmts count="2">
    <numFmt numFmtId="181" formatCode="[$-419]d\ mmm;@"/>
    <numFmt numFmtId="184" formatCode="#,##0.0"/>
  </numFmts>
  <fonts count="15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</font>
    <font>
      <sz val="10"/>
      <color indexed="10"/>
      <name val="Arial"/>
    </font>
    <font>
      <b/>
      <sz val="10"/>
      <color indexed="12"/>
      <name val="Arial Cyr"/>
      <charset val="204"/>
    </font>
    <font>
      <sz val="10"/>
      <color indexed="9"/>
      <name val="Arial"/>
    </font>
    <font>
      <sz val="10"/>
      <name val="Arial"/>
    </font>
    <font>
      <sz val="8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"/>
    </font>
    <font>
      <sz val="10"/>
      <color indexed="1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8">
    <xf numFmtId="0" fontId="0" fillId="0" borderId="0" xfId="0"/>
    <xf numFmtId="0" fontId="0" fillId="0" borderId="0" xfId="0" applyBorder="1"/>
    <xf numFmtId="0" fontId="4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2" fillId="2" borderId="3" xfId="0" applyFont="1" applyFill="1" applyBorder="1"/>
    <xf numFmtId="0" fontId="0" fillId="3" borderId="4" xfId="0" applyFill="1" applyBorder="1"/>
    <xf numFmtId="0" fontId="0" fillId="0" borderId="5" xfId="0" applyBorder="1"/>
    <xf numFmtId="0" fontId="2" fillId="0" borderId="5" xfId="0" applyFont="1" applyBorder="1"/>
    <xf numFmtId="0" fontId="0" fillId="0" borderId="5" xfId="0" applyFill="1" applyBorder="1"/>
    <xf numFmtId="0" fontId="2" fillId="0" borderId="5" xfId="0" applyFont="1" applyFill="1" applyBorder="1"/>
    <xf numFmtId="0" fontId="0" fillId="0" borderId="6" xfId="0" applyBorder="1"/>
    <xf numFmtId="0" fontId="4" fillId="0" borderId="7" xfId="0" applyFont="1" applyFill="1" applyBorder="1"/>
    <xf numFmtId="0" fontId="0" fillId="0" borderId="8" xfId="0" applyBorder="1"/>
    <xf numFmtId="0" fontId="2" fillId="0" borderId="9" xfId="0" applyFont="1" applyBorder="1"/>
    <xf numFmtId="0" fontId="4" fillId="0" borderId="10" xfId="0" applyFont="1" applyFill="1" applyBorder="1"/>
    <xf numFmtId="0" fontId="0" fillId="0" borderId="6" xfId="0" applyFill="1" applyBorder="1"/>
    <xf numFmtId="0" fontId="2" fillId="0" borderId="6" xfId="0" applyFont="1" applyFill="1" applyBorder="1"/>
    <xf numFmtId="0" fontId="2" fillId="0" borderId="6" xfId="0" applyFont="1" applyBorder="1"/>
    <xf numFmtId="0" fontId="5" fillId="2" borderId="11" xfId="0" applyFont="1" applyFill="1" applyBorder="1"/>
    <xf numFmtId="0" fontId="0" fillId="0" borderId="12" xfId="0" applyBorder="1"/>
    <xf numFmtId="0" fontId="2" fillId="0" borderId="13" xfId="0" applyFont="1" applyBorder="1"/>
    <xf numFmtId="0" fontId="0" fillId="0" borderId="13" xfId="0" applyBorder="1"/>
    <xf numFmtId="0" fontId="4" fillId="0" borderId="0" xfId="0" applyFont="1" applyFill="1" applyBorder="1"/>
    <xf numFmtId="0" fontId="4" fillId="0" borderId="8" xfId="0" applyFont="1" applyFill="1" applyBorder="1"/>
    <xf numFmtId="0" fontId="2" fillId="4" borderId="14" xfId="0" applyFont="1" applyFill="1" applyBorder="1"/>
    <xf numFmtId="0" fontId="4" fillId="4" borderId="15" xfId="0" applyFont="1" applyFill="1" applyBorder="1"/>
    <xf numFmtId="3" fontId="0" fillId="0" borderId="16" xfId="0" applyNumberFormat="1" applyBorder="1"/>
    <xf numFmtId="0" fontId="4" fillId="3" borderId="17" xfId="0" applyFont="1" applyFill="1" applyBorder="1"/>
    <xf numFmtId="0" fontId="2" fillId="4" borderId="6" xfId="0" applyFont="1" applyFill="1" applyBorder="1"/>
    <xf numFmtId="0" fontId="4" fillId="4" borderId="8" xfId="0" applyFont="1" applyFill="1" applyBorder="1"/>
    <xf numFmtId="0" fontId="0" fillId="4" borderId="8" xfId="0" applyFill="1" applyBorder="1"/>
    <xf numFmtId="0" fontId="4" fillId="0" borderId="2" xfId="0" applyFont="1" applyFill="1" applyBorder="1" applyAlignment="1">
      <alignment horizontal="left"/>
    </xf>
    <xf numFmtId="0" fontId="2" fillId="4" borderId="15" xfId="0" applyFont="1" applyFill="1" applyBorder="1"/>
    <xf numFmtId="0" fontId="0" fillId="0" borderId="0" xfId="0" applyFill="1" applyBorder="1"/>
    <xf numFmtId="0" fontId="2" fillId="4" borderId="8" xfId="0" applyFont="1" applyFill="1" applyBorder="1"/>
    <xf numFmtId="0" fontId="0" fillId="2" borderId="3" xfId="0" applyFill="1" applyBorder="1"/>
    <xf numFmtId="0" fontId="0" fillId="3" borderId="18" xfId="0" applyFill="1" applyBorder="1"/>
    <xf numFmtId="0" fontId="2" fillId="0" borderId="19" xfId="0" applyFont="1" applyBorder="1"/>
    <xf numFmtId="0" fontId="4" fillId="0" borderId="20" xfId="0" applyFont="1" applyFill="1" applyBorder="1"/>
    <xf numFmtId="0" fontId="0" fillId="0" borderId="8" xfId="0" applyFill="1" applyBorder="1"/>
    <xf numFmtId="0" fontId="4" fillId="0" borderId="5" xfId="0" applyFont="1" applyBorder="1"/>
    <xf numFmtId="3" fontId="0" fillId="0" borderId="0" xfId="0" applyNumberFormat="1" applyBorder="1"/>
    <xf numFmtId="3" fontId="0" fillId="0" borderId="21" xfId="0" applyNumberFormat="1" applyBorder="1"/>
    <xf numFmtId="3" fontId="0" fillId="0" borderId="8" xfId="0" applyNumberFormat="1" applyBorder="1"/>
    <xf numFmtId="3" fontId="0" fillId="4" borderId="16" xfId="0" applyNumberFormat="1" applyFill="1" applyBorder="1"/>
    <xf numFmtId="0" fontId="4" fillId="4" borderId="0" xfId="0" applyFont="1" applyFill="1" applyBorder="1"/>
    <xf numFmtId="3" fontId="0" fillId="4" borderId="0" xfId="0" applyNumberFormat="1" applyFill="1" applyBorder="1"/>
    <xf numFmtId="0" fontId="0" fillId="4" borderId="0" xfId="0" applyFill="1" applyBorder="1"/>
    <xf numFmtId="0" fontId="4" fillId="0" borderId="5" xfId="0" applyFont="1" applyFill="1" applyBorder="1"/>
    <xf numFmtId="0" fontId="7" fillId="0" borderId="5" xfId="0" applyFont="1" applyBorder="1"/>
    <xf numFmtId="0" fontId="0" fillId="0" borderId="22" xfId="0" applyBorder="1"/>
    <xf numFmtId="0" fontId="4" fillId="0" borderId="23" xfId="0" applyFont="1" applyFill="1" applyBorder="1"/>
    <xf numFmtId="0" fontId="0" fillId="0" borderId="24" xfId="0" applyBorder="1"/>
    <xf numFmtId="0" fontId="0" fillId="0" borderId="25" xfId="0" applyBorder="1"/>
    <xf numFmtId="0" fontId="0" fillId="0" borderId="3" xfId="0" applyFill="1" applyBorder="1"/>
    <xf numFmtId="0" fontId="0" fillId="0" borderId="24" xfId="0" applyFill="1" applyBorder="1"/>
    <xf numFmtId="0" fontId="2" fillId="4" borderId="5" xfId="0" applyFont="1" applyFill="1" applyBorder="1"/>
    <xf numFmtId="0" fontId="2" fillId="4" borderId="0" xfId="0" applyFont="1" applyFill="1" applyBorder="1"/>
    <xf numFmtId="17" fontId="2" fillId="4" borderId="0" xfId="0" applyNumberFormat="1" applyFont="1" applyFill="1" applyBorder="1"/>
    <xf numFmtId="16" fontId="4" fillId="4" borderId="0" xfId="0" applyNumberFormat="1" applyFont="1" applyFill="1" applyBorder="1"/>
    <xf numFmtId="184" fontId="0" fillId="3" borderId="26" xfId="0" applyNumberFormat="1" applyFill="1" applyBorder="1"/>
    <xf numFmtId="184" fontId="0" fillId="0" borderId="27" xfId="0" applyNumberFormat="1" applyFill="1" applyBorder="1" applyAlignment="1">
      <alignment horizontal="right"/>
    </xf>
    <xf numFmtId="184" fontId="0" fillId="0" borderId="5" xfId="0" applyNumberFormat="1" applyFill="1" applyBorder="1"/>
    <xf numFmtId="184" fontId="0" fillId="0" borderId="14" xfId="0" applyNumberFormat="1" applyFill="1" applyBorder="1"/>
    <xf numFmtId="184" fontId="0" fillId="4" borderId="14" xfId="0" applyNumberFormat="1" applyFill="1" applyBorder="1"/>
    <xf numFmtId="184" fontId="0" fillId="0" borderId="6" xfId="0" applyNumberFormat="1" applyFill="1" applyBorder="1"/>
    <xf numFmtId="184" fontId="0" fillId="0" borderId="17" xfId="0" applyNumberFormat="1" applyFill="1" applyBorder="1"/>
    <xf numFmtId="184" fontId="0" fillId="0" borderId="25" xfId="0" applyNumberFormat="1" applyFill="1" applyBorder="1"/>
    <xf numFmtId="184" fontId="0" fillId="0" borderId="28" xfId="0" applyNumberFormat="1" applyFill="1" applyBorder="1"/>
    <xf numFmtId="184" fontId="0" fillId="0" borderId="5" xfId="0" applyNumberFormat="1" applyBorder="1"/>
    <xf numFmtId="184" fontId="0" fillId="0" borderId="0" xfId="0" applyNumberFormat="1" applyFill="1"/>
    <xf numFmtId="184" fontId="0" fillId="4" borderId="0" xfId="0" applyNumberFormat="1" applyFill="1" applyBorder="1"/>
    <xf numFmtId="184" fontId="0" fillId="4" borderId="8" xfId="0" applyNumberFormat="1" applyFill="1" applyBorder="1"/>
    <xf numFmtId="184" fontId="0" fillId="0" borderId="29" xfId="0" applyNumberFormat="1" applyFill="1" applyBorder="1" applyAlignment="1">
      <alignment horizontal="center"/>
    </xf>
    <xf numFmtId="184" fontId="0" fillId="0" borderId="30" xfId="0" applyNumberFormat="1" applyBorder="1"/>
    <xf numFmtId="184" fontId="0" fillId="0" borderId="20" xfId="0" applyNumberFormat="1" applyFill="1" applyBorder="1" applyAlignment="1">
      <alignment horizontal="center"/>
    </xf>
    <xf numFmtId="184" fontId="0" fillId="0" borderId="31" xfId="0" applyNumberFormat="1" applyBorder="1"/>
    <xf numFmtId="184" fontId="0" fillId="0" borderId="0" xfId="0" applyNumberFormat="1"/>
    <xf numFmtId="184" fontId="3" fillId="5" borderId="32" xfId="0" applyNumberFormat="1" applyFont="1" applyFill="1" applyBorder="1" applyAlignment="1">
      <alignment horizontal="center"/>
    </xf>
    <xf numFmtId="184" fontId="3" fillId="5" borderId="33" xfId="0" applyNumberFormat="1" applyFont="1" applyFill="1" applyBorder="1" applyAlignment="1">
      <alignment horizontal="center"/>
    </xf>
    <xf numFmtId="184" fontId="2" fillId="6" borderId="34" xfId="0" applyNumberFormat="1" applyFont="1" applyFill="1" applyBorder="1" applyAlignment="1">
      <alignment horizontal="center"/>
    </xf>
    <xf numFmtId="184" fontId="3" fillId="7" borderId="20" xfId="0" applyNumberFormat="1" applyFont="1" applyFill="1" applyBorder="1" applyAlignment="1">
      <alignment horizontal="center"/>
    </xf>
    <xf numFmtId="184" fontId="2" fillId="7" borderId="26" xfId="0" applyNumberFormat="1" applyFont="1" applyFill="1" applyBorder="1" applyAlignment="1">
      <alignment horizontal="center"/>
    </xf>
    <xf numFmtId="184" fontId="3" fillId="7" borderId="30" xfId="0" applyNumberFormat="1" applyFont="1" applyFill="1" applyBorder="1" applyAlignment="1">
      <alignment horizontal="center"/>
    </xf>
    <xf numFmtId="184" fontId="0" fillId="8" borderId="5" xfId="0" applyNumberFormat="1" applyFill="1" applyBorder="1"/>
    <xf numFmtId="184" fontId="0" fillId="0" borderId="16" xfId="0" applyNumberFormat="1" applyBorder="1"/>
    <xf numFmtId="184" fontId="0" fillId="8" borderId="17" xfId="0" applyNumberFormat="1" applyFill="1" applyBorder="1"/>
    <xf numFmtId="184" fontId="0" fillId="0" borderId="35" xfId="0" applyNumberFormat="1" applyBorder="1"/>
    <xf numFmtId="184" fontId="0" fillId="8" borderId="25" xfId="0" applyNumberFormat="1" applyFill="1" applyBorder="1"/>
    <xf numFmtId="184" fontId="0" fillId="8" borderId="28" xfId="0" applyNumberFormat="1" applyFill="1" applyBorder="1"/>
    <xf numFmtId="184" fontId="0" fillId="8" borderId="0" xfId="0" applyNumberFormat="1" applyFill="1" applyBorder="1"/>
    <xf numFmtId="184" fontId="0" fillId="0" borderId="21" xfId="0" applyNumberFormat="1" applyBorder="1"/>
    <xf numFmtId="184" fontId="0" fillId="8" borderId="6" xfId="0" applyNumberFormat="1" applyFill="1" applyBorder="1"/>
    <xf numFmtId="184" fontId="0" fillId="4" borderId="36" xfId="0" applyNumberFormat="1" applyFill="1" applyBorder="1"/>
    <xf numFmtId="184" fontId="0" fillId="8" borderId="37" xfId="0" applyNumberFormat="1" applyFill="1" applyBorder="1"/>
    <xf numFmtId="181" fontId="3" fillId="0" borderId="38" xfId="0" applyNumberFormat="1" applyFont="1" applyFill="1" applyBorder="1" applyAlignment="1">
      <alignment horizontal="center"/>
    </xf>
    <xf numFmtId="181" fontId="3" fillId="0" borderId="39" xfId="0" applyNumberFormat="1" applyFont="1" applyFill="1" applyBorder="1" applyAlignment="1">
      <alignment horizontal="center"/>
    </xf>
    <xf numFmtId="184" fontId="0" fillId="8" borderId="14" xfId="0" applyNumberFormat="1" applyFill="1" applyBorder="1"/>
    <xf numFmtId="184" fontId="0" fillId="0" borderId="36" xfId="0" applyNumberFormat="1" applyBorder="1"/>
    <xf numFmtId="0" fontId="2" fillId="6" borderId="14" xfId="0" applyFont="1" applyFill="1" applyBorder="1"/>
    <xf numFmtId="184" fontId="9" fillId="0" borderId="16" xfId="0" applyNumberFormat="1" applyFont="1" applyBorder="1"/>
    <xf numFmtId="184" fontId="9" fillId="0" borderId="21" xfId="0" applyNumberFormat="1" applyFont="1" applyBorder="1"/>
    <xf numFmtId="184" fontId="9" fillId="0" borderId="40" xfId="0" applyNumberFormat="1" applyFont="1" applyBorder="1"/>
    <xf numFmtId="184" fontId="9" fillId="0" borderId="41" xfId="0" applyNumberFormat="1" applyFont="1" applyBorder="1"/>
    <xf numFmtId="184" fontId="9" fillId="4" borderId="0" xfId="0" applyNumberFormat="1" applyFont="1" applyFill="1" applyBorder="1"/>
    <xf numFmtId="184" fontId="9" fillId="4" borderId="8" xfId="0" applyNumberFormat="1" applyFont="1" applyFill="1" applyBorder="1"/>
    <xf numFmtId="184" fontId="9" fillId="0" borderId="0" xfId="0" applyNumberFormat="1" applyFont="1"/>
    <xf numFmtId="3" fontId="0" fillId="0" borderId="5" xfId="0" applyNumberFormat="1" applyFill="1" applyBorder="1"/>
    <xf numFmtId="3" fontId="0" fillId="0" borderId="5" xfId="0" applyNumberFormat="1" applyBorder="1"/>
    <xf numFmtId="3" fontId="0" fillId="0" borderId="14" xfId="0" applyNumberFormat="1" applyFill="1" applyBorder="1"/>
    <xf numFmtId="3" fontId="0" fillId="0" borderId="14" xfId="0" applyNumberFormat="1" applyBorder="1"/>
    <xf numFmtId="3" fontId="0" fillId="0" borderId="15" xfId="0" applyNumberFormat="1" applyBorder="1"/>
    <xf numFmtId="3" fontId="0" fillId="4" borderId="8" xfId="0" applyNumberFormat="1" applyFill="1" applyBorder="1"/>
    <xf numFmtId="3" fontId="0" fillId="0" borderId="6" xfId="0" applyNumberFormat="1" applyFill="1" applyBorder="1"/>
    <xf numFmtId="3" fontId="0" fillId="0" borderId="6" xfId="0" applyNumberFormat="1" applyBorder="1"/>
    <xf numFmtId="3" fontId="0" fillId="0" borderId="25" xfId="0" applyNumberFormat="1" applyFill="1" applyBorder="1"/>
    <xf numFmtId="3" fontId="0" fillId="0" borderId="25" xfId="0" applyNumberFormat="1" applyBorder="1"/>
    <xf numFmtId="3" fontId="0" fillId="0" borderId="24" xfId="0" applyNumberFormat="1" applyBorder="1"/>
    <xf numFmtId="3" fontId="0" fillId="0" borderId="40" xfId="0" applyNumberFormat="1" applyBorder="1"/>
    <xf numFmtId="3" fontId="9" fillId="4" borderId="0" xfId="0" applyNumberFormat="1" applyFont="1" applyFill="1" applyBorder="1"/>
    <xf numFmtId="3" fontId="0" fillId="0" borderId="28" xfId="0" applyNumberFormat="1" applyFill="1" applyBorder="1"/>
    <xf numFmtId="3" fontId="0" fillId="0" borderId="3" xfId="0" applyNumberFormat="1" applyBorder="1"/>
    <xf numFmtId="3" fontId="0" fillId="0" borderId="17" xfId="0" applyNumberFormat="1" applyFill="1" applyBorder="1"/>
    <xf numFmtId="3" fontId="0" fillId="0" borderId="35" xfId="0" applyNumberFormat="1" applyBorder="1"/>
    <xf numFmtId="3" fontId="0" fillId="0" borderId="17" xfId="0" applyNumberFormat="1" applyBorder="1"/>
    <xf numFmtId="3" fontId="0" fillId="0" borderId="12" xfId="0" applyNumberFormat="1" applyBorder="1"/>
    <xf numFmtId="3" fontId="0" fillId="4" borderId="15" xfId="0" applyNumberFormat="1" applyFill="1" applyBorder="1"/>
    <xf numFmtId="3" fontId="9" fillId="4" borderId="8" xfId="0" applyNumberFormat="1" applyFont="1" applyFill="1" applyBorder="1"/>
    <xf numFmtId="184" fontId="7" fillId="0" borderId="16" xfId="0" applyNumberFormat="1" applyFont="1" applyBorder="1"/>
    <xf numFmtId="184" fontId="7" fillId="0" borderId="36" xfId="0" applyNumberFormat="1" applyFont="1" applyBorder="1"/>
    <xf numFmtId="184" fontId="7" fillId="0" borderId="21" xfId="0" applyNumberFormat="1" applyFont="1" applyBorder="1"/>
    <xf numFmtId="0" fontId="4" fillId="0" borderId="7" xfId="0" applyFont="1" applyFill="1" applyBorder="1" applyAlignment="1">
      <alignment horizontal="left"/>
    </xf>
    <xf numFmtId="3" fontId="0" fillId="0" borderId="0" xfId="0" applyNumberFormat="1" applyFill="1" applyBorder="1"/>
    <xf numFmtId="3" fontId="0" fillId="0" borderId="8" xfId="0" applyNumberFormat="1" applyFill="1" applyBorder="1"/>
    <xf numFmtId="3" fontId="0" fillId="0" borderId="24" xfId="0" applyNumberFormat="1" applyFill="1" applyBorder="1"/>
    <xf numFmtId="3" fontId="0" fillId="0" borderId="12" xfId="0" applyNumberFormat="1" applyFill="1" applyBorder="1"/>
    <xf numFmtId="184" fontId="2" fillId="6" borderId="42" xfId="0" applyNumberFormat="1" applyFont="1" applyFill="1" applyBorder="1" applyAlignment="1">
      <alignment horizontal="left"/>
    </xf>
    <xf numFmtId="3" fontId="9" fillId="0" borderId="0" xfId="0" applyNumberFormat="1" applyFont="1" applyFill="1" applyBorder="1"/>
    <xf numFmtId="3" fontId="9" fillId="0" borderId="8" xfId="0" applyNumberFormat="1" applyFont="1" applyFill="1" applyBorder="1"/>
    <xf numFmtId="3" fontId="9" fillId="0" borderId="24" xfId="0" applyNumberFormat="1" applyFont="1" applyFill="1" applyBorder="1"/>
    <xf numFmtId="3" fontId="9" fillId="0" borderId="3" xfId="0" applyNumberFormat="1" applyFont="1" applyFill="1" applyBorder="1"/>
    <xf numFmtId="3" fontId="9" fillId="0" borderId="0" xfId="0" applyNumberFormat="1" applyFont="1" applyBorder="1"/>
    <xf numFmtId="184" fontId="2" fillId="9" borderId="24" xfId="0" applyNumberFormat="1" applyFont="1" applyFill="1" applyBorder="1" applyAlignment="1">
      <alignment horizontal="center"/>
    </xf>
    <xf numFmtId="184" fontId="1" fillId="0" borderId="0" xfId="0" applyNumberFormat="1" applyFont="1" applyBorder="1"/>
    <xf numFmtId="184" fontId="10" fillId="4" borderId="0" xfId="0" applyNumberFormat="1" applyFont="1" applyFill="1" applyBorder="1"/>
    <xf numFmtId="184" fontId="10" fillId="4" borderId="8" xfId="0" applyNumberFormat="1" applyFont="1" applyFill="1" applyBorder="1"/>
    <xf numFmtId="3" fontId="10" fillId="0" borderId="0" xfId="0" applyNumberFormat="1" applyFont="1" applyBorder="1"/>
    <xf numFmtId="3" fontId="10" fillId="0" borderId="15" xfId="0" applyNumberFormat="1" applyFont="1" applyBorder="1"/>
    <xf numFmtId="3" fontId="10" fillId="4" borderId="0" xfId="0" applyNumberFormat="1" applyFont="1" applyFill="1" applyBorder="1"/>
    <xf numFmtId="3" fontId="10" fillId="4" borderId="8" xfId="0" applyNumberFormat="1" applyFont="1" applyFill="1" applyBorder="1"/>
    <xf numFmtId="3" fontId="10" fillId="0" borderId="8" xfId="0" applyNumberFormat="1" applyFont="1" applyBorder="1"/>
    <xf numFmtId="3" fontId="10" fillId="0" borderId="24" xfId="0" applyNumberFormat="1" applyFont="1" applyBorder="1"/>
    <xf numFmtId="3" fontId="10" fillId="0" borderId="3" xfId="0" applyNumberFormat="1" applyFont="1" applyBorder="1"/>
    <xf numFmtId="3" fontId="10" fillId="0" borderId="12" xfId="0" applyNumberFormat="1" applyFont="1" applyBorder="1"/>
    <xf numFmtId="3" fontId="10" fillId="4" borderId="15" xfId="0" applyNumberFormat="1" applyFont="1" applyFill="1" applyBorder="1"/>
    <xf numFmtId="184" fontId="10" fillId="0" borderId="0" xfId="0" applyNumberFormat="1" applyFont="1"/>
    <xf numFmtId="3" fontId="0" fillId="4" borderId="21" xfId="0" applyNumberFormat="1" applyFill="1" applyBorder="1"/>
    <xf numFmtId="3" fontId="0" fillId="4" borderId="6" xfId="0" applyNumberFormat="1" applyFill="1" applyBorder="1"/>
    <xf numFmtId="3" fontId="0" fillId="3" borderId="5" xfId="0" applyNumberFormat="1" applyFill="1" applyBorder="1"/>
    <xf numFmtId="181" fontId="10" fillId="0" borderId="0" xfId="0" applyNumberFormat="1" applyFont="1" applyBorder="1"/>
    <xf numFmtId="0" fontId="11" fillId="6" borderId="15" xfId="0" applyFont="1" applyFill="1" applyBorder="1"/>
    <xf numFmtId="184" fontId="11" fillId="6" borderId="15" xfId="0" applyNumberFormat="1" applyFont="1" applyFill="1" applyBorder="1" applyAlignment="1">
      <alignment wrapText="1"/>
    </xf>
    <xf numFmtId="184" fontId="11" fillId="6" borderId="15" xfId="0" applyNumberFormat="1" applyFont="1" applyFill="1" applyBorder="1"/>
    <xf numFmtId="0" fontId="11" fillId="0" borderId="0" xfId="0" applyFont="1" applyBorder="1"/>
    <xf numFmtId="3" fontId="0" fillId="4" borderId="5" xfId="0" applyNumberFormat="1" applyFill="1" applyBorder="1"/>
    <xf numFmtId="3" fontId="0" fillId="4" borderId="25" xfId="0" applyNumberFormat="1" applyFill="1" applyBorder="1"/>
    <xf numFmtId="0" fontId="2" fillId="3" borderId="13" xfId="0" applyFont="1" applyFill="1" applyBorder="1"/>
    <xf numFmtId="0" fontId="4" fillId="3" borderId="2" xfId="0" applyFont="1" applyFill="1" applyBorder="1"/>
    <xf numFmtId="0" fontId="7" fillId="3" borderId="0" xfId="0" applyFont="1" applyFill="1" applyBorder="1"/>
    <xf numFmtId="184" fontId="0" fillId="3" borderId="5" xfId="0" applyNumberFormat="1" applyFill="1" applyBorder="1"/>
    <xf numFmtId="184" fontId="9" fillId="3" borderId="16" xfId="0" applyNumberFormat="1" applyFont="1" applyFill="1" applyBorder="1"/>
    <xf numFmtId="3" fontId="10" fillId="3" borderId="0" xfId="0" applyNumberFormat="1" applyFont="1" applyFill="1" applyBorder="1"/>
    <xf numFmtId="3" fontId="9" fillId="3" borderId="0" xfId="0" applyNumberFormat="1" applyFont="1" applyFill="1" applyBorder="1"/>
    <xf numFmtId="3" fontId="0" fillId="3" borderId="0" xfId="0" applyNumberFormat="1" applyFill="1" applyBorder="1"/>
    <xf numFmtId="0" fontId="0" fillId="3" borderId="0" xfId="0" applyFill="1" applyBorder="1"/>
    <xf numFmtId="0" fontId="0" fillId="3" borderId="13" xfId="0" applyFill="1" applyBorder="1"/>
    <xf numFmtId="0" fontId="0" fillId="3" borderId="22" xfId="0" applyFill="1" applyBorder="1"/>
    <xf numFmtId="0" fontId="4" fillId="3" borderId="23" xfId="0" applyFont="1" applyFill="1" applyBorder="1"/>
    <xf numFmtId="0" fontId="7" fillId="3" borderId="24" xfId="0" applyFont="1" applyFill="1" applyBorder="1"/>
    <xf numFmtId="184" fontId="0" fillId="3" borderId="25" xfId="0" applyNumberFormat="1" applyFill="1" applyBorder="1"/>
    <xf numFmtId="184" fontId="9" fillId="3" borderId="40" xfId="0" applyNumberFormat="1" applyFont="1" applyFill="1" applyBorder="1"/>
    <xf numFmtId="3" fontId="0" fillId="3" borderId="25" xfId="0" applyNumberFormat="1" applyFill="1" applyBorder="1"/>
    <xf numFmtId="3" fontId="10" fillId="3" borderId="24" xfId="0" applyNumberFormat="1" applyFont="1" applyFill="1" applyBorder="1"/>
    <xf numFmtId="3" fontId="9" fillId="3" borderId="24" xfId="0" applyNumberFormat="1" applyFont="1" applyFill="1" applyBorder="1"/>
    <xf numFmtId="3" fontId="0" fillId="3" borderId="24" xfId="0" applyNumberFormat="1" applyFill="1" applyBorder="1"/>
    <xf numFmtId="3" fontId="0" fillId="4" borderId="28" xfId="0" applyNumberFormat="1" applyFill="1" applyBorder="1"/>
    <xf numFmtId="184" fontId="0" fillId="8" borderId="8" xfId="0" applyNumberFormat="1" applyFill="1" applyBorder="1"/>
    <xf numFmtId="0" fontId="12" fillId="0" borderId="0" xfId="0" applyFont="1" applyBorder="1"/>
    <xf numFmtId="0" fontId="0" fillId="0" borderId="43" xfId="0" applyBorder="1"/>
    <xf numFmtId="0" fontId="2" fillId="0" borderId="25" xfId="0" applyFont="1" applyBorder="1"/>
    <xf numFmtId="3" fontId="0" fillId="0" borderId="16" xfId="0" applyNumberFormat="1" applyFill="1" applyBorder="1"/>
    <xf numFmtId="3" fontId="1" fillId="0" borderId="8" xfId="0" applyNumberFormat="1" applyFont="1" applyFill="1" applyBorder="1"/>
    <xf numFmtId="3" fontId="1" fillId="0" borderId="0" xfId="0" applyNumberFormat="1" applyFont="1" applyFill="1" applyBorder="1"/>
    <xf numFmtId="3" fontId="9" fillId="4" borderId="12" xfId="0" applyNumberFormat="1" applyFont="1" applyFill="1" applyBorder="1"/>
    <xf numFmtId="3" fontId="0" fillId="4" borderId="12" xfId="0" applyNumberFormat="1" applyFill="1" applyBorder="1"/>
    <xf numFmtId="3" fontId="1" fillId="0" borderId="12" xfId="0" applyNumberFormat="1" applyFont="1" applyFill="1" applyBorder="1"/>
    <xf numFmtId="3" fontId="1" fillId="0" borderId="5" xfId="0" applyNumberFormat="1" applyFont="1" applyFill="1" applyBorder="1"/>
    <xf numFmtId="3" fontId="9" fillId="0" borderId="15" xfId="0" applyNumberFormat="1" applyFont="1" applyFill="1" applyBorder="1"/>
    <xf numFmtId="3" fontId="1" fillId="0" borderId="5" xfId="0" applyNumberFormat="1" applyFont="1" applyBorder="1"/>
    <xf numFmtId="3" fontId="1" fillId="0" borderId="6" xfId="0" applyNumberFormat="1" applyFont="1" applyBorder="1"/>
    <xf numFmtId="184" fontId="6" fillId="6" borderId="15" xfId="0" applyNumberFormat="1" applyFont="1" applyFill="1" applyBorder="1"/>
    <xf numFmtId="181" fontId="1" fillId="8" borderId="44" xfId="0" applyNumberFormat="1" applyFont="1" applyFill="1" applyBorder="1"/>
    <xf numFmtId="181" fontId="4" fillId="8" borderId="45" xfId="0" applyNumberFormat="1" applyFont="1" applyFill="1" applyBorder="1"/>
    <xf numFmtId="181" fontId="10" fillId="8" borderId="45" xfId="0" applyNumberFormat="1" applyFont="1" applyFill="1" applyBorder="1"/>
    <xf numFmtId="181" fontId="8" fillId="8" borderId="32" xfId="0" applyNumberFormat="1" applyFont="1" applyFill="1" applyBorder="1" applyAlignment="1">
      <alignment horizontal="center"/>
    </xf>
    <xf numFmtId="181" fontId="3" fillId="0" borderId="32" xfId="0" applyNumberFormat="1" applyFont="1" applyFill="1" applyBorder="1" applyAlignment="1">
      <alignment horizontal="center"/>
    </xf>
    <xf numFmtId="181" fontId="3" fillId="5" borderId="42" xfId="0" applyNumberFormat="1" applyFont="1" applyFill="1" applyBorder="1" applyAlignment="1">
      <alignment horizontal="center"/>
    </xf>
    <xf numFmtId="181" fontId="3" fillId="8" borderId="33" xfId="0" applyNumberFormat="1" applyFont="1" applyFill="1" applyBorder="1" applyAlignment="1">
      <alignment horizontal="center"/>
    </xf>
    <xf numFmtId="181" fontId="3" fillId="5" borderId="34" xfId="0" applyNumberFormat="1" applyFont="1" applyFill="1" applyBorder="1" applyAlignment="1">
      <alignment horizontal="center"/>
    </xf>
    <xf numFmtId="181" fontId="3" fillId="9" borderId="45" xfId="0" applyNumberFormat="1" applyFont="1" applyFill="1" applyBorder="1" applyAlignment="1">
      <alignment horizontal="center"/>
    </xf>
    <xf numFmtId="181" fontId="10" fillId="7" borderId="33" xfId="0" applyNumberFormat="1" applyFont="1" applyFill="1" applyBorder="1"/>
    <xf numFmtId="181" fontId="2" fillId="10" borderId="33" xfId="0" applyNumberFormat="1" applyFont="1" applyFill="1" applyBorder="1" applyAlignment="1">
      <alignment horizontal="center"/>
    </xf>
    <xf numFmtId="181" fontId="10" fillId="10" borderId="34" xfId="0" applyNumberFormat="1" applyFont="1" applyFill="1" applyBorder="1"/>
    <xf numFmtId="181" fontId="13" fillId="0" borderId="24" xfId="0" applyNumberFormat="1" applyFont="1" applyBorder="1"/>
    <xf numFmtId="184" fontId="3" fillId="5" borderId="32" xfId="0" applyNumberFormat="1" applyFont="1" applyFill="1" applyBorder="1" applyAlignment="1">
      <alignment horizontal="center" wrapText="1"/>
    </xf>
    <xf numFmtId="184" fontId="0" fillId="8" borderId="46" xfId="0" applyNumberFormat="1" applyFill="1" applyBorder="1"/>
    <xf numFmtId="0" fontId="2" fillId="0" borderId="3" xfId="0" applyFont="1" applyFill="1" applyBorder="1"/>
    <xf numFmtId="184" fontId="0" fillId="0" borderId="26" xfId="0" applyNumberFormat="1" applyFill="1" applyBorder="1"/>
    <xf numFmtId="184" fontId="0" fillId="0" borderId="30" xfId="0" applyNumberFormat="1" applyFill="1" applyBorder="1"/>
    <xf numFmtId="184" fontId="0" fillId="0" borderId="31" xfId="0" applyNumberFormat="1" applyFill="1" applyBorder="1"/>
    <xf numFmtId="184" fontId="1" fillId="0" borderId="0" xfId="0" applyNumberFormat="1" applyFont="1" applyFill="1" applyBorder="1"/>
    <xf numFmtId="184" fontId="2" fillId="0" borderId="0" xfId="0" applyNumberFormat="1" applyFont="1" applyFill="1"/>
    <xf numFmtId="184" fontId="14" fillId="0" borderId="0" xfId="0" applyNumberFormat="1" applyFont="1" applyFill="1"/>
    <xf numFmtId="0" fontId="4" fillId="0" borderId="17" xfId="0" applyFont="1" applyFill="1" applyBorder="1"/>
    <xf numFmtId="184" fontId="3" fillId="0" borderId="32" xfId="0" applyNumberFormat="1" applyFont="1" applyFill="1" applyBorder="1" applyAlignment="1">
      <alignment horizontal="center"/>
    </xf>
    <xf numFmtId="184" fontId="2" fillId="0" borderId="42" xfId="0" applyNumberFormat="1" applyFont="1" applyFill="1" applyBorder="1" applyAlignment="1">
      <alignment horizontal="left"/>
    </xf>
    <xf numFmtId="184" fontId="2" fillId="0" borderId="34" xfId="0" applyNumberFormat="1" applyFont="1" applyFill="1" applyBorder="1" applyAlignment="1">
      <alignment horizontal="center"/>
    </xf>
    <xf numFmtId="184" fontId="2" fillId="0" borderId="42" xfId="0" applyNumberFormat="1" applyFont="1" applyFill="1" applyBorder="1" applyAlignment="1">
      <alignment horizontal="center"/>
    </xf>
    <xf numFmtId="3" fontId="10" fillId="0" borderId="0" xfId="0" applyNumberFormat="1" applyFont="1" applyFill="1" applyBorder="1"/>
    <xf numFmtId="184" fontId="3" fillId="0" borderId="20" xfId="0" applyNumberFormat="1" applyFont="1" applyFill="1" applyBorder="1" applyAlignment="1">
      <alignment horizontal="center"/>
    </xf>
    <xf numFmtId="184" fontId="2" fillId="0" borderId="26" xfId="0" applyNumberFormat="1" applyFont="1" applyFill="1" applyBorder="1" applyAlignment="1">
      <alignment horizontal="center"/>
    </xf>
    <xf numFmtId="184" fontId="3" fillId="0" borderId="30" xfId="0" applyNumberFormat="1" applyFont="1" applyFill="1" applyBorder="1" applyAlignment="1">
      <alignment horizontal="center"/>
    </xf>
    <xf numFmtId="184" fontId="2" fillId="0" borderId="19" xfId="0" applyNumberFormat="1" applyFont="1" applyFill="1" applyBorder="1" applyAlignment="1"/>
    <xf numFmtId="181" fontId="4" fillId="0" borderId="3" xfId="0" applyNumberFormat="1" applyFont="1" applyFill="1" applyBorder="1"/>
    <xf numFmtId="181" fontId="3" fillId="0" borderId="48" xfId="0" applyNumberFormat="1" applyFont="1" applyFill="1" applyBorder="1" applyAlignment="1">
      <alignment horizontal="center"/>
    </xf>
    <xf numFmtId="181" fontId="3" fillId="0" borderId="11" xfId="0" applyNumberFormat="1" applyFont="1" applyFill="1" applyBorder="1" applyAlignment="1">
      <alignment horizontal="center"/>
    </xf>
    <xf numFmtId="181" fontId="10" fillId="0" borderId="1" xfId="0" applyNumberFormat="1" applyFont="1" applyFill="1" applyBorder="1"/>
    <xf numFmtId="181" fontId="2" fillId="0" borderId="1" xfId="0" applyNumberFormat="1" applyFont="1" applyFill="1" applyBorder="1" applyAlignment="1">
      <alignment horizontal="center"/>
    </xf>
    <xf numFmtId="184" fontId="0" fillId="0" borderId="16" xfId="0" applyNumberFormat="1" applyFill="1" applyBorder="1"/>
    <xf numFmtId="184" fontId="9" fillId="0" borderId="16" xfId="0" applyNumberFormat="1" applyFont="1" applyFill="1" applyBorder="1"/>
    <xf numFmtId="184" fontId="10" fillId="0" borderId="0" xfId="0" applyNumberFormat="1" applyFont="1" applyFill="1"/>
    <xf numFmtId="0" fontId="0" fillId="0" borderId="17" xfId="0" applyFill="1" applyBorder="1"/>
    <xf numFmtId="184" fontId="7" fillId="0" borderId="16" xfId="0" applyNumberFormat="1" applyFont="1" applyFill="1" applyBorder="1"/>
    <xf numFmtId="184" fontId="9" fillId="0" borderId="0" xfId="0" applyNumberFormat="1" applyFont="1" applyFill="1"/>
    <xf numFmtId="181" fontId="3" fillId="4" borderId="3" xfId="0" applyNumberFormat="1" applyFont="1" applyFill="1" applyBorder="1" applyAlignment="1">
      <alignment horizontal="center"/>
    </xf>
    <xf numFmtId="184" fontId="10" fillId="4" borderId="0" xfId="0" applyNumberFormat="1" applyFont="1" applyFill="1"/>
    <xf numFmtId="184" fontId="2" fillId="10" borderId="47" xfId="0" applyNumberFormat="1" applyFont="1" applyFill="1" applyBorder="1" applyAlignment="1">
      <alignment horizontal="center"/>
    </xf>
  </cellXfs>
  <cellStyles count="1">
    <cellStyle name="Обычный" xfId="0" builtinId="0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zoomScale="75" zoomScaleNormal="75" workbookViewId="0">
      <pane xSplit="1" ySplit="3" topLeftCell="B4" activePane="bottomRight" state="frozen"/>
      <selection pane="topRight" activeCell="D1" sqref="D1"/>
      <selection pane="bottomLeft" activeCell="A4" sqref="A4"/>
      <selection pane="bottomRight" activeCell="C34" sqref="C34"/>
    </sheetView>
  </sheetViews>
  <sheetFormatPr defaultRowHeight="12.75"/>
  <cols>
    <col min="1" max="1" width="23.140625" style="2" customWidth="1"/>
    <col min="2" max="2" width="15.42578125" style="78" customWidth="1"/>
    <col min="3" max="3" width="11.85546875" style="71" customWidth="1"/>
    <col min="4" max="4" width="11.85546875" style="78" customWidth="1"/>
    <col min="5" max="5" width="15.42578125" style="78" customWidth="1"/>
    <col min="6" max="6" width="14.140625" style="78" customWidth="1"/>
    <col min="7" max="7" width="15.42578125" style="78" customWidth="1"/>
    <col min="8" max="8" width="9.7109375" style="71" customWidth="1"/>
    <col min="9" max="9" width="9.28515625" style="78" customWidth="1"/>
    <col min="10" max="10" width="10" style="241" customWidth="1"/>
    <col min="11" max="13" width="10.5703125" style="78" customWidth="1"/>
    <col min="14" max="14" width="9.28515625" style="78" customWidth="1"/>
    <col min="15" max="16384" width="9.140625" style="1"/>
  </cols>
  <sheetData>
    <row r="1" spans="1:14" ht="21.75" customHeight="1" thickBot="1">
      <c r="A1" s="217" t="s">
        <v>111</v>
      </c>
      <c r="B1" s="74" t="s">
        <v>216</v>
      </c>
      <c r="C1" s="218">
        <v>3.2</v>
      </c>
      <c r="D1" s="219"/>
      <c r="E1" s="74" t="s">
        <v>121</v>
      </c>
      <c r="F1" s="220"/>
      <c r="G1" s="74" t="s">
        <v>118</v>
      </c>
      <c r="H1" s="218">
        <v>2</v>
      </c>
      <c r="I1" s="219"/>
      <c r="J1" s="221"/>
      <c r="K1" s="222"/>
      <c r="L1" s="71"/>
      <c r="M1" s="71"/>
      <c r="N1" s="223"/>
    </row>
    <row r="2" spans="1:14" ht="14.25" customHeight="1">
      <c r="A2" s="224" t="s">
        <v>122</v>
      </c>
      <c r="B2" s="225" t="s">
        <v>218</v>
      </c>
      <c r="C2" s="62" t="s">
        <v>120</v>
      </c>
      <c r="D2" s="226" t="s">
        <v>221</v>
      </c>
      <c r="E2" s="225" t="s">
        <v>219</v>
      </c>
      <c r="F2" s="227" t="s">
        <v>221</v>
      </c>
      <c r="G2" s="225" t="s">
        <v>220</v>
      </c>
      <c r="H2" s="62" t="s">
        <v>120</v>
      </c>
      <c r="I2" s="228" t="s">
        <v>222</v>
      </c>
      <c r="J2" s="229"/>
      <c r="K2" s="230" t="s">
        <v>82</v>
      </c>
      <c r="L2" s="231" t="s">
        <v>83</v>
      </c>
      <c r="M2" s="232" t="s">
        <v>84</v>
      </c>
      <c r="N2" s="233"/>
    </row>
    <row r="3" spans="1:14" s="160" customFormat="1" ht="13.5" thickBot="1">
      <c r="A3" s="234"/>
      <c r="B3" s="96"/>
      <c r="C3" s="96"/>
      <c r="D3" s="235"/>
      <c r="E3" s="96"/>
      <c r="F3" s="236"/>
      <c r="G3" s="96"/>
      <c r="H3" s="97"/>
      <c r="I3" s="235"/>
      <c r="J3" s="245"/>
      <c r="K3" s="237" t="s">
        <v>87</v>
      </c>
      <c r="L3" s="237" t="s">
        <v>87</v>
      </c>
      <c r="M3" s="237" t="s">
        <v>87</v>
      </c>
      <c r="N3" s="238">
        <v>41220</v>
      </c>
    </row>
    <row r="4" spans="1:14" ht="13.5" thickBot="1">
      <c r="A4" s="23" t="s">
        <v>145</v>
      </c>
      <c r="B4" s="63">
        <v>6820</v>
      </c>
      <c r="C4" s="63">
        <f>B4-(B4*C$1/100)</f>
        <v>6601.76</v>
      </c>
      <c r="D4" s="239">
        <f>C4-$N4</f>
        <v>-48.239999999999782</v>
      </c>
      <c r="E4" s="63">
        <v>6780</v>
      </c>
      <c r="F4" s="239">
        <f>E4-$N4</f>
        <v>130</v>
      </c>
      <c r="G4" s="63"/>
      <c r="H4" s="63"/>
      <c r="I4" s="240">
        <f>H4-$N4</f>
        <v>-6650</v>
      </c>
      <c r="J4" s="246"/>
      <c r="K4" s="108">
        <f>MIN(H4,E4,C4)</f>
        <v>6601.76</v>
      </c>
      <c r="L4" s="108">
        <f>AVERAGE(H4,E4,C4)</f>
        <v>6690.88</v>
      </c>
      <c r="M4" s="123">
        <f>MAX(H4,E4,C4)</f>
        <v>6780</v>
      </c>
      <c r="N4" s="242">
        <v>6650</v>
      </c>
    </row>
    <row r="5" spans="1:14" ht="13.5" thickBot="1">
      <c r="A5" s="23" t="s">
        <v>36</v>
      </c>
      <c r="B5" s="63">
        <v>6770</v>
      </c>
      <c r="C5" s="63">
        <f>B5-(B5*C$1/100)</f>
        <v>6553.36</v>
      </c>
      <c r="D5" s="239">
        <f>C5-$N5</f>
        <v>-76.640000000000327</v>
      </c>
      <c r="E5" s="63">
        <v>7630</v>
      </c>
      <c r="F5" s="239">
        <f>E5-$N5</f>
        <v>1000</v>
      </c>
      <c r="G5" s="63"/>
      <c r="H5" s="63"/>
      <c r="I5" s="240">
        <f>H5-$N5</f>
        <v>-6630</v>
      </c>
      <c r="J5" s="246"/>
      <c r="K5" s="108">
        <f>MIN(H5,E5,C5)</f>
        <v>6553.36</v>
      </c>
      <c r="L5" s="108">
        <f>AVERAGE(H5,E5,C5)</f>
        <v>7091.68</v>
      </c>
      <c r="M5" s="123">
        <f>MAX(H5,E5,C5)</f>
        <v>7630</v>
      </c>
      <c r="N5" s="9">
        <v>6630</v>
      </c>
    </row>
    <row r="6" spans="1:14" ht="13.5" thickBot="1">
      <c r="A6" s="23" t="s">
        <v>37</v>
      </c>
      <c r="B6" s="63">
        <v>6725</v>
      </c>
      <c r="C6" s="63">
        <f>B6-(B6*C$1/100)</f>
        <v>6509.8</v>
      </c>
      <c r="D6" s="239">
        <f>C6-$N6</f>
        <v>-90.199999999999818</v>
      </c>
      <c r="E6" s="63">
        <v>6790</v>
      </c>
      <c r="F6" s="239">
        <f>E6-$N6</f>
        <v>190</v>
      </c>
      <c r="G6" s="63"/>
      <c r="H6" s="63">
        <v>6770</v>
      </c>
      <c r="I6" s="239">
        <f>H6-$N6</f>
        <v>170</v>
      </c>
      <c r="J6" s="246"/>
      <c r="K6" s="108">
        <f>MIN(H6,E6,C6)</f>
        <v>6509.8</v>
      </c>
      <c r="L6" s="108">
        <f>AVERAGE(H6,E6,C6)</f>
        <v>6689.9333333333334</v>
      </c>
      <c r="M6" s="123">
        <f>MAX(H6,E6,C6)</f>
        <v>6790</v>
      </c>
      <c r="N6" s="9">
        <v>6600</v>
      </c>
    </row>
    <row r="7" spans="1:14" ht="13.5" thickBot="1">
      <c r="A7" s="24" t="s">
        <v>217</v>
      </c>
      <c r="B7" s="63">
        <v>6725</v>
      </c>
      <c r="C7" s="63">
        <f>B7-(B7*C$1/100)</f>
        <v>6509.8</v>
      </c>
      <c r="D7" s="243">
        <f>C7-$N7</f>
        <v>-90.199999999999818</v>
      </c>
      <c r="E7" s="63">
        <v>6690</v>
      </c>
      <c r="F7" s="239">
        <f>E7-$N7</f>
        <v>90</v>
      </c>
      <c r="G7" s="63"/>
      <c r="H7" s="63"/>
      <c r="I7" s="240">
        <f>H7-$N7</f>
        <v>-6600</v>
      </c>
      <c r="J7" s="246"/>
      <c r="K7" s="108">
        <f>MIN(H7,E7,C7)</f>
        <v>6509.8</v>
      </c>
      <c r="L7" s="108">
        <f>AVERAGE(H7,E7,C7)</f>
        <v>6599.9</v>
      </c>
      <c r="M7" s="123">
        <f>MAX(H7,E7,C7)</f>
        <v>6690</v>
      </c>
      <c r="N7" s="16">
        <v>6600</v>
      </c>
    </row>
    <row r="8" spans="1:14">
      <c r="B8" s="71"/>
      <c r="D8" s="244"/>
      <c r="E8" s="71"/>
      <c r="F8" s="71"/>
      <c r="G8" s="71"/>
      <c r="I8" s="71"/>
      <c r="K8" s="71"/>
      <c r="L8" s="71"/>
      <c r="M8" s="71"/>
      <c r="N8" s="71"/>
    </row>
    <row r="9" spans="1:14">
      <c r="B9" s="71"/>
      <c r="D9" s="244"/>
      <c r="E9" s="71"/>
      <c r="F9" s="71"/>
      <c r="G9" s="71"/>
      <c r="I9" s="71"/>
      <c r="K9" s="71"/>
      <c r="L9" s="71"/>
      <c r="M9" s="71"/>
      <c r="N9" s="71"/>
    </row>
    <row r="10" spans="1:14">
      <c r="D10" s="107"/>
    </row>
    <row r="11" spans="1:14">
      <c r="D11" s="107"/>
    </row>
  </sheetData>
  <autoFilter ref="A3:N17"/>
  <phoneticPr fontId="0" type="noConversion"/>
  <conditionalFormatting sqref="J8:J65536 J1:J3 I1:I1048576 F1:F1048576">
    <cfRule type="cellIs" dxfId="4" priority="1" stopIfTrue="1" operator="between">
      <formula>-1500</formula>
      <formula>-30</formula>
    </cfRule>
  </conditionalFormatting>
  <conditionalFormatting sqref="D1:D1048576">
    <cfRule type="cellIs" dxfId="3" priority="2" stopIfTrue="1" operator="between">
      <formula>-1500</formula>
      <formula>-50</formula>
    </cfRule>
  </conditionalFormatting>
  <pageMargins left="0.53" right="0.35" top="0.44" bottom="0.57999999999999996" header="0.35" footer="0.5"/>
  <pageSetup paperSize="9" scale="58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52"/>
  </sheetPr>
  <dimension ref="A1:AK177"/>
  <sheetViews>
    <sheetView workbookViewId="0">
      <pane xSplit="3" ySplit="6" topLeftCell="D70" activePane="bottomRight" state="frozen"/>
      <selection pane="topRight" activeCell="D1" sqref="D1"/>
      <selection pane="bottomLeft" activeCell="A7" sqref="A7"/>
      <selection pane="bottomRight" activeCell="E90" sqref="E90"/>
    </sheetView>
  </sheetViews>
  <sheetFormatPr defaultRowHeight="12.75" outlineLevelRow="1"/>
  <cols>
    <col min="1" max="1" width="20.7109375" customWidth="1"/>
    <col min="2" max="2" width="33" style="2" customWidth="1"/>
    <col min="3" max="3" width="17.140625" customWidth="1"/>
    <col min="4" max="4" width="15.42578125" style="78" customWidth="1"/>
    <col min="5" max="5" width="11.85546875" style="71" customWidth="1"/>
    <col min="6" max="6" width="11.85546875" style="78" customWidth="1"/>
    <col min="7" max="7" width="13.28515625" style="78" customWidth="1"/>
    <col min="8" max="8" width="14.140625" style="78" customWidth="1"/>
    <col min="9" max="9" width="15.42578125" style="78" customWidth="1"/>
    <col min="10" max="10" width="11.85546875" style="71" customWidth="1"/>
    <col min="11" max="11" width="11.85546875" style="78" customWidth="1"/>
    <col min="12" max="12" width="15.42578125" style="78" customWidth="1"/>
    <col min="13" max="13" width="11.85546875" style="71" customWidth="1"/>
    <col min="14" max="14" width="11.85546875" style="78" customWidth="1"/>
    <col min="15" max="15" width="15.42578125" style="78" customWidth="1"/>
    <col min="16" max="16" width="11.85546875" style="71" customWidth="1"/>
    <col min="17" max="17" width="11.85546875" style="78" customWidth="1"/>
    <col min="18" max="18" width="15.42578125" style="78" customWidth="1"/>
    <col min="19" max="19" width="11.85546875" style="71" customWidth="1"/>
    <col min="20" max="20" width="11.85546875" style="78" customWidth="1"/>
    <col min="21" max="21" width="15.42578125" style="78" customWidth="1"/>
    <col min="22" max="22" width="11.85546875" style="71" customWidth="1"/>
    <col min="23" max="23" width="11.85546875" style="78" customWidth="1"/>
    <col min="24" max="24" width="15.42578125" style="78" customWidth="1"/>
    <col min="25" max="25" width="11.85546875" style="71" customWidth="1"/>
    <col min="26" max="26" width="11.85546875" style="78" customWidth="1"/>
    <col min="27" max="27" width="15.42578125" style="78" customWidth="1"/>
    <col min="28" max="28" width="11.85546875" style="71" customWidth="1"/>
    <col min="29" max="29" width="11.85546875" style="78" customWidth="1"/>
    <col min="30" max="30" width="4.7109375" style="156" customWidth="1"/>
    <col min="31" max="34" width="10.5703125" style="78" customWidth="1"/>
    <col min="35" max="35" width="13" style="78" customWidth="1"/>
    <col min="36" max="36" width="14.42578125" style="78" customWidth="1"/>
    <col min="37" max="37" width="10.42578125" style="1" customWidth="1"/>
    <col min="38" max="16384" width="9.140625" style="1"/>
  </cols>
  <sheetData>
    <row r="1" spans="1:36" ht="21.75" customHeight="1" thickBot="1">
      <c r="A1" s="19" t="s">
        <v>96</v>
      </c>
      <c r="B1" s="5" t="s">
        <v>111</v>
      </c>
      <c r="C1" s="36"/>
      <c r="D1" s="74" t="s">
        <v>121</v>
      </c>
      <c r="E1" s="61">
        <v>3.2</v>
      </c>
      <c r="F1" s="75"/>
      <c r="G1" s="76" t="s">
        <v>121</v>
      </c>
      <c r="H1" s="77"/>
      <c r="I1" s="74" t="s">
        <v>118</v>
      </c>
      <c r="J1" s="61">
        <v>2</v>
      </c>
      <c r="K1" s="75"/>
      <c r="L1" s="74" t="s">
        <v>119</v>
      </c>
      <c r="M1" s="61">
        <v>1.5</v>
      </c>
      <c r="N1" s="75"/>
      <c r="O1" s="74" t="s">
        <v>119</v>
      </c>
      <c r="P1" s="61">
        <v>0.4</v>
      </c>
      <c r="Q1" s="75"/>
      <c r="R1" s="74" t="s">
        <v>119</v>
      </c>
      <c r="S1" s="61">
        <v>1</v>
      </c>
      <c r="T1" s="75"/>
      <c r="U1" s="74" t="s">
        <v>119</v>
      </c>
      <c r="V1" s="61">
        <v>1</v>
      </c>
      <c r="W1" s="75"/>
      <c r="X1" s="74" t="s">
        <v>119</v>
      </c>
      <c r="Y1" s="61">
        <v>1.5</v>
      </c>
      <c r="Z1" s="75"/>
      <c r="AA1" s="74"/>
      <c r="AB1" s="61">
        <v>1.2</v>
      </c>
      <c r="AC1" s="75"/>
      <c r="AD1" s="144"/>
      <c r="AE1" s="78" t="s">
        <v>117</v>
      </c>
    </row>
    <row r="2" spans="1:36" ht="25.5">
      <c r="A2" s="6" t="s">
        <v>54</v>
      </c>
      <c r="B2" s="28" t="s">
        <v>122</v>
      </c>
      <c r="C2" s="37" t="s">
        <v>55</v>
      </c>
      <c r="D2" s="79" t="s">
        <v>0</v>
      </c>
      <c r="E2" s="62" t="s">
        <v>120</v>
      </c>
      <c r="F2" s="137" t="s">
        <v>81</v>
      </c>
      <c r="G2" s="80" t="s">
        <v>1</v>
      </c>
      <c r="H2" s="81" t="s">
        <v>81</v>
      </c>
      <c r="I2" s="79" t="s">
        <v>2</v>
      </c>
      <c r="J2" s="62" t="s">
        <v>120</v>
      </c>
      <c r="K2" s="137" t="s">
        <v>81</v>
      </c>
      <c r="L2" s="79" t="s">
        <v>3</v>
      </c>
      <c r="M2" s="62" t="s">
        <v>120</v>
      </c>
      <c r="N2" s="137" t="s">
        <v>81</v>
      </c>
      <c r="O2" s="215" t="s">
        <v>213</v>
      </c>
      <c r="P2" s="62" t="s">
        <v>120</v>
      </c>
      <c r="Q2" s="137" t="s">
        <v>81</v>
      </c>
      <c r="R2" s="215" t="s">
        <v>214</v>
      </c>
      <c r="S2" s="62" t="s">
        <v>120</v>
      </c>
      <c r="T2" s="137" t="s">
        <v>81</v>
      </c>
      <c r="U2" s="79" t="s">
        <v>4</v>
      </c>
      <c r="V2" s="62" t="s">
        <v>120</v>
      </c>
      <c r="W2" s="137" t="s">
        <v>81</v>
      </c>
      <c r="X2" s="79" t="s">
        <v>95</v>
      </c>
      <c r="Y2" s="62" t="s">
        <v>120</v>
      </c>
      <c r="Z2" s="137" t="s">
        <v>81</v>
      </c>
      <c r="AA2" s="79" t="s">
        <v>212</v>
      </c>
      <c r="AB2" s="62" t="s">
        <v>120</v>
      </c>
      <c r="AC2" s="137" t="s">
        <v>81</v>
      </c>
      <c r="AD2" s="143" t="s">
        <v>190</v>
      </c>
      <c r="AE2" s="82" t="s">
        <v>82</v>
      </c>
      <c r="AF2" s="83" t="s">
        <v>83</v>
      </c>
      <c r="AG2" s="84" t="s">
        <v>84</v>
      </c>
      <c r="AH2" s="247" t="s">
        <v>85</v>
      </c>
      <c r="AI2" s="247"/>
      <c r="AJ2" s="247"/>
    </row>
    <row r="3" spans="1:36" s="214" customFormat="1">
      <c r="A3" s="202" t="s">
        <v>110</v>
      </c>
      <c r="B3" s="203"/>
      <c r="C3" s="204"/>
      <c r="D3" s="205">
        <v>41107</v>
      </c>
      <c r="E3" s="206"/>
      <c r="F3" s="207"/>
      <c r="G3" s="208">
        <v>41107</v>
      </c>
      <c r="H3" s="209"/>
      <c r="I3" s="205">
        <v>41110</v>
      </c>
      <c r="J3" s="206"/>
      <c r="K3" s="207"/>
      <c r="L3" s="205">
        <v>41107</v>
      </c>
      <c r="M3" s="206"/>
      <c r="N3" s="207"/>
      <c r="O3" s="205">
        <v>41108</v>
      </c>
      <c r="P3" s="206"/>
      <c r="Q3" s="207"/>
      <c r="R3" s="205">
        <v>41115</v>
      </c>
      <c r="S3" s="206"/>
      <c r="T3" s="207"/>
      <c r="U3" s="205">
        <v>41107</v>
      </c>
      <c r="V3" s="206"/>
      <c r="W3" s="207"/>
      <c r="X3" s="205">
        <v>41116</v>
      </c>
      <c r="Y3" s="206"/>
      <c r="Z3" s="207"/>
      <c r="AA3" s="205">
        <v>41113</v>
      </c>
      <c r="AB3" s="206"/>
      <c r="AC3" s="207"/>
      <c r="AD3" s="210"/>
      <c r="AE3" s="211" t="s">
        <v>87</v>
      </c>
      <c r="AF3" s="211" t="s">
        <v>87</v>
      </c>
      <c r="AG3" s="211" t="s">
        <v>87</v>
      </c>
      <c r="AH3" s="212">
        <v>41102</v>
      </c>
      <c r="AI3" s="137" t="s">
        <v>189</v>
      </c>
      <c r="AJ3" s="213" t="s">
        <v>86</v>
      </c>
    </row>
    <row r="4" spans="1:36" hidden="1" outlineLevel="1">
      <c r="A4" s="57" t="s">
        <v>99</v>
      </c>
      <c r="B4" s="46"/>
      <c r="C4" s="48"/>
      <c r="D4" s="72"/>
      <c r="E4" s="72">
        <f>SUMIF(E7:E10,"&gt;0")/COUNTIF(E7:E10,"&gt;0")</f>
        <v>7378.58</v>
      </c>
      <c r="F4" s="72"/>
      <c r="G4" s="72"/>
      <c r="H4" s="72"/>
      <c r="I4" s="72"/>
      <c r="J4" s="72"/>
      <c r="K4" s="72"/>
      <c r="L4" s="72"/>
      <c r="M4" s="72">
        <f>SUMIF(M7:M10,"&gt;0")/COUNTIF(M7:M10,"&gt;0")</f>
        <v>7136.3250000000007</v>
      </c>
      <c r="N4" s="72"/>
      <c r="O4" s="72"/>
      <c r="P4" s="72">
        <f>SUMIF(P7:P10,"&gt;0")/COUNTIF(P7:P10,"&gt;0")</f>
        <v>6959.55</v>
      </c>
      <c r="Q4" s="72"/>
      <c r="R4" s="72"/>
      <c r="S4" s="72">
        <f>SUMIF(S7:S10,"&gt;0")/COUNTIF(S7:S10,"&gt;0")</f>
        <v>6811.2</v>
      </c>
      <c r="T4" s="72"/>
      <c r="U4" s="72"/>
      <c r="V4" s="72" t="e">
        <f>SUMIF(V7:V10,"&gt;0")/COUNTIF(V7:V10,"&gt;0")</f>
        <v>#DIV/0!</v>
      </c>
      <c r="W4" s="72"/>
      <c r="X4" s="72"/>
      <c r="Y4" s="72">
        <f>SUMIF(Y7:Y10,"&gt;0")/COUNTIF(Y7:Y10,"&gt;0")</f>
        <v>6927.0124999999998</v>
      </c>
      <c r="Z4" s="72"/>
      <c r="AA4" s="72"/>
      <c r="AB4" s="72">
        <f>SUMIF(AB7:AB10,"&gt;0")/COUNTIF(AB7:AB10,"&gt;0")</f>
        <v>6950.579999999999</v>
      </c>
      <c r="AC4" s="72"/>
      <c r="AD4" s="145"/>
      <c r="AE4" s="72"/>
      <c r="AF4" s="72"/>
      <c r="AG4" s="72"/>
      <c r="AH4" s="72">
        <f>SUMIF(AH7:AH10,"&gt;0")/COUNTIF(AH7:AH10,"&gt;0")</f>
        <v>6857.5</v>
      </c>
      <c r="AI4" s="72"/>
      <c r="AJ4" s="72"/>
    </row>
    <row r="5" spans="1:36" hidden="1" outlineLevel="1">
      <c r="A5" s="57" t="s">
        <v>99</v>
      </c>
      <c r="B5" s="46" t="s">
        <v>150</v>
      </c>
      <c r="C5" s="48"/>
      <c r="D5" s="72"/>
      <c r="E5" s="72">
        <f>SUMIF(E7:E8,"&gt;0")/COUNTIF(E7:E8,"&gt;0")</f>
        <v>7414.8799999999992</v>
      </c>
      <c r="F5" s="72"/>
      <c r="G5" s="72"/>
      <c r="H5" s="72"/>
      <c r="I5" s="72"/>
      <c r="J5" s="72"/>
      <c r="K5" s="72"/>
      <c r="L5" s="72"/>
      <c r="M5" s="72">
        <f>SUMIF(M7:M8,"&gt;0")/COUNTIF(M7:M8,"&gt;0")</f>
        <v>7136.3250000000007</v>
      </c>
      <c r="N5" s="72"/>
      <c r="O5" s="72"/>
      <c r="P5" s="72">
        <f>SUMIF(P7:P8,"&gt;0")/COUNTIF(P7:P8,"&gt;0")</f>
        <v>6996.9</v>
      </c>
      <c r="Q5" s="72"/>
      <c r="R5" s="72"/>
      <c r="S5" s="72">
        <f>SUMIF(S7:S8,"&gt;0")/COUNTIF(S7:S8,"&gt;0")</f>
        <v>6831</v>
      </c>
      <c r="T5" s="72"/>
      <c r="U5" s="72"/>
      <c r="V5" s="72" t="e">
        <f>SUMIF(V7:V8,"&gt;0")/COUNTIF(V7:V8,"&gt;0")</f>
        <v>#DIV/0!</v>
      </c>
      <c r="W5" s="72"/>
      <c r="X5" s="72"/>
      <c r="Y5" s="72">
        <f>SUMIF(Y7:Y8,"&gt;0")/COUNTIF(Y7:Y8,"&gt;0")</f>
        <v>6959.0249999999996</v>
      </c>
      <c r="Z5" s="72"/>
      <c r="AA5" s="72"/>
      <c r="AB5" s="72">
        <f>SUMIF(AB7:AB8,"&gt;0")/COUNTIF(AB7:AB8,"&gt;0")</f>
        <v>7039.5</v>
      </c>
      <c r="AC5" s="72"/>
      <c r="AD5" s="145"/>
      <c r="AE5" s="72"/>
      <c r="AF5" s="72"/>
      <c r="AG5" s="72"/>
      <c r="AH5" s="72">
        <f>SUMIF(AH7:AH8,"&gt;0")/COUNTIF(AH7:AH8,"&gt;0")</f>
        <v>6895</v>
      </c>
      <c r="AI5" s="72"/>
      <c r="AJ5" s="72"/>
    </row>
    <row r="6" spans="1:36" ht="13.5" hidden="1" outlineLevel="1" thickBot="1">
      <c r="A6" s="29" t="s">
        <v>99</v>
      </c>
      <c r="B6" s="30" t="s">
        <v>151</v>
      </c>
      <c r="C6" s="31"/>
      <c r="D6" s="73"/>
      <c r="E6" s="73">
        <f>SUMIF(E9:E10,"&gt;0")/COUNTIF(E9:E10,"&gt;0")</f>
        <v>7342.28</v>
      </c>
      <c r="F6" s="73"/>
      <c r="G6" s="73"/>
      <c r="H6" s="73"/>
      <c r="I6" s="73"/>
      <c r="J6" s="73"/>
      <c r="K6" s="73"/>
      <c r="L6" s="73"/>
      <c r="M6" s="73" t="e">
        <f>SUMIF(M9:M10,"&gt;0")/COUNTIF(M9:M10,"&gt;0")</f>
        <v>#DIV/0!</v>
      </c>
      <c r="N6" s="73"/>
      <c r="O6" s="73"/>
      <c r="P6" s="73">
        <f>SUMIF(P9:P10,"&gt;0")/COUNTIF(P9:P10,"&gt;0")</f>
        <v>6922.2</v>
      </c>
      <c r="Q6" s="73"/>
      <c r="R6" s="73"/>
      <c r="S6" s="73">
        <f>SUMIF(S9:S10,"&gt;0")/COUNTIF(S9:S10,"&gt;0")</f>
        <v>6801.3</v>
      </c>
      <c r="T6" s="73"/>
      <c r="U6" s="73"/>
      <c r="V6" s="73" t="e">
        <f>SUMIF(V9:V10,"&gt;0")/COUNTIF(V9:V10,"&gt;0")</f>
        <v>#DIV/0!</v>
      </c>
      <c r="W6" s="73"/>
      <c r="X6" s="73"/>
      <c r="Y6" s="73">
        <f>SUMIF(Y9:Y10,"&gt;0")/COUNTIF(Y9:Y10,"&gt;0")</f>
        <v>6895</v>
      </c>
      <c r="Z6" s="73"/>
      <c r="AA6" s="73"/>
      <c r="AB6" s="73">
        <f>SUMIF(AB9:AB10,"&gt;0")/COUNTIF(AB9:AB10,"&gt;0")</f>
        <v>6906.12</v>
      </c>
      <c r="AC6" s="73"/>
      <c r="AD6" s="146"/>
      <c r="AE6" s="73"/>
      <c r="AF6" s="73"/>
      <c r="AG6" s="73"/>
      <c r="AH6" s="73">
        <f>SUMIF(AH9:AH10,"&gt;0")/COUNTIF(AH9:AH10,"&gt;0")</f>
        <v>6820</v>
      </c>
      <c r="AI6" s="73"/>
      <c r="AJ6" s="73"/>
    </row>
    <row r="7" spans="1:36" collapsed="1">
      <c r="A7" s="8" t="s">
        <v>5</v>
      </c>
      <c r="B7" s="23" t="s">
        <v>145</v>
      </c>
      <c r="C7" s="1" t="s">
        <v>126</v>
      </c>
      <c r="D7" s="85">
        <v>7675</v>
      </c>
      <c r="E7" s="63">
        <f>D7-(D7*E$1/100)</f>
        <v>7429.4</v>
      </c>
      <c r="F7" s="101">
        <f>E7-$AH7</f>
        <v>509.39999999999964</v>
      </c>
      <c r="G7" s="85">
        <v>7092</v>
      </c>
      <c r="H7" s="101">
        <f>G7-$AH7</f>
        <v>172</v>
      </c>
      <c r="I7" s="85"/>
      <c r="J7" s="63"/>
      <c r="K7" s="101">
        <f>J7-$AH7</f>
        <v>-6920</v>
      </c>
      <c r="L7" s="85">
        <v>7260</v>
      </c>
      <c r="M7" s="63">
        <f>L7-(L7*M$1/100)</f>
        <v>7151.1</v>
      </c>
      <c r="N7" s="101">
        <f>M7-$AH7</f>
        <v>231.10000000000036</v>
      </c>
      <c r="O7" s="85">
        <v>7050</v>
      </c>
      <c r="P7" s="63">
        <f>O7-(O7*P$1/100)</f>
        <v>7021.8</v>
      </c>
      <c r="Q7" s="101">
        <f>P7-$AH7</f>
        <v>101.80000000000018</v>
      </c>
      <c r="R7" s="85">
        <v>6960</v>
      </c>
      <c r="S7" s="63"/>
      <c r="T7" s="101">
        <f>S7-$AH7</f>
        <v>-6920</v>
      </c>
      <c r="U7" s="85">
        <v>7140</v>
      </c>
      <c r="V7" s="63"/>
      <c r="W7" s="101">
        <f>V7-$AH7</f>
        <v>-6920</v>
      </c>
      <c r="X7" s="85">
        <v>7090</v>
      </c>
      <c r="Y7" s="63">
        <f>X7-(X7*Y$1/100)</f>
        <v>6983.65</v>
      </c>
      <c r="Z7" s="101">
        <f>Y7-$AH7</f>
        <v>63.649999999999636</v>
      </c>
      <c r="AA7" s="85">
        <v>7125</v>
      </c>
      <c r="AB7" s="63">
        <f>AA7-(AA7*AB$1/100)</f>
        <v>7039.5</v>
      </c>
      <c r="AC7" s="101">
        <f>AB7-$AH7</f>
        <v>119.5</v>
      </c>
      <c r="AD7" s="147">
        <f>COUNT(D7,G7,I7,L7,O7,R7,U7,X7,AA7,#REF!,#REF!)</f>
        <v>8</v>
      </c>
      <c r="AE7" s="109" t="e">
        <f>MIN(J7,M7,#REF!,P7,S7,V7,AB7,#REF!,Y7,#REF!)</f>
        <v>#REF!</v>
      </c>
      <c r="AF7" s="109" t="e">
        <f>AVERAGE(J7,M7,#REF!,P7,Y7,S7,V7,AB7,#REF!,#REF!)</f>
        <v>#REF!</v>
      </c>
      <c r="AG7" s="109" t="e">
        <f>MAX(J7,M7,#REF!,P7,S7,Y7,V7,AB7,#REF!,#REF!)</f>
        <v>#REF!</v>
      </c>
      <c r="AH7" s="108">
        <v>6920</v>
      </c>
      <c r="AI7" s="133" t="e">
        <f>AH7-AF7</f>
        <v>#REF!</v>
      </c>
      <c r="AJ7" s="42">
        <v>-50</v>
      </c>
    </row>
    <row r="8" spans="1:36">
      <c r="A8" s="7" t="s">
        <v>125</v>
      </c>
      <c r="B8" s="23" t="s">
        <v>36</v>
      </c>
      <c r="C8" s="1" t="s">
        <v>125</v>
      </c>
      <c r="D8" s="85">
        <v>7645</v>
      </c>
      <c r="E8" s="63">
        <f>D8-(D8*E$1/100)</f>
        <v>7400.36</v>
      </c>
      <c r="F8" s="86">
        <f>E8-$AH8</f>
        <v>530.35999999999967</v>
      </c>
      <c r="G8" s="85">
        <v>7040</v>
      </c>
      <c r="H8" s="86">
        <f>G8-$AH8</f>
        <v>170</v>
      </c>
      <c r="I8" s="85"/>
      <c r="J8" s="63"/>
      <c r="K8" s="86">
        <f>J8-$AH8</f>
        <v>-6870</v>
      </c>
      <c r="L8" s="85">
        <v>7230</v>
      </c>
      <c r="M8" s="63">
        <f>L8-(L8*M$1/100)</f>
        <v>7121.55</v>
      </c>
      <c r="N8" s="86">
        <f>M8-$AH8</f>
        <v>251.55000000000018</v>
      </c>
      <c r="O8" s="85">
        <v>7000</v>
      </c>
      <c r="P8" s="63">
        <f>O8-(O8*P$1/100)</f>
        <v>6972</v>
      </c>
      <c r="Q8" s="86">
        <f>P8-$AH8</f>
        <v>102</v>
      </c>
      <c r="R8" s="85">
        <v>6900</v>
      </c>
      <c r="S8" s="63">
        <f>R8-(R8*S$1/100)</f>
        <v>6831</v>
      </c>
      <c r="T8" s="86">
        <f>S8-$AH8</f>
        <v>-39</v>
      </c>
      <c r="U8" s="85">
        <v>7089</v>
      </c>
      <c r="V8" s="63"/>
      <c r="W8" s="86">
        <f>V8-$AH8</f>
        <v>-6870</v>
      </c>
      <c r="X8" s="85">
        <v>7040</v>
      </c>
      <c r="Y8" s="63">
        <f>X8-(X8*Y$1/100)</f>
        <v>6934.4</v>
      </c>
      <c r="Z8" s="86">
        <f>Y8-$AH8</f>
        <v>64.399999999999636</v>
      </c>
      <c r="AA8" s="85">
        <v>7041</v>
      </c>
      <c r="AB8" s="63"/>
      <c r="AC8" s="86">
        <f>AB8-$AH8</f>
        <v>-6870</v>
      </c>
      <c r="AD8" s="147">
        <f>COUNT(D8,G8,I8,L8,O8,R8,U8,X8,AA8,#REF!,#REF!)</f>
        <v>8</v>
      </c>
      <c r="AE8" s="109" t="e">
        <f>MIN(J8,M8,#REF!,P8,S8,V8,AB8,#REF!,Y8,#REF!)</f>
        <v>#REF!</v>
      </c>
      <c r="AF8" s="109" t="e">
        <f>AVERAGE(J8,M8,#REF!,P8,Y8,S8,V8,AB8,#REF!,#REF!)</f>
        <v>#REF!</v>
      </c>
      <c r="AG8" s="109" t="e">
        <f>MAX(J8,M8,#REF!,P8,S8,Y8,V8,AB8,#REF!,#REF!)</f>
        <v>#REF!</v>
      </c>
      <c r="AH8" s="108">
        <v>6870</v>
      </c>
      <c r="AI8" s="133" t="e">
        <f>AH8-AF8</f>
        <v>#REF!</v>
      </c>
      <c r="AJ8" s="42">
        <v>-50</v>
      </c>
    </row>
    <row r="9" spans="1:36">
      <c r="A9" s="7"/>
      <c r="B9" s="23" t="s">
        <v>37</v>
      </c>
      <c r="C9" s="1"/>
      <c r="D9" s="85">
        <v>7615</v>
      </c>
      <c r="E9" s="63">
        <f>D9-(D9*E$1/100)</f>
        <v>7371.32</v>
      </c>
      <c r="F9" s="86">
        <f>E9-$AH9</f>
        <v>551.31999999999971</v>
      </c>
      <c r="G9" s="85">
        <v>6993</v>
      </c>
      <c r="H9" s="86">
        <f>G9-$AH9</f>
        <v>173</v>
      </c>
      <c r="I9" s="85"/>
      <c r="J9" s="63">
        <v>6770</v>
      </c>
      <c r="K9" s="86">
        <f>J9-$AH9</f>
        <v>-50</v>
      </c>
      <c r="L9" s="85"/>
      <c r="M9" s="63">
        <f>L9-(L9*M$1/100)</f>
        <v>0</v>
      </c>
      <c r="N9" s="86">
        <f>M9-$AH9</f>
        <v>-6820</v>
      </c>
      <c r="O9" s="85">
        <v>6950</v>
      </c>
      <c r="P9" s="63">
        <f>O9-(O9*P$1/100)</f>
        <v>6922.2</v>
      </c>
      <c r="Q9" s="86">
        <f>P9-$AH9</f>
        <v>102.19999999999982</v>
      </c>
      <c r="R9" s="85">
        <v>6870</v>
      </c>
      <c r="S9" s="63">
        <f>R9-(R9*S$1/100)</f>
        <v>6801.3</v>
      </c>
      <c r="T9" s="86">
        <f>S9-$AH9</f>
        <v>-18.699999999999818</v>
      </c>
      <c r="U9" s="85">
        <v>7028</v>
      </c>
      <c r="V9" s="63"/>
      <c r="W9" s="86">
        <f>V9-$AH9</f>
        <v>-6820</v>
      </c>
      <c r="X9" s="85">
        <v>7000</v>
      </c>
      <c r="Y9" s="63">
        <f>X9-(X9*Y$1/100)</f>
        <v>6895</v>
      </c>
      <c r="Z9" s="86">
        <f>Y9-$AH9</f>
        <v>75</v>
      </c>
      <c r="AA9" s="85">
        <v>7041</v>
      </c>
      <c r="AB9" s="63">
        <f>AA9-(AA9*AB$1/100)</f>
        <v>6956.5079999999998</v>
      </c>
      <c r="AC9" s="86">
        <f>AB9-$AH9</f>
        <v>136.50799999999981</v>
      </c>
      <c r="AD9" s="147">
        <f>COUNT(D9,G9,I9,L9,O9,R9,U9,X9,AA9,#REF!,#REF!)</f>
        <v>7</v>
      </c>
      <c r="AE9" s="109" t="e">
        <f>MIN(J9,M9,#REF!,P9,S9,V9,AB9,#REF!,Y9,#REF!)</f>
        <v>#REF!</v>
      </c>
      <c r="AF9" s="109" t="e">
        <f>AVERAGE(J9,M9,#REF!,P9,Y9,S9,V9,AB9,#REF!,#REF!)</f>
        <v>#REF!</v>
      </c>
      <c r="AG9" s="109" t="e">
        <f>MAX(J9,M9,#REF!,P9,S9,Y9,V9,AB9,#REF!,#REF!)</f>
        <v>#REF!</v>
      </c>
      <c r="AH9" s="108">
        <v>6820</v>
      </c>
      <c r="AI9" s="133" t="e">
        <f>AH9-AF9</f>
        <v>#REF!</v>
      </c>
      <c r="AJ9" s="42">
        <v>-50</v>
      </c>
    </row>
    <row r="10" spans="1:36" ht="13.5" thickBot="1">
      <c r="A10" s="11"/>
      <c r="B10" s="24" t="s">
        <v>38</v>
      </c>
      <c r="C10" s="13"/>
      <c r="D10" s="85">
        <v>7555</v>
      </c>
      <c r="E10" s="63">
        <f>D10-(D10*E$1/100)</f>
        <v>7313.24</v>
      </c>
      <c r="F10" s="129">
        <f>E10-$AH10</f>
        <v>493.23999999999978</v>
      </c>
      <c r="G10" s="85">
        <v>6993</v>
      </c>
      <c r="H10" s="86">
        <f>G10-$AH10</f>
        <v>173</v>
      </c>
      <c r="I10" s="85"/>
      <c r="J10" s="63"/>
      <c r="K10" s="129">
        <f>J10-$AH10</f>
        <v>-6820</v>
      </c>
      <c r="L10" s="85">
        <v>7140</v>
      </c>
      <c r="M10" s="63"/>
      <c r="N10" s="129">
        <f>M10-$AH10</f>
        <v>-6820</v>
      </c>
      <c r="O10" s="85">
        <v>6950</v>
      </c>
      <c r="P10" s="63">
        <f>O10-(O10*P$1/100)</f>
        <v>6922.2</v>
      </c>
      <c r="Q10" s="129">
        <f>P10-$AH10</f>
        <v>102.19999999999982</v>
      </c>
      <c r="R10" s="85">
        <v>6870</v>
      </c>
      <c r="S10" s="63">
        <f>R10-(R10*S$1/100)</f>
        <v>6801.3</v>
      </c>
      <c r="T10" s="129">
        <f>S10-$AH10</f>
        <v>-18.699999999999818</v>
      </c>
      <c r="U10" s="85">
        <v>7028</v>
      </c>
      <c r="V10" s="63"/>
      <c r="W10" s="129">
        <f>V10-$AH10</f>
        <v>-6820</v>
      </c>
      <c r="X10" s="85">
        <v>7000</v>
      </c>
      <c r="Y10" s="63">
        <f>X10-(X10*Y$1/100)</f>
        <v>6895</v>
      </c>
      <c r="Z10" s="129">
        <f>Y10-$AH10</f>
        <v>75</v>
      </c>
      <c r="AA10" s="85">
        <v>6939</v>
      </c>
      <c r="AB10" s="63">
        <f>AA10-(AA10*AB$1/100)</f>
        <v>6855.732</v>
      </c>
      <c r="AC10" s="129">
        <f>AB10-$AH10</f>
        <v>35.731999999999971</v>
      </c>
      <c r="AD10" s="147">
        <f>COUNT(D10,G10,I10,L10,O10,R10,U10,X10,AA10,#REF!,#REF!)</f>
        <v>8</v>
      </c>
      <c r="AE10" s="109" t="e">
        <f>MIN(J10,M10,#REF!,P10,S10,V10,AB10,#REF!,Y10,#REF!)</f>
        <v>#REF!</v>
      </c>
      <c r="AF10" s="109" t="e">
        <f>AVERAGE(J10,M10,#REF!,P10,Y10,S10,V10,AB10,#REF!,#REF!)</f>
        <v>#REF!</v>
      </c>
      <c r="AG10" s="109" t="e">
        <f>MAX(J10,M10,#REF!,P10,S10,Y10,V10,AB10,#REF!,#REF!)</f>
        <v>#REF!</v>
      </c>
      <c r="AH10" s="108">
        <v>6820</v>
      </c>
      <c r="AI10" s="134" t="e">
        <f>AH10-AF10</f>
        <v>#REF!</v>
      </c>
      <c r="AJ10" s="42">
        <v>-50</v>
      </c>
    </row>
    <row r="11" spans="1:36" ht="13.5" thickBot="1">
      <c r="A11" s="18" t="s">
        <v>6</v>
      </c>
      <c r="B11" s="24" t="s">
        <v>39</v>
      </c>
      <c r="C11" s="13"/>
      <c r="D11" s="98">
        <v>6360</v>
      </c>
      <c r="E11" s="64">
        <f>D11-(D11*E$1/100)</f>
        <v>6156.48</v>
      </c>
      <c r="F11" s="130">
        <f>E11-$AH11</f>
        <v>-213.52000000000044</v>
      </c>
      <c r="G11" s="98">
        <v>6390</v>
      </c>
      <c r="H11" s="99">
        <f>G11-$AH11</f>
        <v>20</v>
      </c>
      <c r="I11" s="98">
        <v>6450</v>
      </c>
      <c r="J11" s="64">
        <f>I11-(I11*J$1/100)</f>
        <v>6321</v>
      </c>
      <c r="K11" s="130">
        <f>J11-$AH11</f>
        <v>-49</v>
      </c>
      <c r="L11" s="98">
        <v>6710</v>
      </c>
      <c r="M11" s="64">
        <f>L11-(L11*M$1/100)</f>
        <v>6609.35</v>
      </c>
      <c r="N11" s="130">
        <f>M11-$AH11</f>
        <v>239.35000000000036</v>
      </c>
      <c r="O11" s="98">
        <v>6350</v>
      </c>
      <c r="P11" s="64">
        <f>O11-(O11*P$1/100)</f>
        <v>6324.6</v>
      </c>
      <c r="Q11" s="130">
        <f>P11-$AH11</f>
        <v>-45.399999999999636</v>
      </c>
      <c r="R11" s="98">
        <v>6540</v>
      </c>
      <c r="S11" s="64">
        <f>R11-(R11*S$1/100)</f>
        <v>6474.6</v>
      </c>
      <c r="T11" s="130">
        <f>S11-$AH11</f>
        <v>104.60000000000036</v>
      </c>
      <c r="U11" s="98">
        <v>7823</v>
      </c>
      <c r="V11" s="64"/>
      <c r="W11" s="130">
        <f>V11-$AH11</f>
        <v>-6370</v>
      </c>
      <c r="X11" s="98">
        <v>6615</v>
      </c>
      <c r="Y11" s="64">
        <f>X11-(X11*Y$1/100)</f>
        <v>6515.7749999999996</v>
      </c>
      <c r="Z11" s="130">
        <f>Y11-$AH11</f>
        <v>145.77499999999964</v>
      </c>
      <c r="AA11" s="98"/>
      <c r="AB11" s="64">
        <f>AA11-(AA11*AB$1/100)</f>
        <v>0</v>
      </c>
      <c r="AC11" s="130">
        <f>AB11-$AH11</f>
        <v>-6370</v>
      </c>
      <c r="AD11" s="148">
        <f>COUNT(D11,G11,I11,L11,O11,R11,U11,X11,AA11,#REF!,#REF!)</f>
        <v>8</v>
      </c>
      <c r="AE11" s="111" t="e">
        <f>MIN(J11,M11,#REF!,P11,S11,V11,AB11,#REF!,Y11,#REF!)</f>
        <v>#REF!</v>
      </c>
      <c r="AF11" s="111" t="e">
        <f>AVERAGE(J11,M11,#REF!,P11,Y11,S11,V11,AB11,#REF!,#REF!)</f>
        <v>#REF!</v>
      </c>
      <c r="AG11" s="111" t="e">
        <f>MAX(J11,M11,#REF!,P11,S11,Y11,V11,AB11,#REF!,#REF!)</f>
        <v>#REF!</v>
      </c>
      <c r="AH11" s="110">
        <v>6370</v>
      </c>
      <c r="AI11" s="198" t="e">
        <f>AH11-AF11</f>
        <v>#REF!</v>
      </c>
      <c r="AJ11" s="112">
        <v>-150</v>
      </c>
    </row>
    <row r="12" spans="1:36" hidden="1" outlineLevel="1">
      <c r="A12" s="57" t="s">
        <v>100</v>
      </c>
      <c r="B12" s="58"/>
      <c r="C12" s="58"/>
      <c r="D12" s="91"/>
      <c r="E12" s="72">
        <f>SUMIF(E16:E23,"&gt;0")/COUNTIF(E16:E23,"&gt;0")</f>
        <v>6863.12</v>
      </c>
      <c r="F12" s="72"/>
      <c r="G12" s="91"/>
      <c r="H12" s="72"/>
      <c r="I12" s="91"/>
      <c r="J12" s="72">
        <f>SUMIF(J16:J23,"&gt;0")/COUNTIF(J16:J23,"&gt;0")</f>
        <v>7023.8</v>
      </c>
      <c r="K12" s="72"/>
      <c r="L12" s="91"/>
      <c r="M12" s="72">
        <f>SUMIF(M16:M23,"&gt;0")/COUNTIF(M16:M23,"&gt;0")</f>
        <v>7295.15625</v>
      </c>
      <c r="N12" s="72"/>
      <c r="O12" s="91"/>
      <c r="P12" s="72">
        <f>SUMIF(P16:P23,"&gt;0")/COUNTIF(P16:P23,"&gt;0")</f>
        <v>6908.920000000001</v>
      </c>
      <c r="Q12" s="72"/>
      <c r="R12" s="91"/>
      <c r="S12" s="72">
        <f>SUMIF(S16:S23,"&gt;0")/COUNTIF(S16:S23,"&gt;0")</f>
        <v>7009.2</v>
      </c>
      <c r="T12" s="72"/>
      <c r="U12" s="91"/>
      <c r="V12" s="72"/>
      <c r="W12" s="72"/>
      <c r="X12" s="91"/>
      <c r="Y12" s="72">
        <f>SUMIF(Y16:Y23,"&gt;0")/COUNTIF(Y16:Y23,"&gt;0")</f>
        <v>6973.8</v>
      </c>
      <c r="Z12" s="72"/>
      <c r="AA12" s="91"/>
      <c r="AB12" s="72">
        <f>SUMIF(AB16:AB23,"&gt;0")/COUNTIF(AB16:AB23,"&gt;0")</f>
        <v>7688.616</v>
      </c>
      <c r="AC12" s="72"/>
      <c r="AD12" s="149">
        <f>COUNT(D12,G12,I12,L12,O12,R12,U12,X12,AA12,#REF!,#REF!)</f>
        <v>0</v>
      </c>
      <c r="AE12" s="47" t="e">
        <f>MIN(J12,M12,#REF!,P12,S12,V12,AB12,#REF!,Y12,#REF!)</f>
        <v>#REF!</v>
      </c>
      <c r="AF12" s="47" t="e">
        <f>AVERAGE(J12,M12,#REF!,P12,Y12,S12,V12,AB12,#REF!,#REF!)</f>
        <v>#REF!</v>
      </c>
      <c r="AG12" s="47" t="e">
        <f>MAX(J12,M12,#REF!,P12,S12,Y12,V12,AB12,#REF!,#REF!)</f>
        <v>#REF!</v>
      </c>
      <c r="AH12" s="47">
        <f>SUMIF(AH16:AH23,"&gt;0")/COUNTIF(AH16:AH23,"&gt;0")</f>
        <v>6757.5</v>
      </c>
      <c r="AI12" s="47"/>
      <c r="AJ12" s="47">
        <v>0</v>
      </c>
    </row>
    <row r="13" spans="1:36" hidden="1" outlineLevel="1">
      <c r="A13" s="57" t="s">
        <v>100</v>
      </c>
      <c r="B13" s="58" t="s">
        <v>152</v>
      </c>
      <c r="C13" s="58"/>
      <c r="D13" s="91"/>
      <c r="E13" s="72">
        <f>SUMIF(E16:E17,"&gt;0")/COUNTIF(E16:E17,"&gt;0")</f>
        <v>6388.7999999999993</v>
      </c>
      <c r="F13" s="72"/>
      <c r="G13" s="91"/>
      <c r="H13" s="72"/>
      <c r="I13" s="91"/>
      <c r="J13" s="72">
        <f>SUMIF(J16:J17,"&gt;0")/COUNTIF(J16:J17,"&gt;0")</f>
        <v>6600.3</v>
      </c>
      <c r="K13" s="72"/>
      <c r="L13" s="91"/>
      <c r="M13" s="72">
        <f>SUMIF(M16:M17,"&gt;0")/COUNTIF(M16:M17,"&gt;0")</f>
        <v>6678.3</v>
      </c>
      <c r="N13" s="72"/>
      <c r="O13" s="91"/>
      <c r="P13" s="72">
        <f>SUMIF(P16:P17,"&gt;0")/COUNTIF(P16:P17,"&gt;0")</f>
        <v>6623.4</v>
      </c>
      <c r="Q13" s="72"/>
      <c r="R13" s="91"/>
      <c r="S13" s="72"/>
      <c r="T13" s="72"/>
      <c r="U13" s="91"/>
      <c r="V13" s="72"/>
      <c r="W13" s="72"/>
      <c r="X13" s="91"/>
      <c r="Y13" s="72">
        <f>SUMIF(Y16:Y17,"&gt;0")/COUNTIF(Y16:Y17,"&gt;0")</f>
        <v>6902.3875000000007</v>
      </c>
      <c r="Z13" s="72"/>
      <c r="AA13" s="91"/>
      <c r="AB13" s="72" t="e">
        <f>SUMIF(AB16:AB17,"&gt;0")/COUNTIF(AB16:AB17,"&gt;0")</f>
        <v>#DIV/0!</v>
      </c>
      <c r="AC13" s="72"/>
      <c r="AD13" s="149">
        <f>COUNT(D13,G13,I13,L13,O13,R13,U13,X13,AA13,#REF!,#REF!)</f>
        <v>0</v>
      </c>
      <c r="AE13" s="47" t="e">
        <f>MIN(J13,M13,#REF!,P13,S13,V13,AB13,#REF!,Y13,#REF!)</f>
        <v>#REF!</v>
      </c>
      <c r="AF13" s="47" t="e">
        <f>AVERAGE(J13,M13,#REF!,P13,Y13,S13,V13,AB13,#REF!,#REF!)</f>
        <v>#REF!</v>
      </c>
      <c r="AG13" s="47" t="e">
        <f>MAX(J13,M13,#REF!,P13,S13,Y13,V13,AB13,#REF!,#REF!)</f>
        <v>#REF!</v>
      </c>
      <c r="AH13" s="47">
        <f>SUMIF(AH16:AH17,"&gt;0")/COUNTIF(AH16:AH17,"&gt;0")</f>
        <v>6495</v>
      </c>
      <c r="AI13" s="47"/>
      <c r="AJ13" s="47">
        <v>0</v>
      </c>
    </row>
    <row r="14" spans="1:36" hidden="1" outlineLevel="1">
      <c r="A14" s="57" t="s">
        <v>100</v>
      </c>
      <c r="B14" s="59" t="s">
        <v>154</v>
      </c>
      <c r="C14" s="58"/>
      <c r="D14" s="91"/>
      <c r="E14" s="72">
        <f>SUMIF(E18:E19,"&gt;0")/COUNTIF(E18:E19,"&gt;0")</f>
        <v>6843.76</v>
      </c>
      <c r="F14" s="72"/>
      <c r="G14" s="91"/>
      <c r="H14" s="72"/>
      <c r="I14" s="91"/>
      <c r="J14" s="72">
        <f>SUMIF(J18:J19,"&gt;0")/COUNTIF(J18:J19,"&gt;0")</f>
        <v>6835.5</v>
      </c>
      <c r="K14" s="72"/>
      <c r="L14" s="91"/>
      <c r="M14" s="72">
        <f>SUMIF(M18:M19,"&gt;0")/COUNTIF(M18:M19,"&gt;0")</f>
        <v>7136.3250000000007</v>
      </c>
      <c r="N14" s="72"/>
      <c r="O14" s="91"/>
      <c r="P14" s="72">
        <f>SUMIF(P18:P19,"&gt;0")/COUNTIF(P18:P19,"&gt;0")</f>
        <v>7051.68</v>
      </c>
      <c r="Q14" s="72"/>
      <c r="R14" s="91"/>
      <c r="S14" s="72">
        <f>SUMIF(S18:S19,"&gt;0")/COUNTIF(S18:S19,"&gt;0")</f>
        <v>7009.2</v>
      </c>
      <c r="T14" s="72"/>
      <c r="U14" s="91"/>
      <c r="V14" s="72"/>
      <c r="W14" s="72"/>
      <c r="X14" s="91"/>
      <c r="Y14" s="72">
        <f>SUMIF(Y18:Y19,"&gt;0")/COUNTIF(Y18:Y19,"&gt;0")</f>
        <v>7116.625</v>
      </c>
      <c r="Z14" s="72"/>
      <c r="AA14" s="91"/>
      <c r="AB14" s="72">
        <f>SUMIF(AB18:AB19,"&gt;0")/COUNTIF(AB18:AB19,"&gt;0")</f>
        <v>7341.8280000000004</v>
      </c>
      <c r="AC14" s="72"/>
      <c r="AD14" s="149">
        <f>COUNT(D14,G14,I14,L14,O14,R14,U14,X14,AA14,#REF!,#REF!)</f>
        <v>0</v>
      </c>
      <c r="AE14" s="47" t="e">
        <f>MIN(J14,M14,#REF!,P14,S14,V14,AB14,#REF!,Y14,#REF!)</f>
        <v>#REF!</v>
      </c>
      <c r="AF14" s="47" t="e">
        <f>AVERAGE(J14,M14,#REF!,P14,Y14,S14,V14,AB14,#REF!,#REF!)</f>
        <v>#REF!</v>
      </c>
      <c r="AG14" s="47" t="e">
        <f>MAX(J14,M14,#REF!,P14,S14,Y14,V14,AB14,#REF!,#REF!)</f>
        <v>#REF!</v>
      </c>
      <c r="AH14" s="47">
        <f>SUMIF(AH18:AH19,"&gt;0")/COUNTIF(AH18:AH19,"&gt;0")</f>
        <v>7020</v>
      </c>
      <c r="AI14" s="47"/>
      <c r="AJ14" s="47">
        <v>0</v>
      </c>
    </row>
    <row r="15" spans="1:36" ht="13.5" hidden="1" outlineLevel="1" thickBot="1">
      <c r="A15" s="29" t="s">
        <v>100</v>
      </c>
      <c r="B15" s="35" t="s">
        <v>153</v>
      </c>
      <c r="C15" s="35"/>
      <c r="D15" s="187"/>
      <c r="E15" s="73">
        <f>SUMIF(E20:E23,"&gt;0")/COUNTIF(E20:E23,"&gt;0")</f>
        <v>7192.2400000000007</v>
      </c>
      <c r="F15" s="73"/>
      <c r="G15" s="187"/>
      <c r="H15" s="73"/>
      <c r="I15" s="187"/>
      <c r="J15" s="73">
        <f>SUMIF(J20:J23,"&gt;0")/COUNTIF(J20:J23,"&gt;0")</f>
        <v>7431.666666666667</v>
      </c>
      <c r="K15" s="73"/>
      <c r="L15" s="187"/>
      <c r="M15" s="73">
        <f>SUMIF(M20:M23,"&gt;0")/COUNTIF(M20:M23,"&gt;0")</f>
        <v>7683</v>
      </c>
      <c r="N15" s="73"/>
      <c r="O15" s="187"/>
      <c r="P15" s="73"/>
      <c r="Q15" s="73"/>
      <c r="R15" s="187"/>
      <c r="S15" s="73"/>
      <c r="T15" s="73"/>
      <c r="U15" s="187"/>
      <c r="V15" s="73"/>
      <c r="W15" s="73"/>
      <c r="X15" s="187"/>
      <c r="Y15" s="73"/>
      <c r="Z15" s="73"/>
      <c r="AA15" s="187"/>
      <c r="AB15" s="73">
        <f>SUMIF(AB20:AB23,"&gt;0")/COUNTIF(AB20:AB23,"&gt;0")</f>
        <v>8035.4040000000005</v>
      </c>
      <c r="AC15" s="73"/>
      <c r="AD15" s="150">
        <f>COUNT(D15,G15,I15,L15,O15,R15,U15,X15,AA15,#REF!,#REF!)</f>
        <v>0</v>
      </c>
      <c r="AE15" s="113" t="e">
        <f>MIN(J15,M15,#REF!,P15,S15,V15,AB15,#REF!,Y15,#REF!)</f>
        <v>#REF!</v>
      </c>
      <c r="AF15" s="113" t="e">
        <f>AVERAGE(J15,M15,#REF!,P15,Y15,S15,V15,AB15,#REF!,#REF!)</f>
        <v>#REF!</v>
      </c>
      <c r="AG15" s="113" t="e">
        <f>MAX(J15,M15,#REF!,P15,S15,Y15,V15,AB15,#REF!,#REF!)</f>
        <v>#REF!</v>
      </c>
      <c r="AH15" s="113"/>
      <c r="AI15" s="128"/>
      <c r="AJ15" s="113">
        <v>0</v>
      </c>
    </row>
    <row r="16" spans="1:36" collapsed="1">
      <c r="A16" s="10" t="s">
        <v>7</v>
      </c>
      <c r="B16" s="4" t="s">
        <v>56</v>
      </c>
      <c r="C16" s="1" t="s">
        <v>8</v>
      </c>
      <c r="D16" s="85">
        <v>6620</v>
      </c>
      <c r="E16" s="63">
        <f t="shared" ref="E16:E23" si="0">D16-(D16*E$1/100)</f>
        <v>6408.16</v>
      </c>
      <c r="F16" s="129">
        <f t="shared" ref="F16:F23" si="1">E16-$AH16</f>
        <v>-111.84000000000015</v>
      </c>
      <c r="G16" s="85">
        <v>6852</v>
      </c>
      <c r="H16" s="101">
        <f t="shared" ref="H16:H23" si="2">G16-$AH16</f>
        <v>332</v>
      </c>
      <c r="I16" s="85">
        <v>6720</v>
      </c>
      <c r="J16" s="63">
        <f>I16-(I16*J$1/100)</f>
        <v>6585.6</v>
      </c>
      <c r="K16" s="129">
        <f>J16-$AH16</f>
        <v>65.600000000000364</v>
      </c>
      <c r="L16" s="85">
        <v>6780</v>
      </c>
      <c r="M16" s="63">
        <f t="shared" ref="M16:M23" si="3">L16-(L16*M$1/100)</f>
        <v>6678.3</v>
      </c>
      <c r="N16" s="129">
        <f t="shared" ref="N16:N23" si="4">M16-$AH16</f>
        <v>158.30000000000018</v>
      </c>
      <c r="O16" s="85">
        <v>6560</v>
      </c>
      <c r="P16" s="63"/>
      <c r="Q16" s="129">
        <f t="shared" ref="Q16:Q23" si="5">P16-$AH16</f>
        <v>-6520</v>
      </c>
      <c r="R16" s="85">
        <v>6810</v>
      </c>
      <c r="S16" s="63"/>
      <c r="T16" s="129">
        <f t="shared" ref="T16:T23" si="6">S16-$AH16</f>
        <v>-6520</v>
      </c>
      <c r="U16" s="85">
        <v>7140</v>
      </c>
      <c r="V16" s="63"/>
      <c r="W16" s="129">
        <f t="shared" ref="W16:W23" si="7">V16-$AH16</f>
        <v>-6520</v>
      </c>
      <c r="X16" s="85">
        <v>7030</v>
      </c>
      <c r="Y16" s="63">
        <f>X16-(X16*Y$1/100)</f>
        <v>6924.55</v>
      </c>
      <c r="Z16" s="129">
        <f t="shared" ref="Z16:Z23" si="8">Y16-$AH16</f>
        <v>404.55000000000018</v>
      </c>
      <c r="AA16" s="85">
        <v>7350</v>
      </c>
      <c r="AB16" s="63"/>
      <c r="AC16" s="129">
        <f t="shared" ref="AC16:AC23" si="9">AB16-$AH16</f>
        <v>-6520</v>
      </c>
      <c r="AD16" s="147">
        <f>COUNT(D16,G16,I16,L16,O16,R16,U16,X16,AA16,#REF!,#REF!)</f>
        <v>9</v>
      </c>
      <c r="AE16" s="109" t="e">
        <f>MIN(J16,M16,#REF!,P16,S16,V16,AB16,#REF!,Y16,#REF!)</f>
        <v>#REF!</v>
      </c>
      <c r="AF16" s="109" t="e">
        <f>AVERAGE(J16,M16,#REF!,P16,Y16,S16,V16,AB16,#REF!,#REF!)</f>
        <v>#REF!</v>
      </c>
      <c r="AG16" s="109" t="e">
        <f>MAX(J16,M16,#REF!,P16,S16,Y16,V16,AB16,#REF!,#REF!)</f>
        <v>#REF!</v>
      </c>
      <c r="AH16" s="108">
        <v>6520</v>
      </c>
      <c r="AI16" s="133" t="e">
        <f t="shared" ref="AI16:AI23" si="10">AH16-AF16</f>
        <v>#REF!</v>
      </c>
      <c r="AJ16" s="42">
        <v>-400</v>
      </c>
    </row>
    <row r="17" spans="1:36">
      <c r="A17" s="41" t="s">
        <v>115</v>
      </c>
      <c r="B17" s="4" t="s">
        <v>132</v>
      </c>
      <c r="C17" s="1" t="s">
        <v>8</v>
      </c>
      <c r="D17" s="85">
        <v>6580</v>
      </c>
      <c r="E17" s="63">
        <f t="shared" si="0"/>
        <v>6369.44</v>
      </c>
      <c r="F17" s="129">
        <f t="shared" si="1"/>
        <v>-100.5600000000004</v>
      </c>
      <c r="G17" s="85">
        <v>7114</v>
      </c>
      <c r="H17" s="86">
        <f t="shared" si="2"/>
        <v>644</v>
      </c>
      <c r="I17" s="85">
        <v>6750</v>
      </c>
      <c r="J17" s="63">
        <f t="shared" ref="J17:J23" si="11">I17-(I17*J$1/100)</f>
        <v>6615</v>
      </c>
      <c r="K17" s="129">
        <f>J17-$AH17</f>
        <v>145</v>
      </c>
      <c r="L17" s="85">
        <v>6780</v>
      </c>
      <c r="M17" s="63">
        <f t="shared" si="3"/>
        <v>6678.3</v>
      </c>
      <c r="N17" s="129">
        <f t="shared" si="4"/>
        <v>208.30000000000018</v>
      </c>
      <c r="O17" s="85">
        <v>6650</v>
      </c>
      <c r="P17" s="63">
        <f>O17-(O17*P$1/100)</f>
        <v>6623.4</v>
      </c>
      <c r="Q17" s="129">
        <f t="shared" si="5"/>
        <v>153.39999999999964</v>
      </c>
      <c r="R17" s="85">
        <v>7090</v>
      </c>
      <c r="S17" s="63"/>
      <c r="T17" s="129">
        <f t="shared" si="6"/>
        <v>-6470</v>
      </c>
      <c r="U17" s="85">
        <v>7065</v>
      </c>
      <c r="V17" s="63"/>
      <c r="W17" s="129">
        <f t="shared" si="7"/>
        <v>-6470</v>
      </c>
      <c r="X17" s="85">
        <v>6985</v>
      </c>
      <c r="Y17" s="63">
        <f>X17-(X17*Y$1/100)</f>
        <v>6880.2250000000004</v>
      </c>
      <c r="Z17" s="129">
        <f t="shared" si="8"/>
        <v>410.22500000000036</v>
      </c>
      <c r="AA17" s="85">
        <v>7350</v>
      </c>
      <c r="AB17" s="63"/>
      <c r="AC17" s="129">
        <f t="shared" si="9"/>
        <v>-6470</v>
      </c>
      <c r="AD17" s="147">
        <f>COUNT(D17,G17,I17,L17,O17,R17,U17,X17,AA17,#REF!,#REF!)</f>
        <v>9</v>
      </c>
      <c r="AE17" s="109" t="e">
        <f>MIN(J17,M17,#REF!,P17,S17,V17,AB17,#REF!,Y17,#REF!)</f>
        <v>#REF!</v>
      </c>
      <c r="AF17" s="109" t="e">
        <f>AVERAGE(J17,M17,#REF!,P17,Y17,S17,V17,AB17,#REF!,#REF!)</f>
        <v>#REF!</v>
      </c>
      <c r="AG17" s="109" t="e">
        <f>MAX(J17,M17,#REF!,P17,S17,Y17,V17,AB17,#REF!,#REF!)</f>
        <v>#REF!</v>
      </c>
      <c r="AH17" s="108">
        <v>6470</v>
      </c>
      <c r="AI17" s="133" t="e">
        <f t="shared" si="10"/>
        <v>#REF!</v>
      </c>
      <c r="AJ17" s="42">
        <v>-250</v>
      </c>
    </row>
    <row r="18" spans="1:36">
      <c r="A18" s="7"/>
      <c r="B18" s="4" t="s">
        <v>57</v>
      </c>
      <c r="C18" s="1" t="s">
        <v>8</v>
      </c>
      <c r="D18" s="85">
        <v>7070</v>
      </c>
      <c r="E18" s="63">
        <f t="shared" si="0"/>
        <v>6843.76</v>
      </c>
      <c r="F18" s="129">
        <f t="shared" si="1"/>
        <v>-176.23999999999978</v>
      </c>
      <c r="G18" s="85">
        <v>7065</v>
      </c>
      <c r="H18" s="86">
        <f t="shared" si="2"/>
        <v>45</v>
      </c>
      <c r="I18" s="85">
        <v>6750</v>
      </c>
      <c r="J18" s="63">
        <f t="shared" si="11"/>
        <v>6615</v>
      </c>
      <c r="K18" s="129">
        <f>J18-$AH18</f>
        <v>-405</v>
      </c>
      <c r="L18" s="85">
        <v>7130</v>
      </c>
      <c r="M18" s="63">
        <f t="shared" si="3"/>
        <v>7023.05</v>
      </c>
      <c r="N18" s="129">
        <f t="shared" si="4"/>
        <v>3.0500000000001819</v>
      </c>
      <c r="O18" s="85">
        <v>7080</v>
      </c>
      <c r="P18" s="63">
        <f>O18-(O18*P$1/100)</f>
        <v>7051.68</v>
      </c>
      <c r="Q18" s="129">
        <f t="shared" si="5"/>
        <v>31.680000000000291</v>
      </c>
      <c r="R18" s="85">
        <v>7090</v>
      </c>
      <c r="S18" s="63"/>
      <c r="T18" s="129">
        <f t="shared" si="6"/>
        <v>-7020</v>
      </c>
      <c r="U18" s="85">
        <v>7242</v>
      </c>
      <c r="V18" s="63"/>
      <c r="W18" s="129">
        <f t="shared" si="7"/>
        <v>-7020</v>
      </c>
      <c r="X18" s="85">
        <v>7225</v>
      </c>
      <c r="Y18" s="63">
        <f>X18-(X18*Y$1/100)</f>
        <v>7116.625</v>
      </c>
      <c r="Z18" s="129">
        <f t="shared" si="8"/>
        <v>96.625</v>
      </c>
      <c r="AA18" s="85">
        <v>7431</v>
      </c>
      <c r="AB18" s="63">
        <f>AA18-(AA18*AB$1/100)</f>
        <v>7341.8280000000004</v>
      </c>
      <c r="AC18" s="129">
        <f t="shared" si="9"/>
        <v>321.82800000000043</v>
      </c>
      <c r="AD18" s="147">
        <f>COUNT(D18,G18,I18,L18,O18,R18,U18,X18,AA18,#REF!,#REF!)</f>
        <v>9</v>
      </c>
      <c r="AE18" s="109" t="e">
        <f>MIN(J18,M18,#REF!,P18,S18,V18,AB18,#REF!,Y18,#REF!)</f>
        <v>#REF!</v>
      </c>
      <c r="AF18" s="109" t="e">
        <f>AVERAGE(J18,M18,#REF!,P18,Y18,S18,V18,AB18,#REF!,#REF!)</f>
        <v>#REF!</v>
      </c>
      <c r="AG18" s="109" t="e">
        <f>MAX(J18,M18,#REF!,P18,S18,Y18,V18,AB18,#REF!,#REF!)</f>
        <v>#REF!</v>
      </c>
      <c r="AH18" s="108">
        <v>7020</v>
      </c>
      <c r="AI18" s="133" t="e">
        <f t="shared" si="10"/>
        <v>#REF!</v>
      </c>
      <c r="AJ18" s="42">
        <v>0</v>
      </c>
    </row>
    <row r="19" spans="1:36">
      <c r="A19" s="7"/>
      <c r="B19" s="4" t="s">
        <v>133</v>
      </c>
      <c r="C19" s="34" t="s">
        <v>8</v>
      </c>
      <c r="D19" s="85">
        <v>7070</v>
      </c>
      <c r="E19" s="63">
        <f t="shared" si="0"/>
        <v>6843.76</v>
      </c>
      <c r="F19" s="129">
        <f t="shared" si="1"/>
        <v>-176.23999999999978</v>
      </c>
      <c r="G19" s="85">
        <v>7017</v>
      </c>
      <c r="H19" s="101">
        <f t="shared" si="2"/>
        <v>-3</v>
      </c>
      <c r="I19" s="85">
        <v>7200</v>
      </c>
      <c r="J19" s="63">
        <f t="shared" si="11"/>
        <v>7056</v>
      </c>
      <c r="K19" s="129">
        <f>J19-$AH19</f>
        <v>36</v>
      </c>
      <c r="L19" s="85">
        <v>7360</v>
      </c>
      <c r="M19" s="63">
        <f t="shared" si="3"/>
        <v>7249.6</v>
      </c>
      <c r="N19" s="129">
        <f t="shared" si="4"/>
        <v>229.60000000000036</v>
      </c>
      <c r="O19" s="85">
        <v>7080</v>
      </c>
      <c r="P19" s="63">
        <f>O19-(O19*P$1/100)</f>
        <v>7051.68</v>
      </c>
      <c r="Q19" s="129">
        <f t="shared" si="5"/>
        <v>31.680000000000291</v>
      </c>
      <c r="R19" s="85">
        <v>7080</v>
      </c>
      <c r="S19" s="63">
        <f>R19-(R19*S$1/100)</f>
        <v>7009.2</v>
      </c>
      <c r="T19" s="129">
        <f t="shared" si="6"/>
        <v>-10.800000000000182</v>
      </c>
      <c r="U19" s="85">
        <v>7497</v>
      </c>
      <c r="V19" s="63"/>
      <c r="W19" s="129">
        <f t="shared" si="7"/>
        <v>-7020</v>
      </c>
      <c r="X19" s="85"/>
      <c r="Y19" s="63">
        <f>X19-(X19*Y$1/100)</f>
        <v>0</v>
      </c>
      <c r="Z19" s="129">
        <f t="shared" si="8"/>
        <v>-7020</v>
      </c>
      <c r="AA19" s="85">
        <v>7515</v>
      </c>
      <c r="AB19" s="63"/>
      <c r="AC19" s="129">
        <f t="shared" si="9"/>
        <v>-7020</v>
      </c>
      <c r="AD19" s="147">
        <f>COUNT(D19,G19,I19,L19,O19,R19,U19,X19,AA19,#REF!,#REF!)</f>
        <v>8</v>
      </c>
      <c r="AE19" s="109" t="e">
        <f>MIN(J19,M19,#REF!,P19,S19,V19,AB19,#REF!,Y19,#REF!)</f>
        <v>#REF!</v>
      </c>
      <c r="AF19" s="109" t="e">
        <f>AVERAGE(J19,M19,#REF!,P19,Y19,S19,V19,AB19,#REF!,#REF!)</f>
        <v>#REF!</v>
      </c>
      <c r="AG19" s="109" t="e">
        <f>MAX(J19,M19,#REF!,P19,S19,Y19,V19,AB19,#REF!,#REF!)</f>
        <v>#REF!</v>
      </c>
      <c r="AH19" s="108">
        <v>7020</v>
      </c>
      <c r="AI19" s="133" t="e">
        <f t="shared" si="10"/>
        <v>#REF!</v>
      </c>
      <c r="AJ19" s="42">
        <v>0</v>
      </c>
    </row>
    <row r="20" spans="1:36">
      <c r="A20" s="7"/>
      <c r="B20" s="4" t="s">
        <v>9</v>
      </c>
      <c r="C20" s="34" t="s">
        <v>8</v>
      </c>
      <c r="D20" s="85"/>
      <c r="E20" s="63"/>
      <c r="F20" s="101">
        <f t="shared" si="1"/>
        <v>0</v>
      </c>
      <c r="G20" s="85"/>
      <c r="H20" s="101">
        <f t="shared" si="2"/>
        <v>0</v>
      </c>
      <c r="I20" s="85"/>
      <c r="J20" s="63"/>
      <c r="K20" s="101">
        <f>J20-$AH20</f>
        <v>0</v>
      </c>
      <c r="L20" s="85">
        <v>7800</v>
      </c>
      <c r="M20" s="63">
        <f t="shared" si="3"/>
        <v>7683</v>
      </c>
      <c r="N20" s="101">
        <f t="shared" si="4"/>
        <v>7683</v>
      </c>
      <c r="O20" s="85"/>
      <c r="P20" s="63"/>
      <c r="Q20" s="101">
        <f t="shared" si="5"/>
        <v>0</v>
      </c>
      <c r="R20" s="85"/>
      <c r="S20" s="63"/>
      <c r="T20" s="101">
        <f t="shared" si="6"/>
        <v>0</v>
      </c>
      <c r="U20" s="85"/>
      <c r="V20" s="63"/>
      <c r="W20" s="101">
        <f t="shared" si="7"/>
        <v>0</v>
      </c>
      <c r="X20" s="85"/>
      <c r="Y20" s="63"/>
      <c r="Z20" s="101">
        <f t="shared" si="8"/>
        <v>0</v>
      </c>
      <c r="AA20" s="85"/>
      <c r="AB20" s="63"/>
      <c r="AC20" s="101">
        <f t="shared" si="9"/>
        <v>0</v>
      </c>
      <c r="AD20" s="147">
        <f>COUNT(D20,G20,I20,L20,O20,R20,U20,X20,AA20,#REF!,#REF!)</f>
        <v>1</v>
      </c>
      <c r="AE20" s="165" t="e">
        <f>MIN(J20,M20,#REF!,P20,S20,V20,AB20,#REF!,Y20,#REF!)</f>
        <v>#REF!</v>
      </c>
      <c r="AF20" s="165" t="e">
        <f>AVERAGE(J20,M20,#REF!,P20,Y20,S20,V20,AB20,#REF!,#REF!)</f>
        <v>#REF!</v>
      </c>
      <c r="AG20" s="165" t="e">
        <f>MAX(J20,M20,#REF!,P20,S20,Y20,V20,AB20,#REF!,#REF!)</f>
        <v>#REF!</v>
      </c>
      <c r="AH20" s="108"/>
      <c r="AI20" s="138" t="e">
        <f t="shared" si="10"/>
        <v>#REF!</v>
      </c>
      <c r="AJ20" s="42">
        <v>0</v>
      </c>
    </row>
    <row r="21" spans="1:36">
      <c r="A21" s="7"/>
      <c r="B21" s="4" t="s">
        <v>40</v>
      </c>
      <c r="C21" s="34" t="s">
        <v>8</v>
      </c>
      <c r="D21" s="85">
        <v>7430</v>
      </c>
      <c r="E21" s="63">
        <f t="shared" si="0"/>
        <v>7192.24</v>
      </c>
      <c r="F21" s="101">
        <f t="shared" si="1"/>
        <v>7192.24</v>
      </c>
      <c r="G21" s="85"/>
      <c r="H21" s="101">
        <f t="shared" si="2"/>
        <v>0</v>
      </c>
      <c r="I21" s="85">
        <v>7600</v>
      </c>
      <c r="J21" s="63">
        <f t="shared" si="11"/>
        <v>7448</v>
      </c>
      <c r="K21" s="101" t="s">
        <v>202</v>
      </c>
      <c r="L21" s="85">
        <v>7800</v>
      </c>
      <c r="M21" s="63">
        <f t="shared" si="3"/>
        <v>7683</v>
      </c>
      <c r="N21" s="101">
        <f t="shared" si="4"/>
        <v>7683</v>
      </c>
      <c r="O21" s="85"/>
      <c r="P21" s="63"/>
      <c r="Q21" s="101">
        <f t="shared" si="5"/>
        <v>0</v>
      </c>
      <c r="R21" s="85"/>
      <c r="S21" s="63"/>
      <c r="T21" s="101">
        <f t="shared" si="6"/>
        <v>0</v>
      </c>
      <c r="U21" s="85"/>
      <c r="V21" s="63"/>
      <c r="W21" s="101">
        <f t="shared" si="7"/>
        <v>0</v>
      </c>
      <c r="X21" s="85"/>
      <c r="Y21" s="63"/>
      <c r="Z21" s="101">
        <f t="shared" si="8"/>
        <v>0</v>
      </c>
      <c r="AA21" s="85"/>
      <c r="AB21" s="63"/>
      <c r="AC21" s="101">
        <f t="shared" si="9"/>
        <v>0</v>
      </c>
      <c r="AD21" s="147">
        <f>COUNT(D21,G21,I21,L21,O21,R21,U21,X21,AA21,#REF!,#REF!)</f>
        <v>3</v>
      </c>
      <c r="AE21" s="109" t="e">
        <f>MIN(J21,M21,#REF!,P21,S21,V21,AB21,#REF!,Y21,#REF!)</f>
        <v>#REF!</v>
      </c>
      <c r="AF21" s="109" t="e">
        <f>AVERAGE(J21,M21,#REF!,P21,Y21,S21,V21,AB21,#REF!,#REF!)</f>
        <v>#REF!</v>
      </c>
      <c r="AG21" s="109" t="e">
        <f>MAX(J21,M21,#REF!,P21,S21,Y21,V21,AB21,#REF!,#REF!)</f>
        <v>#REF!</v>
      </c>
      <c r="AH21" s="108"/>
      <c r="AI21" s="138" t="e">
        <f t="shared" si="10"/>
        <v>#REF!</v>
      </c>
      <c r="AJ21" s="42">
        <v>0</v>
      </c>
    </row>
    <row r="22" spans="1:36">
      <c r="A22" s="7"/>
      <c r="B22" s="4" t="s">
        <v>136</v>
      </c>
      <c r="C22" s="34" t="s">
        <v>8</v>
      </c>
      <c r="D22" s="85">
        <v>7430</v>
      </c>
      <c r="E22" s="63">
        <f t="shared" si="0"/>
        <v>7192.24</v>
      </c>
      <c r="F22" s="101">
        <f t="shared" si="1"/>
        <v>7192.24</v>
      </c>
      <c r="G22" s="85"/>
      <c r="H22" s="101">
        <f t="shared" si="2"/>
        <v>0</v>
      </c>
      <c r="I22" s="85">
        <v>7550</v>
      </c>
      <c r="J22" s="63">
        <f t="shared" si="11"/>
        <v>7399</v>
      </c>
      <c r="K22" s="101">
        <f>J22-$AH22</f>
        <v>7399</v>
      </c>
      <c r="L22" s="85">
        <v>7800</v>
      </c>
      <c r="M22" s="63">
        <f t="shared" si="3"/>
        <v>7683</v>
      </c>
      <c r="N22" s="101">
        <f t="shared" si="4"/>
        <v>7683</v>
      </c>
      <c r="O22" s="85"/>
      <c r="P22" s="63"/>
      <c r="Q22" s="101">
        <f t="shared" si="5"/>
        <v>0</v>
      </c>
      <c r="R22" s="85"/>
      <c r="S22" s="63"/>
      <c r="T22" s="101">
        <f t="shared" si="6"/>
        <v>0</v>
      </c>
      <c r="U22" s="85"/>
      <c r="V22" s="63"/>
      <c r="W22" s="101">
        <f t="shared" si="7"/>
        <v>0</v>
      </c>
      <c r="X22" s="85"/>
      <c r="Y22" s="63"/>
      <c r="Z22" s="101">
        <f t="shared" si="8"/>
        <v>0</v>
      </c>
      <c r="AA22" s="85"/>
      <c r="AB22" s="63"/>
      <c r="AC22" s="101">
        <f t="shared" si="9"/>
        <v>0</v>
      </c>
      <c r="AD22" s="147">
        <f>COUNT(D22,G22,I22,L22,O22,R22,U22,X22,AA22,#REF!,#REF!)</f>
        <v>3</v>
      </c>
      <c r="AE22" s="109" t="e">
        <f>MIN(J22,M22,#REF!,P22,S22,V22,AB22,#REF!,Y22,#REF!)</f>
        <v>#REF!</v>
      </c>
      <c r="AF22" s="109" t="e">
        <f>AVERAGE(J22,M22,#REF!,P22,Y22,S22,V22,AB22,#REF!,#REF!)</f>
        <v>#REF!</v>
      </c>
      <c r="AG22" s="109" t="e">
        <f>MAX(J22,M22,#REF!,P22,S22,Y22,V22,AB22,#REF!,#REF!)</f>
        <v>#REF!</v>
      </c>
      <c r="AH22" s="108"/>
      <c r="AI22" s="138" t="e">
        <f t="shared" si="10"/>
        <v>#REF!</v>
      </c>
      <c r="AJ22" s="42">
        <v>0</v>
      </c>
    </row>
    <row r="23" spans="1:36" ht="13.5" thickBot="1">
      <c r="A23" s="11"/>
      <c r="B23" s="132" t="s">
        <v>114</v>
      </c>
      <c r="C23" s="40" t="s">
        <v>8</v>
      </c>
      <c r="D23" s="95">
        <v>7430</v>
      </c>
      <c r="E23" s="66">
        <f t="shared" si="0"/>
        <v>7192.24</v>
      </c>
      <c r="F23" s="102">
        <f t="shared" si="1"/>
        <v>7192.24</v>
      </c>
      <c r="G23" s="93"/>
      <c r="H23" s="102">
        <f t="shared" si="2"/>
        <v>0</v>
      </c>
      <c r="I23" s="95">
        <v>7600</v>
      </c>
      <c r="J23" s="66">
        <f t="shared" si="11"/>
        <v>7448</v>
      </c>
      <c r="K23" s="102">
        <f>J23-$AH23</f>
        <v>7448</v>
      </c>
      <c r="L23" s="216">
        <v>7800</v>
      </c>
      <c r="M23" s="66">
        <f t="shared" si="3"/>
        <v>7683</v>
      </c>
      <c r="N23" s="102">
        <f t="shared" si="4"/>
        <v>7683</v>
      </c>
      <c r="O23" s="95"/>
      <c r="P23" s="66"/>
      <c r="Q23" s="102">
        <f t="shared" si="5"/>
        <v>0</v>
      </c>
      <c r="R23" s="95"/>
      <c r="S23" s="66"/>
      <c r="T23" s="102">
        <f t="shared" si="6"/>
        <v>0</v>
      </c>
      <c r="U23" s="95"/>
      <c r="V23" s="66"/>
      <c r="W23" s="102">
        <f t="shared" si="7"/>
        <v>0</v>
      </c>
      <c r="X23" s="95"/>
      <c r="Y23" s="66"/>
      <c r="Z23" s="102">
        <f t="shared" si="8"/>
        <v>0</v>
      </c>
      <c r="AA23" s="95">
        <v>8133</v>
      </c>
      <c r="AB23" s="66">
        <f>AA23-(AA23*AB$1/100)</f>
        <v>8035.4040000000005</v>
      </c>
      <c r="AC23" s="102">
        <f t="shared" si="9"/>
        <v>8035.4040000000005</v>
      </c>
      <c r="AD23" s="151">
        <f>COUNT(D23,G23,I23,L23,O23,R23,U23,X23,AA23,#REF!,#REF!)</f>
        <v>4</v>
      </c>
      <c r="AE23" s="115" t="e">
        <f>MIN(J23,M23,#REF!,P23,S23,V23,AB23,#REF!,Y23,#REF!)</f>
        <v>#REF!</v>
      </c>
      <c r="AF23" s="115" t="e">
        <f>AVERAGE(J23,M23,#REF!,P23,Y23,S23,V23,AB23,#REF!,#REF!)</f>
        <v>#REF!</v>
      </c>
      <c r="AG23" s="115" t="e">
        <f>MAX(J23,M23,#REF!,P23,S23,Y23,V23,AB23,#REF!,#REF!)</f>
        <v>#REF!</v>
      </c>
      <c r="AH23" s="114"/>
      <c r="AI23" s="139" t="e">
        <f t="shared" si="10"/>
        <v>#REF!</v>
      </c>
      <c r="AJ23" s="44">
        <v>0</v>
      </c>
    </row>
    <row r="24" spans="1:36" ht="13.5" hidden="1" outlineLevel="1" thickBot="1">
      <c r="A24" s="57" t="s">
        <v>116</v>
      </c>
      <c r="B24" s="58"/>
      <c r="C24" s="58"/>
      <c r="D24" s="91"/>
      <c r="E24" s="72">
        <f>SUMIF(E28:E49,"&gt;0")/COUNTIF(E28:E49,"&gt;0")</f>
        <v>7479.4444444444443</v>
      </c>
      <c r="F24" s="72"/>
      <c r="G24" s="91"/>
      <c r="H24" s="72"/>
      <c r="I24" s="91"/>
      <c r="J24" s="72">
        <f>SUMIF(J28:J49,"&gt;0")/COUNTIF(J28:J49,"&gt;0")</f>
        <v>7481.4736842105267</v>
      </c>
      <c r="K24" s="72"/>
      <c r="L24" s="91"/>
      <c r="M24" s="72"/>
      <c r="N24" s="72"/>
      <c r="O24" s="91"/>
      <c r="P24" s="72"/>
      <c r="Q24" s="72"/>
      <c r="R24" s="91"/>
      <c r="S24" s="72">
        <f>SUMIF(S28:S49,"&gt;0")/COUNTIF(S28:S49,"&gt;0")</f>
        <v>7677.45</v>
      </c>
      <c r="T24" s="72"/>
      <c r="U24" s="91"/>
      <c r="V24" s="72"/>
      <c r="W24" s="72"/>
      <c r="X24" s="91"/>
      <c r="Y24" s="72"/>
      <c r="Z24" s="72"/>
      <c r="AA24" s="91"/>
      <c r="AB24" s="72">
        <f>SUMIF(AB28:AB49,"&gt;0")/COUNTIF(AB28:AB49,"&gt;0")</f>
        <v>7782.4409999999998</v>
      </c>
      <c r="AC24" s="72"/>
      <c r="AD24" s="149">
        <f>COUNT(D24,G24,I24,L24,O24,R24,U24,X24,AA24,#REF!,#REF!)</f>
        <v>0</v>
      </c>
      <c r="AE24" s="47" t="e">
        <f>MIN(J24,M24,#REF!,P24,S24,V24,AB24,#REF!,Y24,#REF!)</f>
        <v>#REF!</v>
      </c>
      <c r="AF24" s="47" t="e">
        <f>AVERAGE(J24,M24,#REF!,P24,Y24,S24,V24,AB24,#REF!,#REF!)</f>
        <v>#REF!</v>
      </c>
      <c r="AG24" s="47" t="e">
        <f>MAX(J24,M24,#REF!,P24,S24,Y24,V24,AB24,#REF!,#REF!)</f>
        <v>#REF!</v>
      </c>
      <c r="AH24" s="47">
        <f>SUMIF(AH28:AH49,"&gt;0")/COUNTIF(AH28:AH49,"&gt;0")</f>
        <v>7477</v>
      </c>
      <c r="AI24" s="47"/>
      <c r="AJ24" s="47">
        <v>0</v>
      </c>
    </row>
    <row r="25" spans="1:36" ht="13.5" hidden="1" outlineLevel="1" thickBot="1">
      <c r="A25" s="57" t="s">
        <v>155</v>
      </c>
      <c r="B25" s="58"/>
      <c r="C25" s="58"/>
      <c r="D25" s="91"/>
      <c r="E25" s="72">
        <f>SUMIF(E28:E35,"&gt;0")/COUNTIF(E28:E35,"&gt;0")</f>
        <v>7333.333333333333</v>
      </c>
      <c r="F25" s="72"/>
      <c r="G25" s="91"/>
      <c r="H25" s="72"/>
      <c r="I25" s="91"/>
      <c r="J25" s="72">
        <f>SUMIF(J28:J35,"&gt;0")/COUNTIF(J28:J35,"&gt;0")</f>
        <v>7332.0333333333328</v>
      </c>
      <c r="K25" s="72"/>
      <c r="L25" s="91"/>
      <c r="M25" s="72"/>
      <c r="N25" s="72"/>
      <c r="O25" s="91"/>
      <c r="P25" s="72"/>
      <c r="Q25" s="72"/>
      <c r="R25" s="91"/>
      <c r="S25" s="72">
        <f>SUMIF(S28:S35,"&gt;0")/COUNTIF(S28:S35,"&gt;0")</f>
        <v>7662.5999999999995</v>
      </c>
      <c r="T25" s="72"/>
      <c r="U25" s="91"/>
      <c r="V25" s="72"/>
      <c r="W25" s="72"/>
      <c r="X25" s="91"/>
      <c r="Y25" s="72"/>
      <c r="Z25" s="72"/>
      <c r="AA25" s="91"/>
      <c r="AB25" s="72">
        <f>SUMIF(AB28:AB35,"&gt;0")/COUNTIF(AB28:AB35,"&gt;0")</f>
        <v>7782.4409999999998</v>
      </c>
      <c r="AC25" s="72"/>
      <c r="AD25" s="149">
        <f>COUNT(D25,G25,I25,L25,O25,R25,U25,X25,AA25,#REF!,#REF!)</f>
        <v>0</v>
      </c>
      <c r="AE25" s="47" t="e">
        <f>MIN(J25,M25,#REF!,P25,S25,V25,AB25,#REF!,Y25,#REF!)</f>
        <v>#REF!</v>
      </c>
      <c r="AF25" s="47" t="e">
        <f>AVERAGE(J25,M25,#REF!,P25,Y25,S25,V25,AB25,#REF!,#REF!)</f>
        <v>#REF!</v>
      </c>
      <c r="AG25" s="47" t="e">
        <f>MAX(J25,M25,#REF!,P25,S25,Y25,V25,AB25,#REF!,#REF!)</f>
        <v>#REF!</v>
      </c>
      <c r="AH25" s="47">
        <f>SUMIF(AH28:AH35,"&gt;0")/COUNTIF(AH28:AH35,"&gt;0")</f>
        <v>7410</v>
      </c>
      <c r="AI25" s="47"/>
      <c r="AJ25" s="47">
        <v>0</v>
      </c>
    </row>
    <row r="26" spans="1:36" ht="13.5" hidden="1" outlineLevel="1" thickBot="1">
      <c r="A26" s="57" t="s">
        <v>156</v>
      </c>
      <c r="B26" s="58"/>
      <c r="C26" s="58"/>
      <c r="D26" s="91"/>
      <c r="E26" s="72">
        <f>SUMIF(E36:E43,"&gt;0")/COUNTIF(E36:E43,"&gt;0")</f>
        <v>7334.2857142857147</v>
      </c>
      <c r="F26" s="72"/>
      <c r="G26" s="91"/>
      <c r="H26" s="72"/>
      <c r="I26" s="91"/>
      <c r="J26" s="72">
        <f>SUMIF(J36:J43,"&gt;0")/COUNTIF(J36:J43,"&gt;0")</f>
        <v>7364.5749999999998</v>
      </c>
      <c r="K26" s="72"/>
      <c r="L26" s="91"/>
      <c r="M26" s="72"/>
      <c r="N26" s="72"/>
      <c r="O26" s="91"/>
      <c r="P26" s="72"/>
      <c r="Q26" s="72"/>
      <c r="R26" s="91"/>
      <c r="S26" s="72">
        <f>SUMIF(S36:S43,"&gt;0")/COUNTIF(S36:S43,"&gt;0")</f>
        <v>7722</v>
      </c>
      <c r="T26" s="72"/>
      <c r="U26" s="91"/>
      <c r="V26" s="72"/>
      <c r="W26" s="72"/>
      <c r="X26" s="91"/>
      <c r="Y26" s="72"/>
      <c r="Z26" s="72"/>
      <c r="AA26" s="91"/>
      <c r="AB26" s="72" t="e">
        <f>SUMIF(AB36:AB43,"&gt;0")/COUNTIF(AB36:AB43,"&gt;0")</f>
        <v>#DIV/0!</v>
      </c>
      <c r="AC26" s="72"/>
      <c r="AD26" s="149">
        <f>COUNT(D26,G26,I26,L26,O26,R26,U26,X26,AA26,#REF!,#REF!)</f>
        <v>0</v>
      </c>
      <c r="AE26" s="47" t="e">
        <f>MIN(J26,M26,#REF!,P26,S26,V26,AB26,#REF!,Y26,#REF!)</f>
        <v>#REF!</v>
      </c>
      <c r="AF26" s="47" t="e">
        <f>AVERAGE(J26,M26,#REF!,P26,Y26,S26,V26,AB26,#REF!,#REF!)</f>
        <v>#REF!</v>
      </c>
      <c r="AG26" s="47" t="e">
        <f>MAX(J26,M26,#REF!,P26,S26,Y26,V26,AB26,#REF!,#REF!)</f>
        <v>#REF!</v>
      </c>
      <c r="AH26" s="47">
        <f>SUMIF(AH36:AH43,"&gt;0")/COUNTIF(AH36:AH43,"&gt;0")</f>
        <v>7407.5</v>
      </c>
      <c r="AI26" s="47"/>
      <c r="AJ26" s="47">
        <v>0</v>
      </c>
    </row>
    <row r="27" spans="1:36" ht="13.5" hidden="1" outlineLevel="1" thickBot="1">
      <c r="A27" s="29" t="s">
        <v>157</v>
      </c>
      <c r="B27" s="35"/>
      <c r="C27" s="35"/>
      <c r="D27" s="187"/>
      <c r="E27" s="73">
        <f>SUMIF(E44:E49,"&gt;0")/COUNTIF(E44:E49,"&gt;0")</f>
        <v>7858</v>
      </c>
      <c r="F27" s="73"/>
      <c r="G27" s="187"/>
      <c r="H27" s="73"/>
      <c r="I27" s="187"/>
      <c r="J27" s="73">
        <f>SUMIF(J44:J49,"&gt;0")/COUNTIF(J44:J49,"&gt;0")</f>
        <v>7847.8399999999992</v>
      </c>
      <c r="K27" s="73"/>
      <c r="L27" s="187"/>
      <c r="M27" s="73"/>
      <c r="N27" s="73"/>
      <c r="O27" s="187"/>
      <c r="P27" s="73"/>
      <c r="Q27" s="73"/>
      <c r="R27" s="187"/>
      <c r="S27" s="73"/>
      <c r="T27" s="73"/>
      <c r="U27" s="187"/>
      <c r="V27" s="73"/>
      <c r="W27" s="73"/>
      <c r="X27" s="187"/>
      <c r="Y27" s="73"/>
      <c r="Z27" s="73"/>
      <c r="AA27" s="187"/>
      <c r="AB27" s="73" t="e">
        <f>SUMIF(AB44:AB49,"&gt;0")/COUNTIF(AB44:AB49,"&gt;0")</f>
        <v>#DIV/0!</v>
      </c>
      <c r="AC27" s="73"/>
      <c r="AD27" s="150">
        <f>COUNT(D27,G27,I27,L27,O27,R27,U27,X27,AA27,#REF!,#REF!)</f>
        <v>0</v>
      </c>
      <c r="AE27" s="113" t="e">
        <f>MIN(J27,M27,#REF!,P27,S27,V27,AB27,#REF!,Y27,#REF!)</f>
        <v>#REF!</v>
      </c>
      <c r="AF27" s="113" t="e">
        <f>AVERAGE(J27,M27,#REF!,P27,Y27,S27,V27,AB27,#REF!,#REF!)</f>
        <v>#REF!</v>
      </c>
      <c r="AG27" s="113" t="e">
        <f>MAX(J27,M27,#REF!,P27,S27,Y27,V27,AB27,#REF!,#REF!)</f>
        <v>#REF!</v>
      </c>
      <c r="AH27" s="113">
        <f>SUMIF(AH44:AH49,"&gt;0")/COUNTIF(AH44:AH49,"&gt;0")</f>
        <v>7750</v>
      </c>
      <c r="AI27" s="113"/>
      <c r="AJ27" s="113">
        <v>0</v>
      </c>
    </row>
    <row r="28" spans="1:36" collapsed="1">
      <c r="A28" s="10" t="s">
        <v>123</v>
      </c>
      <c r="B28" s="4" t="s">
        <v>112</v>
      </c>
      <c r="C28" s="34" t="s">
        <v>58</v>
      </c>
      <c r="D28" s="85">
        <v>7540</v>
      </c>
      <c r="E28" s="63">
        <f>D28-100</f>
        <v>7440</v>
      </c>
      <c r="F28" s="129">
        <f t="shared" ref="F28:F50" si="12">E28-$AH28</f>
        <v>-310</v>
      </c>
      <c r="G28" s="85"/>
      <c r="H28" s="101">
        <f t="shared" ref="H28:H50" si="13">G28-$AH28</f>
        <v>-7750</v>
      </c>
      <c r="I28" s="85">
        <v>7450</v>
      </c>
      <c r="J28" s="63">
        <f t="shared" ref="J28:J49" si="14">I28-(I28*J$1/100)</f>
        <v>7301</v>
      </c>
      <c r="K28" s="129">
        <f t="shared" ref="K28:K50" si="15">J28-$AH28</f>
        <v>-449</v>
      </c>
      <c r="L28" s="85"/>
      <c r="M28" s="63"/>
      <c r="N28" s="129">
        <f t="shared" ref="N28:N50" si="16">M28-$AH28</f>
        <v>-7750</v>
      </c>
      <c r="O28" s="85"/>
      <c r="P28" s="63"/>
      <c r="Q28" s="129">
        <f t="shared" ref="Q28:Q50" si="17">P28-$AH28</f>
        <v>-7750</v>
      </c>
      <c r="R28" s="85"/>
      <c r="S28" s="63"/>
      <c r="T28" s="129">
        <f t="shared" ref="T28:T50" si="18">S28-$AH28</f>
        <v>-7750</v>
      </c>
      <c r="U28" s="85"/>
      <c r="V28" s="63"/>
      <c r="W28" s="129">
        <f t="shared" ref="W28:W50" si="19">V28-$AH28</f>
        <v>-7750</v>
      </c>
      <c r="X28" s="85"/>
      <c r="Y28" s="63"/>
      <c r="Z28" s="129">
        <f t="shared" ref="Z28:Z50" si="20">Y28-$AH28</f>
        <v>-7750</v>
      </c>
      <c r="AA28" s="85"/>
      <c r="AB28" s="63">
        <f>AA28-(AA28*1.1/100)</f>
        <v>0</v>
      </c>
      <c r="AC28" s="129">
        <f t="shared" ref="AC28:AC50" si="21">AB28-$AH28</f>
        <v>-7750</v>
      </c>
      <c r="AD28" s="147">
        <f>COUNT(D28,G28,I28,L28,O28,R28,U28,X28,AA28,#REF!,#REF!,#REF!)</f>
        <v>2</v>
      </c>
      <c r="AE28" s="108" t="e">
        <f>MIN(J28,M28,#REF!,P28,S28,V28,AB28,#REF!,Y28,#REF!,#REF!)</f>
        <v>#REF!</v>
      </c>
      <c r="AF28" s="108" t="e">
        <f>AVERAGE(J28,M28,#REF!,P28,Y28,S28,V28,AB28,#REF!,#REF!,#REF!)</f>
        <v>#REF!</v>
      </c>
      <c r="AG28" s="108" t="e">
        <f>MAX(J28,M28,#REF!,P28,S28,Y28,V28,AB28,#REF!,#REF!,#REF!)</f>
        <v>#REF!</v>
      </c>
      <c r="AH28" s="125">
        <v>7750</v>
      </c>
      <c r="AI28" s="136" t="e">
        <f t="shared" ref="AI28:AI91" si="22">AH28-AF28</f>
        <v>#REF!</v>
      </c>
      <c r="AJ28" s="124">
        <v>0</v>
      </c>
    </row>
    <row r="29" spans="1:36">
      <c r="A29" s="50"/>
      <c r="B29" s="4" t="s">
        <v>146</v>
      </c>
      <c r="C29" s="34" t="s">
        <v>58</v>
      </c>
      <c r="D29" s="85">
        <v>7440</v>
      </c>
      <c r="E29" s="63"/>
      <c r="F29" s="101">
        <f t="shared" si="12"/>
        <v>-7350</v>
      </c>
      <c r="G29" s="85"/>
      <c r="H29" s="101">
        <f t="shared" si="13"/>
        <v>-7350</v>
      </c>
      <c r="I29" s="85"/>
      <c r="J29" s="63"/>
      <c r="K29" s="101">
        <f t="shared" si="15"/>
        <v>-7350</v>
      </c>
      <c r="L29" s="85"/>
      <c r="M29" s="63"/>
      <c r="N29" s="101">
        <f t="shared" si="16"/>
        <v>-7350</v>
      </c>
      <c r="O29" s="85"/>
      <c r="P29" s="63"/>
      <c r="Q29" s="101">
        <f t="shared" si="17"/>
        <v>-7350</v>
      </c>
      <c r="R29" s="85">
        <v>7920</v>
      </c>
      <c r="S29" s="63"/>
      <c r="T29" s="101">
        <f t="shared" si="18"/>
        <v>-7350</v>
      </c>
      <c r="U29" s="85"/>
      <c r="V29" s="63"/>
      <c r="W29" s="101">
        <f t="shared" si="19"/>
        <v>-7350</v>
      </c>
      <c r="X29" s="85"/>
      <c r="Y29" s="63"/>
      <c r="Z29" s="101">
        <f t="shared" si="20"/>
        <v>-7350</v>
      </c>
      <c r="AA29" s="85"/>
      <c r="AB29" s="63">
        <f t="shared" ref="AB29:AB43" si="23">AA29-(AA29*1.1/100)</f>
        <v>0</v>
      </c>
      <c r="AC29" s="101">
        <f t="shared" si="21"/>
        <v>-7350</v>
      </c>
      <c r="AD29" s="147">
        <f>COUNT(D29,G29,I29,L29,O29,R29,U29,X29,AA29,#REF!,#REF!,#REF!)</f>
        <v>2</v>
      </c>
      <c r="AE29" s="165" t="e">
        <f>MIN(J29,M29,#REF!,P29,S29,V29,AB29,#REF!,Y29,#REF!,#REF!)</f>
        <v>#REF!</v>
      </c>
      <c r="AF29" s="165" t="e">
        <f>AVERAGE(J29,M29,#REF!,P29,Y29,S29,V29,AB29,#REF!,#REF!,#REF!)</f>
        <v>#REF!</v>
      </c>
      <c r="AG29" s="165" t="e">
        <f>MAX(J29,M29,#REF!,P29,S29,Y29,V29,AB29,#REF!,#REF!,#REF!)</f>
        <v>#REF!</v>
      </c>
      <c r="AH29" s="109">
        <v>7350</v>
      </c>
      <c r="AI29" s="133" t="e">
        <f t="shared" si="22"/>
        <v>#REF!</v>
      </c>
      <c r="AJ29" s="27">
        <v>0</v>
      </c>
    </row>
    <row r="30" spans="1:36">
      <c r="A30" s="7"/>
      <c r="B30" s="4" t="s">
        <v>40</v>
      </c>
      <c r="C30" s="34" t="s">
        <v>58</v>
      </c>
      <c r="D30" s="85">
        <v>7440</v>
      </c>
      <c r="E30" s="63">
        <f>D30-100</f>
        <v>7340</v>
      </c>
      <c r="F30" s="129">
        <f t="shared" si="12"/>
        <v>-10</v>
      </c>
      <c r="G30" s="85"/>
      <c r="H30" s="101">
        <f t="shared" si="13"/>
        <v>-7350</v>
      </c>
      <c r="I30" s="85">
        <v>7530</v>
      </c>
      <c r="J30" s="63">
        <f t="shared" si="14"/>
        <v>7379.4</v>
      </c>
      <c r="K30" s="129">
        <f t="shared" si="15"/>
        <v>29.399999999999636</v>
      </c>
      <c r="L30" s="85"/>
      <c r="M30" s="63"/>
      <c r="N30" s="129">
        <f t="shared" si="16"/>
        <v>-7350</v>
      </c>
      <c r="O30" s="85"/>
      <c r="P30" s="63"/>
      <c r="Q30" s="129">
        <f t="shared" si="17"/>
        <v>-7350</v>
      </c>
      <c r="R30" s="85">
        <v>7920</v>
      </c>
      <c r="S30" s="63"/>
      <c r="T30" s="129">
        <f t="shared" si="18"/>
        <v>-7350</v>
      </c>
      <c r="U30" s="85"/>
      <c r="V30" s="63"/>
      <c r="W30" s="129">
        <f t="shared" si="19"/>
        <v>-7350</v>
      </c>
      <c r="X30" s="85"/>
      <c r="Y30" s="63"/>
      <c r="Z30" s="129">
        <f t="shared" si="20"/>
        <v>-7350</v>
      </c>
      <c r="AA30" s="85"/>
      <c r="AB30" s="63">
        <f t="shared" si="23"/>
        <v>0</v>
      </c>
      <c r="AC30" s="129">
        <f t="shared" si="21"/>
        <v>-7350</v>
      </c>
      <c r="AD30" s="147">
        <f>COUNT(D30,G30,I30,L30,O30,R30,U30,X30,AA30,#REF!,#REF!,#REF!)</f>
        <v>3</v>
      </c>
      <c r="AE30" s="109" t="e">
        <f>MIN(J30,M30,#REF!,P30,S30,V30,AB30,#REF!,Y30,#REF!,#REF!)</f>
        <v>#REF!</v>
      </c>
      <c r="AF30" s="109" t="e">
        <f>AVERAGE(J30,M30,#REF!,P30,Y30,S30,V30,AB30,#REF!,#REF!,#REF!)</f>
        <v>#REF!</v>
      </c>
      <c r="AG30" s="109" t="e">
        <f>MAX(J30,M30,#REF!,P30,S30,Y30,V30,AB30,#REF!,#REF!,#REF!)</f>
        <v>#REF!</v>
      </c>
      <c r="AH30" s="109">
        <v>7350</v>
      </c>
      <c r="AI30" s="133" t="e">
        <f t="shared" si="22"/>
        <v>#REF!</v>
      </c>
      <c r="AJ30" s="27">
        <v>0</v>
      </c>
    </row>
    <row r="31" spans="1:36">
      <c r="A31" s="7"/>
      <c r="B31" s="4" t="s">
        <v>136</v>
      </c>
      <c r="C31" s="34" t="s">
        <v>58</v>
      </c>
      <c r="D31" s="85">
        <v>7440</v>
      </c>
      <c r="E31" s="63">
        <f>D31-100</f>
        <v>7340</v>
      </c>
      <c r="F31" s="129">
        <f t="shared" si="12"/>
        <v>-10</v>
      </c>
      <c r="G31" s="85"/>
      <c r="H31" s="101">
        <f t="shared" si="13"/>
        <v>-7350</v>
      </c>
      <c r="I31" s="85">
        <v>7530</v>
      </c>
      <c r="J31" s="63">
        <f t="shared" si="14"/>
        <v>7379.4</v>
      </c>
      <c r="K31" s="129">
        <f t="shared" si="15"/>
        <v>29.399999999999636</v>
      </c>
      <c r="L31" s="85"/>
      <c r="M31" s="63"/>
      <c r="N31" s="129">
        <f t="shared" si="16"/>
        <v>-7350</v>
      </c>
      <c r="O31" s="85"/>
      <c r="P31" s="63"/>
      <c r="Q31" s="129">
        <f t="shared" si="17"/>
        <v>-7350</v>
      </c>
      <c r="R31" s="85"/>
      <c r="S31" s="63"/>
      <c r="T31" s="129">
        <f t="shared" si="18"/>
        <v>-7350</v>
      </c>
      <c r="U31" s="85"/>
      <c r="V31" s="63"/>
      <c r="W31" s="129">
        <f t="shared" si="19"/>
        <v>-7350</v>
      </c>
      <c r="X31" s="85"/>
      <c r="Y31" s="63"/>
      <c r="Z31" s="129">
        <f t="shared" si="20"/>
        <v>-7350</v>
      </c>
      <c r="AA31" s="85"/>
      <c r="AB31" s="63">
        <f t="shared" si="23"/>
        <v>0</v>
      </c>
      <c r="AC31" s="129">
        <f t="shared" si="21"/>
        <v>-7350</v>
      </c>
      <c r="AD31" s="147">
        <f>COUNT(D31,G31,I31,L31,O31,R31,U31,X31,AA31,#REF!,#REF!,#REF!)</f>
        <v>2</v>
      </c>
      <c r="AE31" s="109" t="e">
        <f>MIN(J31,M31,#REF!,P31,S31,V31,AB31,#REF!,Y31,#REF!,#REF!)</f>
        <v>#REF!</v>
      </c>
      <c r="AF31" s="109" t="e">
        <f>AVERAGE(J31,M31,#REF!,P31,Y31,S31,V31,AB31,#REF!,#REF!,#REF!)</f>
        <v>#REF!</v>
      </c>
      <c r="AG31" s="109" t="e">
        <f>MAX(J31,M31,#REF!,P31,S31,Y31,V31,AB31,#REF!,#REF!,#REF!)</f>
        <v>#REF!</v>
      </c>
      <c r="AH31" s="109">
        <v>7350</v>
      </c>
      <c r="AI31" s="133" t="e">
        <f t="shared" si="22"/>
        <v>#REF!</v>
      </c>
      <c r="AJ31" s="27">
        <v>0</v>
      </c>
    </row>
    <row r="32" spans="1:36">
      <c r="A32" s="7"/>
      <c r="B32" s="32" t="s">
        <v>114</v>
      </c>
      <c r="C32" s="34" t="s">
        <v>58</v>
      </c>
      <c r="D32" s="85">
        <v>7440</v>
      </c>
      <c r="E32" s="63">
        <f>D32-100</f>
        <v>7340</v>
      </c>
      <c r="F32" s="129">
        <f t="shared" si="12"/>
        <v>-10</v>
      </c>
      <c r="G32" s="85"/>
      <c r="H32" s="101">
        <f t="shared" si="13"/>
        <v>-7350</v>
      </c>
      <c r="I32" s="85">
        <v>7530</v>
      </c>
      <c r="J32" s="63">
        <f t="shared" si="14"/>
        <v>7379.4</v>
      </c>
      <c r="K32" s="129">
        <f t="shared" si="15"/>
        <v>29.399999999999636</v>
      </c>
      <c r="L32" s="85"/>
      <c r="M32" s="63"/>
      <c r="N32" s="129">
        <f t="shared" si="16"/>
        <v>-7350</v>
      </c>
      <c r="O32" s="85"/>
      <c r="P32" s="63"/>
      <c r="Q32" s="129">
        <f t="shared" si="17"/>
        <v>-7350</v>
      </c>
      <c r="R32" s="85">
        <v>7920</v>
      </c>
      <c r="S32" s="63">
        <f>R32-(R32*S$1/100)</f>
        <v>7840.8</v>
      </c>
      <c r="T32" s="129">
        <f t="shared" si="18"/>
        <v>490.80000000000018</v>
      </c>
      <c r="U32" s="85"/>
      <c r="V32" s="63"/>
      <c r="W32" s="129">
        <f t="shared" si="19"/>
        <v>-7350</v>
      </c>
      <c r="X32" s="85"/>
      <c r="Y32" s="63"/>
      <c r="Z32" s="129">
        <f t="shared" si="20"/>
        <v>-7350</v>
      </c>
      <c r="AA32" s="85"/>
      <c r="AB32" s="63">
        <f t="shared" si="23"/>
        <v>0</v>
      </c>
      <c r="AC32" s="129">
        <f t="shared" si="21"/>
        <v>-7350</v>
      </c>
      <c r="AD32" s="147">
        <f>COUNT(D32,G32,I32,L32,O32,R32,U32,X32,AA32,#REF!,#REF!,#REF!)</f>
        <v>3</v>
      </c>
      <c r="AE32" s="109" t="e">
        <f>MIN(J32,M32,#REF!,P32,S32,V32,AB32,#REF!,Y32,#REF!,#REF!)</f>
        <v>#REF!</v>
      </c>
      <c r="AF32" s="109" t="e">
        <f>AVERAGE(J32,M32,#REF!,P32,Y32,S32,V32,AB32,#REF!,#REF!,#REF!)</f>
        <v>#REF!</v>
      </c>
      <c r="AG32" s="109" t="e">
        <f>MAX(J32,M32,#REF!,P32,S32,Y32,V32,AB32,#REF!,#REF!,#REF!)</f>
        <v>#REF!</v>
      </c>
      <c r="AH32" s="109">
        <v>7350</v>
      </c>
      <c r="AI32" s="133" t="e">
        <f t="shared" si="22"/>
        <v>#REF!</v>
      </c>
      <c r="AJ32" s="27">
        <v>0</v>
      </c>
    </row>
    <row r="33" spans="1:37">
      <c r="A33" s="7"/>
      <c r="B33" s="4" t="s">
        <v>211</v>
      </c>
      <c r="C33" s="34" t="s">
        <v>58</v>
      </c>
      <c r="D33" s="85">
        <v>7370</v>
      </c>
      <c r="E33" s="63">
        <f>D33-100</f>
        <v>7270</v>
      </c>
      <c r="F33" s="86">
        <f t="shared" si="12"/>
        <v>-180</v>
      </c>
      <c r="G33" s="85"/>
      <c r="H33" s="101">
        <f t="shared" si="13"/>
        <v>-7450</v>
      </c>
      <c r="I33" s="85">
        <v>7500</v>
      </c>
      <c r="J33" s="63">
        <f t="shared" si="14"/>
        <v>7350</v>
      </c>
      <c r="K33" s="86">
        <f t="shared" si="15"/>
        <v>-100</v>
      </c>
      <c r="L33" s="85"/>
      <c r="M33" s="63"/>
      <c r="N33" s="86">
        <f t="shared" si="16"/>
        <v>-7450</v>
      </c>
      <c r="O33" s="85"/>
      <c r="P33" s="63"/>
      <c r="Q33" s="86">
        <f t="shared" si="17"/>
        <v>-7450</v>
      </c>
      <c r="R33" s="85">
        <v>7800</v>
      </c>
      <c r="S33" s="63">
        <f>R33-(R33*S$1/100)</f>
        <v>7722</v>
      </c>
      <c r="T33" s="86">
        <f t="shared" si="18"/>
        <v>272</v>
      </c>
      <c r="U33" s="85"/>
      <c r="V33" s="63"/>
      <c r="W33" s="86">
        <f t="shared" si="19"/>
        <v>-7450</v>
      </c>
      <c r="X33" s="85"/>
      <c r="Y33" s="63"/>
      <c r="Z33" s="86">
        <f t="shared" si="20"/>
        <v>-7450</v>
      </c>
      <c r="AA33" s="85"/>
      <c r="AB33" s="63">
        <f t="shared" si="23"/>
        <v>0</v>
      </c>
      <c r="AC33" s="86">
        <f t="shared" si="21"/>
        <v>-7450</v>
      </c>
      <c r="AD33" s="147">
        <f>COUNT(D33,G33,I33,L33,O33,R33,U33,X33,AA33,#REF!,#REF!,#REF!)</f>
        <v>3</v>
      </c>
      <c r="AE33" s="109" t="e">
        <f>MIN(J33,M33,#REF!,P33,S33,V33,AB33,#REF!,Y33,#REF!,#REF!)</f>
        <v>#REF!</v>
      </c>
      <c r="AF33" s="109" t="e">
        <f>AVERAGE(J33,M33,#REF!,P33,Y33,S33,V33,AB33,#REF!,#REF!,#REF!)</f>
        <v>#REF!</v>
      </c>
      <c r="AG33" s="109" t="e">
        <f>MAX(J33,M33,#REF!,P33,S33,Y33,V33,AB33,#REF!,#REF!,#REF!)</f>
        <v>#REF!</v>
      </c>
      <c r="AH33" s="109">
        <v>7450</v>
      </c>
      <c r="AI33" s="133" t="e">
        <f t="shared" si="22"/>
        <v>#REF!</v>
      </c>
      <c r="AJ33" s="27">
        <v>0</v>
      </c>
    </row>
    <row r="34" spans="1:37">
      <c r="B34" s="4" t="s">
        <v>113</v>
      </c>
      <c r="C34" s="34" t="s">
        <v>58</v>
      </c>
      <c r="D34" s="85">
        <v>7370</v>
      </c>
      <c r="E34" s="63">
        <f>D34-100</f>
        <v>7270</v>
      </c>
      <c r="F34" s="86">
        <f t="shared" si="12"/>
        <v>70</v>
      </c>
      <c r="G34" s="85"/>
      <c r="H34" s="101">
        <f t="shared" si="13"/>
        <v>-7200</v>
      </c>
      <c r="I34" s="85">
        <v>7350</v>
      </c>
      <c r="J34" s="63">
        <f t="shared" si="14"/>
        <v>7203</v>
      </c>
      <c r="K34" s="86">
        <f t="shared" si="15"/>
        <v>3</v>
      </c>
      <c r="L34" s="85"/>
      <c r="M34" s="63"/>
      <c r="N34" s="86">
        <f t="shared" si="16"/>
        <v>-7200</v>
      </c>
      <c r="O34" s="85"/>
      <c r="P34" s="63"/>
      <c r="Q34" s="86">
        <f t="shared" si="17"/>
        <v>-7200</v>
      </c>
      <c r="R34" s="85">
        <v>7500</v>
      </c>
      <c r="S34" s="63">
        <f>R34-(R34*S$1/100)</f>
        <v>7425</v>
      </c>
      <c r="T34" s="86">
        <f t="shared" si="18"/>
        <v>225</v>
      </c>
      <c r="U34" s="85"/>
      <c r="V34" s="63"/>
      <c r="W34" s="86">
        <f t="shared" si="19"/>
        <v>-7200</v>
      </c>
      <c r="X34" s="85"/>
      <c r="Y34" s="63"/>
      <c r="Z34" s="86">
        <f t="shared" si="20"/>
        <v>-7200</v>
      </c>
      <c r="AA34" s="85">
        <v>7869</v>
      </c>
      <c r="AB34" s="63">
        <f t="shared" si="23"/>
        <v>7782.4409999999998</v>
      </c>
      <c r="AC34" s="86">
        <f t="shared" si="21"/>
        <v>582.4409999999998</v>
      </c>
      <c r="AD34" s="147">
        <f>COUNT(D34,G34,I34,L34,O34,R34,U34,X34,AA34,#REF!,#REF!,#REF!)</f>
        <v>4</v>
      </c>
      <c r="AE34" s="109" t="e">
        <f>MIN(J34,M34,#REF!,P34,S34,V34,AB34,#REF!,Y34,#REF!,#REF!)</f>
        <v>#REF!</v>
      </c>
      <c r="AF34" s="109" t="e">
        <f>AVERAGE(J34,M34,#REF!,P34,Y34,S34,V34,AB34,#REF!,#REF!,#REF!)</f>
        <v>#REF!</v>
      </c>
      <c r="AG34" s="109" t="e">
        <f>MAX(J34,M34,#REF!,P34,S34,Y34,V34,AB34,#REF!,#REF!,#REF!)</f>
        <v>#REF!</v>
      </c>
      <c r="AH34" s="109">
        <v>7200</v>
      </c>
      <c r="AI34" s="133" t="e">
        <f t="shared" si="22"/>
        <v>#REF!</v>
      </c>
      <c r="AJ34" s="27">
        <v>0</v>
      </c>
    </row>
    <row r="35" spans="1:37">
      <c r="A35" s="54"/>
      <c r="B35" s="52" t="s">
        <v>10</v>
      </c>
      <c r="C35" s="56" t="s">
        <v>58</v>
      </c>
      <c r="D35" s="89"/>
      <c r="E35" s="68"/>
      <c r="F35" s="103">
        <f t="shared" si="12"/>
        <v>-7480</v>
      </c>
      <c r="G35" s="89"/>
      <c r="H35" s="103">
        <f t="shared" si="13"/>
        <v>-7480</v>
      </c>
      <c r="I35" s="89"/>
      <c r="J35" s="68"/>
      <c r="K35" s="103">
        <f t="shared" si="15"/>
        <v>-7480</v>
      </c>
      <c r="L35" s="89"/>
      <c r="M35" s="68"/>
      <c r="N35" s="103">
        <f t="shared" si="16"/>
        <v>-7480</v>
      </c>
      <c r="O35" s="89"/>
      <c r="P35" s="68"/>
      <c r="Q35" s="103">
        <f t="shared" si="17"/>
        <v>-7480</v>
      </c>
      <c r="R35" s="89"/>
      <c r="S35" s="68"/>
      <c r="T35" s="103">
        <f t="shared" si="18"/>
        <v>-7480</v>
      </c>
      <c r="U35" s="89"/>
      <c r="V35" s="68"/>
      <c r="W35" s="103">
        <f t="shared" si="19"/>
        <v>-7480</v>
      </c>
      <c r="X35" s="89"/>
      <c r="Y35" s="68"/>
      <c r="Z35" s="103">
        <f t="shared" si="20"/>
        <v>-7480</v>
      </c>
      <c r="AA35" s="89"/>
      <c r="AB35" s="68">
        <f t="shared" si="23"/>
        <v>0</v>
      </c>
      <c r="AC35" s="103">
        <f t="shared" si="21"/>
        <v>-7480</v>
      </c>
      <c r="AD35" s="147">
        <f>COUNT(D35,G35,I35,L35,O35,R35,U35,X35,AA35,#REF!,#REF!,#REF!)</f>
        <v>0</v>
      </c>
      <c r="AE35" s="166" t="e">
        <f>MIN(J35,M35,#REF!,P35,S35,V35,AB35,#REF!,Y35,#REF!,#REF!)</f>
        <v>#REF!</v>
      </c>
      <c r="AF35" s="166" t="e">
        <f>AVERAGE(J35,M35,#REF!,P35,Y35,S35,V35,AB35,#REF!,#REF!,#REF!)</f>
        <v>#REF!</v>
      </c>
      <c r="AG35" s="166" t="e">
        <f>MAX(J35,M35,#REF!,P35,S35,Y35,V35,AB35,#REF!,#REF!,#REF!)</f>
        <v>#REF!</v>
      </c>
      <c r="AH35" s="117">
        <v>7480</v>
      </c>
      <c r="AI35" s="140" t="e">
        <f t="shared" si="22"/>
        <v>#REF!</v>
      </c>
      <c r="AJ35" s="119">
        <v>0</v>
      </c>
    </row>
    <row r="36" spans="1:37">
      <c r="A36" s="7"/>
      <c r="B36" s="4" t="s">
        <v>112</v>
      </c>
      <c r="C36" s="34" t="s">
        <v>59</v>
      </c>
      <c r="D36" s="85">
        <v>7540</v>
      </c>
      <c r="E36" s="63">
        <f>D36-100</f>
        <v>7440</v>
      </c>
      <c r="F36" s="129">
        <f t="shared" si="12"/>
        <v>-540</v>
      </c>
      <c r="G36" s="85"/>
      <c r="H36" s="101">
        <f t="shared" si="13"/>
        <v>-7980</v>
      </c>
      <c r="I36" s="85">
        <v>7450</v>
      </c>
      <c r="J36" s="63">
        <f t="shared" si="14"/>
        <v>7301</v>
      </c>
      <c r="K36" s="129">
        <f t="shared" si="15"/>
        <v>-679</v>
      </c>
      <c r="L36" s="85"/>
      <c r="M36" s="63"/>
      <c r="N36" s="129">
        <f t="shared" si="16"/>
        <v>-7980</v>
      </c>
      <c r="O36" s="85"/>
      <c r="P36" s="63"/>
      <c r="Q36" s="129">
        <f t="shared" si="17"/>
        <v>-7980</v>
      </c>
      <c r="R36" s="85"/>
      <c r="S36" s="63"/>
      <c r="T36" s="129">
        <f t="shared" si="18"/>
        <v>-7980</v>
      </c>
      <c r="U36" s="85"/>
      <c r="V36" s="63"/>
      <c r="W36" s="129">
        <f t="shared" si="19"/>
        <v>-7980</v>
      </c>
      <c r="X36" s="85"/>
      <c r="Y36" s="63"/>
      <c r="Z36" s="129">
        <f t="shared" si="20"/>
        <v>-7980</v>
      </c>
      <c r="AA36" s="85"/>
      <c r="AB36" s="63">
        <f t="shared" si="23"/>
        <v>0</v>
      </c>
      <c r="AC36" s="129">
        <f t="shared" si="21"/>
        <v>-7980</v>
      </c>
      <c r="AD36" s="147">
        <f>COUNT(D36,G36,I36,L36,O36,R36,U36,X36,AA36,#REF!,#REF!)</f>
        <v>2</v>
      </c>
      <c r="AE36" s="109" t="e">
        <f>MIN(J36,M36,#REF!,P36,S36,V36,AB36,#REF!,Y36,#REF!)</f>
        <v>#REF!</v>
      </c>
      <c r="AF36" s="109" t="e">
        <f>AVERAGE(J36,M36,#REF!,P36,Y36,S36,V36,AB36,#REF!,#REF!)</f>
        <v>#REF!</v>
      </c>
      <c r="AG36" s="109" t="e">
        <f>MAX(J36,M36,#REF!,P36,S36,Y36,V36,AB36,#REF!,#REF!)</f>
        <v>#REF!</v>
      </c>
      <c r="AH36" s="109">
        <v>7980</v>
      </c>
      <c r="AI36" s="133" t="e">
        <f t="shared" si="22"/>
        <v>#REF!</v>
      </c>
      <c r="AJ36" s="27">
        <v>0</v>
      </c>
    </row>
    <row r="37" spans="1:37">
      <c r="A37" s="50"/>
      <c r="B37" s="4" t="s">
        <v>146</v>
      </c>
      <c r="C37" s="34" t="s">
        <v>59</v>
      </c>
      <c r="D37" s="85">
        <v>7440</v>
      </c>
      <c r="E37" s="63">
        <f t="shared" ref="E37:E42" si="24">D37-100</f>
        <v>7340</v>
      </c>
      <c r="F37" s="129">
        <f t="shared" si="12"/>
        <v>-10</v>
      </c>
      <c r="G37" s="85"/>
      <c r="H37" s="101">
        <f t="shared" si="13"/>
        <v>-7350</v>
      </c>
      <c r="I37" s="85">
        <v>7530</v>
      </c>
      <c r="J37" s="63">
        <f t="shared" si="14"/>
        <v>7379.4</v>
      </c>
      <c r="K37" s="129">
        <f t="shared" si="15"/>
        <v>29.399999999999636</v>
      </c>
      <c r="L37" s="85"/>
      <c r="M37" s="63"/>
      <c r="N37" s="129">
        <f t="shared" si="16"/>
        <v>-7350</v>
      </c>
      <c r="O37" s="85"/>
      <c r="P37" s="63"/>
      <c r="Q37" s="129">
        <f t="shared" si="17"/>
        <v>-7350</v>
      </c>
      <c r="R37" s="85">
        <v>7920</v>
      </c>
      <c r="S37" s="63"/>
      <c r="T37" s="129">
        <f t="shared" si="18"/>
        <v>-7350</v>
      </c>
      <c r="U37" s="85"/>
      <c r="V37" s="63"/>
      <c r="W37" s="129">
        <f t="shared" si="19"/>
        <v>-7350</v>
      </c>
      <c r="X37" s="85"/>
      <c r="Y37" s="63"/>
      <c r="Z37" s="129">
        <f t="shared" si="20"/>
        <v>-7350</v>
      </c>
      <c r="AA37" s="85"/>
      <c r="AB37" s="63">
        <f t="shared" si="23"/>
        <v>0</v>
      </c>
      <c r="AC37" s="129">
        <f t="shared" si="21"/>
        <v>-7350</v>
      </c>
      <c r="AD37" s="147">
        <f>COUNT(D37,G37,I37,L37,O37,R37,U37,X37,AA37,#REF!,#REF!)</f>
        <v>3</v>
      </c>
      <c r="AE37" s="109" t="e">
        <f>MIN(J37,M37,#REF!,P37,S37,V37,AB37,#REF!,Y37,#REF!)</f>
        <v>#REF!</v>
      </c>
      <c r="AF37" s="109" t="e">
        <f>AVERAGE(J37,M37,#REF!,P37,Y37,S37,V37,AB37,#REF!,#REF!)</f>
        <v>#REF!</v>
      </c>
      <c r="AG37" s="109" t="e">
        <f>MAX(J37,M37,#REF!,P37,S37,Y37,V37,AB37,#REF!,#REF!)</f>
        <v>#REF!</v>
      </c>
      <c r="AH37" s="109">
        <v>7350</v>
      </c>
      <c r="AI37" s="133" t="e">
        <f t="shared" si="22"/>
        <v>#REF!</v>
      </c>
      <c r="AJ37" s="27">
        <v>0</v>
      </c>
    </row>
    <row r="38" spans="1:37">
      <c r="A38" s="7"/>
      <c r="B38" s="4" t="s">
        <v>40</v>
      </c>
      <c r="C38" s="34" t="s">
        <v>59</v>
      </c>
      <c r="D38" s="85">
        <v>7440</v>
      </c>
      <c r="E38" s="63">
        <f t="shared" si="24"/>
        <v>7340</v>
      </c>
      <c r="F38" s="129">
        <f t="shared" si="12"/>
        <v>-10</v>
      </c>
      <c r="G38" s="85"/>
      <c r="H38" s="86">
        <f t="shared" si="13"/>
        <v>-7350</v>
      </c>
      <c r="I38" s="85">
        <v>7530</v>
      </c>
      <c r="J38" s="63">
        <f t="shared" si="14"/>
        <v>7379.4</v>
      </c>
      <c r="K38" s="129">
        <f t="shared" si="15"/>
        <v>29.399999999999636</v>
      </c>
      <c r="L38" s="85"/>
      <c r="M38" s="63"/>
      <c r="N38" s="129">
        <f t="shared" si="16"/>
        <v>-7350</v>
      </c>
      <c r="O38" s="85"/>
      <c r="P38" s="63"/>
      <c r="Q38" s="129">
        <f t="shared" si="17"/>
        <v>-7350</v>
      </c>
      <c r="R38" s="85">
        <v>7920</v>
      </c>
      <c r="S38" s="63"/>
      <c r="T38" s="129">
        <f t="shared" si="18"/>
        <v>-7350</v>
      </c>
      <c r="U38" s="85"/>
      <c r="V38" s="63"/>
      <c r="W38" s="129">
        <f t="shared" si="19"/>
        <v>-7350</v>
      </c>
      <c r="X38" s="85"/>
      <c r="Y38" s="63"/>
      <c r="Z38" s="129">
        <f t="shared" si="20"/>
        <v>-7350</v>
      </c>
      <c r="AA38" s="85"/>
      <c r="AB38" s="63">
        <f t="shared" si="23"/>
        <v>0</v>
      </c>
      <c r="AC38" s="129">
        <f t="shared" si="21"/>
        <v>-7350</v>
      </c>
      <c r="AD38" s="147">
        <f>COUNT(D38,G38,I38,L38,O38,R38,U38,X38,AA38,#REF!,#REF!)</f>
        <v>3</v>
      </c>
      <c r="AE38" s="109" t="e">
        <f>MIN(J38,M38,#REF!,P38,S38,V38,AB38,#REF!,Y38,#REF!)</f>
        <v>#REF!</v>
      </c>
      <c r="AF38" s="109" t="e">
        <f>AVERAGE(J38,M38,#REF!,P38,Y38,S38,V38,AB38,#REF!,#REF!)</f>
        <v>#REF!</v>
      </c>
      <c r="AG38" s="109" t="e">
        <f>MAX(J38,M38,#REF!,P38,S38,Y38,V38,AB38,#REF!,#REF!)</f>
        <v>#REF!</v>
      </c>
      <c r="AH38" s="109">
        <v>7350</v>
      </c>
      <c r="AI38" s="133" t="e">
        <f t="shared" si="22"/>
        <v>#REF!</v>
      </c>
      <c r="AJ38" s="27">
        <v>0</v>
      </c>
    </row>
    <row r="39" spans="1:37">
      <c r="A39" s="7"/>
      <c r="B39" s="4" t="s">
        <v>136</v>
      </c>
      <c r="C39" s="34" t="s">
        <v>59</v>
      </c>
      <c r="D39" s="85">
        <v>7440</v>
      </c>
      <c r="E39" s="63">
        <f t="shared" si="24"/>
        <v>7340</v>
      </c>
      <c r="F39" s="129">
        <f t="shared" si="12"/>
        <v>-10</v>
      </c>
      <c r="G39" s="85"/>
      <c r="H39" s="86">
        <f t="shared" si="13"/>
        <v>-7350</v>
      </c>
      <c r="I39" s="85">
        <v>7530</v>
      </c>
      <c r="J39" s="63">
        <f t="shared" si="14"/>
        <v>7379.4</v>
      </c>
      <c r="K39" s="129">
        <f t="shared" si="15"/>
        <v>29.399999999999636</v>
      </c>
      <c r="L39" s="85"/>
      <c r="M39" s="63"/>
      <c r="N39" s="129">
        <f t="shared" si="16"/>
        <v>-7350</v>
      </c>
      <c r="O39" s="85"/>
      <c r="P39" s="63"/>
      <c r="Q39" s="129">
        <f t="shared" si="17"/>
        <v>-7350</v>
      </c>
      <c r="R39" s="85"/>
      <c r="S39" s="63"/>
      <c r="T39" s="129">
        <f t="shared" si="18"/>
        <v>-7350</v>
      </c>
      <c r="U39" s="85"/>
      <c r="V39" s="63"/>
      <c r="W39" s="129">
        <f t="shared" si="19"/>
        <v>-7350</v>
      </c>
      <c r="X39" s="85"/>
      <c r="Y39" s="63"/>
      <c r="Z39" s="129">
        <f t="shared" si="20"/>
        <v>-7350</v>
      </c>
      <c r="AA39" s="85"/>
      <c r="AB39" s="63">
        <f t="shared" si="23"/>
        <v>0</v>
      </c>
      <c r="AC39" s="129">
        <f t="shared" si="21"/>
        <v>-7350</v>
      </c>
      <c r="AD39" s="147">
        <f>COUNT(D39,G39,I39,L39,O39,R39,U39,X39,AA39,#REF!,#REF!)</f>
        <v>2</v>
      </c>
      <c r="AE39" s="109" t="e">
        <f>MIN(J39,M39,#REF!,P39,S39,V39,AB39,#REF!,Y39,#REF!)</f>
        <v>#REF!</v>
      </c>
      <c r="AF39" s="109" t="e">
        <f>AVERAGE(J39,M39,#REF!,P39,Y39,S39,V39,AB39,#REF!,#REF!)</f>
        <v>#REF!</v>
      </c>
      <c r="AG39" s="109" t="e">
        <f>MAX(J39,M39,#REF!,P39,S39,Y39,V39,AB39,#REF!,#REF!)</f>
        <v>#REF!</v>
      </c>
      <c r="AH39" s="109">
        <v>7350</v>
      </c>
      <c r="AI39" s="133" t="e">
        <f t="shared" si="22"/>
        <v>#REF!</v>
      </c>
      <c r="AJ39" s="27">
        <v>0</v>
      </c>
    </row>
    <row r="40" spans="1:37">
      <c r="A40" s="7"/>
      <c r="B40" s="32" t="s">
        <v>114</v>
      </c>
      <c r="C40" s="34" t="s">
        <v>59</v>
      </c>
      <c r="D40" s="85">
        <v>7440</v>
      </c>
      <c r="E40" s="63">
        <f t="shared" si="24"/>
        <v>7340</v>
      </c>
      <c r="F40" s="129">
        <f t="shared" si="12"/>
        <v>-10</v>
      </c>
      <c r="G40" s="85"/>
      <c r="H40" s="86">
        <f t="shared" si="13"/>
        <v>-7350</v>
      </c>
      <c r="I40" s="85">
        <v>7530</v>
      </c>
      <c r="J40" s="63">
        <f t="shared" si="14"/>
        <v>7379.4</v>
      </c>
      <c r="K40" s="129">
        <f t="shared" si="15"/>
        <v>29.399999999999636</v>
      </c>
      <c r="L40" s="85"/>
      <c r="M40" s="63"/>
      <c r="N40" s="129">
        <f t="shared" si="16"/>
        <v>-7350</v>
      </c>
      <c r="O40" s="85"/>
      <c r="P40" s="63"/>
      <c r="Q40" s="129">
        <f t="shared" si="17"/>
        <v>-7350</v>
      </c>
      <c r="R40" s="85">
        <v>7920</v>
      </c>
      <c r="S40" s="63"/>
      <c r="T40" s="129">
        <f t="shared" si="18"/>
        <v>-7350</v>
      </c>
      <c r="U40" s="85"/>
      <c r="V40" s="63"/>
      <c r="W40" s="129">
        <f t="shared" si="19"/>
        <v>-7350</v>
      </c>
      <c r="X40" s="85"/>
      <c r="Y40" s="63"/>
      <c r="Z40" s="129">
        <f t="shared" si="20"/>
        <v>-7350</v>
      </c>
      <c r="AA40" s="85"/>
      <c r="AB40" s="63">
        <f t="shared" si="23"/>
        <v>0</v>
      </c>
      <c r="AC40" s="129">
        <f t="shared" si="21"/>
        <v>-7350</v>
      </c>
      <c r="AD40" s="147">
        <f>COUNT(D40,G40,I40,L40,O40,R40,U40,X40,AA40,#REF!,#REF!)</f>
        <v>3</v>
      </c>
      <c r="AE40" s="109" t="e">
        <f>MIN(J40,M40,#REF!,P40,S40,V40,AB40,#REF!,Y40,#REF!)</f>
        <v>#REF!</v>
      </c>
      <c r="AF40" s="109" t="e">
        <f>AVERAGE(J40,M40,#REF!,P40,Y40,S40,V40,AB40,#REF!,#REF!)</f>
        <v>#REF!</v>
      </c>
      <c r="AG40" s="109" t="e">
        <f>MAX(J40,M40,#REF!,P40,S40,Y40,V40,AB40,#REF!,#REF!)</f>
        <v>#REF!</v>
      </c>
      <c r="AH40" s="109">
        <v>7350</v>
      </c>
      <c r="AI40" s="133" t="e">
        <f t="shared" si="22"/>
        <v>#REF!</v>
      </c>
      <c r="AJ40" s="27">
        <v>0</v>
      </c>
    </row>
    <row r="41" spans="1:37">
      <c r="A41" s="7"/>
      <c r="B41" s="4" t="s">
        <v>210</v>
      </c>
      <c r="C41" s="34" t="s">
        <v>59</v>
      </c>
      <c r="D41" s="85">
        <v>7370</v>
      </c>
      <c r="E41" s="63">
        <f t="shared" si="24"/>
        <v>7270</v>
      </c>
      <c r="F41" s="86">
        <f t="shared" si="12"/>
        <v>70</v>
      </c>
      <c r="G41" s="85"/>
      <c r="H41" s="101">
        <f t="shared" si="13"/>
        <v>-7200</v>
      </c>
      <c r="I41" s="85">
        <v>7450</v>
      </c>
      <c r="J41" s="63">
        <v>7300</v>
      </c>
      <c r="K41" s="86">
        <f t="shared" si="15"/>
        <v>100</v>
      </c>
      <c r="L41" s="85"/>
      <c r="M41" s="63"/>
      <c r="N41" s="86">
        <f t="shared" si="16"/>
        <v>-7200</v>
      </c>
      <c r="O41" s="85"/>
      <c r="P41" s="63"/>
      <c r="Q41" s="86">
        <f t="shared" si="17"/>
        <v>-7200</v>
      </c>
      <c r="R41" s="85"/>
      <c r="S41" s="63">
        <f>R41-(R41*S$1/100)</f>
        <v>0</v>
      </c>
      <c r="T41" s="86">
        <f t="shared" si="18"/>
        <v>-7200</v>
      </c>
      <c r="U41" s="85"/>
      <c r="V41" s="63"/>
      <c r="W41" s="86">
        <f t="shared" si="19"/>
        <v>-7200</v>
      </c>
      <c r="X41" s="85"/>
      <c r="Y41" s="63"/>
      <c r="Z41" s="86">
        <f t="shared" si="20"/>
        <v>-7200</v>
      </c>
      <c r="AA41" s="85"/>
      <c r="AB41" s="63">
        <f t="shared" si="23"/>
        <v>0</v>
      </c>
      <c r="AC41" s="86">
        <f t="shared" si="21"/>
        <v>-7200</v>
      </c>
      <c r="AD41" s="147">
        <f>COUNT(D41,G41,I41,L41,O41,R41,U41,X41,AA41,#REF!,#REF!)</f>
        <v>2</v>
      </c>
      <c r="AE41" s="109" t="e">
        <f>MIN(J41,M41,#REF!,P41,S41,V41,AB41,#REF!,Y41,#REF!)</f>
        <v>#REF!</v>
      </c>
      <c r="AF41" s="109" t="e">
        <f>AVERAGE(J41,M41,#REF!,P41,Y41,S41,V41,AB41,#REF!,#REF!)</f>
        <v>#REF!</v>
      </c>
      <c r="AG41" s="109" t="e">
        <f>MAX(J41,M41,#REF!,P41,S41,Y41,V41,AB41,#REF!,#REF!)</f>
        <v>#REF!</v>
      </c>
      <c r="AH41" s="109">
        <v>7200</v>
      </c>
      <c r="AI41" s="133" t="e">
        <f t="shared" si="22"/>
        <v>#REF!</v>
      </c>
      <c r="AJ41" s="27">
        <v>0</v>
      </c>
    </row>
    <row r="42" spans="1:37">
      <c r="A42" s="49"/>
      <c r="B42" s="4" t="s">
        <v>113</v>
      </c>
      <c r="C42" s="34" t="s">
        <v>59</v>
      </c>
      <c r="D42" s="85">
        <v>7370</v>
      </c>
      <c r="E42" s="63">
        <f t="shared" si="24"/>
        <v>7270</v>
      </c>
      <c r="F42" s="86">
        <f t="shared" si="12"/>
        <v>70</v>
      </c>
      <c r="G42" s="85"/>
      <c r="H42" s="101">
        <f t="shared" si="13"/>
        <v>-7200</v>
      </c>
      <c r="I42" s="85">
        <v>7350</v>
      </c>
      <c r="J42" s="63">
        <f t="shared" si="14"/>
        <v>7203</v>
      </c>
      <c r="K42" s="86">
        <f t="shared" si="15"/>
        <v>3</v>
      </c>
      <c r="L42" s="85"/>
      <c r="M42" s="63"/>
      <c r="N42" s="86">
        <f t="shared" si="16"/>
        <v>-7200</v>
      </c>
      <c r="O42" s="85"/>
      <c r="P42" s="63"/>
      <c r="Q42" s="86">
        <f t="shared" si="17"/>
        <v>-7200</v>
      </c>
      <c r="R42" s="85">
        <v>7800</v>
      </c>
      <c r="S42" s="63">
        <f>R42-(R42*S$1/100)</f>
        <v>7722</v>
      </c>
      <c r="T42" s="86">
        <f t="shared" si="18"/>
        <v>522</v>
      </c>
      <c r="U42" s="85"/>
      <c r="V42" s="63"/>
      <c r="W42" s="86">
        <f t="shared" si="19"/>
        <v>-7200</v>
      </c>
      <c r="X42" s="85"/>
      <c r="Y42" s="63"/>
      <c r="Z42" s="86">
        <f t="shared" si="20"/>
        <v>-7200</v>
      </c>
      <c r="AA42" s="85"/>
      <c r="AB42" s="63">
        <f t="shared" si="23"/>
        <v>0</v>
      </c>
      <c r="AC42" s="86">
        <f t="shared" si="21"/>
        <v>-7200</v>
      </c>
      <c r="AD42" s="147">
        <f>COUNT(D42,G42,I42,L42,O42,R42,U42,X42,AA42,#REF!,#REF!)</f>
        <v>3</v>
      </c>
      <c r="AE42" s="109" t="e">
        <f>MIN(J42,M42,#REF!,P42,S42,V42,AB42,#REF!,Y42,#REF!)</f>
        <v>#REF!</v>
      </c>
      <c r="AF42" s="109" t="e">
        <f>AVERAGE(J42,M42,#REF!,P42,Y42,S42,V42,AB42,#REF!,#REF!)</f>
        <v>#REF!</v>
      </c>
      <c r="AG42" s="109" t="e">
        <f>MAX(J42,M42,#REF!,P42,S42,Y42,V42,AB42,#REF!,#REF!)</f>
        <v>#REF!</v>
      </c>
      <c r="AH42" s="109">
        <v>7200</v>
      </c>
      <c r="AI42" s="133" t="e">
        <f t="shared" si="22"/>
        <v>#REF!</v>
      </c>
      <c r="AJ42" s="27">
        <v>0</v>
      </c>
    </row>
    <row r="43" spans="1:37">
      <c r="A43" s="54"/>
      <c r="B43" s="52" t="s">
        <v>10</v>
      </c>
      <c r="C43" s="56" t="s">
        <v>59</v>
      </c>
      <c r="D43" s="89"/>
      <c r="E43" s="68"/>
      <c r="F43" s="103">
        <f t="shared" si="12"/>
        <v>-7480</v>
      </c>
      <c r="G43" s="89"/>
      <c r="H43" s="103">
        <f t="shared" si="13"/>
        <v>-7480</v>
      </c>
      <c r="I43" s="89">
        <v>7750</v>
      </c>
      <c r="J43" s="68">
        <f t="shared" si="14"/>
        <v>7595</v>
      </c>
      <c r="K43" s="103">
        <f t="shared" si="15"/>
        <v>115</v>
      </c>
      <c r="L43" s="89"/>
      <c r="M43" s="68"/>
      <c r="N43" s="103">
        <f t="shared" si="16"/>
        <v>-7480</v>
      </c>
      <c r="O43" s="89"/>
      <c r="P43" s="68"/>
      <c r="Q43" s="103">
        <f t="shared" si="17"/>
        <v>-7480</v>
      </c>
      <c r="R43" s="89"/>
      <c r="S43" s="68"/>
      <c r="T43" s="103">
        <f t="shared" si="18"/>
        <v>-7480</v>
      </c>
      <c r="U43" s="89"/>
      <c r="V43" s="68"/>
      <c r="W43" s="103">
        <f t="shared" si="19"/>
        <v>-7480</v>
      </c>
      <c r="X43" s="89"/>
      <c r="Y43" s="68"/>
      <c r="Z43" s="103">
        <f t="shared" si="20"/>
        <v>-7480</v>
      </c>
      <c r="AA43" s="89"/>
      <c r="AB43" s="68">
        <f t="shared" si="23"/>
        <v>0</v>
      </c>
      <c r="AC43" s="103">
        <f t="shared" si="21"/>
        <v>-7480</v>
      </c>
      <c r="AD43" s="152">
        <f>COUNT(D43,G43,I43,L43,O43,R43,U43,X43,AA43,#REF!,#REF!)</f>
        <v>1</v>
      </c>
      <c r="AE43" s="166" t="e">
        <f>MIN(J43,M43,#REF!,P43,S43,V43,AB43,#REF!,Y43,#REF!)</f>
        <v>#REF!</v>
      </c>
      <c r="AF43" s="166" t="e">
        <f>AVERAGE(J43,M43,#REF!,P43,Y43,S43,V43,AB43,#REF!,#REF!)</f>
        <v>#REF!</v>
      </c>
      <c r="AG43" s="166" t="e">
        <f>MAX(J43,M43,#REF!,P43,S43,Y43,V43,AB43,#REF!,#REF!)</f>
        <v>#REF!</v>
      </c>
      <c r="AH43" s="117">
        <v>7480</v>
      </c>
      <c r="AI43" s="135" t="e">
        <f t="shared" si="22"/>
        <v>#REF!</v>
      </c>
      <c r="AJ43" s="119">
        <v>0</v>
      </c>
    </row>
    <row r="44" spans="1:37">
      <c r="A44" s="7"/>
      <c r="B44" s="4" t="s">
        <v>112</v>
      </c>
      <c r="C44" s="34" t="s">
        <v>60</v>
      </c>
      <c r="D44" s="85"/>
      <c r="E44" s="63"/>
      <c r="F44" s="101">
        <f t="shared" si="12"/>
        <v>0</v>
      </c>
      <c r="G44" s="85"/>
      <c r="H44" s="101">
        <f t="shared" si="13"/>
        <v>0</v>
      </c>
      <c r="I44" s="85">
        <v>7650</v>
      </c>
      <c r="J44" s="63">
        <f t="shared" si="14"/>
        <v>7497</v>
      </c>
      <c r="K44" s="101">
        <f t="shared" si="15"/>
        <v>7497</v>
      </c>
      <c r="L44" s="85"/>
      <c r="M44" s="63"/>
      <c r="N44" s="101">
        <f t="shared" si="16"/>
        <v>0</v>
      </c>
      <c r="O44" s="85"/>
      <c r="P44" s="63"/>
      <c r="Q44" s="101">
        <f t="shared" si="17"/>
        <v>0</v>
      </c>
      <c r="R44" s="85"/>
      <c r="S44" s="63"/>
      <c r="T44" s="101">
        <f t="shared" si="18"/>
        <v>0</v>
      </c>
      <c r="U44" s="85"/>
      <c r="V44" s="63"/>
      <c r="W44" s="101">
        <f t="shared" si="19"/>
        <v>0</v>
      </c>
      <c r="X44" s="85"/>
      <c r="Y44" s="63"/>
      <c r="Z44" s="101">
        <f t="shared" si="20"/>
        <v>0</v>
      </c>
      <c r="AA44" s="85"/>
      <c r="AB44" s="63">
        <f t="shared" ref="AB44:AB49" si="25">AA44-(AA44*1/100)</f>
        <v>0</v>
      </c>
      <c r="AC44" s="101">
        <f t="shared" si="21"/>
        <v>0</v>
      </c>
      <c r="AD44" s="147">
        <f>COUNT(D44,G44,I44,L44,O44,R44,U44,X44,AA44,#REF!,#REF!)</f>
        <v>1</v>
      </c>
      <c r="AE44" s="165" t="e">
        <f>MIN(J44,M44,#REF!,P44,S44,V44,AB44,#REF!,Y44,#REF!)</f>
        <v>#REF!</v>
      </c>
      <c r="AF44" s="165" t="e">
        <f>AVERAGE(J44,M44,#REF!,P44,Y44,S44,V44,AB44,#REF!,#REF!)</f>
        <v>#REF!</v>
      </c>
      <c r="AG44" s="165" t="e">
        <f>MAX(J44,M44,#REF!,P44,S44,Y44,V44,AB44,#REF!,#REF!)</f>
        <v>#REF!</v>
      </c>
      <c r="AH44" s="108"/>
      <c r="AI44" s="138" t="e">
        <f t="shared" si="22"/>
        <v>#REF!</v>
      </c>
      <c r="AJ44" s="27">
        <v>0</v>
      </c>
      <c r="AK44" s="34"/>
    </row>
    <row r="45" spans="1:37">
      <c r="A45" s="50"/>
      <c r="B45" s="4" t="s">
        <v>146</v>
      </c>
      <c r="C45" s="34" t="s">
        <v>60</v>
      </c>
      <c r="D45" s="85">
        <v>7970</v>
      </c>
      <c r="E45" s="63">
        <f>D45-100</f>
        <v>7870</v>
      </c>
      <c r="F45" s="101">
        <f t="shared" si="12"/>
        <v>7870</v>
      </c>
      <c r="G45" s="85"/>
      <c r="H45" s="101">
        <f t="shared" si="13"/>
        <v>0</v>
      </c>
      <c r="I45" s="85"/>
      <c r="J45" s="63"/>
      <c r="K45" s="101">
        <f t="shared" si="15"/>
        <v>0</v>
      </c>
      <c r="L45" s="85"/>
      <c r="M45" s="63"/>
      <c r="N45" s="101">
        <f t="shared" si="16"/>
        <v>0</v>
      </c>
      <c r="O45" s="85"/>
      <c r="P45" s="63"/>
      <c r="Q45" s="101">
        <f t="shared" si="17"/>
        <v>0</v>
      </c>
      <c r="R45" s="85"/>
      <c r="S45" s="63"/>
      <c r="T45" s="101">
        <f t="shared" si="18"/>
        <v>0</v>
      </c>
      <c r="U45" s="85"/>
      <c r="V45" s="63"/>
      <c r="W45" s="101">
        <f t="shared" si="19"/>
        <v>0</v>
      </c>
      <c r="X45" s="85"/>
      <c r="Y45" s="63"/>
      <c r="Z45" s="101">
        <f t="shared" si="20"/>
        <v>0</v>
      </c>
      <c r="AA45" s="85"/>
      <c r="AB45" s="63">
        <f t="shared" si="25"/>
        <v>0</v>
      </c>
      <c r="AC45" s="101">
        <f t="shared" si="21"/>
        <v>0</v>
      </c>
      <c r="AD45" s="147">
        <f>COUNT(D45,G45,I45,L45,O45,R45,U45,X45,AA45,#REF!,#REF!)</f>
        <v>1</v>
      </c>
      <c r="AE45" s="108" t="e">
        <f>MIN(J45,M45,#REF!,P45,S45,V45,AB45,#REF!,Y45,#REF!)</f>
        <v>#REF!</v>
      </c>
      <c r="AF45" s="108" t="e">
        <f>AVERAGE(J45,M45,#REF!,P45,Y45,S45,V45,AB45,#REF!,#REF!)</f>
        <v>#REF!</v>
      </c>
      <c r="AG45" s="108" t="e">
        <f>MAX(J45,M45,#REF!,P45,S45,Y45,V45,AB45,#REF!,#REF!)</f>
        <v>#REF!</v>
      </c>
      <c r="AH45" s="108"/>
      <c r="AI45" s="138" t="e">
        <f t="shared" si="22"/>
        <v>#REF!</v>
      </c>
      <c r="AJ45" s="27">
        <v>0</v>
      </c>
      <c r="AK45" s="34"/>
    </row>
    <row r="46" spans="1:37">
      <c r="A46" s="7"/>
      <c r="B46" s="4" t="s">
        <v>40</v>
      </c>
      <c r="C46" s="34" t="s">
        <v>60</v>
      </c>
      <c r="D46" s="85">
        <v>7970</v>
      </c>
      <c r="E46" s="63">
        <f>D46-100</f>
        <v>7870</v>
      </c>
      <c r="F46" s="129">
        <f t="shared" si="12"/>
        <v>70</v>
      </c>
      <c r="G46" s="85"/>
      <c r="H46" s="101">
        <f t="shared" si="13"/>
        <v>-7800</v>
      </c>
      <c r="I46" s="85">
        <v>8240</v>
      </c>
      <c r="J46" s="63">
        <f t="shared" si="14"/>
        <v>8075.2</v>
      </c>
      <c r="K46" s="129">
        <f t="shared" si="15"/>
        <v>275.19999999999982</v>
      </c>
      <c r="L46" s="85"/>
      <c r="M46" s="63"/>
      <c r="N46" s="129">
        <f t="shared" si="16"/>
        <v>-7800</v>
      </c>
      <c r="O46" s="85"/>
      <c r="P46" s="63"/>
      <c r="Q46" s="129">
        <f t="shared" si="17"/>
        <v>-7800</v>
      </c>
      <c r="R46" s="85"/>
      <c r="S46" s="63"/>
      <c r="T46" s="129">
        <f t="shared" si="18"/>
        <v>-7800</v>
      </c>
      <c r="U46" s="85"/>
      <c r="V46" s="63"/>
      <c r="W46" s="129">
        <f t="shared" si="19"/>
        <v>-7800</v>
      </c>
      <c r="X46" s="85"/>
      <c r="Y46" s="63"/>
      <c r="Z46" s="129">
        <f t="shared" si="20"/>
        <v>-7800</v>
      </c>
      <c r="AA46" s="85"/>
      <c r="AB46" s="63">
        <f t="shared" si="25"/>
        <v>0</v>
      </c>
      <c r="AC46" s="129">
        <f t="shared" si="21"/>
        <v>-7800</v>
      </c>
      <c r="AD46" s="147">
        <f>COUNT(D46,G46,I46,L46,O46,R46,U46,X46,AA46,#REF!,#REF!)</f>
        <v>2</v>
      </c>
      <c r="AE46" s="109" t="e">
        <f>MIN(J46,M46,#REF!,P46,S46,V46,AB46,#REF!,Y46,#REF!)</f>
        <v>#REF!</v>
      </c>
      <c r="AF46" s="109" t="e">
        <f>AVERAGE(J46,M46,#REF!,P46,Y46,S46,V46,AB46,#REF!,#REF!)</f>
        <v>#REF!</v>
      </c>
      <c r="AG46" s="109" t="e">
        <f>MAX(J46,M46,#REF!,P46,S46,Y46,V46,AB46,#REF!,#REF!)</f>
        <v>#REF!</v>
      </c>
      <c r="AH46" s="109">
        <v>7800</v>
      </c>
      <c r="AI46" s="133" t="e">
        <f t="shared" si="22"/>
        <v>#REF!</v>
      </c>
      <c r="AJ46" s="27">
        <v>0</v>
      </c>
      <c r="AK46" s="34"/>
    </row>
    <row r="47" spans="1:37">
      <c r="A47" s="7"/>
      <c r="B47" s="4" t="s">
        <v>136</v>
      </c>
      <c r="C47" s="34" t="s">
        <v>60</v>
      </c>
      <c r="D47" s="85">
        <v>7970</v>
      </c>
      <c r="E47" s="63">
        <f>D47-100</f>
        <v>7870</v>
      </c>
      <c r="F47" s="129">
        <f t="shared" si="12"/>
        <v>70</v>
      </c>
      <c r="G47" s="85"/>
      <c r="H47" s="101">
        <f t="shared" si="13"/>
        <v>-7800</v>
      </c>
      <c r="I47" s="85">
        <v>8150</v>
      </c>
      <c r="J47" s="63">
        <f t="shared" si="14"/>
        <v>7987</v>
      </c>
      <c r="K47" s="129">
        <f t="shared" si="15"/>
        <v>187</v>
      </c>
      <c r="L47" s="85"/>
      <c r="M47" s="63"/>
      <c r="N47" s="129">
        <f t="shared" si="16"/>
        <v>-7800</v>
      </c>
      <c r="O47" s="85"/>
      <c r="P47" s="63"/>
      <c r="Q47" s="129">
        <f t="shared" si="17"/>
        <v>-7800</v>
      </c>
      <c r="R47" s="85"/>
      <c r="S47" s="63"/>
      <c r="T47" s="129">
        <f t="shared" si="18"/>
        <v>-7800</v>
      </c>
      <c r="U47" s="85"/>
      <c r="V47" s="63"/>
      <c r="W47" s="129">
        <f t="shared" si="19"/>
        <v>-7800</v>
      </c>
      <c r="X47" s="85"/>
      <c r="Y47" s="63"/>
      <c r="Z47" s="129">
        <f t="shared" si="20"/>
        <v>-7800</v>
      </c>
      <c r="AA47" s="85"/>
      <c r="AB47" s="63">
        <f t="shared" si="25"/>
        <v>0</v>
      </c>
      <c r="AC47" s="129">
        <f t="shared" si="21"/>
        <v>-7800</v>
      </c>
      <c r="AD47" s="147">
        <f>COUNT(D47,G47,I47,L47,O47,R47,U47,X47,AA47,#REF!,#REF!)</f>
        <v>2</v>
      </c>
      <c r="AE47" s="109" t="e">
        <f>MIN(J47,M47,#REF!,P47,S47,V47,AB47,#REF!,Y47,#REF!)</f>
        <v>#REF!</v>
      </c>
      <c r="AF47" s="109" t="e">
        <f>AVERAGE(J47,M47,#REF!,P47,Y47,S47,V47,AB47,#REF!,#REF!)</f>
        <v>#REF!</v>
      </c>
      <c r="AG47" s="109" t="e">
        <f>MAX(J47,M47,#REF!,P47,S47,Y47,V47,AB47,#REF!,#REF!)</f>
        <v>#REF!</v>
      </c>
      <c r="AH47" s="109">
        <v>7800</v>
      </c>
      <c r="AI47" s="133" t="e">
        <f t="shared" si="22"/>
        <v>#REF!</v>
      </c>
      <c r="AJ47" s="27">
        <v>0</v>
      </c>
      <c r="AK47" s="34"/>
    </row>
    <row r="48" spans="1:37">
      <c r="A48" s="7"/>
      <c r="B48" s="32" t="s">
        <v>114</v>
      </c>
      <c r="C48" s="34" t="s">
        <v>60</v>
      </c>
      <c r="D48" s="85">
        <v>7970</v>
      </c>
      <c r="E48" s="63">
        <f>D48-100</f>
        <v>7870</v>
      </c>
      <c r="F48" s="129">
        <f t="shared" si="12"/>
        <v>70</v>
      </c>
      <c r="G48" s="85"/>
      <c r="H48" s="101">
        <f t="shared" si="13"/>
        <v>-7800</v>
      </c>
      <c r="I48" s="85">
        <v>8150</v>
      </c>
      <c r="J48" s="63">
        <f t="shared" si="14"/>
        <v>7987</v>
      </c>
      <c r="K48" s="129">
        <f t="shared" si="15"/>
        <v>187</v>
      </c>
      <c r="L48" s="85"/>
      <c r="M48" s="63"/>
      <c r="N48" s="129">
        <f t="shared" si="16"/>
        <v>-7800</v>
      </c>
      <c r="O48" s="85"/>
      <c r="P48" s="63"/>
      <c r="Q48" s="129">
        <f t="shared" si="17"/>
        <v>-7800</v>
      </c>
      <c r="R48" s="85"/>
      <c r="S48" s="63"/>
      <c r="T48" s="129">
        <f t="shared" si="18"/>
        <v>-7800</v>
      </c>
      <c r="U48" s="85"/>
      <c r="V48" s="63"/>
      <c r="W48" s="129">
        <f t="shared" si="19"/>
        <v>-7800</v>
      </c>
      <c r="X48" s="85"/>
      <c r="Y48" s="63"/>
      <c r="Z48" s="129">
        <f t="shared" si="20"/>
        <v>-7800</v>
      </c>
      <c r="AA48" s="85"/>
      <c r="AB48" s="63">
        <f t="shared" si="25"/>
        <v>0</v>
      </c>
      <c r="AC48" s="129">
        <f t="shared" si="21"/>
        <v>-7800</v>
      </c>
      <c r="AD48" s="147">
        <f>COUNT(D48,G48,I48,L48,O48,R48,U48,X48,AA48,#REF!,#REF!)</f>
        <v>2</v>
      </c>
      <c r="AE48" s="109" t="e">
        <f>MIN(J48,M48,#REF!,P48,S48,V48,AB48,#REF!,Y48,#REF!)</f>
        <v>#REF!</v>
      </c>
      <c r="AF48" s="109" t="e">
        <f>AVERAGE(J48,M48,#REF!,P48,Y48,S48,V48,AB48,#REF!,#REF!)</f>
        <v>#REF!</v>
      </c>
      <c r="AG48" s="109" t="e">
        <f>MAX(J48,M48,#REF!,P48,S48,Y48,V48,AB48,#REF!,#REF!)</f>
        <v>#REF!</v>
      </c>
      <c r="AH48" s="109">
        <v>7800</v>
      </c>
      <c r="AI48" s="133" t="e">
        <f t="shared" si="22"/>
        <v>#REF!</v>
      </c>
      <c r="AJ48" s="27">
        <v>0</v>
      </c>
      <c r="AK48" s="34"/>
    </row>
    <row r="49" spans="1:37" ht="13.5" thickBot="1">
      <c r="A49" s="11"/>
      <c r="B49" s="12" t="s">
        <v>147</v>
      </c>
      <c r="C49" s="40" t="s">
        <v>60</v>
      </c>
      <c r="D49" s="93">
        <v>7910</v>
      </c>
      <c r="E49" s="66">
        <f>D49-100</f>
        <v>7810</v>
      </c>
      <c r="F49" s="131">
        <f t="shared" si="12"/>
        <v>210</v>
      </c>
      <c r="G49" s="93"/>
      <c r="H49" s="102">
        <f t="shared" si="13"/>
        <v>-7600</v>
      </c>
      <c r="I49" s="93">
        <v>7850</v>
      </c>
      <c r="J49" s="66">
        <f t="shared" si="14"/>
        <v>7693</v>
      </c>
      <c r="K49" s="131">
        <f t="shared" si="15"/>
        <v>93</v>
      </c>
      <c r="L49" s="93"/>
      <c r="M49" s="66"/>
      <c r="N49" s="131">
        <f t="shared" si="16"/>
        <v>-7600</v>
      </c>
      <c r="O49" s="93"/>
      <c r="P49" s="66"/>
      <c r="Q49" s="131">
        <f t="shared" si="17"/>
        <v>-7600</v>
      </c>
      <c r="R49" s="93"/>
      <c r="S49" s="66"/>
      <c r="T49" s="131">
        <f t="shared" si="18"/>
        <v>-7600</v>
      </c>
      <c r="U49" s="93"/>
      <c r="V49" s="66"/>
      <c r="W49" s="131">
        <f t="shared" si="19"/>
        <v>-7600</v>
      </c>
      <c r="X49" s="93"/>
      <c r="Y49" s="66"/>
      <c r="Z49" s="131">
        <f t="shared" si="20"/>
        <v>-7600</v>
      </c>
      <c r="AA49" s="93"/>
      <c r="AB49" s="66">
        <f t="shared" si="25"/>
        <v>0</v>
      </c>
      <c r="AC49" s="131">
        <f t="shared" si="21"/>
        <v>-7600</v>
      </c>
      <c r="AD49" s="151">
        <f>COUNT(D49,G49,I49,L49,O49,R49,U49,X49,AA49,#REF!,#REF!)</f>
        <v>2</v>
      </c>
      <c r="AE49" s="115" t="e">
        <f>MIN(J49,M49,#REF!,P49,S49,V49,AB49,#REF!,Y49,#REF!)</f>
        <v>#REF!</v>
      </c>
      <c r="AF49" s="115" t="e">
        <f>AVERAGE(J49,M49,#REF!,P49,Y49,S49,V49,AB49,#REF!,#REF!)</f>
        <v>#REF!</v>
      </c>
      <c r="AG49" s="115" t="e">
        <f>MAX(J49,M49,#REF!,P49,S49,Y49,V49,AB49,#REF!,#REF!)</f>
        <v>#REF!</v>
      </c>
      <c r="AH49" s="115">
        <v>7600</v>
      </c>
      <c r="AI49" s="134" t="e">
        <f t="shared" si="22"/>
        <v>#REF!</v>
      </c>
      <c r="AJ49" s="43">
        <v>0</v>
      </c>
      <c r="AK49" s="34"/>
    </row>
    <row r="50" spans="1:37" ht="13.5" thickBot="1">
      <c r="A50" s="18" t="s">
        <v>41</v>
      </c>
      <c r="B50" s="12" t="s">
        <v>135</v>
      </c>
      <c r="C50" s="13" t="s">
        <v>12</v>
      </c>
      <c r="D50" s="93">
        <v>7185</v>
      </c>
      <c r="E50" s="66">
        <f>D50-(D50*E$1/100)</f>
        <v>6955.08</v>
      </c>
      <c r="F50" s="131">
        <f t="shared" si="12"/>
        <v>-364.92000000000007</v>
      </c>
      <c r="G50" s="93">
        <v>7085</v>
      </c>
      <c r="H50" s="92">
        <f t="shared" si="13"/>
        <v>-235</v>
      </c>
      <c r="I50" s="93">
        <v>7330</v>
      </c>
      <c r="J50" s="66">
        <f>I50-(I50*J$1/100)</f>
        <v>7183.4</v>
      </c>
      <c r="K50" s="131">
        <f t="shared" si="15"/>
        <v>-136.60000000000036</v>
      </c>
      <c r="L50" s="93">
        <v>7370</v>
      </c>
      <c r="M50" s="66">
        <f>L50-(L50*M$1/100)</f>
        <v>7259.45</v>
      </c>
      <c r="N50" s="131">
        <f t="shared" si="16"/>
        <v>-60.550000000000182</v>
      </c>
      <c r="O50" s="93">
        <v>7080</v>
      </c>
      <c r="P50" s="66">
        <f>O50-(O50*P$1/100)</f>
        <v>7051.68</v>
      </c>
      <c r="Q50" s="131">
        <f t="shared" si="17"/>
        <v>-268.31999999999971</v>
      </c>
      <c r="R50" s="93">
        <v>7170</v>
      </c>
      <c r="S50" s="66"/>
      <c r="T50" s="131">
        <f t="shared" si="18"/>
        <v>-7320</v>
      </c>
      <c r="U50" s="93">
        <v>7874</v>
      </c>
      <c r="V50" s="66"/>
      <c r="W50" s="131">
        <f t="shared" si="19"/>
        <v>-7320</v>
      </c>
      <c r="X50" s="93">
        <v>7665</v>
      </c>
      <c r="Y50" s="66">
        <f>X50-(X50*Y$1/100)</f>
        <v>7550.0249999999996</v>
      </c>
      <c r="Z50" s="131">
        <f t="shared" si="20"/>
        <v>230.02499999999964</v>
      </c>
      <c r="AA50" s="93">
        <v>7770</v>
      </c>
      <c r="AB50" s="66">
        <f>AA50-(AA50*AB$1/100)</f>
        <v>7676.76</v>
      </c>
      <c r="AC50" s="131">
        <f t="shared" si="21"/>
        <v>356.76000000000022</v>
      </c>
      <c r="AD50" s="151">
        <f>COUNT(D50,G50,I50,L50,O50,R50,U50,X50,AA50,#REF!,#REF!)</f>
        <v>9</v>
      </c>
      <c r="AE50" s="115" t="e">
        <f>MIN(J50,M50,#REF!,P50,S50,V50,AB50,#REF!,Y50,#REF!)</f>
        <v>#REF!</v>
      </c>
      <c r="AF50" s="115" t="e">
        <f>AVERAGE(J50,M50,#REF!,P50,Y50,S50,V50,AB50,#REF!,#REF!)</f>
        <v>#REF!</v>
      </c>
      <c r="AG50" s="115" t="e">
        <f>MAX(J50,M50,#REF!,P50,S50,Y50,V50,AB50,#REF!,#REF!)</f>
        <v>#REF!</v>
      </c>
      <c r="AH50" s="114">
        <v>7320</v>
      </c>
      <c r="AI50" s="134" t="e">
        <f t="shared" si="22"/>
        <v>#REF!</v>
      </c>
      <c r="AJ50" s="44">
        <v>-50</v>
      </c>
    </row>
    <row r="51" spans="1:37" hidden="1" outlineLevel="1">
      <c r="A51" s="57" t="s">
        <v>101</v>
      </c>
      <c r="B51" s="46"/>
      <c r="C51" s="58"/>
      <c r="D51" s="91"/>
      <c r="E51" s="72">
        <f>SUMIF(E58:E71,"&gt;0")/COUNTIF(E58:E71,"&gt;0")</f>
        <v>6177.4533333333338</v>
      </c>
      <c r="F51" s="72"/>
      <c r="G51" s="91"/>
      <c r="H51" s="72"/>
      <c r="I51" s="91"/>
      <c r="J51" s="72">
        <f>SUMIF(J58:J71,"&gt;0")/COUNTIF(J58:J71,"&gt;0")</f>
        <v>6463.4769230769225</v>
      </c>
      <c r="K51" s="72"/>
      <c r="L51" s="91"/>
      <c r="M51" s="72">
        <f>SUMIF(M58:M71,"&gt;0")/COUNTIF(M58:M71,"&gt;0")</f>
        <v>6777.5035714285705</v>
      </c>
      <c r="N51" s="72"/>
      <c r="O51" s="91"/>
      <c r="P51" s="72">
        <f>SUMIF(P58:P71,"&gt;0")/COUNTIF(P58:P71,"&gt;0")</f>
        <v>6442.4599999999991</v>
      </c>
      <c r="Q51" s="72"/>
      <c r="R51" s="91"/>
      <c r="S51" s="72">
        <f>SUMIF(S58:S71,"&gt;0")/COUNTIF(S58:S71,"&gt;0")</f>
        <v>6817.8</v>
      </c>
      <c r="T51" s="72"/>
      <c r="U51" s="91"/>
      <c r="V51" s="72"/>
      <c r="W51" s="72"/>
      <c r="X51" s="91"/>
      <c r="Y51" s="72">
        <f>SUMIF(Y58:Y71,"&gt;0")/COUNTIF(Y58:Y71,"&gt;0")</f>
        <v>6785.5946428571424</v>
      </c>
      <c r="Z51" s="72"/>
      <c r="AA51" s="91"/>
      <c r="AB51" s="72">
        <f>SUMIF(AB58:AB71,"&gt;0")/COUNTIF(AB58:AB71,"&gt;0")</f>
        <v>6837.6785454545452</v>
      </c>
      <c r="AC51" s="72"/>
      <c r="AD51" s="149">
        <f>COUNT(D51,G51,I51,L51,O51,R51,U51,X51,AA51,#REF!,#REF!)</f>
        <v>0</v>
      </c>
      <c r="AE51" s="47" t="e">
        <f>MIN(J51,M51,#REF!,P51,S51,V51,AB51,#REF!,Y51,#REF!)</f>
        <v>#REF!</v>
      </c>
      <c r="AF51" s="47" t="e">
        <f>AVERAGE(J51,M51,#REF!,P51,Y51,S51,V51,AB51,#REF!,#REF!)</f>
        <v>#REF!</v>
      </c>
      <c r="AG51" s="47" t="e">
        <f>MAX(J51,M51,#REF!,P51,S51,Y51,V51,AB51,#REF!,#REF!)</f>
        <v>#REF!</v>
      </c>
      <c r="AH51" s="47">
        <f>SUMIF(AH58:AH71,"&gt;0")/COUNTIF(AH58:AH71,"&gt;0")</f>
        <v>6540</v>
      </c>
      <c r="AI51" s="47" t="e">
        <f t="shared" si="22"/>
        <v>#REF!</v>
      </c>
      <c r="AJ51" s="47"/>
    </row>
    <row r="52" spans="1:37" hidden="1" outlineLevel="1">
      <c r="A52" s="57" t="s">
        <v>158</v>
      </c>
      <c r="B52" s="60" t="s">
        <v>184</v>
      </c>
      <c r="C52" s="58"/>
      <c r="D52" s="91"/>
      <c r="E52" s="72"/>
      <c r="F52" s="72"/>
      <c r="G52" s="91"/>
      <c r="H52" s="72"/>
      <c r="I52" s="91"/>
      <c r="J52" s="72">
        <f>SUMIF(J58:J59,"&gt;0")/COUNTIF(J58:J59,"&gt;0")</f>
        <v>6561.1</v>
      </c>
      <c r="K52" s="72"/>
      <c r="L52" s="91"/>
      <c r="M52" s="72">
        <f>SUMIF(M58:M59,"&gt;0")/COUNTIF(M58:M59,"&gt;0")</f>
        <v>6757.1</v>
      </c>
      <c r="N52" s="72"/>
      <c r="O52" s="91"/>
      <c r="P52" s="72">
        <f>SUMIF(P58:P59,"&gt;0")/COUNTIF(P58:P59,"&gt;0")</f>
        <v>6603.48</v>
      </c>
      <c r="Q52" s="72"/>
      <c r="R52" s="91"/>
      <c r="S52" s="72">
        <f>SUMIF(S58:S59,"&gt;0")/COUNTIF(S58:S59,"&gt;0")</f>
        <v>6890.4</v>
      </c>
      <c r="T52" s="72"/>
      <c r="U52" s="91"/>
      <c r="V52" s="72"/>
      <c r="W52" s="72"/>
      <c r="X52" s="91"/>
      <c r="Y52" s="72">
        <f>SUMIF(Y58:Y59,"&gt;0")/COUNTIF(Y58:Y59,"&gt;0")</f>
        <v>6712.7749999999996</v>
      </c>
      <c r="Z52" s="72"/>
      <c r="AA52" s="91"/>
      <c r="AB52" s="72">
        <f>SUMIF(AB58:AB59,"&gt;0")/COUNTIF(AB58:AB59,"&gt;0")</f>
        <v>6858.6959999999999</v>
      </c>
      <c r="AC52" s="72"/>
      <c r="AD52" s="149">
        <f>COUNT(D52,G52,I52,L52,O52,R52,U52,X52,AA52,#REF!,#REF!)</f>
        <v>0</v>
      </c>
      <c r="AE52" s="47" t="e">
        <f>MIN(J52,M52,#REF!,P52,S52,V52,AB52,#REF!,Y52,#REF!)</f>
        <v>#REF!</v>
      </c>
      <c r="AF52" s="47" t="e">
        <f>AVERAGE(J52,M52,#REF!,P52,Y52,S52,V52,AB52,#REF!,#REF!)</f>
        <v>#REF!</v>
      </c>
      <c r="AG52" s="47" t="e">
        <f>MAX(J52,M52,#REF!,P52,S52,Y52,V52,AB52,#REF!,#REF!)</f>
        <v>#REF!</v>
      </c>
      <c r="AH52" s="47">
        <f>SUMIF(AH58:AH59,"&gt;0")/COUNTIF(AH58:AH59,"&gt;0")</f>
        <v>6620</v>
      </c>
      <c r="AI52" s="47" t="e">
        <f t="shared" si="22"/>
        <v>#REF!</v>
      </c>
      <c r="AJ52" s="47"/>
    </row>
    <row r="53" spans="1:37" hidden="1" outlineLevel="1">
      <c r="A53" s="57" t="s">
        <v>158</v>
      </c>
      <c r="B53" s="60" t="s">
        <v>185</v>
      </c>
      <c r="C53" s="58"/>
      <c r="D53" s="91"/>
      <c r="E53" s="72">
        <f>SUMIF(E60:E64,"&gt;0")/COUNTIF(E60:E64,"&gt;0")</f>
        <v>6248.44</v>
      </c>
      <c r="F53" s="72"/>
      <c r="G53" s="91"/>
      <c r="H53" s="72"/>
      <c r="I53" s="91"/>
      <c r="J53" s="72">
        <f>SUMIF(J60:J64,"&gt;0")/COUNTIF(J60:J64,"&gt;0")</f>
        <v>6340.6</v>
      </c>
      <c r="K53" s="72"/>
      <c r="L53" s="91"/>
      <c r="M53" s="72">
        <f>SUMIF(M60:M64,"&gt;0")/COUNTIF(M60:M64,"&gt;0")</f>
        <v>6524.64</v>
      </c>
      <c r="N53" s="72"/>
      <c r="O53" s="91"/>
      <c r="P53" s="72">
        <f>SUMIF(P60:P64,"&gt;0")/COUNTIF(P60:P64,"&gt;0")</f>
        <v>6406.2719999999999</v>
      </c>
      <c r="Q53" s="72"/>
      <c r="R53" s="91"/>
      <c r="S53" s="72">
        <f>SUMIF(S60:S64,"&gt;0")/COUNTIF(S60:S64,"&gt;0")</f>
        <v>6652.8</v>
      </c>
      <c r="T53" s="72"/>
      <c r="U53" s="91"/>
      <c r="V53" s="72"/>
      <c r="W53" s="72"/>
      <c r="X53" s="91"/>
      <c r="Y53" s="72">
        <f>SUMIF(Y60:Y64,"&gt;0")/COUNTIF(Y60:Y64,"&gt;0")</f>
        <v>6496.0749999999998</v>
      </c>
      <c r="Z53" s="72"/>
      <c r="AA53" s="91"/>
      <c r="AB53" s="72">
        <f>SUMIF(AB60:AB64,"&gt;0")/COUNTIF(AB60:AB64,"&gt;0")</f>
        <v>6722.3520000000008</v>
      </c>
      <c r="AC53" s="72"/>
      <c r="AD53" s="149">
        <f>COUNT(D53,G53,I53,L53,O53,R53,U53,X53,AA53,#REF!,#REF!)</f>
        <v>0</v>
      </c>
      <c r="AE53" s="47" t="e">
        <f>MIN(J53,M53,#REF!,P53,S53,V53,AB53,#REF!,Y53,#REF!)</f>
        <v>#REF!</v>
      </c>
      <c r="AF53" s="47" t="e">
        <f>AVERAGE(J53,M53,#REF!,P53,Y53,S53,V53,AB53,#REF!,#REF!)</f>
        <v>#REF!</v>
      </c>
      <c r="AG53" s="47" t="e">
        <f>MAX(J53,M53,#REF!,P53,S53,Y53,V53,AB53,#REF!,#REF!)</f>
        <v>#REF!</v>
      </c>
      <c r="AH53" s="47">
        <f>SUMIF(AH60:AH64,"&gt;0")/COUNTIF(AH60:AH64,"&gt;0")</f>
        <v>6462</v>
      </c>
      <c r="AI53" s="47" t="e">
        <f t="shared" si="22"/>
        <v>#REF!</v>
      </c>
      <c r="AJ53" s="47"/>
    </row>
    <row r="54" spans="1:37" hidden="1" outlineLevel="1">
      <c r="A54" s="57" t="s">
        <v>158</v>
      </c>
      <c r="B54" s="46" t="s">
        <v>168</v>
      </c>
      <c r="C54" s="58"/>
      <c r="D54" s="91"/>
      <c r="E54" s="72"/>
      <c r="F54" s="72"/>
      <c r="G54" s="91"/>
      <c r="H54" s="72"/>
      <c r="I54" s="91"/>
      <c r="J54" s="72">
        <f>SUMIF(J65:J69,"&gt;0")/COUNTIF(J65:J69,"&gt;0")</f>
        <v>6419</v>
      </c>
      <c r="K54" s="72"/>
      <c r="L54" s="91"/>
      <c r="M54" s="72">
        <f>SUMIF(M65:M69,"&gt;0")/COUNTIF(M65:M69,"&gt;0")</f>
        <v>6520.7</v>
      </c>
      <c r="N54" s="72"/>
      <c r="O54" s="91"/>
      <c r="P54" s="72">
        <f>SUMIF(P65:P69,"&gt;0")/COUNTIF(P65:P69,"&gt;0")</f>
        <v>6414.24</v>
      </c>
      <c r="Q54" s="72"/>
      <c r="R54" s="91"/>
      <c r="S54" s="72">
        <f>SUMIF(S65:S69,"&gt;0")/COUNTIF(S65:S69,"&gt;0")</f>
        <v>6880.5</v>
      </c>
      <c r="T54" s="72"/>
      <c r="U54" s="91"/>
      <c r="V54" s="72"/>
      <c r="W54" s="72"/>
      <c r="X54" s="91"/>
      <c r="Y54" s="72">
        <f>SUMIF(Y65:Y69,"&gt;0")/COUNTIF(Y65:Y69,"&gt;0")</f>
        <v>6560.1</v>
      </c>
      <c r="Z54" s="72"/>
      <c r="AA54" s="91"/>
      <c r="AB54" s="72">
        <f>SUMIF(AB65:AB69,"&gt;0")/COUNTIF(AB65:AB69,"&gt;0")</f>
        <v>6971.3280000000004</v>
      </c>
      <c r="AC54" s="72"/>
      <c r="AD54" s="149">
        <f>COUNT(D54,G54,I54,L54,O54,R54,U54,X54,AA54,#REF!,#REF!)</f>
        <v>0</v>
      </c>
      <c r="AE54" s="47" t="e">
        <f>MIN(J54,M54,#REF!,P54,S54,V54,AB54,#REF!,Y54,#REF!)</f>
        <v>#REF!</v>
      </c>
      <c r="AF54" s="47" t="e">
        <f>AVERAGE(J54,M54,#REF!,P54,Y54,S54,V54,AB54,#REF!,#REF!)</f>
        <v>#REF!</v>
      </c>
      <c r="AG54" s="47" t="e">
        <f>MAX(J54,M54,#REF!,P54,S54,Y54,V54,AB54,#REF!,#REF!)</f>
        <v>#REF!</v>
      </c>
      <c r="AH54" s="47">
        <f>SUMIF(AH65:AH69,"&gt;0")/COUNTIF(AH65:AH69,"&gt;0")</f>
        <v>6470</v>
      </c>
      <c r="AI54" s="47" t="e">
        <f t="shared" si="22"/>
        <v>#REF!</v>
      </c>
      <c r="AJ54" s="47"/>
    </row>
    <row r="55" spans="1:37" hidden="1" outlineLevel="1">
      <c r="A55" s="57" t="s">
        <v>158</v>
      </c>
      <c r="B55" s="46" t="s">
        <v>160</v>
      </c>
      <c r="C55" s="58"/>
      <c r="D55" s="91"/>
      <c r="E55" s="72">
        <f>SUMIF(E70:E71,"&gt;0")/COUNTIF(E70:E71,"&gt;0")</f>
        <v>6141.96</v>
      </c>
      <c r="F55" s="72"/>
      <c r="G55" s="91"/>
      <c r="H55" s="72"/>
      <c r="I55" s="91"/>
      <c r="J55" s="72">
        <f>SUMIF(J70:J71,"&gt;0")/COUNTIF(J70:J71,"&gt;0")</f>
        <v>7105</v>
      </c>
      <c r="K55" s="72"/>
      <c r="L55" s="91"/>
      <c r="M55" s="72">
        <f>SUMIF(M70:M71,"&gt;0")/COUNTIF(M70:M71,"&gt;0")</f>
        <v>8072.0750000000007</v>
      </c>
      <c r="N55" s="72"/>
      <c r="O55" s="91"/>
      <c r="P55" s="72" t="e">
        <f>SUMIF(P70:P71,"&gt;0")/COUNTIF(P70:P71,"&gt;0")</f>
        <v>#DIV/0!</v>
      </c>
      <c r="Q55" s="72"/>
      <c r="R55" s="91"/>
      <c r="S55" s="72">
        <f>SUMIF(S70:S71,"&gt;0")/COUNTIF(S70:S71,"&gt;0")</f>
        <v>7246.8</v>
      </c>
      <c r="T55" s="72"/>
      <c r="U55" s="91"/>
      <c r="V55" s="72"/>
      <c r="W55" s="72"/>
      <c r="X55" s="91"/>
      <c r="Y55" s="72">
        <f>SUMIF(Y70:Y71,"&gt;0")/COUNTIF(Y70:Y71,"&gt;0")</f>
        <v>8145.9500000000007</v>
      </c>
      <c r="Z55" s="72"/>
      <c r="AA55" s="91"/>
      <c r="AB55" s="72" t="e">
        <f>SUMIF(AB70:AB71,"&gt;0")/COUNTIF(AB70:AB71,"&gt;0")</f>
        <v>#DIV/0!</v>
      </c>
      <c r="AC55" s="72"/>
      <c r="AD55" s="149">
        <f>COUNT(D55,G55,I55,L55,O55,R55,U55,X55,AA55,#REF!,#REF!)</f>
        <v>0</v>
      </c>
      <c r="AE55" s="47" t="e">
        <f>MIN(J55,M55,#REF!,P55,S55,V55,AB55,#REF!,Y55,#REF!)</f>
        <v>#REF!</v>
      </c>
      <c r="AF55" s="47" t="e">
        <f>AVERAGE(J55,M55,#REF!,P55,Y55,S55,V55,AB55,#REF!,#REF!)</f>
        <v>#REF!</v>
      </c>
      <c r="AG55" s="47" t="e">
        <f>MAX(J55,M55,#REF!,P55,S55,Y55,V55,AB55,#REF!,#REF!)</f>
        <v>#REF!</v>
      </c>
      <c r="AH55" s="47">
        <f>SUMIF(AH70,"&gt;0")/COUNTIF(AH70,"&gt;0")</f>
        <v>7120</v>
      </c>
      <c r="AI55" s="120" t="e">
        <f t="shared" si="22"/>
        <v>#REF!</v>
      </c>
      <c r="AJ55" s="47"/>
    </row>
    <row r="56" spans="1:37" hidden="1" outlineLevel="1">
      <c r="A56" s="57" t="s">
        <v>159</v>
      </c>
      <c r="B56" s="46" t="s">
        <v>161</v>
      </c>
      <c r="C56" s="58"/>
      <c r="D56" s="91"/>
      <c r="E56" s="72">
        <f>SUMIF(E72:E73,"&gt;0")/COUNTIF(E72:E73,"&gt;0")</f>
        <v>7289.04</v>
      </c>
      <c r="F56" s="72"/>
      <c r="G56" s="91"/>
      <c r="H56" s="72"/>
      <c r="I56" s="91"/>
      <c r="J56" s="72">
        <f>SUMIF(J72:J73,"&gt;0")/COUNTIF(J72:J73,"&gt;0")</f>
        <v>7281.4</v>
      </c>
      <c r="K56" s="72"/>
      <c r="L56" s="91"/>
      <c r="M56" s="72"/>
      <c r="N56" s="72"/>
      <c r="O56" s="91"/>
      <c r="P56" s="72">
        <f>SUMIF(P72:P73,"&gt;0")/COUNTIF(P72:P73,"&gt;0")</f>
        <v>7370.4</v>
      </c>
      <c r="Q56" s="72"/>
      <c r="R56" s="91"/>
      <c r="S56" s="72"/>
      <c r="T56" s="72"/>
      <c r="U56" s="91"/>
      <c r="V56" s="72"/>
      <c r="W56" s="72"/>
      <c r="X56" s="91"/>
      <c r="Y56" s="72">
        <f>SUMIF(Y72:Y73,"&gt;0")/COUNTIF(Y72:Y73,"&gt;0")</f>
        <v>7308.7</v>
      </c>
      <c r="Z56" s="72"/>
      <c r="AA56" s="91"/>
      <c r="AB56" s="72"/>
      <c r="AC56" s="72"/>
      <c r="AD56" s="149">
        <f>COUNT(D56,G56,I56,L56,O56,R56,U56,X56,AA56,#REF!,#REF!)</f>
        <v>0</v>
      </c>
      <c r="AE56" s="47" t="e">
        <f>MIN(J56,M56,#REF!,P56,S56,V56,AB56,#REF!,Y56,#REF!)</f>
        <v>#REF!</v>
      </c>
      <c r="AF56" s="47" t="e">
        <f>AVERAGE(J56,M56,#REF!,P56,Y56,S56,V56,AB56,#REF!,#REF!)</f>
        <v>#REF!</v>
      </c>
      <c r="AG56" s="47" t="e">
        <f>MAX(J56,M56,#REF!,P56,S56,Y56,V56,AB56,#REF!,#REF!)</f>
        <v>#REF!</v>
      </c>
      <c r="AH56" s="47">
        <f>SUMIF(AH72:AH74,"&gt;0")/COUNTIF(AH72:AH74,"&gt;0")</f>
        <v>7386.666666666667</v>
      </c>
      <c r="AI56" s="47" t="e">
        <f t="shared" si="22"/>
        <v>#REF!</v>
      </c>
      <c r="AJ56" s="47"/>
    </row>
    <row r="57" spans="1:37" ht="13.5" hidden="1" outlineLevel="1" thickBot="1">
      <c r="A57" s="29" t="s">
        <v>159</v>
      </c>
      <c r="B57" s="30" t="s">
        <v>162</v>
      </c>
      <c r="C57" s="35"/>
      <c r="D57" s="187"/>
      <c r="E57" s="73">
        <f>SUMIF(E74:E75,"&gt;0")/COUNTIF(E74:E75,"&gt;0")</f>
        <v>7289.04</v>
      </c>
      <c r="F57" s="73"/>
      <c r="G57" s="187"/>
      <c r="H57" s="73"/>
      <c r="I57" s="187"/>
      <c r="J57" s="73">
        <f>SUMIF(J74:J75,"&gt;0")/COUNTIF(J74:J75,"&gt;0")</f>
        <v>7281.4</v>
      </c>
      <c r="K57" s="73"/>
      <c r="L57" s="187"/>
      <c r="M57" s="73">
        <f>SUMIF(M74:M75,"&gt;0")/COUNTIF(M74:M75,"&gt;0")</f>
        <v>7259.45</v>
      </c>
      <c r="N57" s="73"/>
      <c r="O57" s="187"/>
      <c r="P57" s="73">
        <f>SUMIF(P74:P75,"&gt;0")/COUNTIF(P74:P75,"&gt;0")</f>
        <v>7071.6</v>
      </c>
      <c r="Q57" s="73"/>
      <c r="R57" s="187"/>
      <c r="S57" s="73"/>
      <c r="T57" s="73"/>
      <c r="U57" s="187"/>
      <c r="V57" s="73"/>
      <c r="W57" s="73"/>
      <c r="X57" s="187"/>
      <c r="Y57" s="73">
        <f>SUMIF(Y74:Y75,"&gt;0")/COUNTIF(Y74:Y75,"&gt;0")</f>
        <v>7308.7</v>
      </c>
      <c r="Z57" s="73"/>
      <c r="AA57" s="187"/>
      <c r="AB57" s="73"/>
      <c r="AC57" s="73"/>
      <c r="AD57" s="150">
        <f>COUNT(D57,G57,I57,L57,O57,R57,U57,X57,AA57,#REF!,#REF!)</f>
        <v>0</v>
      </c>
      <c r="AE57" s="113" t="e">
        <f>MIN(J57,M57,#REF!,P57,S57,V57,AB57,#REF!,Y57,#REF!)</f>
        <v>#REF!</v>
      </c>
      <c r="AF57" s="113" t="e">
        <f>AVERAGE(J57,M57,#REF!,P57,Y57,S57,V57,AB57,#REF!,#REF!)</f>
        <v>#REF!</v>
      </c>
      <c r="AG57" s="113" t="e">
        <f>MAX(J57,M57,#REF!,P57,S57,Y57,V57,AB57,#REF!,#REF!)</f>
        <v>#REF!</v>
      </c>
      <c r="AH57" s="113">
        <f>SUMIF(AH74:AH75,"&gt;0")/COUNTIF(AH74:AH75,"&gt;0")</f>
        <v>7320</v>
      </c>
      <c r="AI57" s="113" t="e">
        <f t="shared" si="22"/>
        <v>#REF!</v>
      </c>
      <c r="AJ57" s="113"/>
    </row>
    <row r="58" spans="1:37" collapsed="1">
      <c r="A58" s="8" t="s">
        <v>11</v>
      </c>
      <c r="B58" s="4" t="s">
        <v>61</v>
      </c>
      <c r="C58" s="1" t="s">
        <v>63</v>
      </c>
      <c r="D58" s="85">
        <v>6610</v>
      </c>
      <c r="E58" s="63"/>
      <c r="F58" s="101">
        <f t="shared" ref="F58:F72" si="26">E58-$AH58</f>
        <v>-6620</v>
      </c>
      <c r="G58" s="85">
        <v>7062</v>
      </c>
      <c r="H58" s="101">
        <f t="shared" ref="H58:H72" si="27">G58-$AH58</f>
        <v>442</v>
      </c>
      <c r="I58" s="85">
        <v>6690</v>
      </c>
      <c r="J58" s="63">
        <f t="shared" ref="J58:J75" si="28">I58-(I58*J$1/100)</f>
        <v>6556.2</v>
      </c>
      <c r="K58" s="101">
        <f t="shared" ref="K58:K72" si="29">J58-$AH58</f>
        <v>-63.800000000000182</v>
      </c>
      <c r="L58" s="85">
        <v>6860</v>
      </c>
      <c r="M58" s="63">
        <f t="shared" ref="M58:M75" si="30">L58-(L58*M$1/100)</f>
        <v>6757.1</v>
      </c>
      <c r="N58" s="101">
        <f t="shared" ref="N58:N72" si="31">M58-$AH58</f>
        <v>137.10000000000036</v>
      </c>
      <c r="O58" s="85">
        <v>6630</v>
      </c>
      <c r="P58" s="63">
        <f t="shared" ref="P58:P75" si="32">O58-(O58*P$1/100)</f>
        <v>6603.48</v>
      </c>
      <c r="Q58" s="101">
        <f t="shared" ref="Q58:Q72" si="33">P58-$AH58</f>
        <v>-16.520000000000437</v>
      </c>
      <c r="R58" s="85">
        <v>6960</v>
      </c>
      <c r="S58" s="63">
        <f t="shared" ref="S58:S70" si="34">R58-(R58*S$1/100)</f>
        <v>6890.4</v>
      </c>
      <c r="T58" s="101">
        <f t="shared" ref="T58:T72" si="35">S58-$AH58</f>
        <v>270.39999999999964</v>
      </c>
      <c r="U58" s="85">
        <v>7107</v>
      </c>
      <c r="V58" s="63"/>
      <c r="W58" s="101">
        <f t="shared" ref="W58:W72" si="36">V58-$AH58</f>
        <v>-6620</v>
      </c>
      <c r="X58" s="85">
        <v>6815</v>
      </c>
      <c r="Y58" s="63">
        <f t="shared" ref="Y58:Y75" si="37">X58-(X58*Y$1/100)</f>
        <v>6712.7749999999996</v>
      </c>
      <c r="Z58" s="101">
        <f t="shared" ref="Z58:Z72" si="38">Y58-$AH58</f>
        <v>92.774999999999636</v>
      </c>
      <c r="AA58" s="85">
        <v>6942</v>
      </c>
      <c r="AB58" s="63">
        <f>AA58-(AA58*AB$1/100)</f>
        <v>6858.6959999999999</v>
      </c>
      <c r="AC58" s="101">
        <f t="shared" ref="AC58:AC72" si="39">AB58-$AH58</f>
        <v>238.69599999999991</v>
      </c>
      <c r="AD58" s="147">
        <f>COUNT(D58,G58,I58,L58,O58,R58,U58,X58,AA58,#REF!,#REF!)</f>
        <v>9</v>
      </c>
      <c r="AE58" s="109" t="e">
        <f>MIN(J58,M58,#REF!,P58,S58,V58,AB58,#REF!,Y58,#REF!)</f>
        <v>#REF!</v>
      </c>
      <c r="AF58" s="109" t="e">
        <f>AVERAGE(J58,M58,#REF!,P58,Y58,S58,V58,AB58,#REF!,#REF!)</f>
        <v>#REF!</v>
      </c>
      <c r="AG58" s="109" t="e">
        <f>MAX(J58,M58,#REF!,P58,S58,Y58,V58,AB58,#REF!,#REF!)</f>
        <v>#REF!</v>
      </c>
      <c r="AH58" s="108">
        <v>6620</v>
      </c>
      <c r="AI58" s="133" t="e">
        <f t="shared" si="22"/>
        <v>#REF!</v>
      </c>
      <c r="AJ58" s="42">
        <v>-200</v>
      </c>
    </row>
    <row r="59" spans="1:37">
      <c r="A59" s="7"/>
      <c r="B59" s="4" t="s">
        <v>62</v>
      </c>
      <c r="C59" s="1" t="s">
        <v>64</v>
      </c>
      <c r="D59" s="85">
        <v>6610</v>
      </c>
      <c r="E59" s="63"/>
      <c r="F59" s="101">
        <f t="shared" si="26"/>
        <v>-6620</v>
      </c>
      <c r="G59" s="85">
        <v>7062</v>
      </c>
      <c r="H59" s="86">
        <f t="shared" si="27"/>
        <v>442</v>
      </c>
      <c r="I59" s="85">
        <v>6700</v>
      </c>
      <c r="J59" s="63">
        <f t="shared" si="28"/>
        <v>6566</v>
      </c>
      <c r="K59" s="101">
        <f t="shared" si="29"/>
        <v>-54</v>
      </c>
      <c r="L59" s="85">
        <v>6860</v>
      </c>
      <c r="M59" s="63">
        <f t="shared" si="30"/>
        <v>6757.1</v>
      </c>
      <c r="N59" s="101">
        <f t="shared" si="31"/>
        <v>137.10000000000036</v>
      </c>
      <c r="O59" s="85">
        <v>6630</v>
      </c>
      <c r="P59" s="63">
        <f t="shared" si="32"/>
        <v>6603.48</v>
      </c>
      <c r="Q59" s="101">
        <f t="shared" si="33"/>
        <v>-16.520000000000437</v>
      </c>
      <c r="R59" s="85">
        <v>6960</v>
      </c>
      <c r="S59" s="63">
        <f t="shared" si="34"/>
        <v>6890.4</v>
      </c>
      <c r="T59" s="101">
        <f t="shared" si="35"/>
        <v>270.39999999999964</v>
      </c>
      <c r="U59" s="85">
        <v>7107</v>
      </c>
      <c r="V59" s="63"/>
      <c r="W59" s="101">
        <f t="shared" si="36"/>
        <v>-6620</v>
      </c>
      <c r="X59" s="85">
        <v>6815</v>
      </c>
      <c r="Y59" s="63">
        <f t="shared" si="37"/>
        <v>6712.7749999999996</v>
      </c>
      <c r="Z59" s="101">
        <f t="shared" si="38"/>
        <v>92.774999999999636</v>
      </c>
      <c r="AA59" s="85">
        <v>6942</v>
      </c>
      <c r="AB59" s="63">
        <f t="shared" ref="AB59:AB70" si="40">AA59-(AA59*AB$1/100)</f>
        <v>6858.6959999999999</v>
      </c>
      <c r="AC59" s="101">
        <f t="shared" si="39"/>
        <v>238.69599999999991</v>
      </c>
      <c r="AD59" s="147">
        <f>COUNT(D59,G59,I59,L59,O59,R59,U59,X59,AA59,#REF!,#REF!)</f>
        <v>9</v>
      </c>
      <c r="AE59" s="109" t="e">
        <f>MIN(J59,M59,#REF!,P59,S59,V59,AB59,#REF!,Y59,#REF!)</f>
        <v>#REF!</v>
      </c>
      <c r="AF59" s="109" t="e">
        <f>AVERAGE(J59,M59,#REF!,P59,Y59,S59,V59,AB59,#REF!,#REF!)</f>
        <v>#REF!</v>
      </c>
      <c r="AG59" s="109" t="e">
        <f>MAX(J59,M59,#REF!,P59,S59,Y59,V59,AB59,#REF!,#REF!)</f>
        <v>#REF!</v>
      </c>
      <c r="AH59" s="108">
        <v>6620</v>
      </c>
      <c r="AI59" s="138" t="e">
        <f t="shared" si="22"/>
        <v>#REF!</v>
      </c>
      <c r="AJ59" s="42"/>
    </row>
    <row r="60" spans="1:37">
      <c r="A60" s="7"/>
      <c r="B60" s="4" t="s">
        <v>65</v>
      </c>
      <c r="C60" s="1" t="s">
        <v>63</v>
      </c>
      <c r="D60" s="85">
        <v>6455</v>
      </c>
      <c r="E60" s="63"/>
      <c r="F60" s="101">
        <f t="shared" si="26"/>
        <v>-6460</v>
      </c>
      <c r="G60" s="85">
        <v>6841</v>
      </c>
      <c r="H60" s="86">
        <f t="shared" si="27"/>
        <v>381</v>
      </c>
      <c r="I60" s="85">
        <v>6470</v>
      </c>
      <c r="J60" s="63">
        <f t="shared" si="28"/>
        <v>6340.6</v>
      </c>
      <c r="K60" s="101">
        <f t="shared" si="29"/>
        <v>-119.39999999999964</v>
      </c>
      <c r="L60" s="85">
        <v>6625</v>
      </c>
      <c r="M60" s="63">
        <f t="shared" si="30"/>
        <v>6525.625</v>
      </c>
      <c r="N60" s="101">
        <f t="shared" si="31"/>
        <v>65.625</v>
      </c>
      <c r="O60" s="85">
        <v>6430</v>
      </c>
      <c r="P60" s="63">
        <f t="shared" si="32"/>
        <v>6404.28</v>
      </c>
      <c r="Q60" s="101">
        <f t="shared" si="33"/>
        <v>-55.720000000000255</v>
      </c>
      <c r="R60" s="85">
        <v>6720</v>
      </c>
      <c r="S60" s="63">
        <f t="shared" si="34"/>
        <v>6652.8</v>
      </c>
      <c r="T60" s="101">
        <f t="shared" si="35"/>
        <v>192.80000000000018</v>
      </c>
      <c r="U60" s="85">
        <v>7035</v>
      </c>
      <c r="V60" s="63"/>
      <c r="W60" s="101">
        <f t="shared" si="36"/>
        <v>-6460</v>
      </c>
      <c r="X60" s="85">
        <v>6595</v>
      </c>
      <c r="Y60" s="63">
        <f t="shared" si="37"/>
        <v>6496.0749999999998</v>
      </c>
      <c r="Z60" s="101">
        <f t="shared" si="38"/>
        <v>36.074999999999818</v>
      </c>
      <c r="AA60" s="85">
        <v>6741</v>
      </c>
      <c r="AB60" s="63">
        <f t="shared" si="40"/>
        <v>6660.1080000000002</v>
      </c>
      <c r="AC60" s="101">
        <f t="shared" si="39"/>
        <v>200.10800000000017</v>
      </c>
      <c r="AD60" s="147">
        <f>COUNT(D60,G60,I60,L60,O60,R60,U60,X60,AA60,#REF!,#REF!)</f>
        <v>9</v>
      </c>
      <c r="AE60" s="109" t="e">
        <f>MIN(J60,M60,#REF!,P60,S60,V60,AB60,#REF!,Y60,#REF!)</f>
        <v>#REF!</v>
      </c>
      <c r="AF60" s="109" t="e">
        <f>AVERAGE(J60,M60,#REF!,P60,Y60,S60,V60,AB60,#REF!,#REF!)</f>
        <v>#REF!</v>
      </c>
      <c r="AG60" s="109" t="e">
        <f>MAX(J60,M60,#REF!,P60,S60,Y60,V60,AB60,#REF!,#REF!)</f>
        <v>#REF!</v>
      </c>
      <c r="AH60" s="108">
        <v>6460</v>
      </c>
      <c r="AI60" s="133" t="e">
        <f t="shared" si="22"/>
        <v>#REF!</v>
      </c>
      <c r="AJ60" s="42">
        <v>-160</v>
      </c>
    </row>
    <row r="61" spans="1:37">
      <c r="A61" s="7"/>
      <c r="B61" s="4" t="s">
        <v>71</v>
      </c>
      <c r="C61" s="1" t="s">
        <v>72</v>
      </c>
      <c r="D61" s="85">
        <v>6455</v>
      </c>
      <c r="E61" s="63"/>
      <c r="F61" s="101">
        <f t="shared" si="26"/>
        <v>-6460</v>
      </c>
      <c r="G61" s="85">
        <v>6841</v>
      </c>
      <c r="H61" s="86">
        <f t="shared" si="27"/>
        <v>381</v>
      </c>
      <c r="I61" s="85">
        <v>6470</v>
      </c>
      <c r="J61" s="63">
        <f t="shared" si="28"/>
        <v>6340.6</v>
      </c>
      <c r="K61" s="101">
        <f t="shared" si="29"/>
        <v>-119.39999999999964</v>
      </c>
      <c r="L61" s="85">
        <v>6625</v>
      </c>
      <c r="M61" s="63">
        <f t="shared" si="30"/>
        <v>6525.625</v>
      </c>
      <c r="N61" s="101">
        <f t="shared" si="31"/>
        <v>65.625</v>
      </c>
      <c r="O61" s="85">
        <v>6430</v>
      </c>
      <c r="P61" s="63">
        <f t="shared" si="32"/>
        <v>6404.28</v>
      </c>
      <c r="Q61" s="101">
        <f t="shared" si="33"/>
        <v>-55.720000000000255</v>
      </c>
      <c r="R61" s="85">
        <v>6720</v>
      </c>
      <c r="S61" s="63">
        <f t="shared" si="34"/>
        <v>6652.8</v>
      </c>
      <c r="T61" s="101">
        <f t="shared" si="35"/>
        <v>192.80000000000018</v>
      </c>
      <c r="U61" s="85">
        <v>7159</v>
      </c>
      <c r="V61" s="63"/>
      <c r="W61" s="101">
        <f t="shared" si="36"/>
        <v>-6460</v>
      </c>
      <c r="X61" s="85">
        <v>6595</v>
      </c>
      <c r="Y61" s="63">
        <f t="shared" si="37"/>
        <v>6496.0749999999998</v>
      </c>
      <c r="Z61" s="101">
        <f t="shared" si="38"/>
        <v>36.074999999999818</v>
      </c>
      <c r="AA61" s="85">
        <v>6741</v>
      </c>
      <c r="AB61" s="63">
        <f t="shared" si="40"/>
        <v>6660.1080000000002</v>
      </c>
      <c r="AC61" s="101">
        <f t="shared" si="39"/>
        <v>200.10800000000017</v>
      </c>
      <c r="AD61" s="147">
        <f>COUNT(D61,G61,I61,L61,O61,R61,U61,X61,AA61,#REF!,#REF!)</f>
        <v>9</v>
      </c>
      <c r="AE61" s="109" t="e">
        <f>MIN(J61,M61,#REF!,P61,S61,V61,AB61,#REF!,Y61,#REF!)</f>
        <v>#REF!</v>
      </c>
      <c r="AF61" s="109" t="e">
        <f>AVERAGE(J61,M61,#REF!,P61,Y61,S61,V61,AB61,#REF!,#REF!)</f>
        <v>#REF!</v>
      </c>
      <c r="AG61" s="109" t="e">
        <f>MAX(J61,M61,#REF!,P61,S61,Y61,V61,AB61,#REF!,#REF!)</f>
        <v>#REF!</v>
      </c>
      <c r="AH61" s="108">
        <v>6460</v>
      </c>
      <c r="AI61" s="133" t="e">
        <f t="shared" si="22"/>
        <v>#REF!</v>
      </c>
      <c r="AJ61" s="42">
        <v>-110</v>
      </c>
    </row>
    <row r="62" spans="1:37">
      <c r="A62" s="7"/>
      <c r="B62" s="4" t="s">
        <v>74</v>
      </c>
      <c r="C62" s="1" t="s">
        <v>72</v>
      </c>
      <c r="D62" s="85">
        <v>6455</v>
      </c>
      <c r="E62" s="63"/>
      <c r="F62" s="101">
        <f t="shared" si="26"/>
        <v>-6460</v>
      </c>
      <c r="G62" s="85">
        <v>6841</v>
      </c>
      <c r="H62" s="86">
        <f t="shared" si="27"/>
        <v>381</v>
      </c>
      <c r="I62" s="85">
        <v>6470</v>
      </c>
      <c r="J62" s="63">
        <f t="shared" si="28"/>
        <v>6340.6</v>
      </c>
      <c r="K62" s="101">
        <f t="shared" si="29"/>
        <v>-119.39999999999964</v>
      </c>
      <c r="L62" s="85">
        <v>6625</v>
      </c>
      <c r="M62" s="63">
        <f t="shared" si="30"/>
        <v>6525.625</v>
      </c>
      <c r="N62" s="101">
        <f t="shared" si="31"/>
        <v>65.625</v>
      </c>
      <c r="O62" s="85">
        <v>6430</v>
      </c>
      <c r="P62" s="63">
        <f t="shared" si="32"/>
        <v>6404.28</v>
      </c>
      <c r="Q62" s="101">
        <f t="shared" si="33"/>
        <v>-55.720000000000255</v>
      </c>
      <c r="R62" s="85">
        <v>6720</v>
      </c>
      <c r="S62" s="63">
        <f t="shared" si="34"/>
        <v>6652.8</v>
      </c>
      <c r="T62" s="101">
        <f t="shared" si="35"/>
        <v>192.80000000000018</v>
      </c>
      <c r="U62" s="85">
        <v>7159</v>
      </c>
      <c r="V62" s="63"/>
      <c r="W62" s="101">
        <f t="shared" si="36"/>
        <v>-6460</v>
      </c>
      <c r="X62" s="85">
        <v>6595</v>
      </c>
      <c r="Y62" s="63">
        <f t="shared" si="37"/>
        <v>6496.0749999999998</v>
      </c>
      <c r="Z62" s="101">
        <f t="shared" si="38"/>
        <v>36.074999999999818</v>
      </c>
      <c r="AA62" s="85">
        <v>6741</v>
      </c>
      <c r="AB62" s="63">
        <f t="shared" si="40"/>
        <v>6660.1080000000002</v>
      </c>
      <c r="AC62" s="101">
        <f t="shared" si="39"/>
        <v>200.10800000000017</v>
      </c>
      <c r="AD62" s="147">
        <f>COUNT(D62,G62,I62,L62,O62,R62,U62,X62,AA62,#REF!,#REF!)</f>
        <v>9</v>
      </c>
      <c r="AE62" s="109" t="e">
        <f>MIN(J62,M62,#REF!,P62,S62,V62,AB62,#REF!,Y62,#REF!)</f>
        <v>#REF!</v>
      </c>
      <c r="AF62" s="109" t="e">
        <f>AVERAGE(J62,M62,#REF!,P62,Y62,S62,V62,AB62,#REF!,#REF!)</f>
        <v>#REF!</v>
      </c>
      <c r="AG62" s="109" t="e">
        <f>MAX(J62,M62,#REF!,P62,S62,Y62,V62,AB62,#REF!,#REF!)</f>
        <v>#REF!</v>
      </c>
      <c r="AH62" s="108">
        <v>6460</v>
      </c>
      <c r="AI62" s="133" t="e">
        <f t="shared" si="22"/>
        <v>#REF!</v>
      </c>
      <c r="AJ62" s="42">
        <v>-110</v>
      </c>
    </row>
    <row r="63" spans="1:37">
      <c r="A63" s="7"/>
      <c r="B63" s="4" t="s">
        <v>75</v>
      </c>
      <c r="C63" s="1" t="s">
        <v>72</v>
      </c>
      <c r="D63" s="85">
        <v>6455</v>
      </c>
      <c r="E63" s="63"/>
      <c r="F63" s="101">
        <f t="shared" si="26"/>
        <v>-6460</v>
      </c>
      <c r="G63" s="85">
        <v>6789</v>
      </c>
      <c r="H63" s="86">
        <f t="shared" si="27"/>
        <v>329</v>
      </c>
      <c r="I63" s="85">
        <v>6470</v>
      </c>
      <c r="J63" s="63">
        <f t="shared" si="28"/>
        <v>6340.6</v>
      </c>
      <c r="K63" s="101">
        <f t="shared" si="29"/>
        <v>-119.39999999999964</v>
      </c>
      <c r="L63" s="85">
        <v>6625</v>
      </c>
      <c r="M63" s="63">
        <f t="shared" si="30"/>
        <v>6525.625</v>
      </c>
      <c r="N63" s="101">
        <f t="shared" si="31"/>
        <v>65.625</v>
      </c>
      <c r="O63" s="85">
        <v>6430</v>
      </c>
      <c r="P63" s="63">
        <f t="shared" si="32"/>
        <v>6404.28</v>
      </c>
      <c r="Q63" s="101">
        <f t="shared" si="33"/>
        <v>-55.720000000000255</v>
      </c>
      <c r="R63" s="85">
        <v>6720</v>
      </c>
      <c r="S63" s="63">
        <f t="shared" si="34"/>
        <v>6652.8</v>
      </c>
      <c r="T63" s="101">
        <f t="shared" si="35"/>
        <v>192.80000000000018</v>
      </c>
      <c r="U63" s="85">
        <v>7159</v>
      </c>
      <c r="V63" s="63"/>
      <c r="W63" s="101">
        <f t="shared" si="36"/>
        <v>-6460</v>
      </c>
      <c r="X63" s="85">
        <v>6595</v>
      </c>
      <c r="Y63" s="63">
        <f t="shared" si="37"/>
        <v>6496.0749999999998</v>
      </c>
      <c r="Z63" s="101">
        <f t="shared" si="38"/>
        <v>36.074999999999818</v>
      </c>
      <c r="AA63" s="85">
        <v>6741</v>
      </c>
      <c r="AB63" s="63">
        <f t="shared" si="40"/>
        <v>6660.1080000000002</v>
      </c>
      <c r="AC63" s="101">
        <f t="shared" si="39"/>
        <v>200.10800000000017</v>
      </c>
      <c r="AD63" s="147">
        <f>COUNT(D63,G63,I63,L63,O63,R63,U63,X63,AA63,#REF!,#REF!)</f>
        <v>9</v>
      </c>
      <c r="AE63" s="109" t="e">
        <f>MIN(J63,M63,#REF!,P63,S63,V63,AB63,#REF!,Y63,#REF!)</f>
        <v>#REF!</v>
      </c>
      <c r="AF63" s="109" t="e">
        <f>AVERAGE(J63,M63,#REF!,P63,Y63,S63,V63,AB63,#REF!,#REF!)</f>
        <v>#REF!</v>
      </c>
      <c r="AG63" s="109" t="e">
        <f>MAX(J63,M63,#REF!,P63,S63,Y63,V63,AB63,#REF!,#REF!)</f>
        <v>#REF!</v>
      </c>
      <c r="AH63" s="108">
        <v>6460</v>
      </c>
      <c r="AI63" s="133" t="e">
        <f t="shared" si="22"/>
        <v>#REF!</v>
      </c>
      <c r="AJ63" s="42">
        <v>-110</v>
      </c>
    </row>
    <row r="64" spans="1:37">
      <c r="A64" s="7"/>
      <c r="B64" s="4" t="s">
        <v>76</v>
      </c>
      <c r="C64" s="1" t="s">
        <v>72</v>
      </c>
      <c r="D64" s="85">
        <v>6455</v>
      </c>
      <c r="E64" s="63">
        <f t="shared" ref="E64:E75" si="41">D64-(D64*E$1/100)</f>
        <v>6248.44</v>
      </c>
      <c r="F64" s="129">
        <f t="shared" si="26"/>
        <v>-221.5600000000004</v>
      </c>
      <c r="G64" s="85">
        <v>6671</v>
      </c>
      <c r="H64" s="86">
        <f t="shared" si="27"/>
        <v>201</v>
      </c>
      <c r="I64" s="85">
        <v>6470</v>
      </c>
      <c r="J64" s="63">
        <f t="shared" si="28"/>
        <v>6340.6</v>
      </c>
      <c r="K64" s="129">
        <f t="shared" si="29"/>
        <v>-129.39999999999964</v>
      </c>
      <c r="L64" s="85">
        <v>6620</v>
      </c>
      <c r="M64" s="63">
        <f t="shared" si="30"/>
        <v>6520.7</v>
      </c>
      <c r="N64" s="129">
        <f t="shared" si="31"/>
        <v>50.699999999999818</v>
      </c>
      <c r="O64" s="85">
        <v>6440</v>
      </c>
      <c r="P64" s="63">
        <f t="shared" si="32"/>
        <v>6414.24</v>
      </c>
      <c r="Q64" s="129">
        <f t="shared" si="33"/>
        <v>-55.760000000000218</v>
      </c>
      <c r="R64" s="85">
        <v>6720</v>
      </c>
      <c r="S64" s="63">
        <f t="shared" si="34"/>
        <v>6652.8</v>
      </c>
      <c r="T64" s="129">
        <f t="shared" si="35"/>
        <v>182.80000000000018</v>
      </c>
      <c r="U64" s="85">
        <v>7159</v>
      </c>
      <c r="V64" s="63"/>
      <c r="W64" s="129">
        <f t="shared" si="36"/>
        <v>-6470</v>
      </c>
      <c r="X64" s="85">
        <v>6595</v>
      </c>
      <c r="Y64" s="63">
        <f t="shared" si="37"/>
        <v>6496.0749999999998</v>
      </c>
      <c r="Z64" s="129">
        <f t="shared" si="38"/>
        <v>26.074999999999818</v>
      </c>
      <c r="AA64" s="85">
        <v>7056</v>
      </c>
      <c r="AB64" s="63">
        <f t="shared" si="40"/>
        <v>6971.3280000000004</v>
      </c>
      <c r="AC64" s="129">
        <f t="shared" si="39"/>
        <v>501.32800000000043</v>
      </c>
      <c r="AD64" s="147">
        <f>COUNT(D64,G64,I64,L64,O64,R64,U64,X64,AA64,#REF!,#REF!)</f>
        <v>9</v>
      </c>
      <c r="AE64" s="109" t="e">
        <f>MIN(J64,M64,#REF!,P64,S64,V64,AB64,#REF!,Y64,#REF!)</f>
        <v>#REF!</v>
      </c>
      <c r="AF64" s="109" t="e">
        <f>AVERAGE(J64,M64,#REF!,P64,Y64,S64,V64,AB64,#REF!,#REF!)</f>
        <v>#REF!</v>
      </c>
      <c r="AG64" s="109" t="e">
        <f>MAX(J64,M64,#REF!,P64,S64,Y64,V64,AB64,#REF!,#REF!)</f>
        <v>#REF!</v>
      </c>
      <c r="AH64" s="108">
        <v>6470</v>
      </c>
      <c r="AI64" s="133" t="e">
        <f t="shared" si="22"/>
        <v>#REF!</v>
      </c>
      <c r="AJ64" s="42">
        <v>-70</v>
      </c>
    </row>
    <row r="65" spans="1:36">
      <c r="A65" s="7"/>
      <c r="B65" s="4" t="s">
        <v>66</v>
      </c>
      <c r="C65" s="1" t="s">
        <v>67</v>
      </c>
      <c r="D65" s="85">
        <v>6345</v>
      </c>
      <c r="E65" s="63"/>
      <c r="F65" s="101">
        <f t="shared" si="26"/>
        <v>-6470</v>
      </c>
      <c r="G65" s="85">
        <v>6671</v>
      </c>
      <c r="H65" s="86">
        <f t="shared" si="27"/>
        <v>201</v>
      </c>
      <c r="I65" s="85">
        <v>6550</v>
      </c>
      <c r="J65" s="63">
        <f t="shared" si="28"/>
        <v>6419</v>
      </c>
      <c r="K65" s="101">
        <f t="shared" si="29"/>
        <v>-51</v>
      </c>
      <c r="L65" s="85">
        <v>6620</v>
      </c>
      <c r="M65" s="63">
        <f t="shared" si="30"/>
        <v>6520.7</v>
      </c>
      <c r="N65" s="101">
        <f t="shared" si="31"/>
        <v>50.699999999999818</v>
      </c>
      <c r="O65" s="85">
        <v>6440</v>
      </c>
      <c r="P65" s="63">
        <f t="shared" si="32"/>
        <v>6414.24</v>
      </c>
      <c r="Q65" s="101">
        <f t="shared" si="33"/>
        <v>-55.760000000000218</v>
      </c>
      <c r="R65" s="85">
        <v>6950</v>
      </c>
      <c r="S65" s="63">
        <f t="shared" si="34"/>
        <v>6880.5</v>
      </c>
      <c r="T65" s="101">
        <f t="shared" si="35"/>
        <v>410.5</v>
      </c>
      <c r="U65" s="85">
        <v>7159</v>
      </c>
      <c r="V65" s="63"/>
      <c r="W65" s="101">
        <f t="shared" si="36"/>
        <v>-6470</v>
      </c>
      <c r="X65" s="85">
        <v>6660</v>
      </c>
      <c r="Y65" s="63">
        <f t="shared" si="37"/>
        <v>6560.1</v>
      </c>
      <c r="Z65" s="101">
        <f t="shared" si="38"/>
        <v>90.100000000000364</v>
      </c>
      <c r="AA65" s="85">
        <v>7056</v>
      </c>
      <c r="AB65" s="63">
        <f t="shared" si="40"/>
        <v>6971.3280000000004</v>
      </c>
      <c r="AC65" s="101">
        <f t="shared" si="39"/>
        <v>501.32800000000043</v>
      </c>
      <c r="AD65" s="147">
        <f>COUNT(D65,G65,I65,L65,O65,R65,U65,X65,AA65,#REF!,#REF!)</f>
        <v>9</v>
      </c>
      <c r="AE65" s="109" t="e">
        <f>MIN(J65,M65,#REF!,P65,S65,V65,AB65,#REF!,Y65,#REF!)</f>
        <v>#REF!</v>
      </c>
      <c r="AF65" s="109" t="e">
        <f>AVERAGE(J65,M65,#REF!,P65,Y65,S65,V65,AB65,#REF!,#REF!)</f>
        <v>#REF!</v>
      </c>
      <c r="AG65" s="109" t="e">
        <f>MAX(J65,M65,#REF!,P65,S65,Y65,V65,AB65,#REF!,#REF!)</f>
        <v>#REF!</v>
      </c>
      <c r="AH65" s="108">
        <v>6470</v>
      </c>
      <c r="AI65" s="133" t="e">
        <f t="shared" si="22"/>
        <v>#REF!</v>
      </c>
      <c r="AJ65" s="42">
        <v>-70</v>
      </c>
    </row>
    <row r="66" spans="1:36">
      <c r="A66" s="7"/>
      <c r="B66" s="4" t="s">
        <v>68</v>
      </c>
      <c r="C66" s="1" t="s">
        <v>67</v>
      </c>
      <c r="D66" s="85">
        <v>6345</v>
      </c>
      <c r="E66" s="63"/>
      <c r="F66" s="101">
        <f t="shared" si="26"/>
        <v>-6470</v>
      </c>
      <c r="G66" s="85">
        <v>6671</v>
      </c>
      <c r="H66" s="86">
        <f t="shared" si="27"/>
        <v>201</v>
      </c>
      <c r="I66" s="85">
        <v>6550</v>
      </c>
      <c r="J66" s="63">
        <f t="shared" si="28"/>
        <v>6419</v>
      </c>
      <c r="K66" s="101">
        <f t="shared" si="29"/>
        <v>-51</v>
      </c>
      <c r="L66" s="85">
        <v>6620</v>
      </c>
      <c r="M66" s="63">
        <f t="shared" si="30"/>
        <v>6520.7</v>
      </c>
      <c r="N66" s="101">
        <f t="shared" si="31"/>
        <v>50.699999999999818</v>
      </c>
      <c r="O66" s="85">
        <v>6440</v>
      </c>
      <c r="P66" s="63">
        <f t="shared" si="32"/>
        <v>6414.24</v>
      </c>
      <c r="Q66" s="101">
        <f t="shared" si="33"/>
        <v>-55.760000000000218</v>
      </c>
      <c r="R66" s="85">
        <v>6950</v>
      </c>
      <c r="S66" s="63">
        <f t="shared" si="34"/>
        <v>6880.5</v>
      </c>
      <c r="T66" s="101">
        <f t="shared" si="35"/>
        <v>410.5</v>
      </c>
      <c r="U66" s="85">
        <v>7159</v>
      </c>
      <c r="V66" s="63"/>
      <c r="W66" s="101">
        <f t="shared" si="36"/>
        <v>-6470</v>
      </c>
      <c r="X66" s="85">
        <v>6660</v>
      </c>
      <c r="Y66" s="63">
        <f t="shared" si="37"/>
        <v>6560.1</v>
      </c>
      <c r="Z66" s="101">
        <f t="shared" si="38"/>
        <v>90.100000000000364</v>
      </c>
      <c r="AA66" s="85">
        <v>7056</v>
      </c>
      <c r="AB66" s="63">
        <f t="shared" si="40"/>
        <v>6971.3280000000004</v>
      </c>
      <c r="AC66" s="101">
        <f t="shared" si="39"/>
        <v>501.32800000000043</v>
      </c>
      <c r="AD66" s="147">
        <f>COUNT(D66,G66,I66,L66,O66,R66,U66,X66,AA66,#REF!,#REF!)</f>
        <v>9</v>
      </c>
      <c r="AE66" s="109" t="e">
        <f>MIN(J66,M66,#REF!,P66,S66,V66,AB66,#REF!,Y66,#REF!)</f>
        <v>#REF!</v>
      </c>
      <c r="AF66" s="109" t="e">
        <f>AVERAGE(J66,M66,#REF!,P66,Y66,S66,V66,AB66,#REF!,#REF!)</f>
        <v>#REF!</v>
      </c>
      <c r="AG66" s="109" t="e">
        <f>MAX(J66,M66,#REF!,P66,S66,Y66,V66,AB66,#REF!,#REF!)</f>
        <v>#REF!</v>
      </c>
      <c r="AH66" s="108">
        <v>6470</v>
      </c>
      <c r="AI66" s="133" t="e">
        <f t="shared" si="22"/>
        <v>#REF!</v>
      </c>
      <c r="AJ66" s="42">
        <v>-70</v>
      </c>
    </row>
    <row r="67" spans="1:36">
      <c r="A67" s="7"/>
      <c r="B67" s="4" t="s">
        <v>98</v>
      </c>
      <c r="C67" s="1" t="s">
        <v>67</v>
      </c>
      <c r="D67" s="85">
        <v>6345</v>
      </c>
      <c r="E67" s="63"/>
      <c r="F67" s="101">
        <f t="shared" si="26"/>
        <v>-6470</v>
      </c>
      <c r="G67" s="85">
        <v>6671</v>
      </c>
      <c r="H67" s="86">
        <f t="shared" si="27"/>
        <v>201</v>
      </c>
      <c r="I67" s="85">
        <v>6550</v>
      </c>
      <c r="J67" s="63">
        <f t="shared" si="28"/>
        <v>6419</v>
      </c>
      <c r="K67" s="101">
        <f t="shared" si="29"/>
        <v>-51</v>
      </c>
      <c r="L67" s="85">
        <v>6620</v>
      </c>
      <c r="M67" s="63">
        <f t="shared" si="30"/>
        <v>6520.7</v>
      </c>
      <c r="N67" s="101">
        <f t="shared" si="31"/>
        <v>50.699999999999818</v>
      </c>
      <c r="O67" s="85">
        <v>6440</v>
      </c>
      <c r="P67" s="63">
        <f t="shared" si="32"/>
        <v>6414.24</v>
      </c>
      <c r="Q67" s="101">
        <f t="shared" si="33"/>
        <v>-55.760000000000218</v>
      </c>
      <c r="R67" s="85">
        <v>6950</v>
      </c>
      <c r="S67" s="63">
        <f t="shared" si="34"/>
        <v>6880.5</v>
      </c>
      <c r="T67" s="101">
        <f t="shared" si="35"/>
        <v>410.5</v>
      </c>
      <c r="U67" s="85">
        <v>7189</v>
      </c>
      <c r="V67" s="63"/>
      <c r="W67" s="101">
        <f t="shared" si="36"/>
        <v>-6470</v>
      </c>
      <c r="X67" s="85">
        <v>6660</v>
      </c>
      <c r="Y67" s="63">
        <f t="shared" si="37"/>
        <v>6560.1</v>
      </c>
      <c r="Z67" s="101">
        <f t="shared" si="38"/>
        <v>90.100000000000364</v>
      </c>
      <c r="AA67" s="85">
        <v>7056</v>
      </c>
      <c r="AB67" s="63"/>
      <c r="AC67" s="101">
        <f t="shared" si="39"/>
        <v>-6470</v>
      </c>
      <c r="AD67" s="147">
        <f>COUNT(D67,G67,I67,L67,O67,R67,U67,X67,AA67,#REF!,#REF!)</f>
        <v>9</v>
      </c>
      <c r="AE67" s="109" t="e">
        <f>MIN(J67,M67,#REF!,P67,S67,V67,AB67,#REF!,Y67,#REF!)</f>
        <v>#REF!</v>
      </c>
      <c r="AF67" s="109" t="e">
        <f>AVERAGE(J67,M67,#REF!,P67,Y67,S67,V67,AB67,#REF!,#REF!)</f>
        <v>#REF!</v>
      </c>
      <c r="AG67" s="109" t="e">
        <f>MAX(J67,M67,#REF!,P67,S67,Y67,V67,AB67,#REF!,#REF!)</f>
        <v>#REF!</v>
      </c>
      <c r="AH67" s="108">
        <v>6470</v>
      </c>
      <c r="AI67" s="133" t="e">
        <f t="shared" si="22"/>
        <v>#REF!</v>
      </c>
      <c r="AJ67" s="42">
        <v>-70</v>
      </c>
    </row>
    <row r="68" spans="1:36">
      <c r="A68" s="7"/>
      <c r="B68" s="4" t="s">
        <v>69</v>
      </c>
      <c r="C68" s="1" t="s">
        <v>67</v>
      </c>
      <c r="D68" s="85">
        <v>6345</v>
      </c>
      <c r="E68" s="63"/>
      <c r="F68" s="101">
        <f t="shared" si="26"/>
        <v>-6470</v>
      </c>
      <c r="G68" s="85">
        <v>6671</v>
      </c>
      <c r="H68" s="86">
        <f t="shared" si="27"/>
        <v>201</v>
      </c>
      <c r="I68" s="85">
        <v>6550</v>
      </c>
      <c r="J68" s="63">
        <f t="shared" si="28"/>
        <v>6419</v>
      </c>
      <c r="K68" s="101">
        <f t="shared" si="29"/>
        <v>-51</v>
      </c>
      <c r="L68" s="85">
        <v>6620</v>
      </c>
      <c r="M68" s="63">
        <f t="shared" si="30"/>
        <v>6520.7</v>
      </c>
      <c r="N68" s="101">
        <f t="shared" si="31"/>
        <v>50.699999999999818</v>
      </c>
      <c r="O68" s="85">
        <v>6440</v>
      </c>
      <c r="P68" s="63">
        <f t="shared" si="32"/>
        <v>6414.24</v>
      </c>
      <c r="Q68" s="101">
        <f t="shared" si="33"/>
        <v>-55.760000000000218</v>
      </c>
      <c r="R68" s="85">
        <v>6950</v>
      </c>
      <c r="S68" s="63">
        <f t="shared" si="34"/>
        <v>6880.5</v>
      </c>
      <c r="T68" s="101">
        <f t="shared" si="35"/>
        <v>410.5</v>
      </c>
      <c r="U68" s="85">
        <v>7189</v>
      </c>
      <c r="V68" s="63"/>
      <c r="W68" s="101">
        <f t="shared" si="36"/>
        <v>-6470</v>
      </c>
      <c r="X68" s="85">
        <v>6660</v>
      </c>
      <c r="Y68" s="63">
        <f t="shared" si="37"/>
        <v>6560.1</v>
      </c>
      <c r="Z68" s="101">
        <f t="shared" si="38"/>
        <v>90.100000000000364</v>
      </c>
      <c r="AA68" s="85">
        <v>7056</v>
      </c>
      <c r="AB68" s="63">
        <f t="shared" si="40"/>
        <v>6971.3280000000004</v>
      </c>
      <c r="AC68" s="101">
        <f t="shared" si="39"/>
        <v>501.32800000000043</v>
      </c>
      <c r="AD68" s="147">
        <f>COUNT(D68,G68,I68,L68,O68,R68,U68,X68,AA68,#REF!,#REF!)</f>
        <v>9</v>
      </c>
      <c r="AE68" s="109" t="e">
        <f>MIN(J68,M68,#REF!,P68,S68,V68,AB68,#REF!,Y68,#REF!)</f>
        <v>#REF!</v>
      </c>
      <c r="AF68" s="109" t="e">
        <f>AVERAGE(J68,M68,#REF!,P68,Y68,S68,V68,AB68,#REF!,#REF!)</f>
        <v>#REF!</v>
      </c>
      <c r="AG68" s="109" t="e">
        <f>MAX(J68,M68,#REF!,P68,S68,Y68,V68,AB68,#REF!,#REF!)</f>
        <v>#REF!</v>
      </c>
      <c r="AH68" s="108">
        <v>6470</v>
      </c>
      <c r="AI68" s="133" t="e">
        <f t="shared" si="22"/>
        <v>#REF!</v>
      </c>
      <c r="AJ68" s="42">
        <v>-70</v>
      </c>
    </row>
    <row r="69" spans="1:36">
      <c r="A69" s="7"/>
      <c r="B69" s="4" t="s">
        <v>70</v>
      </c>
      <c r="C69" s="1" t="s">
        <v>67</v>
      </c>
      <c r="D69" s="85">
        <v>6345</v>
      </c>
      <c r="E69" s="63"/>
      <c r="F69" s="101">
        <f t="shared" si="26"/>
        <v>-6470</v>
      </c>
      <c r="G69" s="85">
        <v>6671</v>
      </c>
      <c r="H69" s="86">
        <f t="shared" si="27"/>
        <v>201</v>
      </c>
      <c r="I69" s="85">
        <v>6550</v>
      </c>
      <c r="J69" s="63">
        <f t="shared" si="28"/>
        <v>6419</v>
      </c>
      <c r="K69" s="101">
        <f t="shared" si="29"/>
        <v>-51</v>
      </c>
      <c r="L69" s="85">
        <v>6620</v>
      </c>
      <c r="M69" s="63">
        <f t="shared" si="30"/>
        <v>6520.7</v>
      </c>
      <c r="N69" s="101">
        <f t="shared" si="31"/>
        <v>50.699999999999818</v>
      </c>
      <c r="O69" s="85">
        <v>6440</v>
      </c>
      <c r="P69" s="63">
        <f t="shared" si="32"/>
        <v>6414.24</v>
      </c>
      <c r="Q69" s="101">
        <f t="shared" si="33"/>
        <v>-55.760000000000218</v>
      </c>
      <c r="R69" s="85"/>
      <c r="S69" s="63">
        <f t="shared" si="34"/>
        <v>0</v>
      </c>
      <c r="T69" s="101">
        <f t="shared" si="35"/>
        <v>-6470</v>
      </c>
      <c r="U69" s="85">
        <v>7189</v>
      </c>
      <c r="V69" s="63"/>
      <c r="W69" s="101">
        <f t="shared" si="36"/>
        <v>-6470</v>
      </c>
      <c r="X69" s="85">
        <v>6660</v>
      </c>
      <c r="Y69" s="63">
        <f t="shared" si="37"/>
        <v>6560.1</v>
      </c>
      <c r="Z69" s="101">
        <f t="shared" si="38"/>
        <v>90.100000000000364</v>
      </c>
      <c r="AA69" s="85">
        <v>7056</v>
      </c>
      <c r="AB69" s="63">
        <f t="shared" si="40"/>
        <v>6971.3280000000004</v>
      </c>
      <c r="AC69" s="101">
        <f t="shared" si="39"/>
        <v>501.32800000000043</v>
      </c>
      <c r="AD69" s="147">
        <f>COUNT(D69,G69,I69,L69,O69,R69,U69,X69,AA69,#REF!,#REF!)</f>
        <v>8</v>
      </c>
      <c r="AE69" s="109" t="e">
        <f>MIN(J69,M69,#REF!,P69,S69,V69,AB69,#REF!,Y69,#REF!)</f>
        <v>#REF!</v>
      </c>
      <c r="AF69" s="109" t="e">
        <f>AVERAGE(J69,M69,#REF!,P69,Y69,S69,V69,AB69,#REF!,#REF!)</f>
        <v>#REF!</v>
      </c>
      <c r="AG69" s="109" t="e">
        <f>MAX(J69,M69,#REF!,P69,S69,Y69,V69,AB69,#REF!,#REF!)</f>
        <v>#REF!</v>
      </c>
      <c r="AH69" s="108">
        <v>6470</v>
      </c>
      <c r="AI69" s="133" t="e">
        <f t="shared" si="22"/>
        <v>#REF!</v>
      </c>
      <c r="AJ69" s="42">
        <v>-70</v>
      </c>
    </row>
    <row r="70" spans="1:36">
      <c r="A70" s="7"/>
      <c r="B70" s="4" t="s">
        <v>13</v>
      </c>
      <c r="C70" s="1" t="s">
        <v>208</v>
      </c>
      <c r="D70" s="85">
        <v>6345</v>
      </c>
      <c r="E70" s="63">
        <f t="shared" si="41"/>
        <v>6141.96</v>
      </c>
      <c r="F70" s="101">
        <f t="shared" si="26"/>
        <v>-978.04</v>
      </c>
      <c r="G70" s="85">
        <v>7145</v>
      </c>
      <c r="H70" s="101">
        <f t="shared" si="27"/>
        <v>25</v>
      </c>
      <c r="I70" s="85">
        <v>7250</v>
      </c>
      <c r="J70" s="63">
        <f t="shared" si="28"/>
        <v>7105</v>
      </c>
      <c r="K70" s="101">
        <f t="shared" si="29"/>
        <v>-15</v>
      </c>
      <c r="L70" s="85">
        <v>7180</v>
      </c>
      <c r="M70" s="63">
        <f t="shared" si="30"/>
        <v>7072.3</v>
      </c>
      <c r="N70" s="101">
        <f t="shared" si="31"/>
        <v>-47.699999999999818</v>
      </c>
      <c r="O70" s="85"/>
      <c r="P70" s="63">
        <f t="shared" si="32"/>
        <v>0</v>
      </c>
      <c r="Q70" s="101">
        <f t="shared" si="33"/>
        <v>-7120</v>
      </c>
      <c r="R70" s="85">
        <v>7320</v>
      </c>
      <c r="S70" s="63">
        <f t="shared" si="34"/>
        <v>7246.8</v>
      </c>
      <c r="T70" s="101">
        <f t="shared" si="35"/>
        <v>126.80000000000018</v>
      </c>
      <c r="U70" s="85"/>
      <c r="V70" s="63"/>
      <c r="W70" s="101">
        <f t="shared" si="36"/>
        <v>-7120</v>
      </c>
      <c r="X70" s="85">
        <v>7220</v>
      </c>
      <c r="Y70" s="63">
        <f t="shared" si="37"/>
        <v>7111.7</v>
      </c>
      <c r="Z70" s="101">
        <f t="shared" si="38"/>
        <v>-8.3000000000001819</v>
      </c>
      <c r="AA70" s="85"/>
      <c r="AB70" s="63">
        <f t="shared" si="40"/>
        <v>0</v>
      </c>
      <c r="AC70" s="101">
        <f t="shared" si="39"/>
        <v>-7120</v>
      </c>
      <c r="AD70" s="147">
        <f>COUNT(D70,G70,I70,L70,O70,R70,U70,X70,AA70,#REF!,#REF!)</f>
        <v>6</v>
      </c>
      <c r="AE70" s="109" t="e">
        <f>MIN(J70,M70,#REF!,P70,S70,V70,AB70,#REF!,Y70,#REF!)</f>
        <v>#REF!</v>
      </c>
      <c r="AF70" s="109" t="e">
        <f>AVERAGE(J70,M70,#REF!,P70,Y70,S70,V70,AB70,#REF!,#REF!)</f>
        <v>#REF!</v>
      </c>
      <c r="AG70" s="109" t="e">
        <f>MAX(J70,M70,#REF!,P70,S70,Y70,V70,AB70,#REF!,#REF!)</f>
        <v>#REF!</v>
      </c>
      <c r="AH70" s="108">
        <v>7120</v>
      </c>
      <c r="AI70" s="133" t="e">
        <f t="shared" si="22"/>
        <v>#REF!</v>
      </c>
      <c r="AJ70" s="42">
        <v>0</v>
      </c>
    </row>
    <row r="71" spans="1:36" ht="13.5" thickBot="1">
      <c r="A71" s="54"/>
      <c r="B71" s="52" t="s">
        <v>14</v>
      </c>
      <c r="C71" s="53" t="s">
        <v>208</v>
      </c>
      <c r="D71" s="216">
        <v>6345</v>
      </c>
      <c r="E71" s="68">
        <f t="shared" si="41"/>
        <v>6141.96</v>
      </c>
      <c r="F71" s="103">
        <f t="shared" si="26"/>
        <v>6141.96</v>
      </c>
      <c r="G71" s="89"/>
      <c r="H71" s="103">
        <f t="shared" si="27"/>
        <v>0</v>
      </c>
      <c r="I71" s="89"/>
      <c r="J71" s="68"/>
      <c r="K71" s="103">
        <f t="shared" si="29"/>
        <v>0</v>
      </c>
      <c r="L71" s="89">
        <v>9210</v>
      </c>
      <c r="M71" s="68">
        <f t="shared" si="30"/>
        <v>9071.85</v>
      </c>
      <c r="N71" s="103">
        <f t="shared" si="31"/>
        <v>9071.85</v>
      </c>
      <c r="O71" s="89"/>
      <c r="P71" s="68"/>
      <c r="Q71" s="103">
        <f t="shared" si="33"/>
        <v>0</v>
      </c>
      <c r="R71" s="89"/>
      <c r="S71" s="68"/>
      <c r="T71" s="103">
        <f t="shared" si="35"/>
        <v>0</v>
      </c>
      <c r="U71" s="89"/>
      <c r="V71" s="68"/>
      <c r="W71" s="103">
        <f t="shared" si="36"/>
        <v>0</v>
      </c>
      <c r="X71" s="89">
        <v>9320</v>
      </c>
      <c r="Y71" s="68">
        <f t="shared" si="37"/>
        <v>9180.2000000000007</v>
      </c>
      <c r="Z71" s="103">
        <f t="shared" si="38"/>
        <v>9180.2000000000007</v>
      </c>
      <c r="AA71" s="89"/>
      <c r="AB71" s="68"/>
      <c r="AC71" s="103">
        <f t="shared" si="39"/>
        <v>0</v>
      </c>
      <c r="AD71" s="152">
        <f>COUNT(D71,G71,I71,L71,O71,R71,U71,X71,AA71,#REF!,#REF!)</f>
        <v>3</v>
      </c>
      <c r="AE71" s="117" t="e">
        <f>MIN(J71,M71,#REF!,P71,S71,V71,AB71,#REF!,Y71,#REF!)</f>
        <v>#REF!</v>
      </c>
      <c r="AF71" s="117" t="e">
        <f>AVERAGE(J71,M71,#REF!,P71,Y71,S71,V71,AB71,#REF!,#REF!)</f>
        <v>#REF!</v>
      </c>
      <c r="AG71" s="117" t="e">
        <f>MAX(J71,M71,#REF!,P71,S71,Y71,V71,AB71,#REF!,#REF!)</f>
        <v>#REF!</v>
      </c>
      <c r="AH71" s="108"/>
      <c r="AI71" s="138" t="e">
        <f t="shared" si="22"/>
        <v>#REF!</v>
      </c>
      <c r="AJ71" s="42">
        <v>0</v>
      </c>
    </row>
    <row r="72" spans="1:36">
      <c r="A72" s="7"/>
      <c r="B72" s="4" t="s">
        <v>71</v>
      </c>
      <c r="C72" s="1" t="s">
        <v>73</v>
      </c>
      <c r="D72" s="85">
        <v>7530</v>
      </c>
      <c r="E72" s="63">
        <f t="shared" si="41"/>
        <v>7289.04</v>
      </c>
      <c r="F72" s="86">
        <f t="shared" si="26"/>
        <v>-130.96000000000004</v>
      </c>
      <c r="G72" s="85">
        <v>7871</v>
      </c>
      <c r="H72" s="86">
        <f t="shared" si="27"/>
        <v>451</v>
      </c>
      <c r="I72" s="85">
        <v>7430</v>
      </c>
      <c r="J72" s="63">
        <f t="shared" si="28"/>
        <v>7281.4</v>
      </c>
      <c r="K72" s="86">
        <f t="shared" si="29"/>
        <v>-138.60000000000036</v>
      </c>
      <c r="L72" s="85">
        <v>7470</v>
      </c>
      <c r="M72" s="63">
        <f t="shared" si="30"/>
        <v>7357.95</v>
      </c>
      <c r="N72" s="86">
        <f t="shared" si="31"/>
        <v>-62.050000000000182</v>
      </c>
      <c r="O72" s="85"/>
      <c r="P72" s="63">
        <f t="shared" si="32"/>
        <v>0</v>
      </c>
      <c r="Q72" s="86">
        <f t="shared" si="33"/>
        <v>-7420</v>
      </c>
      <c r="R72" s="85"/>
      <c r="S72" s="63"/>
      <c r="T72" s="86">
        <f t="shared" si="35"/>
        <v>-7420</v>
      </c>
      <c r="U72" s="85"/>
      <c r="V72" s="63"/>
      <c r="W72" s="86">
        <f t="shared" si="36"/>
        <v>-7420</v>
      </c>
      <c r="X72" s="85">
        <v>7420</v>
      </c>
      <c r="Y72" s="63">
        <f t="shared" si="37"/>
        <v>7308.7</v>
      </c>
      <c r="Z72" s="86">
        <f t="shared" si="38"/>
        <v>-111.30000000000018</v>
      </c>
      <c r="AA72" s="85"/>
      <c r="AB72" s="63"/>
      <c r="AC72" s="86">
        <f t="shared" si="39"/>
        <v>-7420</v>
      </c>
      <c r="AD72" s="147">
        <f>COUNT(D72,G72,I72,L72,O72,R72,U72,X72,AA72,#REF!,#REF!)</f>
        <v>5</v>
      </c>
      <c r="AE72" s="109" t="e">
        <f>MIN(J72,M72,#REF!,P72,S72,V72,AB72,#REF!,Y72,#REF!)</f>
        <v>#REF!</v>
      </c>
      <c r="AF72" s="109" t="e">
        <f>AVERAGE(J72,M72,#REF!,P72,Y72,S72,V72,AB72,#REF!,#REF!)</f>
        <v>#REF!</v>
      </c>
      <c r="AG72" s="109" t="e">
        <f>MAX(J72,M72,#REF!,P72,S72,Y72,V72,AB72,#REF!,#REF!)</f>
        <v>#REF!</v>
      </c>
      <c r="AH72" s="123">
        <v>7420</v>
      </c>
      <c r="AI72" s="136" t="e">
        <f t="shared" si="22"/>
        <v>#REF!</v>
      </c>
      <c r="AJ72" s="124">
        <v>0</v>
      </c>
    </row>
    <row r="73" spans="1:36">
      <c r="A73" s="7"/>
      <c r="B73" s="4" t="s">
        <v>74</v>
      </c>
      <c r="C73" s="1" t="s">
        <v>73</v>
      </c>
      <c r="D73" s="85">
        <v>7530</v>
      </c>
      <c r="E73" s="63">
        <f t="shared" si="41"/>
        <v>7289.04</v>
      </c>
      <c r="F73" s="101">
        <f>E73-$AH74</f>
        <v>-30.960000000000036</v>
      </c>
      <c r="G73" s="85">
        <v>7871</v>
      </c>
      <c r="H73" s="101">
        <f>G73-$AH74</f>
        <v>551</v>
      </c>
      <c r="I73" s="85">
        <v>7430</v>
      </c>
      <c r="J73" s="63">
        <f t="shared" si="28"/>
        <v>7281.4</v>
      </c>
      <c r="K73" s="101">
        <f>J73-$AH74</f>
        <v>-38.600000000000364</v>
      </c>
      <c r="L73" s="85"/>
      <c r="M73" s="63"/>
      <c r="N73" s="101">
        <f>M73-$AH74</f>
        <v>-7320</v>
      </c>
      <c r="O73" s="85">
        <v>7400</v>
      </c>
      <c r="P73" s="63">
        <f t="shared" si="32"/>
        <v>7370.4</v>
      </c>
      <c r="Q73" s="101">
        <f>P73-$AH74</f>
        <v>50.399999999999636</v>
      </c>
      <c r="R73" s="85"/>
      <c r="S73" s="63"/>
      <c r="T73" s="101">
        <f>S73-$AH74</f>
        <v>-7320</v>
      </c>
      <c r="U73" s="85"/>
      <c r="V73" s="63"/>
      <c r="W73" s="101">
        <f>V73-$AH74</f>
        <v>-7320</v>
      </c>
      <c r="X73" s="85">
        <v>7420</v>
      </c>
      <c r="Y73" s="63">
        <f t="shared" si="37"/>
        <v>7308.7</v>
      </c>
      <c r="Z73" s="101">
        <f>Y73-$AH74</f>
        <v>-11.300000000000182</v>
      </c>
      <c r="AA73" s="85"/>
      <c r="AB73" s="63"/>
      <c r="AC73" s="101">
        <f>AB73-$AH74</f>
        <v>-7320</v>
      </c>
      <c r="AD73" s="147">
        <f>COUNT(D73,G73,I73,L73,O73,R73,U73,X73,AA73,#REF!,#REF!)</f>
        <v>5</v>
      </c>
      <c r="AE73" s="109" t="e">
        <f>MIN(J73,M73,#REF!,P73,S73,V73,AB73,#REF!,Y73,#REF!)</f>
        <v>#REF!</v>
      </c>
      <c r="AF73" s="109" t="e">
        <f>AVERAGE(J73,M73,#REF!,P73,Y73,S73,V73,AB73,#REF!,#REF!)</f>
        <v>#REF!</v>
      </c>
      <c r="AG73" s="109" t="e">
        <f>MAX(J73,M73,#REF!,P73,S73,Y73,V73,AB73,#REF!,#REF!)</f>
        <v>#REF!</v>
      </c>
      <c r="AH73" s="109">
        <v>7420</v>
      </c>
      <c r="AI73" s="142" t="e">
        <f t="shared" si="22"/>
        <v>#REF!</v>
      </c>
      <c r="AJ73" s="27">
        <v>0</v>
      </c>
    </row>
    <row r="74" spans="1:36">
      <c r="A74" s="7"/>
      <c r="B74" s="4" t="s">
        <v>75</v>
      </c>
      <c r="C74" s="1" t="s">
        <v>73</v>
      </c>
      <c r="D74" s="85">
        <v>7530</v>
      </c>
      <c r="E74" s="63">
        <f t="shared" si="41"/>
        <v>7289.04</v>
      </c>
      <c r="F74" s="86">
        <f>E74-$AH74</f>
        <v>-30.960000000000036</v>
      </c>
      <c r="G74" s="85">
        <v>7304</v>
      </c>
      <c r="H74" s="86">
        <f>G74-$AH74</f>
        <v>-16</v>
      </c>
      <c r="I74" s="85">
        <v>7430</v>
      </c>
      <c r="J74" s="63">
        <f t="shared" si="28"/>
        <v>7281.4</v>
      </c>
      <c r="K74" s="86">
        <f>J74-$AH74</f>
        <v>-38.600000000000364</v>
      </c>
      <c r="L74" s="85">
        <v>7470</v>
      </c>
      <c r="M74" s="63"/>
      <c r="N74" s="86">
        <f>M74-AH74</f>
        <v>-7320</v>
      </c>
      <c r="O74" s="85">
        <v>7400</v>
      </c>
      <c r="P74" s="63">
        <f t="shared" si="32"/>
        <v>7370.4</v>
      </c>
      <c r="Q74" s="86">
        <f>P74-AH74</f>
        <v>50.399999999999636</v>
      </c>
      <c r="R74" s="85"/>
      <c r="S74" s="63"/>
      <c r="T74" s="86">
        <f>S74-AH74</f>
        <v>-7320</v>
      </c>
      <c r="U74" s="85"/>
      <c r="V74" s="63"/>
      <c r="W74" s="86">
        <f>V74-AH74</f>
        <v>-7320</v>
      </c>
      <c r="X74" s="85">
        <v>7420</v>
      </c>
      <c r="Y74" s="63">
        <f t="shared" si="37"/>
        <v>7308.7</v>
      </c>
      <c r="Z74" s="86">
        <f>Y74-AH74</f>
        <v>-11.300000000000182</v>
      </c>
      <c r="AA74" s="85"/>
      <c r="AB74" s="63"/>
      <c r="AC74" s="86">
        <f>AB74-AH74</f>
        <v>-7320</v>
      </c>
      <c r="AD74" s="147">
        <f>COUNT(D74,G74,I74,L74,O74,R74,U74,X74,AA74,#REF!,#REF!)</f>
        <v>6</v>
      </c>
      <c r="AE74" s="109" t="e">
        <f>MIN(J74,M74,#REF!,P74,S74,V74,AB74,#REF!,Y74,#REF!)</f>
        <v>#REF!</v>
      </c>
      <c r="AF74" s="109" t="e">
        <f>AVERAGE(J74,M74,#REF!,P74,Y74,S74,V74,AB74,#REF!,#REF!)</f>
        <v>#REF!</v>
      </c>
      <c r="AG74" s="109" t="e">
        <f>MAX(J74,M74,#REF!,P74,S74,Y74,V74,AB74,#REF!,#REF!)</f>
        <v>#REF!</v>
      </c>
      <c r="AH74" s="108">
        <v>7320</v>
      </c>
      <c r="AI74" s="133" t="e">
        <f t="shared" si="22"/>
        <v>#REF!</v>
      </c>
      <c r="AJ74" s="27">
        <v>0</v>
      </c>
    </row>
    <row r="75" spans="1:36" ht="13.5" thickBot="1">
      <c r="A75" s="11"/>
      <c r="B75" s="12" t="s">
        <v>76</v>
      </c>
      <c r="C75" s="13" t="s">
        <v>73</v>
      </c>
      <c r="D75" s="85">
        <v>7530</v>
      </c>
      <c r="E75" s="66">
        <f t="shared" si="41"/>
        <v>7289.04</v>
      </c>
      <c r="F75" s="102">
        <f>E75-$AH75</f>
        <v>7289.04</v>
      </c>
      <c r="G75" s="93">
        <v>7309</v>
      </c>
      <c r="H75" s="102">
        <f>G75-$AH75</f>
        <v>7309</v>
      </c>
      <c r="I75" s="85">
        <v>7430</v>
      </c>
      <c r="J75" s="66">
        <f t="shared" si="28"/>
        <v>7281.4</v>
      </c>
      <c r="K75" s="102">
        <f>J75-$AH75</f>
        <v>7281.4</v>
      </c>
      <c r="L75" s="85">
        <v>7370</v>
      </c>
      <c r="M75" s="66">
        <f t="shared" si="30"/>
        <v>7259.45</v>
      </c>
      <c r="N75" s="102">
        <f>M75-$AH75</f>
        <v>7259.45</v>
      </c>
      <c r="O75" s="85">
        <v>6800</v>
      </c>
      <c r="P75" s="66">
        <f t="shared" si="32"/>
        <v>6772.8</v>
      </c>
      <c r="Q75" s="102">
        <f>P75-$AH75</f>
        <v>6772.8</v>
      </c>
      <c r="R75" s="85"/>
      <c r="S75" s="66"/>
      <c r="T75" s="102">
        <f>S75-$AH75</f>
        <v>0</v>
      </c>
      <c r="U75" s="85"/>
      <c r="V75" s="66"/>
      <c r="W75" s="102">
        <f>V75-$AH75</f>
        <v>0</v>
      </c>
      <c r="X75" s="85">
        <v>7420</v>
      </c>
      <c r="Y75" s="66">
        <f t="shared" si="37"/>
        <v>7308.7</v>
      </c>
      <c r="Z75" s="102">
        <f>Y75-$AH75</f>
        <v>7308.7</v>
      </c>
      <c r="AA75" s="85"/>
      <c r="AB75" s="66"/>
      <c r="AC75" s="102">
        <f>AB75-$AH75</f>
        <v>0</v>
      </c>
      <c r="AD75" s="151">
        <f>COUNT(D75,G75,I75,L75,O75,R75,U75,X75,AA75,#REF!,#REF!)</f>
        <v>6</v>
      </c>
      <c r="AE75" s="115" t="e">
        <f>MIN(J75,M75,#REF!,P75,S75,V75,AB75,#REF!,Y75,#REF!)</f>
        <v>#REF!</v>
      </c>
      <c r="AF75" s="115" t="e">
        <f>AVERAGE(J75,M75,#REF!,P75,Y75,S75,V75,AB75,#REF!,#REF!)</f>
        <v>#REF!</v>
      </c>
      <c r="AG75" s="115" t="e">
        <f>MAX(J75,M75,#REF!,P75,S75,Y75,V75,AB75,#REF!,#REF!)</f>
        <v>#REF!</v>
      </c>
      <c r="AH75" s="114"/>
      <c r="AI75" s="139" t="e">
        <f t="shared" si="22"/>
        <v>#REF!</v>
      </c>
      <c r="AJ75" s="43">
        <v>0</v>
      </c>
    </row>
    <row r="76" spans="1:36" hidden="1" outlineLevel="1">
      <c r="A76" s="57" t="s">
        <v>102</v>
      </c>
      <c r="B76" s="46"/>
      <c r="C76" s="58"/>
      <c r="D76" s="91"/>
      <c r="E76" s="72"/>
      <c r="F76" s="72"/>
      <c r="G76" s="91"/>
      <c r="H76" s="72"/>
      <c r="I76" s="91"/>
      <c r="J76" s="72">
        <f>SUMIF(J81:J90,"&gt;0")/COUNTIF(J81:J90,"&gt;0")</f>
        <v>8104.6</v>
      </c>
      <c r="K76" s="72"/>
      <c r="L76" s="91"/>
      <c r="M76" s="72"/>
      <c r="N76" s="72"/>
      <c r="O76" s="91"/>
      <c r="P76" s="72"/>
      <c r="Q76" s="72"/>
      <c r="R76" s="91"/>
      <c r="S76" s="72"/>
      <c r="T76" s="72"/>
      <c r="U76" s="91"/>
      <c r="V76" s="72"/>
      <c r="W76" s="72"/>
      <c r="X76" s="91"/>
      <c r="Y76" s="72" t="e">
        <f>SUMIF(Y81:Y90,"&gt;0")/COUNTIF(Y81:Y90,"&gt;0")</f>
        <v>#DIV/0!</v>
      </c>
      <c r="Z76" s="72"/>
      <c r="AA76" s="91"/>
      <c r="AB76" s="72" t="e">
        <f>SUMIF(AB81:AB90,"&gt;0")/COUNTIF(AB81:AB90,"&gt;0")</f>
        <v>#DIV/0!</v>
      </c>
      <c r="AC76" s="72"/>
      <c r="AD76" s="149">
        <f>COUNT(D76,G76,I76,L76,O76,R76,U76,X76,AA76,#REF!,#REF!)</f>
        <v>0</v>
      </c>
      <c r="AE76" s="47" t="e">
        <f>MIN(J76,M76,#REF!,P76,S76,V76,AB76,#REF!,Y76,#REF!)</f>
        <v>#REF!</v>
      </c>
      <c r="AF76" s="47" t="e">
        <f>AVERAGE(J76,M76,#REF!,P76,Y76,S76,V76,AB76,#REF!,#REF!)</f>
        <v>#REF!</v>
      </c>
      <c r="AG76" s="47" t="e">
        <f>MAX(J76,M76,#REF!,P76,S76,Y76,V76,AB76,#REF!,#REF!)</f>
        <v>#REF!</v>
      </c>
      <c r="AH76" s="47">
        <f>SUMIF(AH81:AH90,"&gt;0")/COUNTIF(AH81:AH90,"&gt;0")</f>
        <v>7433.333333333333</v>
      </c>
      <c r="AI76" s="47" t="e">
        <f t="shared" si="22"/>
        <v>#REF!</v>
      </c>
      <c r="AJ76" s="47">
        <v>0</v>
      </c>
    </row>
    <row r="77" spans="1:36" hidden="1" outlineLevel="1">
      <c r="A77" s="57" t="s">
        <v>163</v>
      </c>
      <c r="B77" s="46" t="s">
        <v>166</v>
      </c>
      <c r="C77" s="58"/>
      <c r="D77" s="91"/>
      <c r="E77" s="72"/>
      <c r="F77" s="72"/>
      <c r="G77" s="91"/>
      <c r="H77" s="72"/>
      <c r="I77" s="91"/>
      <c r="J77" s="72"/>
      <c r="K77" s="72"/>
      <c r="L77" s="91"/>
      <c r="M77" s="72"/>
      <c r="N77" s="72"/>
      <c r="O77" s="91"/>
      <c r="P77" s="72"/>
      <c r="Q77" s="72"/>
      <c r="R77" s="91"/>
      <c r="S77" s="72"/>
      <c r="T77" s="72"/>
      <c r="U77" s="91"/>
      <c r="V77" s="72"/>
      <c r="W77" s="72"/>
      <c r="X77" s="91"/>
      <c r="Y77" s="72"/>
      <c r="Z77" s="72"/>
      <c r="AA77" s="91"/>
      <c r="AB77" s="72"/>
      <c r="AC77" s="72"/>
      <c r="AD77" s="149">
        <f>COUNT(D77,G77,I77,L77,O77,R77,U77,X77,AA77,#REF!,#REF!)</f>
        <v>0</v>
      </c>
      <c r="AE77" s="47" t="e">
        <f>MIN(J77,M77,#REF!,P77,S77,V77,AB77,#REF!,Y77,#REF!)</f>
        <v>#REF!</v>
      </c>
      <c r="AF77" s="47" t="e">
        <f>AVERAGE(J77,M77,#REF!,P77,Y77,S77,V77,AB77,#REF!,#REF!)</f>
        <v>#REF!</v>
      </c>
      <c r="AG77" s="47" t="e">
        <f>MAX(J77,M77,#REF!,P77,S77,Y77,V77,AB77,#REF!,#REF!)</f>
        <v>#REF!</v>
      </c>
      <c r="AH77" s="47"/>
      <c r="AI77" s="120" t="e">
        <f t="shared" si="22"/>
        <v>#REF!</v>
      </c>
      <c r="AJ77" s="47">
        <v>0</v>
      </c>
    </row>
    <row r="78" spans="1:36" hidden="1" outlineLevel="1">
      <c r="A78" s="57" t="s">
        <v>164</v>
      </c>
      <c r="B78" s="46" t="s">
        <v>167</v>
      </c>
      <c r="C78" s="58"/>
      <c r="D78" s="91"/>
      <c r="E78" s="72">
        <f>E85</f>
        <v>0</v>
      </c>
      <c r="F78" s="105"/>
      <c r="G78" s="91"/>
      <c r="H78" s="72"/>
      <c r="I78" s="91"/>
      <c r="J78" s="72">
        <f>J85</f>
        <v>7203</v>
      </c>
      <c r="K78" s="105"/>
      <c r="L78" s="91"/>
      <c r="M78" s="72">
        <f>M85</f>
        <v>0</v>
      </c>
      <c r="N78" s="105"/>
      <c r="O78" s="91"/>
      <c r="P78" s="72">
        <f>P85</f>
        <v>0</v>
      </c>
      <c r="Q78" s="105"/>
      <c r="R78" s="91"/>
      <c r="S78" s="72">
        <f>S85</f>
        <v>0</v>
      </c>
      <c r="T78" s="105"/>
      <c r="U78" s="91"/>
      <c r="V78" s="72"/>
      <c r="W78" s="105"/>
      <c r="X78" s="91"/>
      <c r="Y78" s="72">
        <f>Y85</f>
        <v>0</v>
      </c>
      <c r="Z78" s="105"/>
      <c r="AA78" s="91"/>
      <c r="AB78" s="72"/>
      <c r="AC78" s="105"/>
      <c r="AD78" s="149">
        <f>COUNT(D78,G78,I78,L78,O78,R78,U78,X78,AA78,#REF!,#REF!)</f>
        <v>0</v>
      </c>
      <c r="AE78" s="47" t="e">
        <f>MIN(J78,M78,#REF!,P78,S78,V78,AB78,#REF!,Y78,#REF!)</f>
        <v>#REF!</v>
      </c>
      <c r="AF78" s="47" t="e">
        <f>AVERAGE(J78,M78,#REF!,P78,Y78,S78,V78,AB78,#REF!,#REF!)</f>
        <v>#REF!</v>
      </c>
      <c r="AG78" s="47" t="e">
        <f>MAX(J78,M78,#REF!,P78,S78,Y78,V78,AB78,#REF!,#REF!)</f>
        <v>#REF!</v>
      </c>
      <c r="AH78" s="47">
        <f>AH85</f>
        <v>0</v>
      </c>
      <c r="AI78" s="47" t="e">
        <f t="shared" si="22"/>
        <v>#REF!</v>
      </c>
      <c r="AJ78" s="47">
        <v>0</v>
      </c>
    </row>
    <row r="79" spans="1:36" hidden="1" outlineLevel="1">
      <c r="A79" s="57" t="s">
        <v>164</v>
      </c>
      <c r="B79" s="46" t="s">
        <v>168</v>
      </c>
      <c r="C79" s="58"/>
      <c r="D79" s="91"/>
      <c r="E79" s="72"/>
      <c r="F79" s="72"/>
      <c r="G79" s="91"/>
      <c r="H79" s="72"/>
      <c r="I79" s="91"/>
      <c r="J79" s="72">
        <f>SUMIF(J86:J88,"&gt;0")/COUNTIF(J86:J88,"&gt;0")</f>
        <v>7791</v>
      </c>
      <c r="K79" s="72"/>
      <c r="L79" s="91"/>
      <c r="M79" s="72"/>
      <c r="N79" s="72"/>
      <c r="O79" s="91"/>
      <c r="P79" s="72"/>
      <c r="Q79" s="72"/>
      <c r="R79" s="91"/>
      <c r="S79" s="72"/>
      <c r="T79" s="72"/>
      <c r="U79" s="91"/>
      <c r="V79" s="72"/>
      <c r="W79" s="72"/>
      <c r="X79" s="91"/>
      <c r="Y79" s="72" t="e">
        <f>SUMIF(Y86:Y88,"&gt;0")/COUNTIF(Y86:Y88,"&gt;0")</f>
        <v>#DIV/0!</v>
      </c>
      <c r="Z79" s="72"/>
      <c r="AA79" s="91"/>
      <c r="AB79" s="72"/>
      <c r="AC79" s="72"/>
      <c r="AD79" s="149">
        <f>COUNT(D79,G79,I79,L79,O79,R79,U79,X79,AA79,#REF!,#REF!)</f>
        <v>0</v>
      </c>
      <c r="AE79" s="47" t="e">
        <f>MIN(J79,M79,#REF!,P79,S79,V79,AB79,#REF!,Y79,#REF!)</f>
        <v>#REF!</v>
      </c>
      <c r="AF79" s="47" t="e">
        <f>AVERAGE(J79,M79,#REF!,P79,Y79,S79,V79,AB79,#REF!,#REF!)</f>
        <v>#REF!</v>
      </c>
      <c r="AG79" s="47" t="e">
        <f>MAX(J79,M79,#REF!,P79,S79,Y79,V79,AB79,#REF!,#REF!)</f>
        <v>#REF!</v>
      </c>
      <c r="AH79" s="47">
        <f>SUMIF(AH86:AH88,"&gt;0")/COUNTIF(AH86:AH88,"&gt;0")</f>
        <v>6800</v>
      </c>
      <c r="AI79" s="47" t="e">
        <f t="shared" si="22"/>
        <v>#REF!</v>
      </c>
      <c r="AJ79" s="47">
        <v>0</v>
      </c>
    </row>
    <row r="80" spans="1:36" ht="13.5" hidden="1" outlineLevel="1" thickBot="1">
      <c r="A80" s="29" t="s">
        <v>165</v>
      </c>
      <c r="B80" s="30" t="s">
        <v>166</v>
      </c>
      <c r="C80" s="35"/>
      <c r="D80" s="187"/>
      <c r="E80" s="73"/>
      <c r="F80" s="73"/>
      <c r="G80" s="187"/>
      <c r="H80" s="73"/>
      <c r="I80" s="187"/>
      <c r="J80" s="73">
        <f>SUMIF(J89:J90,"&gt;0")/COUNTIF(J89:J90,"&gt;0")</f>
        <v>8869</v>
      </c>
      <c r="K80" s="73"/>
      <c r="L80" s="187"/>
      <c r="M80" s="73"/>
      <c r="N80" s="73"/>
      <c r="O80" s="187"/>
      <c r="P80" s="73"/>
      <c r="Q80" s="73"/>
      <c r="R80" s="187"/>
      <c r="S80" s="73"/>
      <c r="T80" s="73"/>
      <c r="U80" s="187"/>
      <c r="V80" s="73"/>
      <c r="W80" s="73"/>
      <c r="X80" s="187"/>
      <c r="Y80" s="73"/>
      <c r="Z80" s="73"/>
      <c r="AA80" s="187"/>
      <c r="AB80" s="73" t="e">
        <f>SUMIF(AB89:AB90,"&gt;0")/COUNTIF(AB89:AB90,"&gt;0")</f>
        <v>#DIV/0!</v>
      </c>
      <c r="AC80" s="73"/>
      <c r="AD80" s="150">
        <f>COUNT(D80,G80,I80,L80,O80,R80,U80,X80,AA80,#REF!,#REF!)</f>
        <v>0</v>
      </c>
      <c r="AE80" s="113" t="e">
        <f>MIN(J80,M80,#REF!,P80,S80,V80,AB80,#REF!,Y80,#REF!)</f>
        <v>#REF!</v>
      </c>
      <c r="AF80" s="113" t="e">
        <f>AVERAGE(J80,M80,#REF!,P80,Y80,S80,V80,AB80,#REF!,#REF!)</f>
        <v>#REF!</v>
      </c>
      <c r="AG80" s="113" t="e">
        <f>MAX(J80,M80,#REF!,P80,S80,Y80,V80,AB80,#REF!,#REF!)</f>
        <v>#REF!</v>
      </c>
      <c r="AH80" s="113">
        <f>SUMIF(AH89:AH90,"&gt;0")/COUNTIF(AH89:AH90,"&gt;0")</f>
        <v>8700</v>
      </c>
      <c r="AI80" s="113" t="e">
        <f t="shared" si="22"/>
        <v>#REF!</v>
      </c>
      <c r="AJ80" s="113">
        <v>0</v>
      </c>
    </row>
    <row r="81" spans="1:36" s="175" customFormat="1" hidden="1" outlineLevel="1">
      <c r="A81" s="167" t="s">
        <v>89</v>
      </c>
      <c r="B81" s="168" t="s">
        <v>90</v>
      </c>
      <c r="C81" s="169" t="s">
        <v>58</v>
      </c>
      <c r="D81" s="85"/>
      <c r="E81" s="170"/>
      <c r="F81" s="171">
        <f t="shared" ref="F81:F92" si="42">E81-$AH81</f>
        <v>0</v>
      </c>
      <c r="G81" s="85"/>
      <c r="H81" s="171">
        <f t="shared" ref="H81:H92" si="43">G81-$AH81</f>
        <v>0</v>
      </c>
      <c r="I81" s="85"/>
      <c r="J81" s="170"/>
      <c r="K81" s="171">
        <f t="shared" ref="K81:K92" si="44">J81-$AH81</f>
        <v>0</v>
      </c>
      <c r="L81" s="85"/>
      <c r="M81" s="170"/>
      <c r="N81" s="171">
        <f t="shared" ref="N81:N92" si="45">M81-$AH81</f>
        <v>0</v>
      </c>
      <c r="O81" s="85"/>
      <c r="P81" s="170"/>
      <c r="Q81" s="171">
        <f t="shared" ref="Q81:Q92" si="46">P81-$AH81</f>
        <v>0</v>
      </c>
      <c r="R81" s="85"/>
      <c r="S81" s="170"/>
      <c r="T81" s="171">
        <f t="shared" ref="T81:T92" si="47">S81-$AH81</f>
        <v>0</v>
      </c>
      <c r="U81" s="85"/>
      <c r="V81" s="170"/>
      <c r="W81" s="171">
        <f t="shared" ref="W81:W92" si="48">V81-$AH81</f>
        <v>0</v>
      </c>
      <c r="X81" s="85"/>
      <c r="Y81" s="170"/>
      <c r="Z81" s="171">
        <f t="shared" ref="Z81:Z92" si="49">Y81-$AH81</f>
        <v>0</v>
      </c>
      <c r="AA81" s="85"/>
      <c r="AB81" s="170"/>
      <c r="AC81" s="171">
        <f t="shared" ref="AC81:AC92" si="50">AB81-$AH81</f>
        <v>0</v>
      </c>
      <c r="AD81" s="172">
        <f>COUNT(D81,G81,I81,L81,O81,R81,U81,X81,AA81,#REF!,#REF!)</f>
        <v>0</v>
      </c>
      <c r="AE81" s="159" t="e">
        <f>MIN(J81,M81,#REF!,P81,S81,V81,AB81,#REF!,Y81,#REF!)</f>
        <v>#REF!</v>
      </c>
      <c r="AF81" s="159" t="e">
        <f>AVERAGE(J81,M81,#REF!,P81,Y81,S81,V81,AB81,#REF!,#REF!)</f>
        <v>#REF!</v>
      </c>
      <c r="AG81" s="159" t="e">
        <f>MAX(J81,M81,#REF!,P81,S81,Y81,V81,AB81,#REF!,#REF!)</f>
        <v>#REF!</v>
      </c>
      <c r="AH81" s="159"/>
      <c r="AI81" s="173" t="e">
        <f t="shared" si="22"/>
        <v>#REF!</v>
      </c>
      <c r="AJ81" s="174">
        <v>0</v>
      </c>
    </row>
    <row r="82" spans="1:36" s="175" customFormat="1" hidden="1" outlineLevel="1">
      <c r="A82" s="176"/>
      <c r="B82" s="168" t="s">
        <v>92</v>
      </c>
      <c r="C82" s="169" t="s">
        <v>58</v>
      </c>
      <c r="D82" s="85"/>
      <c r="E82" s="170"/>
      <c r="F82" s="171">
        <f t="shared" si="42"/>
        <v>0</v>
      </c>
      <c r="G82" s="85"/>
      <c r="H82" s="171">
        <f t="shared" si="43"/>
        <v>0</v>
      </c>
      <c r="I82" s="85"/>
      <c r="J82" s="170"/>
      <c r="K82" s="171">
        <f t="shared" si="44"/>
        <v>0</v>
      </c>
      <c r="L82" s="85"/>
      <c r="M82" s="170"/>
      <c r="N82" s="171">
        <f t="shared" si="45"/>
        <v>0</v>
      </c>
      <c r="O82" s="85"/>
      <c r="P82" s="170"/>
      <c r="Q82" s="171">
        <f t="shared" si="46"/>
        <v>0</v>
      </c>
      <c r="R82" s="85"/>
      <c r="S82" s="170"/>
      <c r="T82" s="171">
        <f t="shared" si="47"/>
        <v>0</v>
      </c>
      <c r="U82" s="85"/>
      <c r="V82" s="170"/>
      <c r="W82" s="171">
        <f t="shared" si="48"/>
        <v>0</v>
      </c>
      <c r="X82" s="85"/>
      <c r="Y82" s="170"/>
      <c r="Z82" s="171">
        <f t="shared" si="49"/>
        <v>0</v>
      </c>
      <c r="AA82" s="85"/>
      <c r="AB82" s="170"/>
      <c r="AC82" s="171">
        <f t="shared" si="50"/>
        <v>0</v>
      </c>
      <c r="AD82" s="172">
        <f>COUNT(D82,G82,I82,L82,O82,R82,U82,X82,AA82,#REF!,#REF!)</f>
        <v>0</v>
      </c>
      <c r="AE82" s="159" t="e">
        <f>MIN(J82,M82,#REF!,P82,S82,V82,AB82,#REF!,Y82,#REF!)</f>
        <v>#REF!</v>
      </c>
      <c r="AF82" s="159" t="e">
        <f>AVERAGE(J82,M82,#REF!,P82,Y82,S82,V82,AB82,#REF!,#REF!)</f>
        <v>#REF!</v>
      </c>
      <c r="AG82" s="159" t="e">
        <f>MAX(J82,M82,#REF!,P82,S82,Y82,V82,AB82,#REF!,#REF!)</f>
        <v>#REF!</v>
      </c>
      <c r="AH82" s="159"/>
      <c r="AI82" s="173" t="e">
        <f t="shared" si="22"/>
        <v>#REF!</v>
      </c>
      <c r="AJ82" s="174">
        <v>0</v>
      </c>
    </row>
    <row r="83" spans="1:36" s="175" customFormat="1" hidden="1" outlineLevel="1">
      <c r="A83" s="176"/>
      <c r="B83" s="168" t="s">
        <v>93</v>
      </c>
      <c r="C83" s="169" t="s">
        <v>58</v>
      </c>
      <c r="D83" s="85"/>
      <c r="E83" s="170"/>
      <c r="F83" s="171">
        <f t="shared" si="42"/>
        <v>0</v>
      </c>
      <c r="G83" s="85"/>
      <c r="H83" s="171">
        <f t="shared" si="43"/>
        <v>0</v>
      </c>
      <c r="I83" s="85"/>
      <c r="J83" s="170"/>
      <c r="K83" s="171">
        <f t="shared" si="44"/>
        <v>0</v>
      </c>
      <c r="L83" s="85"/>
      <c r="M83" s="170"/>
      <c r="N83" s="171">
        <f t="shared" si="45"/>
        <v>0</v>
      </c>
      <c r="O83" s="85"/>
      <c r="P83" s="170"/>
      <c r="Q83" s="171">
        <f t="shared" si="46"/>
        <v>0</v>
      </c>
      <c r="R83" s="85"/>
      <c r="S83" s="170"/>
      <c r="T83" s="171">
        <f t="shared" si="47"/>
        <v>0</v>
      </c>
      <c r="U83" s="85"/>
      <c r="V83" s="170"/>
      <c r="W83" s="171">
        <f t="shared" si="48"/>
        <v>0</v>
      </c>
      <c r="X83" s="85"/>
      <c r="Y83" s="170"/>
      <c r="Z83" s="171">
        <f t="shared" si="49"/>
        <v>0</v>
      </c>
      <c r="AA83" s="85"/>
      <c r="AB83" s="170"/>
      <c r="AC83" s="171">
        <f t="shared" si="50"/>
        <v>0</v>
      </c>
      <c r="AD83" s="172">
        <f>COUNT(D83,G83,I83,L83,O83,R83,U83,X83,AA83,#REF!,#REF!)</f>
        <v>0</v>
      </c>
      <c r="AE83" s="159" t="e">
        <f>MIN(J83,M83,#REF!,P83,S83,V83,AB83,#REF!,Y83,#REF!)</f>
        <v>#REF!</v>
      </c>
      <c r="AF83" s="159" t="e">
        <f>AVERAGE(J83,M83,#REF!,P83,Y83,S83,V83,AB83,#REF!,#REF!)</f>
        <v>#REF!</v>
      </c>
      <c r="AG83" s="159" t="e">
        <f>MAX(J83,M83,#REF!,P83,S83,Y83,V83,AB83,#REF!,#REF!)</f>
        <v>#REF!</v>
      </c>
      <c r="AH83" s="159"/>
      <c r="AI83" s="173" t="e">
        <f t="shared" si="22"/>
        <v>#REF!</v>
      </c>
      <c r="AJ83" s="174">
        <v>0</v>
      </c>
    </row>
    <row r="84" spans="1:36" s="175" customFormat="1" hidden="1" outlineLevel="1">
      <c r="A84" s="177"/>
      <c r="B84" s="178" t="s">
        <v>94</v>
      </c>
      <c r="C84" s="179" t="s">
        <v>58</v>
      </c>
      <c r="D84" s="89"/>
      <c r="E84" s="180"/>
      <c r="F84" s="181">
        <f t="shared" si="42"/>
        <v>0</v>
      </c>
      <c r="G84" s="89"/>
      <c r="H84" s="181">
        <f t="shared" si="43"/>
        <v>0</v>
      </c>
      <c r="I84" s="89"/>
      <c r="J84" s="180"/>
      <c r="K84" s="181">
        <f t="shared" si="44"/>
        <v>0</v>
      </c>
      <c r="L84" s="89"/>
      <c r="M84" s="180"/>
      <c r="N84" s="181">
        <f t="shared" si="45"/>
        <v>0</v>
      </c>
      <c r="O84" s="89"/>
      <c r="P84" s="180"/>
      <c r="Q84" s="181">
        <f t="shared" si="46"/>
        <v>0</v>
      </c>
      <c r="R84" s="89"/>
      <c r="S84" s="180"/>
      <c r="T84" s="181">
        <f t="shared" si="47"/>
        <v>0</v>
      </c>
      <c r="U84" s="89"/>
      <c r="V84" s="180"/>
      <c r="W84" s="181">
        <f t="shared" si="48"/>
        <v>0</v>
      </c>
      <c r="X84" s="89"/>
      <c r="Y84" s="180"/>
      <c r="Z84" s="181">
        <f t="shared" si="49"/>
        <v>0</v>
      </c>
      <c r="AA84" s="89"/>
      <c r="AB84" s="180"/>
      <c r="AC84" s="181">
        <f t="shared" si="50"/>
        <v>0</v>
      </c>
      <c r="AD84" s="183">
        <f>COUNT(D84,G84,I84,L84,O84,R84,U84,X84,AA84,#REF!,#REF!)</f>
        <v>0</v>
      </c>
      <c r="AE84" s="182" t="e">
        <f>MIN(J84,M84,#REF!,P84,S84,V84,AB84,#REF!,Y84,#REF!)</f>
        <v>#REF!</v>
      </c>
      <c r="AF84" s="182" t="e">
        <f>AVERAGE(J84,M84,#REF!,P84,Y84,S84,V84,AB84,#REF!,#REF!)</f>
        <v>#REF!</v>
      </c>
      <c r="AG84" s="182" t="e">
        <f>MAX(J84,M84,#REF!,P84,S84,Y84,V84,AB84,#REF!,#REF!)</f>
        <v>#REF!</v>
      </c>
      <c r="AH84" s="182"/>
      <c r="AI84" s="184" t="e">
        <f t="shared" si="22"/>
        <v>#REF!</v>
      </c>
      <c r="AJ84" s="185">
        <v>0</v>
      </c>
    </row>
    <row r="85" spans="1:36" collapsed="1">
      <c r="A85" s="21" t="s">
        <v>89</v>
      </c>
      <c r="B85" s="3" t="s">
        <v>90</v>
      </c>
      <c r="C85" s="55" t="s">
        <v>59</v>
      </c>
      <c r="D85" s="90"/>
      <c r="E85" s="69"/>
      <c r="F85" s="104">
        <f t="shared" si="42"/>
        <v>0</v>
      </c>
      <c r="G85" s="90">
        <v>8438</v>
      </c>
      <c r="H85" s="104">
        <f t="shared" si="43"/>
        <v>8438</v>
      </c>
      <c r="I85" s="90">
        <v>7350</v>
      </c>
      <c r="J85" s="69">
        <f t="shared" ref="J85:J92" si="51">I85-(I85*J$1/100)</f>
        <v>7203</v>
      </c>
      <c r="K85" s="104">
        <f t="shared" si="44"/>
        <v>7203</v>
      </c>
      <c r="L85" s="90"/>
      <c r="M85" s="69"/>
      <c r="N85" s="104">
        <f t="shared" si="45"/>
        <v>0</v>
      </c>
      <c r="O85" s="90">
        <v>7900</v>
      </c>
      <c r="P85" s="69"/>
      <c r="Q85" s="104">
        <f t="shared" si="46"/>
        <v>0</v>
      </c>
      <c r="R85" s="90"/>
      <c r="S85" s="69"/>
      <c r="T85" s="104">
        <f t="shared" si="47"/>
        <v>0</v>
      </c>
      <c r="U85" s="90"/>
      <c r="V85" s="69"/>
      <c r="W85" s="104">
        <f t="shared" si="48"/>
        <v>0</v>
      </c>
      <c r="X85" s="90"/>
      <c r="Y85" s="69">
        <f t="shared" ref="Y85:Y91" si="52">X85-(X85*Y$1/100)</f>
        <v>0</v>
      </c>
      <c r="Z85" s="104">
        <f t="shared" si="49"/>
        <v>0</v>
      </c>
      <c r="AA85" s="90"/>
      <c r="AB85" s="69"/>
      <c r="AC85" s="104">
        <f t="shared" si="50"/>
        <v>0</v>
      </c>
      <c r="AD85" s="153">
        <f>COUNT(D85,G85,I85,L85,O85,R85,U85,X85,AA85,#REF!,#REF!)</f>
        <v>3</v>
      </c>
      <c r="AE85" s="186" t="e">
        <f>MIN(J85,M85,#REF!,P85,S85,V85,AB85,#REF!,Y85,#REF!)</f>
        <v>#REF!</v>
      </c>
      <c r="AF85" s="186" t="e">
        <f>AVERAGE(J85,M85,#REF!,P85,Y85,S85,V85,AB85,#REF!,#REF!)</f>
        <v>#REF!</v>
      </c>
      <c r="AG85" s="186" t="e">
        <f>MAX(J85,M85,#REF!,P85,S85,Y85,V85,AB85,#REF!,#REF!)</f>
        <v>#REF!</v>
      </c>
      <c r="AH85" s="121"/>
      <c r="AI85" s="141" t="e">
        <f t="shared" si="22"/>
        <v>#REF!</v>
      </c>
      <c r="AJ85" s="122">
        <v>0</v>
      </c>
    </row>
    <row r="86" spans="1:36">
      <c r="A86" s="22"/>
      <c r="B86" s="4" t="s">
        <v>92</v>
      </c>
      <c r="C86" s="34" t="s">
        <v>59</v>
      </c>
      <c r="D86" s="85"/>
      <c r="E86" s="63"/>
      <c r="F86" s="101">
        <f t="shared" si="42"/>
        <v>-6800</v>
      </c>
      <c r="G86" s="85">
        <v>8438</v>
      </c>
      <c r="H86" s="101">
        <f t="shared" si="43"/>
        <v>1638</v>
      </c>
      <c r="I86" s="85">
        <v>7750</v>
      </c>
      <c r="J86" s="63">
        <f t="shared" si="51"/>
        <v>7595</v>
      </c>
      <c r="K86" s="101">
        <f t="shared" si="44"/>
        <v>795</v>
      </c>
      <c r="L86" s="85"/>
      <c r="M86" s="63"/>
      <c r="N86" s="101">
        <f t="shared" si="45"/>
        <v>-6800</v>
      </c>
      <c r="O86" s="85">
        <v>7420</v>
      </c>
      <c r="P86" s="63"/>
      <c r="Q86" s="101">
        <f t="shared" si="46"/>
        <v>-6800</v>
      </c>
      <c r="R86" s="85"/>
      <c r="S86" s="63"/>
      <c r="T86" s="101">
        <f t="shared" si="47"/>
        <v>-6800</v>
      </c>
      <c r="U86" s="85"/>
      <c r="V86" s="63"/>
      <c r="W86" s="101">
        <f t="shared" si="48"/>
        <v>-6800</v>
      </c>
      <c r="X86" s="85"/>
      <c r="Y86" s="63">
        <f t="shared" si="52"/>
        <v>0</v>
      </c>
      <c r="Z86" s="101">
        <f t="shared" si="49"/>
        <v>-6800</v>
      </c>
      <c r="AA86" s="85"/>
      <c r="AB86" s="63"/>
      <c r="AC86" s="101">
        <f t="shared" si="50"/>
        <v>-6800</v>
      </c>
      <c r="AD86" s="147">
        <f>COUNT(D86,G86,I86,L86,O86,R86,U86,X86,AA86,#REF!,#REF!)</f>
        <v>3</v>
      </c>
      <c r="AE86" s="165" t="e">
        <f>MIN(J86,M86,#REF!,P86,S86,V86,AB86,#REF!,Y86,#REF!)</f>
        <v>#REF!</v>
      </c>
      <c r="AF86" s="165" t="e">
        <f>AVERAGE(J86,M86,#REF!,P86,Y86,S86,V86,AB86,#REF!,#REF!)</f>
        <v>#REF!</v>
      </c>
      <c r="AG86" s="165" t="e">
        <f>MAX(J86,M86,#REF!,P86,S86,Y86,V86,AB86,#REF!,#REF!)</f>
        <v>#REF!</v>
      </c>
      <c r="AH86" s="108">
        <v>6800</v>
      </c>
      <c r="AI86" s="133" t="e">
        <f t="shared" si="22"/>
        <v>#REF!</v>
      </c>
      <c r="AJ86" s="42">
        <v>0</v>
      </c>
    </row>
    <row r="87" spans="1:36">
      <c r="A87" s="22"/>
      <c r="B87" s="4" t="s">
        <v>93</v>
      </c>
      <c r="C87" s="34" t="s">
        <v>59</v>
      </c>
      <c r="D87" s="85"/>
      <c r="E87" s="63"/>
      <c r="F87" s="101">
        <f t="shared" si="42"/>
        <v>-6800</v>
      </c>
      <c r="G87" s="85">
        <v>7876</v>
      </c>
      <c r="H87" s="101">
        <f t="shared" si="43"/>
        <v>1076</v>
      </c>
      <c r="I87" s="85"/>
      <c r="J87" s="63"/>
      <c r="K87" s="101">
        <f t="shared" si="44"/>
        <v>-6800</v>
      </c>
      <c r="L87" s="85"/>
      <c r="M87" s="63"/>
      <c r="N87" s="101">
        <f t="shared" si="45"/>
        <v>-6800</v>
      </c>
      <c r="O87" s="85">
        <v>7420</v>
      </c>
      <c r="P87" s="63"/>
      <c r="Q87" s="101">
        <f t="shared" si="46"/>
        <v>-6800</v>
      </c>
      <c r="R87" s="85"/>
      <c r="S87" s="63"/>
      <c r="T87" s="101">
        <f t="shared" si="47"/>
        <v>-6800</v>
      </c>
      <c r="U87" s="85"/>
      <c r="V87" s="63"/>
      <c r="W87" s="101">
        <f t="shared" si="48"/>
        <v>-6800</v>
      </c>
      <c r="X87" s="85"/>
      <c r="Y87" s="63">
        <f t="shared" si="52"/>
        <v>0</v>
      </c>
      <c r="Z87" s="101">
        <f t="shared" si="49"/>
        <v>-6800</v>
      </c>
      <c r="AA87" s="85"/>
      <c r="AB87" s="63"/>
      <c r="AC87" s="101">
        <f t="shared" si="50"/>
        <v>-6800</v>
      </c>
      <c r="AD87" s="147">
        <f>COUNT(D87,G87,I87,L87,O87,R87,U87,X87,AA87,#REF!,#REF!)</f>
        <v>2</v>
      </c>
      <c r="AE87" s="165" t="e">
        <f>MIN(J87,M87,#REF!,P87,S87,V87,AB87,#REF!,Y87,#REF!)</f>
        <v>#REF!</v>
      </c>
      <c r="AF87" s="165" t="e">
        <f>AVERAGE(J87,M87,#REF!,P87,Y87,S87,V87,AB87,#REF!,#REF!)</f>
        <v>#REF!</v>
      </c>
      <c r="AG87" s="165" t="e">
        <f>MAX(J87,M87,#REF!,P87,S87,Y87,V87,AB87,#REF!,#REF!)</f>
        <v>#REF!</v>
      </c>
      <c r="AH87" s="108">
        <v>6800</v>
      </c>
      <c r="AI87" s="133" t="e">
        <f t="shared" si="22"/>
        <v>#REF!</v>
      </c>
      <c r="AJ87" s="133">
        <v>0</v>
      </c>
    </row>
    <row r="88" spans="1:36">
      <c r="A88" s="51"/>
      <c r="B88" s="52" t="s">
        <v>94</v>
      </c>
      <c r="C88" s="56" t="s">
        <v>59</v>
      </c>
      <c r="D88" s="89"/>
      <c r="E88" s="68"/>
      <c r="F88" s="103">
        <f t="shared" si="42"/>
        <v>0</v>
      </c>
      <c r="G88" s="89">
        <v>7876</v>
      </c>
      <c r="H88" s="103">
        <f t="shared" si="43"/>
        <v>7876</v>
      </c>
      <c r="I88" s="89">
        <v>8150</v>
      </c>
      <c r="J88" s="68">
        <f t="shared" si="51"/>
        <v>7987</v>
      </c>
      <c r="K88" s="103">
        <f t="shared" si="44"/>
        <v>7987</v>
      </c>
      <c r="L88" s="89"/>
      <c r="M88" s="68"/>
      <c r="N88" s="103">
        <f t="shared" si="45"/>
        <v>0</v>
      </c>
      <c r="O88" s="89">
        <v>7420</v>
      </c>
      <c r="P88" s="68"/>
      <c r="Q88" s="103">
        <f t="shared" si="46"/>
        <v>0</v>
      </c>
      <c r="R88" s="89"/>
      <c r="S88" s="68"/>
      <c r="T88" s="103">
        <f t="shared" si="47"/>
        <v>0</v>
      </c>
      <c r="U88" s="89"/>
      <c r="V88" s="68"/>
      <c r="W88" s="103">
        <f t="shared" si="48"/>
        <v>0</v>
      </c>
      <c r="X88" s="89"/>
      <c r="Y88" s="68">
        <f t="shared" si="52"/>
        <v>0</v>
      </c>
      <c r="Z88" s="103">
        <f t="shared" si="49"/>
        <v>0</v>
      </c>
      <c r="AA88" s="89"/>
      <c r="AB88" s="68"/>
      <c r="AC88" s="103">
        <f t="shared" si="50"/>
        <v>0</v>
      </c>
      <c r="AD88" s="152">
        <f>COUNT(D88,G88,I88,L88,O88,R88,U88,X88,AA88,#REF!,#REF!)</f>
        <v>3</v>
      </c>
      <c r="AE88" s="117" t="e">
        <f>MIN(J88,M88,#REF!,P88,S88,V88,AB88,#REF!,Y88,#REF!)</f>
        <v>#REF!</v>
      </c>
      <c r="AF88" s="117" t="e">
        <f>AVERAGE(J88,M88,#REF!,P88,Y88,S88,V88,AB88,#REF!,#REF!)</f>
        <v>#REF!</v>
      </c>
      <c r="AG88" s="117" t="e">
        <f>MAX(J88,M88,#REF!,P88,S88,Y88,V88,AB88,#REF!,#REF!)</f>
        <v>#REF!</v>
      </c>
      <c r="AH88" s="116"/>
      <c r="AI88" s="140" t="e">
        <f t="shared" si="22"/>
        <v>#REF!</v>
      </c>
      <c r="AJ88" s="118">
        <v>0</v>
      </c>
    </row>
    <row r="89" spans="1:36">
      <c r="A89" s="8"/>
      <c r="B89" s="4" t="s">
        <v>90</v>
      </c>
      <c r="C89" s="34" t="s">
        <v>91</v>
      </c>
      <c r="D89" s="85"/>
      <c r="E89" s="63"/>
      <c r="F89" s="101">
        <f t="shared" si="42"/>
        <v>-8700</v>
      </c>
      <c r="G89" s="85">
        <v>8731</v>
      </c>
      <c r="H89" s="101">
        <f t="shared" si="43"/>
        <v>31</v>
      </c>
      <c r="I89" s="85">
        <v>9950</v>
      </c>
      <c r="J89" s="63">
        <f t="shared" si="51"/>
        <v>9751</v>
      </c>
      <c r="K89" s="101">
        <f t="shared" si="44"/>
        <v>1051</v>
      </c>
      <c r="L89" s="85"/>
      <c r="M89" s="63"/>
      <c r="N89" s="101">
        <f t="shared" si="45"/>
        <v>-8700</v>
      </c>
      <c r="O89" s="85">
        <v>9120</v>
      </c>
      <c r="P89" s="63"/>
      <c r="Q89" s="101">
        <f t="shared" si="46"/>
        <v>-8700</v>
      </c>
      <c r="R89" s="85"/>
      <c r="S89" s="63"/>
      <c r="T89" s="101">
        <f t="shared" si="47"/>
        <v>-8700</v>
      </c>
      <c r="U89" s="85"/>
      <c r="V89" s="63"/>
      <c r="W89" s="101">
        <f t="shared" si="48"/>
        <v>-8700</v>
      </c>
      <c r="X89" s="85"/>
      <c r="Y89" s="63"/>
      <c r="Z89" s="101">
        <f t="shared" si="49"/>
        <v>-8700</v>
      </c>
      <c r="AA89" s="85"/>
      <c r="AB89" s="63"/>
      <c r="AC89" s="101">
        <f t="shared" si="50"/>
        <v>-8700</v>
      </c>
      <c r="AD89" s="147">
        <f>COUNT(D89,G89,I89,L89,O89,R89,U89,X89,AA89,#REF!,#REF!)</f>
        <v>3</v>
      </c>
      <c r="AE89" s="165" t="e">
        <f>MIN(J89,M89,#REF!,P89,S89,V89,AB89,#REF!,Y89,#REF!)</f>
        <v>#REF!</v>
      </c>
      <c r="AF89" s="165" t="e">
        <f>AVERAGE(J89,M89,#REF!,P89,Y89,S89,V89,AB89,#REF!,#REF!)</f>
        <v>#REF!</v>
      </c>
      <c r="AG89" s="165" t="e">
        <f>MAX(J89,M89,#REF!,P89,S89,Y89,V89,AB89,#REF!,#REF!)</f>
        <v>#REF!</v>
      </c>
      <c r="AH89" s="108">
        <v>8700</v>
      </c>
      <c r="AI89" s="133" t="e">
        <f t="shared" si="22"/>
        <v>#REF!</v>
      </c>
      <c r="AJ89" s="42">
        <v>0</v>
      </c>
    </row>
    <row r="90" spans="1:36" ht="13.5" thickBot="1">
      <c r="A90" s="7"/>
      <c r="B90" s="4" t="s">
        <v>92</v>
      </c>
      <c r="C90" s="34" t="s">
        <v>91</v>
      </c>
      <c r="D90" s="85"/>
      <c r="E90" s="63"/>
      <c r="F90" s="101">
        <f t="shared" si="42"/>
        <v>0</v>
      </c>
      <c r="G90" s="85">
        <v>8731</v>
      </c>
      <c r="H90" s="101">
        <f t="shared" si="43"/>
        <v>8731</v>
      </c>
      <c r="I90" s="85">
        <v>8150</v>
      </c>
      <c r="J90" s="63">
        <f t="shared" si="51"/>
        <v>7987</v>
      </c>
      <c r="K90" s="101">
        <f t="shared" si="44"/>
        <v>7987</v>
      </c>
      <c r="L90" s="85"/>
      <c r="M90" s="63"/>
      <c r="N90" s="101">
        <f t="shared" si="45"/>
        <v>0</v>
      </c>
      <c r="O90" s="85">
        <v>7620</v>
      </c>
      <c r="P90" s="63"/>
      <c r="Q90" s="101">
        <f t="shared" si="46"/>
        <v>0</v>
      </c>
      <c r="R90" s="85"/>
      <c r="S90" s="63"/>
      <c r="T90" s="101">
        <f t="shared" si="47"/>
        <v>0</v>
      </c>
      <c r="U90" s="85"/>
      <c r="V90" s="63"/>
      <c r="W90" s="101">
        <f t="shared" si="48"/>
        <v>0</v>
      </c>
      <c r="X90" s="85"/>
      <c r="Y90" s="63"/>
      <c r="Z90" s="101">
        <f t="shared" si="49"/>
        <v>0</v>
      </c>
      <c r="AA90" s="85"/>
      <c r="AB90" s="63"/>
      <c r="AC90" s="101">
        <f t="shared" si="50"/>
        <v>0</v>
      </c>
      <c r="AD90" s="147">
        <f>COUNT(D90,G90,I90,L90,O90,R90,U90,X90,AA90,#REF!,#REF!)</f>
        <v>3</v>
      </c>
      <c r="AE90" s="165" t="e">
        <f>MIN(J90,M90,#REF!,P90,S90,V90,AB90,#REF!,Y90,#REF!)</f>
        <v>#REF!</v>
      </c>
      <c r="AF90" s="165" t="e">
        <f>AVERAGE(J90,M90,#REF!,P90,Y90,S90,V90,AB90,#REF!,#REF!)</f>
        <v>#REF!</v>
      </c>
      <c r="AG90" s="165" t="e">
        <f>MAX(J90,M90,#REF!,P90,S90,Y90,V90,AB90,#REF!,#REF!)</f>
        <v>#REF!</v>
      </c>
      <c r="AH90" s="108"/>
      <c r="AI90" s="138" t="e">
        <f t="shared" si="22"/>
        <v>#REF!</v>
      </c>
      <c r="AJ90" s="42">
        <v>0</v>
      </c>
    </row>
    <row r="91" spans="1:36">
      <c r="A91" s="38" t="s">
        <v>15</v>
      </c>
      <c r="B91" s="39" t="s">
        <v>79</v>
      </c>
      <c r="C91" s="20"/>
      <c r="D91" s="87">
        <v>7135</v>
      </c>
      <c r="E91" s="67">
        <f>D91-(D91*E$1/100)</f>
        <v>6906.68</v>
      </c>
      <c r="F91" s="88">
        <f t="shared" si="42"/>
        <v>186.68000000000029</v>
      </c>
      <c r="G91" s="87">
        <v>7397</v>
      </c>
      <c r="H91" s="88">
        <f t="shared" si="43"/>
        <v>677</v>
      </c>
      <c r="I91" s="87">
        <v>7020</v>
      </c>
      <c r="J91" s="67">
        <f t="shared" si="51"/>
        <v>6879.6</v>
      </c>
      <c r="K91" s="88">
        <f t="shared" si="44"/>
        <v>159.60000000000036</v>
      </c>
      <c r="L91" s="87">
        <v>7160</v>
      </c>
      <c r="M91" s="67">
        <f>L91-(L91*M$1/100)</f>
        <v>7052.6</v>
      </c>
      <c r="N91" s="88">
        <f t="shared" si="45"/>
        <v>332.60000000000036</v>
      </c>
      <c r="O91" s="87">
        <v>6870</v>
      </c>
      <c r="P91" s="67">
        <f>O91-(O91*P$1/100)</f>
        <v>6842.52</v>
      </c>
      <c r="Q91" s="88">
        <f t="shared" si="46"/>
        <v>122.52000000000044</v>
      </c>
      <c r="R91" s="87">
        <v>7260</v>
      </c>
      <c r="S91" s="67">
        <f>R91-(R91*S$1/100)</f>
        <v>7187.4</v>
      </c>
      <c r="T91" s="88">
        <f t="shared" si="47"/>
        <v>467.39999999999964</v>
      </c>
      <c r="U91" s="87"/>
      <c r="V91" s="67"/>
      <c r="W91" s="88">
        <f t="shared" si="48"/>
        <v>-6720</v>
      </c>
      <c r="X91" s="87">
        <v>7220</v>
      </c>
      <c r="Y91" s="67">
        <f t="shared" si="52"/>
        <v>7111.7</v>
      </c>
      <c r="Z91" s="88">
        <f t="shared" si="49"/>
        <v>391.69999999999982</v>
      </c>
      <c r="AA91" s="87">
        <v>7341</v>
      </c>
      <c r="AB91" s="67">
        <f>AA91-(AA91*AB$1/100)</f>
        <v>7252.9080000000004</v>
      </c>
      <c r="AC91" s="88">
        <f t="shared" si="50"/>
        <v>532.90800000000036</v>
      </c>
      <c r="AD91" s="154">
        <f>COUNT(D91,G91,I91,L91,O91,R91,U91,X91,AA91,#REF!,#REF!)</f>
        <v>8</v>
      </c>
      <c r="AE91" s="125" t="e">
        <f>MIN(J91,M91,#REF!,P91,S91,V91,AB91,#REF!,Y91,#REF!)</f>
        <v>#REF!</v>
      </c>
      <c r="AF91" s="125" t="e">
        <f>AVERAGE(J91,M91,#REF!,P91,Y91,S91,V91,AB91,#REF!,#REF!)</f>
        <v>#REF!</v>
      </c>
      <c r="AG91" s="125" t="e">
        <f>MAX(J91,M91,#REF!,P91,S91,Y91,V91,AB91,#REF!,#REF!)</f>
        <v>#REF!</v>
      </c>
      <c r="AH91" s="123">
        <v>6720</v>
      </c>
      <c r="AI91" s="136" t="e">
        <f t="shared" si="22"/>
        <v>#REF!</v>
      </c>
      <c r="AJ91" s="126">
        <v>200</v>
      </c>
    </row>
    <row r="92" spans="1:36" ht="13.5" thickBot="1">
      <c r="A92" s="14" t="s">
        <v>16</v>
      </c>
      <c r="B92" s="15" t="s">
        <v>77</v>
      </c>
      <c r="C92" s="13" t="s">
        <v>78</v>
      </c>
      <c r="D92" s="93">
        <v>8955</v>
      </c>
      <c r="E92" s="66">
        <f>D92-(D92*E$1/100)</f>
        <v>8668.44</v>
      </c>
      <c r="F92" s="131">
        <f t="shared" si="42"/>
        <v>-551.55999999999949</v>
      </c>
      <c r="G92" s="93">
        <v>9246</v>
      </c>
      <c r="H92" s="92">
        <f t="shared" si="43"/>
        <v>26</v>
      </c>
      <c r="I92" s="93">
        <v>8750</v>
      </c>
      <c r="J92" s="66">
        <f t="shared" si="51"/>
        <v>8575</v>
      </c>
      <c r="K92" s="131">
        <f t="shared" si="44"/>
        <v>-645</v>
      </c>
      <c r="L92" s="93">
        <v>9910</v>
      </c>
      <c r="M92" s="66">
        <f>L92-(L92*M$1/100)</f>
        <v>9761.35</v>
      </c>
      <c r="N92" s="131">
        <f t="shared" si="45"/>
        <v>541.35000000000036</v>
      </c>
      <c r="O92" s="93"/>
      <c r="P92" s="66"/>
      <c r="Q92" s="131">
        <f t="shared" si="46"/>
        <v>-9220</v>
      </c>
      <c r="R92" s="93"/>
      <c r="S92" s="66"/>
      <c r="T92" s="131">
        <f t="shared" si="47"/>
        <v>-9220</v>
      </c>
      <c r="U92" s="93">
        <v>9765</v>
      </c>
      <c r="V92" s="66"/>
      <c r="W92" s="131">
        <f t="shared" si="48"/>
        <v>-9220</v>
      </c>
      <c r="X92" s="93"/>
      <c r="Y92" s="66"/>
      <c r="Z92" s="131">
        <f t="shared" si="49"/>
        <v>-9220</v>
      </c>
      <c r="AA92" s="93">
        <v>9696</v>
      </c>
      <c r="AB92" s="66">
        <f>AA92-(AA92*AB$1/100)</f>
        <v>9579.6479999999992</v>
      </c>
      <c r="AC92" s="131">
        <f t="shared" si="50"/>
        <v>359.64799999999923</v>
      </c>
      <c r="AD92" s="151">
        <f>COUNT(D92,G92,I92,L92,O92,R92,U92,X92,AA92,#REF!,#REF!)</f>
        <v>6</v>
      </c>
      <c r="AE92" s="115" t="e">
        <f>MIN(J92,M92,#REF!,P92,S92,V92,AB92,#REF!,Y92,#REF!)</f>
        <v>#REF!</v>
      </c>
      <c r="AF92" s="115" t="e">
        <f>AVERAGE(J92,M92,#REF!,P92,Y92,S92,V92,AB92,#REF!,#REF!)</f>
        <v>#REF!</v>
      </c>
      <c r="AG92" s="115" t="e">
        <f>MAX(J92,M92,#REF!,P92,S92,Y92,V92,AB92,#REF!,#REF!)</f>
        <v>#REF!</v>
      </c>
      <c r="AH92" s="114">
        <v>9220</v>
      </c>
      <c r="AI92" s="134" t="e">
        <f t="shared" ref="AI92:AI155" si="53">AH92-AF92</f>
        <v>#REF!</v>
      </c>
      <c r="AJ92" s="44">
        <v>0</v>
      </c>
    </row>
    <row r="93" spans="1:36" hidden="1" outlineLevel="1">
      <c r="A93" s="57" t="s">
        <v>103</v>
      </c>
      <c r="B93" s="46"/>
      <c r="C93" s="58"/>
      <c r="D93" s="91"/>
      <c r="E93" s="72">
        <f>SUMIF(E96:E100,"&gt;0")/COUNTIF(E96:E100,"&gt;0")</f>
        <v>7376.1599999999989</v>
      </c>
      <c r="F93" s="72"/>
      <c r="G93" s="91"/>
      <c r="H93" s="72"/>
      <c r="I93" s="91"/>
      <c r="J93" s="72">
        <f>SUMIF(J96:J100,"&gt;0")/COUNTIF(J96:J100,"&gt;0")</f>
        <v>7500.92</v>
      </c>
      <c r="K93" s="72"/>
      <c r="L93" s="91"/>
      <c r="M93" s="72">
        <f>SUMIF(M96:M100,"&gt;0")/COUNTIF(M96:M100,"&gt;0")</f>
        <v>7789.38</v>
      </c>
      <c r="N93" s="72"/>
      <c r="O93" s="91"/>
      <c r="P93" s="72">
        <f>SUMIF(P96:P100,"&gt;0")/COUNTIF(P96:P100,"&gt;0")</f>
        <v>7685.1360000000004</v>
      </c>
      <c r="Q93" s="72"/>
      <c r="R93" s="91"/>
      <c r="S93" s="72">
        <f>SUMIF(S96:S100,"&gt;0")/COUNTIF(S96:S100,"&gt;0")</f>
        <v>7751.7</v>
      </c>
      <c r="T93" s="72"/>
      <c r="U93" s="91"/>
      <c r="V93" s="72"/>
      <c r="W93" s="72"/>
      <c r="X93" s="91"/>
      <c r="Y93" s="72">
        <f>SUMIF(Y96:Y100,"&gt;0")/COUNTIF(Y96:Y100,"&gt;0")</f>
        <v>7673.15</v>
      </c>
      <c r="Z93" s="72"/>
      <c r="AA93" s="91"/>
      <c r="AB93" s="72">
        <f>SUMIF(AB96:AB100,"&gt;0")/COUNTIF(AB96:AB100,"&gt;0")</f>
        <v>7828.5168000000003</v>
      </c>
      <c r="AC93" s="72"/>
      <c r="AD93" s="149">
        <f>COUNT(D93,G93,I93,L93,O93,R93,U93,X93,AA93,#REF!,#REF!)</f>
        <v>0</v>
      </c>
      <c r="AE93" s="47" t="e">
        <f>MIN(J93,M93,#REF!,P93,S93,V93,AB93,#REF!,Y93,#REF!)</f>
        <v>#REF!</v>
      </c>
      <c r="AF93" s="47" t="e">
        <f>AVERAGE(J93,M93,#REF!,P93,Y93,S93,V93,AB93,#REF!,#REF!)</f>
        <v>#REF!</v>
      </c>
      <c r="AG93" s="47" t="e">
        <f>MAX(J93,M93,#REF!,P93,S93,Y93,V93,AB93,#REF!,#REF!)</f>
        <v>#REF!</v>
      </c>
      <c r="AH93" s="47">
        <f>SUMIF(AH96:AH100,"&gt;0")/COUNTIF(AH96:AH100,"&gt;0")</f>
        <v>7640</v>
      </c>
      <c r="AI93" s="47" t="e">
        <f t="shared" si="53"/>
        <v>#REF!</v>
      </c>
      <c r="AJ93" s="47">
        <v>0</v>
      </c>
    </row>
    <row r="94" spans="1:36" hidden="1" outlineLevel="1">
      <c r="A94" s="57" t="s">
        <v>103</v>
      </c>
      <c r="B94" s="46" t="s">
        <v>169</v>
      </c>
      <c r="C94" s="58"/>
      <c r="D94" s="91"/>
      <c r="E94" s="72">
        <f>SUMIF(E96:E97,"&gt;0")/COUNTIF(E96:E97,"&gt;0")</f>
        <v>7434.24</v>
      </c>
      <c r="F94" s="72"/>
      <c r="G94" s="91"/>
      <c r="H94" s="72"/>
      <c r="I94" s="91"/>
      <c r="J94" s="72">
        <f>SUMIF(J96:J97,"&gt;0")/COUNTIF(J96:J97,"&gt;0")</f>
        <v>7565.6</v>
      </c>
      <c r="K94" s="72"/>
      <c r="L94" s="91"/>
      <c r="M94" s="72">
        <f>SUMIF(M96:M97,"&gt;0")/COUNTIF(M96:M97,"&gt;0")</f>
        <v>7830.75</v>
      </c>
      <c r="N94" s="72"/>
      <c r="O94" s="91"/>
      <c r="P94" s="72">
        <f>SUMIF(P96:P97,"&gt;0")/COUNTIF(P96:P97,"&gt;0")</f>
        <v>7818.6</v>
      </c>
      <c r="Q94" s="72"/>
      <c r="R94" s="91"/>
      <c r="S94" s="72">
        <f>SUMIF(S96:S97,"&gt;0")/COUNTIF(S96:S97,"&gt;0")</f>
        <v>7811.1</v>
      </c>
      <c r="T94" s="72"/>
      <c r="U94" s="91"/>
      <c r="V94" s="72"/>
      <c r="W94" s="72"/>
      <c r="X94" s="91"/>
      <c r="Y94" s="72">
        <f>SUMIF(Y96:Y97,"&gt;0")/COUNTIF(Y96:Y97,"&gt;0")</f>
        <v>7732.25</v>
      </c>
      <c r="Z94" s="72"/>
      <c r="AA94" s="91"/>
      <c r="AB94" s="72">
        <f>SUMIF(AB96:AB97,"&gt;0")/COUNTIF(AB96:AB97,"&gt;0")</f>
        <v>7902.0240000000003</v>
      </c>
      <c r="AC94" s="72"/>
      <c r="AD94" s="149">
        <f>COUNT(D94,G94,I94,L94,O94,R94,U94,X94,AA94,#REF!,#REF!)</f>
        <v>0</v>
      </c>
      <c r="AE94" s="47" t="e">
        <f>MIN(J94,M94,#REF!,P94,S94,V94,AB94,#REF!,Y94,#REF!)</f>
        <v>#REF!</v>
      </c>
      <c r="AF94" s="47" t="e">
        <f>AVERAGE(J94,M94,#REF!,P94,Y94,S94,V94,AB94,#REF!,#REF!)</f>
        <v>#REF!</v>
      </c>
      <c r="AG94" s="47" t="e">
        <f>MAX(J94,M94,#REF!,P94,S94,Y94,V94,AB94,#REF!,#REF!)</f>
        <v>#REF!</v>
      </c>
      <c r="AH94" s="47">
        <f>SUMIF(AH96:AH97,"&gt;0")/COUNTIF(AH96:AH97,"&gt;0")</f>
        <v>7770</v>
      </c>
      <c r="AI94" s="47" t="e">
        <f t="shared" si="53"/>
        <v>#REF!</v>
      </c>
      <c r="AJ94" s="47">
        <v>0</v>
      </c>
    </row>
    <row r="95" spans="1:36" ht="13.5" hidden="1" outlineLevel="1" thickBot="1">
      <c r="A95" s="29" t="s">
        <v>103</v>
      </c>
      <c r="B95" s="30" t="s">
        <v>170</v>
      </c>
      <c r="C95" s="35"/>
      <c r="D95" s="187"/>
      <c r="E95" s="73">
        <f>SUMIF(E98:E100,"&gt;0")/COUNTIF(E98:E100,"&gt;0")</f>
        <v>7337.44</v>
      </c>
      <c r="F95" s="73"/>
      <c r="G95" s="187"/>
      <c r="H95" s="73"/>
      <c r="I95" s="187"/>
      <c r="J95" s="73">
        <f>SUMIF(J98:J100,"&gt;0")/COUNTIF(J98:J100,"&gt;0")</f>
        <v>7457.8</v>
      </c>
      <c r="K95" s="73"/>
      <c r="L95" s="187"/>
      <c r="M95" s="73">
        <f>SUMIF(M98:M100,"&gt;0")/COUNTIF(M98:M100,"&gt;0")</f>
        <v>7761.8</v>
      </c>
      <c r="N95" s="73"/>
      <c r="O95" s="187"/>
      <c r="P95" s="73">
        <f>SUMIF(P98:P100,"&gt;0")/COUNTIF(P98:P100,"&gt;0")</f>
        <v>7596.16</v>
      </c>
      <c r="Q95" s="73"/>
      <c r="R95" s="187"/>
      <c r="S95" s="73">
        <f>SUMIF(S98:S100,"&gt;0")/COUNTIF(S98:S100,"&gt;0")</f>
        <v>7712.0999999999995</v>
      </c>
      <c r="T95" s="73"/>
      <c r="U95" s="187"/>
      <c r="V95" s="73"/>
      <c r="W95" s="73"/>
      <c r="X95" s="187"/>
      <c r="Y95" s="73">
        <f>SUMIF(Y98:Y100,"&gt;0")/COUNTIF(Y98:Y100,"&gt;0")</f>
        <v>7633.75</v>
      </c>
      <c r="Z95" s="73"/>
      <c r="AA95" s="187"/>
      <c r="AB95" s="73">
        <f>SUMIF(AB98:AB100,"&gt;0")/COUNTIF(AB98:AB100,"&gt;0")</f>
        <v>7779.5119999999997</v>
      </c>
      <c r="AC95" s="73"/>
      <c r="AD95" s="150">
        <f>COUNT(D95,G95,I95,L95,O95,R95,U95,X95,AA95,#REF!,#REF!)</f>
        <v>0</v>
      </c>
      <c r="AE95" s="113" t="e">
        <f>MIN(J95,M95,#REF!,P95,S95,V95,AB95,#REF!,Y95,#REF!)</f>
        <v>#REF!</v>
      </c>
      <c r="AF95" s="113" t="e">
        <f>AVERAGE(J95,M95,#REF!,P95,Y95,S95,V95,AB95,#REF!,#REF!)</f>
        <v>#REF!</v>
      </c>
      <c r="AG95" s="113" t="e">
        <f>MAX(J95,M95,#REF!,P95,S95,Y95,V95,AB95,#REF!,#REF!)</f>
        <v>#REF!</v>
      </c>
      <c r="AH95" s="113">
        <f>SUMIF(AH98:AH100,"&gt;0")/COUNTIF(AH98:AH100,"&gt;0")</f>
        <v>7553.333333333333</v>
      </c>
      <c r="AI95" s="113" t="e">
        <f t="shared" si="53"/>
        <v>#REF!</v>
      </c>
      <c r="AJ95" s="113">
        <v>0</v>
      </c>
    </row>
    <row r="96" spans="1:36" collapsed="1">
      <c r="A96" s="21" t="s">
        <v>17</v>
      </c>
      <c r="B96" s="4" t="s">
        <v>97</v>
      </c>
      <c r="C96" s="1" t="s">
        <v>80</v>
      </c>
      <c r="D96" s="85">
        <v>7680</v>
      </c>
      <c r="E96" s="70">
        <f t="shared" ref="E96:E106" si="54">D96-(D96*E$1/100)</f>
        <v>7434.24</v>
      </c>
      <c r="F96" s="101">
        <f>E96-$AH96</f>
        <v>-335.76000000000022</v>
      </c>
      <c r="G96" s="91">
        <v>8098</v>
      </c>
      <c r="H96" s="101">
        <f>G96-$AH96</f>
        <v>328</v>
      </c>
      <c r="I96" s="85">
        <v>7720</v>
      </c>
      <c r="J96" s="70">
        <f t="shared" ref="J96:J106" si="55">I96-(I96*J$1/100)</f>
        <v>7565.6</v>
      </c>
      <c r="K96" s="101">
        <f>J96-$AH96</f>
        <v>-204.39999999999964</v>
      </c>
      <c r="L96" s="85">
        <v>7950</v>
      </c>
      <c r="M96" s="70">
        <f t="shared" ref="M96:M106" si="56">L96-(L96*M$1/100)</f>
        <v>7830.75</v>
      </c>
      <c r="N96" s="101">
        <f>M96-$AH96</f>
        <v>60.75</v>
      </c>
      <c r="O96" s="85">
        <v>7850</v>
      </c>
      <c r="P96" s="70">
        <f t="shared" ref="P96:P106" si="57">O96-(O96*P$1/100)</f>
        <v>7818.6</v>
      </c>
      <c r="Q96" s="101">
        <f>P96-$AH96</f>
        <v>48.600000000000364</v>
      </c>
      <c r="R96" s="85">
        <v>7890</v>
      </c>
      <c r="S96" s="70">
        <f t="shared" ref="S96:S106" si="58">R96-(R96*S$1/100)</f>
        <v>7811.1</v>
      </c>
      <c r="T96" s="101">
        <f>S96-$AH96</f>
        <v>41.100000000000364</v>
      </c>
      <c r="U96" s="85">
        <v>9286</v>
      </c>
      <c r="V96" s="70"/>
      <c r="W96" s="101">
        <f>V96-$AH96</f>
        <v>-7770</v>
      </c>
      <c r="X96" s="85">
        <v>7850</v>
      </c>
      <c r="Y96" s="70">
        <f t="shared" ref="Y96:Y106" si="59">X96-(X96*Y$1/100)</f>
        <v>7732.25</v>
      </c>
      <c r="Z96" s="101">
        <f>Y96-$AH96</f>
        <v>-37.75</v>
      </c>
      <c r="AA96" s="85">
        <v>7998</v>
      </c>
      <c r="AB96" s="70">
        <f t="shared" ref="AB96:AB106" si="60">AA96-(AA96*AB$1/100)</f>
        <v>7902.0240000000003</v>
      </c>
      <c r="AC96" s="101">
        <f>AB96-$AH96</f>
        <v>132.02400000000034</v>
      </c>
      <c r="AD96" s="147">
        <f>COUNT(D96,G96,I96,L96,O96,R96,U96,X96,AA96,#REF!,#REF!)</f>
        <v>9</v>
      </c>
      <c r="AE96" s="109" t="e">
        <f>MIN(J96,M96,#REF!,P96,S96,V96,AB96,#REF!,Y96,#REF!)</f>
        <v>#REF!</v>
      </c>
      <c r="AF96" s="109" t="e">
        <f>AVERAGE(J96,M96,#REF!,P96,Y96,S96,V96,AB96,#REF!,#REF!)</f>
        <v>#REF!</v>
      </c>
      <c r="AG96" s="109" t="e">
        <f>MAX(J96,M96,#REF!,P96,S96,Y96,V96,AB96,#REF!,#REF!)</f>
        <v>#REF!</v>
      </c>
      <c r="AH96" s="109">
        <v>7770</v>
      </c>
      <c r="AI96" s="42" t="e">
        <f>AH96-AF96</f>
        <v>#REF!</v>
      </c>
      <c r="AJ96" s="42">
        <v>-100</v>
      </c>
    </row>
    <row r="97" spans="1:36">
      <c r="A97" s="21"/>
      <c r="B97" s="4" t="s">
        <v>42</v>
      </c>
      <c r="C97" s="1" t="s">
        <v>80</v>
      </c>
      <c r="D97" s="85">
        <v>7680</v>
      </c>
      <c r="E97" s="70">
        <f t="shared" si="54"/>
        <v>7434.24</v>
      </c>
      <c r="F97" s="86"/>
      <c r="G97" s="91">
        <v>8098</v>
      </c>
      <c r="H97" s="101"/>
      <c r="I97" s="85">
        <v>7720</v>
      </c>
      <c r="J97" s="70">
        <f t="shared" si="55"/>
        <v>7565.6</v>
      </c>
      <c r="K97" s="86">
        <f>J97-$AH97</f>
        <v>-204.39999999999964</v>
      </c>
      <c r="L97" s="85">
        <v>7950</v>
      </c>
      <c r="M97" s="70">
        <f t="shared" si="56"/>
        <v>7830.75</v>
      </c>
      <c r="N97" s="86">
        <f>M97-$AH97</f>
        <v>60.75</v>
      </c>
      <c r="O97" s="85">
        <v>7850</v>
      </c>
      <c r="P97" s="70">
        <f t="shared" si="57"/>
        <v>7818.6</v>
      </c>
      <c r="Q97" s="86">
        <f>P97-$AH97</f>
        <v>48.600000000000364</v>
      </c>
      <c r="R97" s="85">
        <v>7890</v>
      </c>
      <c r="S97" s="70">
        <f t="shared" si="58"/>
        <v>7811.1</v>
      </c>
      <c r="T97" s="86">
        <f>S97-$AH97</f>
        <v>41.100000000000364</v>
      </c>
      <c r="U97" s="85">
        <v>8322</v>
      </c>
      <c r="V97" s="70"/>
      <c r="W97" s="86">
        <f>V97-$AH97</f>
        <v>-7770</v>
      </c>
      <c r="X97" s="85">
        <v>7850</v>
      </c>
      <c r="Y97" s="70">
        <f t="shared" si="59"/>
        <v>7732.25</v>
      </c>
      <c r="Z97" s="86">
        <f>Y97-$AH97</f>
        <v>-37.75</v>
      </c>
      <c r="AA97" s="85">
        <v>7998</v>
      </c>
      <c r="AB97" s="70">
        <f t="shared" si="60"/>
        <v>7902.0240000000003</v>
      </c>
      <c r="AC97" s="86">
        <f>AB97-$AH97</f>
        <v>132.02400000000034</v>
      </c>
      <c r="AD97" s="147">
        <f>COUNT(D97,G97,I97,L97,O97,R97,U97,X97,AA97,#REF!,#REF!)</f>
        <v>9</v>
      </c>
      <c r="AE97" s="109" t="e">
        <f>MIN(J97,M97,#REF!,P97,S97,V97,AB97,#REF!,Y97,#REF!)</f>
        <v>#REF!</v>
      </c>
      <c r="AF97" s="109" t="e">
        <f>AVERAGE(J97,M97,#REF!,P97,Y97,S97,V97,AB97,#REF!,#REF!)</f>
        <v>#REF!</v>
      </c>
      <c r="AG97" s="109" t="e">
        <f>MAX(J97,M97,#REF!,P97,S97,Y97,V97,AB97,#REF!,#REF!)</f>
        <v>#REF!</v>
      </c>
      <c r="AH97" s="109">
        <v>7770</v>
      </c>
      <c r="AI97" s="42" t="e">
        <f>AH97-AF97</f>
        <v>#REF!</v>
      </c>
      <c r="AJ97" s="42">
        <v>-100</v>
      </c>
    </row>
    <row r="98" spans="1:36">
      <c r="A98" s="22"/>
      <c r="B98" s="4" t="s">
        <v>43</v>
      </c>
      <c r="C98" s="1" t="s">
        <v>80</v>
      </c>
      <c r="D98" s="85">
        <v>7590</v>
      </c>
      <c r="E98" s="63">
        <f t="shared" si="54"/>
        <v>7347.12</v>
      </c>
      <c r="F98" s="86">
        <f>E98-$AH98</f>
        <v>-222.88000000000011</v>
      </c>
      <c r="G98" s="91">
        <v>7984</v>
      </c>
      <c r="H98" s="101">
        <f>G98-$AH98</f>
        <v>414</v>
      </c>
      <c r="I98" s="85">
        <v>7600</v>
      </c>
      <c r="J98" s="63">
        <f t="shared" si="55"/>
        <v>7448</v>
      </c>
      <c r="K98" s="86">
        <f>J98-$AH98</f>
        <v>-122</v>
      </c>
      <c r="L98" s="85">
        <v>7890</v>
      </c>
      <c r="M98" s="63">
        <f t="shared" si="56"/>
        <v>7771.65</v>
      </c>
      <c r="N98" s="86">
        <f>M98-$AH98</f>
        <v>201.64999999999964</v>
      </c>
      <c r="O98" s="85">
        <v>7640</v>
      </c>
      <c r="P98" s="63">
        <f t="shared" si="57"/>
        <v>7609.44</v>
      </c>
      <c r="Q98" s="86">
        <f>P98-$AH98</f>
        <v>39.4399999999996</v>
      </c>
      <c r="R98" s="85">
        <v>7800</v>
      </c>
      <c r="S98" s="63">
        <f t="shared" si="58"/>
        <v>7722</v>
      </c>
      <c r="T98" s="86">
        <f>S98-$AH98</f>
        <v>152</v>
      </c>
      <c r="U98" s="85">
        <v>8116</v>
      </c>
      <c r="V98" s="63"/>
      <c r="W98" s="86">
        <f>V98-$AH98</f>
        <v>-7570</v>
      </c>
      <c r="X98" s="85">
        <v>7760</v>
      </c>
      <c r="Y98" s="63">
        <f t="shared" si="59"/>
        <v>7643.6</v>
      </c>
      <c r="Z98" s="86">
        <f>Y98-$AH98</f>
        <v>73.600000000000364</v>
      </c>
      <c r="AA98" s="85">
        <v>7890</v>
      </c>
      <c r="AB98" s="63">
        <f t="shared" si="60"/>
        <v>7795.32</v>
      </c>
      <c r="AC98" s="86">
        <f>AB98-$AH98</f>
        <v>225.31999999999971</v>
      </c>
      <c r="AD98" s="147">
        <f>COUNT(D98,G98,I98,L98,O98,R98,U98,X98,AA98,#REF!,#REF!)</f>
        <v>9</v>
      </c>
      <c r="AE98" s="109" t="e">
        <f>MIN(J98,M98,#REF!,P98,S98,V98,AB98,#REF!,Y98,#REF!)</f>
        <v>#REF!</v>
      </c>
      <c r="AF98" s="109" t="e">
        <f>AVERAGE(J98,M98,#REF!,P98,Y98,S98,V98,AB98,#REF!,#REF!)</f>
        <v>#REF!</v>
      </c>
      <c r="AG98" s="109" t="e">
        <f>MAX(J98,M98,#REF!,P98,S98,Y98,V98,AB98,#REF!,#REF!)</f>
        <v>#REF!</v>
      </c>
      <c r="AH98" s="108">
        <v>7570</v>
      </c>
      <c r="AI98" s="133" t="e">
        <f t="shared" si="53"/>
        <v>#REF!</v>
      </c>
      <c r="AJ98" s="42">
        <v>-200</v>
      </c>
    </row>
    <row r="99" spans="1:36">
      <c r="A99" s="22"/>
      <c r="B99" s="4" t="s">
        <v>44</v>
      </c>
      <c r="C99" s="1" t="s">
        <v>80</v>
      </c>
      <c r="D99" s="85">
        <v>7590</v>
      </c>
      <c r="E99" s="63">
        <f t="shared" si="54"/>
        <v>7347.12</v>
      </c>
      <c r="F99" s="86">
        <f>E99-$AH99</f>
        <v>-222.88000000000011</v>
      </c>
      <c r="G99" s="91">
        <v>7984</v>
      </c>
      <c r="H99" s="86">
        <f>G99-$AH99</f>
        <v>414</v>
      </c>
      <c r="I99" s="85">
        <v>7630</v>
      </c>
      <c r="J99" s="63">
        <f t="shared" si="55"/>
        <v>7477.4</v>
      </c>
      <c r="K99" s="86">
        <f>J99-$AH99</f>
        <v>-92.600000000000364</v>
      </c>
      <c r="L99" s="85">
        <v>7890</v>
      </c>
      <c r="M99" s="63">
        <f t="shared" si="56"/>
        <v>7771.65</v>
      </c>
      <c r="N99" s="86">
        <f>M99-$AH99</f>
        <v>201.64999999999964</v>
      </c>
      <c r="O99" s="85">
        <v>7640</v>
      </c>
      <c r="P99" s="63">
        <f t="shared" si="57"/>
        <v>7609.44</v>
      </c>
      <c r="Q99" s="86">
        <f>P99-$AH99</f>
        <v>39.4399999999996</v>
      </c>
      <c r="R99" s="85">
        <v>7800</v>
      </c>
      <c r="S99" s="63">
        <f t="shared" si="58"/>
        <v>7722</v>
      </c>
      <c r="T99" s="86">
        <f>S99-$AH99</f>
        <v>152</v>
      </c>
      <c r="U99" s="85">
        <v>8116</v>
      </c>
      <c r="V99" s="63"/>
      <c r="W99" s="86">
        <f>V99-$AH99</f>
        <v>-7570</v>
      </c>
      <c r="X99" s="85">
        <v>7760</v>
      </c>
      <c r="Y99" s="63">
        <f t="shared" si="59"/>
        <v>7643.6</v>
      </c>
      <c r="Z99" s="86">
        <f>Y99-$AH99</f>
        <v>73.600000000000364</v>
      </c>
      <c r="AA99" s="85">
        <v>7890</v>
      </c>
      <c r="AB99" s="63">
        <f t="shared" si="60"/>
        <v>7795.32</v>
      </c>
      <c r="AC99" s="86">
        <f>AB99-$AH99</f>
        <v>225.31999999999971</v>
      </c>
      <c r="AD99" s="147">
        <f>COUNT(D99,G99,I99,L99,O99,R99,U99,X99,AA99,#REF!,#REF!)</f>
        <v>9</v>
      </c>
      <c r="AE99" s="109" t="e">
        <f>MIN(J99,M99,#REF!,P99,S99,V99,AB99,#REF!,Y99,#REF!)</f>
        <v>#REF!</v>
      </c>
      <c r="AF99" s="109" t="e">
        <f>AVERAGE(J99,M99,#REF!,P99,Y99,S99,V99,AB99,#REF!,#REF!)</f>
        <v>#REF!</v>
      </c>
      <c r="AG99" s="109" t="e">
        <f>MAX(J99,M99,#REF!,P99,S99,Y99,V99,AB99,#REF!,#REF!)</f>
        <v>#REF!</v>
      </c>
      <c r="AH99" s="108">
        <v>7570</v>
      </c>
      <c r="AI99" s="133" t="e">
        <f t="shared" si="53"/>
        <v>#REF!</v>
      </c>
      <c r="AJ99" s="42">
        <v>-200</v>
      </c>
    </row>
    <row r="100" spans="1:36" s="13" customFormat="1" ht="13.5" thickBot="1">
      <c r="A100" s="189"/>
      <c r="B100" s="12" t="s">
        <v>45</v>
      </c>
      <c r="C100" s="13" t="s">
        <v>80</v>
      </c>
      <c r="D100" s="93">
        <v>7560</v>
      </c>
      <c r="E100" s="66">
        <f t="shared" si="54"/>
        <v>7318.08</v>
      </c>
      <c r="F100" s="92">
        <f>E100-$AH100</f>
        <v>-201.92000000000007</v>
      </c>
      <c r="G100" s="187">
        <v>7974</v>
      </c>
      <c r="H100" s="102">
        <f>G100-$AH100</f>
        <v>454</v>
      </c>
      <c r="I100" s="93">
        <v>7600</v>
      </c>
      <c r="J100" s="66">
        <f t="shared" si="55"/>
        <v>7448</v>
      </c>
      <c r="K100" s="92">
        <f>J100-$AH100</f>
        <v>-72</v>
      </c>
      <c r="L100" s="93">
        <v>7860</v>
      </c>
      <c r="M100" s="66">
        <f t="shared" si="56"/>
        <v>7742.1</v>
      </c>
      <c r="N100" s="92">
        <f>M100-$AH100</f>
        <v>222.10000000000036</v>
      </c>
      <c r="O100" s="93">
        <v>7600</v>
      </c>
      <c r="P100" s="66">
        <f t="shared" si="57"/>
        <v>7569.6</v>
      </c>
      <c r="Q100" s="92">
        <f>P100-$AH100</f>
        <v>49.600000000000364</v>
      </c>
      <c r="R100" s="93">
        <v>7770</v>
      </c>
      <c r="S100" s="66">
        <f t="shared" si="58"/>
        <v>7692.3</v>
      </c>
      <c r="T100" s="92">
        <f>S100-$AH100</f>
        <v>172.30000000000018</v>
      </c>
      <c r="U100" s="93">
        <v>8075</v>
      </c>
      <c r="V100" s="66"/>
      <c r="W100" s="92">
        <f>V100-$AH100</f>
        <v>-7520</v>
      </c>
      <c r="X100" s="93">
        <v>7730</v>
      </c>
      <c r="Y100" s="66">
        <f t="shared" si="59"/>
        <v>7614.05</v>
      </c>
      <c r="Z100" s="92">
        <f>Y100-$AH100</f>
        <v>94.050000000000182</v>
      </c>
      <c r="AA100" s="93">
        <v>7842</v>
      </c>
      <c r="AB100" s="66">
        <f t="shared" si="60"/>
        <v>7747.8959999999997</v>
      </c>
      <c r="AC100" s="92">
        <f>AB100-$AH100</f>
        <v>227.89599999999973</v>
      </c>
      <c r="AD100" s="151">
        <f>COUNT(D100,G100,I100,L100,O100,R100,U100,X100,AA100,#REF!,#REF!)</f>
        <v>9</v>
      </c>
      <c r="AE100" s="115" t="e">
        <f>MIN(J100,M100,#REF!,P100,S100,V100,AB100,#REF!,Y100,#REF!)</f>
        <v>#REF!</v>
      </c>
      <c r="AF100" s="115" t="e">
        <f>AVERAGE(J100,M100,#REF!,P100,Y100,S100,V100,AB100,#REF!,#REF!)</f>
        <v>#REF!</v>
      </c>
      <c r="AG100" s="115" t="e">
        <f>MAX(J100,M100,#REF!,P100,S100,Y100,V100,AB100,#REF!,#REF!)</f>
        <v>#REF!</v>
      </c>
      <c r="AH100" s="114">
        <v>7520</v>
      </c>
      <c r="AI100" s="134" t="e">
        <f t="shared" si="53"/>
        <v>#REF!</v>
      </c>
      <c r="AJ100" s="44">
        <v>-200</v>
      </c>
    </row>
    <row r="101" spans="1:36" hidden="1">
      <c r="A101" s="188" t="s">
        <v>203</v>
      </c>
      <c r="B101" s="4" t="s">
        <v>204</v>
      </c>
      <c r="C101" s="1"/>
      <c r="D101" s="85"/>
      <c r="E101" s="63">
        <f t="shared" si="54"/>
        <v>0</v>
      </c>
      <c r="F101" s="86"/>
      <c r="G101" s="91"/>
      <c r="H101" s="101"/>
      <c r="I101" s="85"/>
      <c r="J101" s="63"/>
      <c r="K101" s="86"/>
      <c r="L101" s="85"/>
      <c r="M101" s="63"/>
      <c r="N101" s="86"/>
      <c r="O101" s="85"/>
      <c r="P101" s="63"/>
      <c r="Q101" s="86"/>
      <c r="R101" s="85"/>
      <c r="S101" s="63"/>
      <c r="T101" s="86"/>
      <c r="U101" s="85"/>
      <c r="V101" s="63"/>
      <c r="W101" s="86"/>
      <c r="X101" s="85"/>
      <c r="Y101" s="63"/>
      <c r="Z101" s="86"/>
      <c r="AA101" s="85"/>
      <c r="AB101" s="63"/>
      <c r="AC101" s="86"/>
      <c r="AD101" s="147">
        <f>COUNT(D101,G101,I101,L101,O101,R101,U101,X101,AA101,#REF!,#REF!)</f>
        <v>0</v>
      </c>
      <c r="AE101" s="109" t="e">
        <f>MIN(J101,M101,#REF!,P101,S101,V101,AB101,#REF!,Y101,#REF!)</f>
        <v>#REF!</v>
      </c>
      <c r="AF101" s="109" t="e">
        <f>AVERAGE(J101,M101,#REF!,P101,Y101,S101,V101,AB101,#REF!,#REF!)</f>
        <v>#REF!</v>
      </c>
      <c r="AG101" s="109" t="e">
        <f>MAX(J101,M101,#REF!,P101,S101,Y101,V101,AB101,#REF!,#REF!)</f>
        <v>#REF!</v>
      </c>
      <c r="AH101" s="108"/>
      <c r="AI101" s="133"/>
      <c r="AJ101" s="42">
        <v>0</v>
      </c>
    </row>
    <row r="102" spans="1:36" hidden="1">
      <c r="A102" s="1"/>
      <c r="B102" s="4" t="s">
        <v>205</v>
      </c>
      <c r="C102" s="1"/>
      <c r="D102" s="85"/>
      <c r="E102" s="63">
        <f t="shared" si="54"/>
        <v>0</v>
      </c>
      <c r="F102" s="86"/>
      <c r="G102" s="91"/>
      <c r="H102" s="101"/>
      <c r="I102" s="85"/>
      <c r="J102" s="63"/>
      <c r="K102" s="86"/>
      <c r="L102" s="85"/>
      <c r="M102" s="63"/>
      <c r="N102" s="86"/>
      <c r="O102" s="85"/>
      <c r="P102" s="63"/>
      <c r="Q102" s="86"/>
      <c r="R102" s="85"/>
      <c r="S102" s="63"/>
      <c r="T102" s="86"/>
      <c r="U102" s="85"/>
      <c r="V102" s="63"/>
      <c r="W102" s="86"/>
      <c r="X102" s="85"/>
      <c r="Y102" s="63"/>
      <c r="Z102" s="86"/>
      <c r="AA102" s="85"/>
      <c r="AB102" s="63"/>
      <c r="AC102" s="86"/>
      <c r="AD102" s="147">
        <f>COUNT(D102,G102,I102,L102,O102,R102,U102,X102,AA102,#REF!,#REF!)</f>
        <v>0</v>
      </c>
      <c r="AE102" s="109" t="e">
        <f>MIN(J102,M102,#REF!,P102,S102,V102,AB102,#REF!,Y102,#REF!)</f>
        <v>#REF!</v>
      </c>
      <c r="AF102" s="109" t="e">
        <f>AVERAGE(J102,M102,#REF!,P102,Y102,S102,V102,AB102,#REF!,#REF!)</f>
        <v>#REF!</v>
      </c>
      <c r="AG102" s="109" t="e">
        <f>MAX(J102,M102,#REF!,P102,S102,Y102,V102,AB102,#REF!,#REF!)</f>
        <v>#REF!</v>
      </c>
      <c r="AH102" s="108"/>
      <c r="AI102" s="133"/>
      <c r="AJ102" s="42">
        <v>0</v>
      </c>
    </row>
    <row r="103" spans="1:36" hidden="1">
      <c r="A103" s="1"/>
      <c r="B103" s="4" t="s">
        <v>206</v>
      </c>
      <c r="C103" s="1"/>
      <c r="D103" s="85"/>
      <c r="E103" s="63">
        <f t="shared" si="54"/>
        <v>0</v>
      </c>
      <c r="F103" s="86"/>
      <c r="G103" s="91"/>
      <c r="H103" s="101"/>
      <c r="I103" s="85"/>
      <c r="J103" s="63"/>
      <c r="K103" s="86"/>
      <c r="L103" s="85"/>
      <c r="M103" s="63"/>
      <c r="N103" s="86"/>
      <c r="O103" s="85"/>
      <c r="P103" s="63"/>
      <c r="Q103" s="86"/>
      <c r="R103" s="85"/>
      <c r="S103" s="63"/>
      <c r="T103" s="86"/>
      <c r="U103" s="85"/>
      <c r="V103" s="63"/>
      <c r="W103" s="86"/>
      <c r="X103" s="85"/>
      <c r="Y103" s="63"/>
      <c r="Z103" s="86"/>
      <c r="AA103" s="85"/>
      <c r="AB103" s="63"/>
      <c r="AC103" s="86"/>
      <c r="AD103" s="147">
        <f>COUNT(D103,G103,I103,L103,O103,R103,U103,X103,AA103,#REF!,#REF!)</f>
        <v>0</v>
      </c>
      <c r="AE103" s="109" t="e">
        <f>MIN(J103,M103,#REF!,P103,S103,V103,AB103,#REF!,Y103,#REF!)</f>
        <v>#REF!</v>
      </c>
      <c r="AF103" s="109" t="e">
        <f>AVERAGE(J103,M103,#REF!,P103,Y103,S103,V103,AB103,#REF!,#REF!)</f>
        <v>#REF!</v>
      </c>
      <c r="AG103" s="109" t="e">
        <f>MAX(J103,M103,#REF!,P103,S103,Y103,V103,AB103,#REF!,#REF!)</f>
        <v>#REF!</v>
      </c>
      <c r="AH103" s="108"/>
      <c r="AI103" s="133"/>
      <c r="AJ103" s="42"/>
    </row>
    <row r="104" spans="1:36" s="13" customFormat="1" ht="13.5" hidden="1" thickBot="1">
      <c r="B104" s="12" t="s">
        <v>207</v>
      </c>
      <c r="D104" s="93"/>
      <c r="E104" s="66">
        <f t="shared" si="54"/>
        <v>0</v>
      </c>
      <c r="F104" s="92"/>
      <c r="G104" s="187"/>
      <c r="H104" s="102"/>
      <c r="I104" s="93"/>
      <c r="J104" s="66"/>
      <c r="K104" s="92"/>
      <c r="L104" s="93"/>
      <c r="M104" s="66"/>
      <c r="N104" s="92"/>
      <c r="O104" s="93"/>
      <c r="P104" s="66"/>
      <c r="Q104" s="92"/>
      <c r="R104" s="93"/>
      <c r="S104" s="66"/>
      <c r="T104" s="92"/>
      <c r="U104" s="93"/>
      <c r="V104" s="66"/>
      <c r="W104" s="92"/>
      <c r="X104" s="93"/>
      <c r="Y104" s="66"/>
      <c r="Z104" s="92"/>
      <c r="AA104" s="93"/>
      <c r="AB104" s="66"/>
      <c r="AC104" s="92"/>
      <c r="AD104" s="151">
        <f>COUNT(D104,G104,I104,L104,O104,R104,U104,X104,AA104,#REF!,#REF!)</f>
        <v>0</v>
      </c>
      <c r="AE104" s="115" t="e">
        <f>MIN(J104,M104,#REF!,P104,S104,V104,AB104,#REF!,Y104,#REF!)</f>
        <v>#REF!</v>
      </c>
      <c r="AF104" s="115" t="e">
        <f>AVERAGE(J104,M104,#REF!,P104,Y104,S104,V104,AB104,#REF!,#REF!)</f>
        <v>#REF!</v>
      </c>
      <c r="AG104" s="115" t="e">
        <f>MAX(J104,M104,#REF!,P104,S104,Y104,V104,AB104,#REF!,#REF!)</f>
        <v>#REF!</v>
      </c>
      <c r="AH104" s="114"/>
      <c r="AI104" s="134"/>
      <c r="AJ104" s="44"/>
    </row>
    <row r="105" spans="1:36">
      <c r="A105" s="190" t="s">
        <v>19</v>
      </c>
      <c r="B105" s="52" t="s">
        <v>46</v>
      </c>
      <c r="C105" s="1"/>
      <c r="D105" s="85"/>
      <c r="E105" s="63"/>
      <c r="F105" s="101">
        <f>E105-$AH105</f>
        <v>-6520</v>
      </c>
      <c r="G105" s="85">
        <v>7681</v>
      </c>
      <c r="H105" s="101">
        <f>G105-$AH105</f>
        <v>1161</v>
      </c>
      <c r="I105" s="85">
        <v>6800</v>
      </c>
      <c r="J105" s="63">
        <f t="shared" si="55"/>
        <v>6664</v>
      </c>
      <c r="K105" s="101">
        <f>J105-$AH105</f>
        <v>144</v>
      </c>
      <c r="L105" s="85">
        <v>6790</v>
      </c>
      <c r="M105" s="63">
        <f t="shared" si="56"/>
        <v>6688.15</v>
      </c>
      <c r="N105" s="101">
        <f>M105-$AH105</f>
        <v>168.14999999999964</v>
      </c>
      <c r="O105" s="85">
        <v>6600</v>
      </c>
      <c r="P105" s="63">
        <f t="shared" si="57"/>
        <v>6573.6</v>
      </c>
      <c r="Q105" s="101">
        <f>P105-$AH105</f>
        <v>53.600000000000364</v>
      </c>
      <c r="R105" s="85"/>
      <c r="S105" s="63">
        <f t="shared" si="58"/>
        <v>0</v>
      </c>
      <c r="T105" s="101">
        <f>S105-$AH105</f>
        <v>-6520</v>
      </c>
      <c r="U105" s="85">
        <v>8055</v>
      </c>
      <c r="V105" s="63"/>
      <c r="W105" s="101">
        <f>V105-$AH105</f>
        <v>-6520</v>
      </c>
      <c r="X105" s="85">
        <v>6870</v>
      </c>
      <c r="Y105" s="63">
        <f t="shared" si="59"/>
        <v>6766.95</v>
      </c>
      <c r="Z105" s="101">
        <f>Y105-$AH105</f>
        <v>246.94999999999982</v>
      </c>
      <c r="AA105" s="85">
        <v>6882</v>
      </c>
      <c r="AB105" s="63">
        <f t="shared" si="60"/>
        <v>6799.4160000000002</v>
      </c>
      <c r="AC105" s="101">
        <f>AB105-$AH105</f>
        <v>279.41600000000017</v>
      </c>
      <c r="AD105" s="147">
        <f>COUNT(D105,G105,I105,L105,O105,R105,U105,X105,AA105,#REF!,#REF!)</f>
        <v>7</v>
      </c>
      <c r="AE105" s="109" t="e">
        <f>MIN(J105,M105,#REF!,P105,S105,V105,AB105,#REF!,Y105,#REF!)</f>
        <v>#REF!</v>
      </c>
      <c r="AF105" s="109" t="e">
        <f>AVERAGE(J105,M105,#REF!,P105,Y105,S105,V105,AB105,#REF!,#REF!)</f>
        <v>#REF!</v>
      </c>
      <c r="AG105" s="109" t="e">
        <f>MAX(J105,M105,#REF!,P105,S105,Y105,V105,AB105,#REF!,#REF!)</f>
        <v>#REF!</v>
      </c>
      <c r="AH105" s="108">
        <v>6520</v>
      </c>
      <c r="AI105" s="133" t="e">
        <f t="shared" si="53"/>
        <v>#REF!</v>
      </c>
      <c r="AJ105" s="42"/>
    </row>
    <row r="106" spans="1:36" ht="13.5" thickBot="1">
      <c r="A106" s="14" t="s">
        <v>20</v>
      </c>
      <c r="B106" s="15" t="s">
        <v>47</v>
      </c>
      <c r="C106" s="13" t="s">
        <v>125</v>
      </c>
      <c r="D106" s="93">
        <v>7085</v>
      </c>
      <c r="E106" s="66">
        <f t="shared" si="54"/>
        <v>6858.28</v>
      </c>
      <c r="F106" s="92">
        <f>E106-$AH106</f>
        <v>-561.72000000000025</v>
      </c>
      <c r="G106" s="93">
        <v>7085</v>
      </c>
      <c r="H106" s="92">
        <f>G106-$AH106</f>
        <v>-335</v>
      </c>
      <c r="I106" s="93">
        <v>6350</v>
      </c>
      <c r="J106" s="66">
        <f t="shared" si="55"/>
        <v>6223</v>
      </c>
      <c r="K106" s="92">
        <f>J106-$AH106</f>
        <v>-1197</v>
      </c>
      <c r="L106" s="93">
        <v>7440</v>
      </c>
      <c r="M106" s="66">
        <f t="shared" si="56"/>
        <v>7328.4</v>
      </c>
      <c r="N106" s="92">
        <f>M106-$AH106</f>
        <v>-91.600000000000364</v>
      </c>
      <c r="O106" s="93">
        <v>7170</v>
      </c>
      <c r="P106" s="66">
        <f t="shared" si="57"/>
        <v>7141.32</v>
      </c>
      <c r="Q106" s="92">
        <f>P106-$AH106</f>
        <v>-278.68000000000029</v>
      </c>
      <c r="R106" s="93">
        <v>7050</v>
      </c>
      <c r="S106" s="66">
        <f t="shared" si="58"/>
        <v>6979.5</v>
      </c>
      <c r="T106" s="92">
        <f>S106-$AH106</f>
        <v>-440.5</v>
      </c>
      <c r="U106" s="93">
        <v>7972</v>
      </c>
      <c r="V106" s="66"/>
      <c r="W106" s="92">
        <f>V106-$AH106</f>
        <v>-7420</v>
      </c>
      <c r="X106" s="93">
        <v>7665</v>
      </c>
      <c r="Y106" s="66">
        <f t="shared" si="59"/>
        <v>7550.0249999999996</v>
      </c>
      <c r="Z106" s="92">
        <f>Y106-$AH106</f>
        <v>130.02499999999964</v>
      </c>
      <c r="AA106" s="93">
        <v>7806</v>
      </c>
      <c r="AB106" s="66">
        <f t="shared" si="60"/>
        <v>7712.3280000000004</v>
      </c>
      <c r="AC106" s="92">
        <f>AB106-$AH106</f>
        <v>292.32800000000043</v>
      </c>
      <c r="AD106" s="151">
        <f>COUNT(D106,G106,I106,L106,O106,R106,U106,X106,AA106,#REF!,#REF!)</f>
        <v>9</v>
      </c>
      <c r="AE106" s="115" t="e">
        <f>MIN(J106,M106,#REF!,P106,S106,V106,AB106,#REF!,Y106,#REF!)</f>
        <v>#REF!</v>
      </c>
      <c r="AF106" s="115" t="e">
        <f>AVERAGE(J106,M106,#REF!,P106,Y106,S106,V106,AB106,#REF!,#REF!)</f>
        <v>#REF!</v>
      </c>
      <c r="AG106" s="115" t="e">
        <f>MAX(J106,M106,#REF!,P106,S106,Y106,V106,AB106,#REF!,#REF!)</f>
        <v>#REF!</v>
      </c>
      <c r="AH106" s="114">
        <v>7420</v>
      </c>
      <c r="AI106" s="134" t="e">
        <f t="shared" si="53"/>
        <v>#REF!</v>
      </c>
      <c r="AJ106" s="44"/>
    </row>
    <row r="107" spans="1:36" hidden="1" outlineLevel="1">
      <c r="A107" s="57" t="s">
        <v>104</v>
      </c>
      <c r="B107" s="46"/>
      <c r="C107" s="58"/>
      <c r="D107" s="91"/>
      <c r="E107" s="72">
        <f>SUMIF(E111:E116,"&gt;0")/COUNTIF(E111:E116,"&gt;0")</f>
        <v>7040.586666666667</v>
      </c>
      <c r="F107" s="72"/>
      <c r="G107" s="91"/>
      <c r="H107" s="72"/>
      <c r="I107" s="91"/>
      <c r="J107" s="72">
        <f>SUMIF(J111:J116,"&gt;0")/COUNTIF(J111:J116,"&gt;0")</f>
        <v>7029.8666666666659</v>
      </c>
      <c r="K107" s="72"/>
      <c r="L107" s="91"/>
      <c r="M107" s="72">
        <f>SUMIF(M111:M116,"&gt;0")/COUNTIF(M111:M116,"&gt;0")</f>
        <v>7188.0375000000013</v>
      </c>
      <c r="N107" s="72"/>
      <c r="O107" s="91"/>
      <c r="P107" s="72">
        <f>SUMIF(P111:P116,"&gt;0")/COUNTIF(P111:P116,"&gt;0")</f>
        <v>6966.0240000000003</v>
      </c>
      <c r="Q107" s="72"/>
      <c r="R107" s="91"/>
      <c r="S107" s="72">
        <f>SUMIF(S111:S116,"&gt;0")/COUNTIF(S111:S116,"&gt;0")</f>
        <v>7100.2800000000007</v>
      </c>
      <c r="T107" s="72"/>
      <c r="U107" s="91"/>
      <c r="V107" s="72"/>
      <c r="W107" s="72"/>
      <c r="X107" s="91"/>
      <c r="Y107" s="72">
        <f>SUMIF(Y111:Y116,"&gt;0")/COUNTIF(Y111:Y116,"&gt;0")</f>
        <v>7311.666666666667</v>
      </c>
      <c r="Z107" s="72"/>
      <c r="AA107" s="91"/>
      <c r="AB107" s="72">
        <f>SUMIF(AB111:AB116,"&gt;0")/COUNTIF(AB111:AB116,"&gt;0")</f>
        <v>7352.9429999999993</v>
      </c>
      <c r="AC107" s="72"/>
      <c r="AD107" s="149">
        <f>COUNT(D107,G107,I107,L107,O107,R107,U107,X107,AA107,#REF!,#REF!)</f>
        <v>0</v>
      </c>
      <c r="AE107" s="47" t="e">
        <f>MIN(J107,M107,#REF!,P107,S107,V107,AB107,#REF!,Y107,#REF!)</f>
        <v>#REF!</v>
      </c>
      <c r="AF107" s="47" t="e">
        <f>AVERAGE(J107,M107,#REF!,P107,Y107,S107,V107,AB107,#REF!,#REF!)</f>
        <v>#REF!</v>
      </c>
      <c r="AG107" s="47" t="e">
        <f>MAX(J107,M107,#REF!,P107,S107,Y107,V107,AB107,#REF!,#REF!)</f>
        <v>#REF!</v>
      </c>
      <c r="AH107" s="47">
        <f>SUMIF(AH111:AH116,"&gt;0")/COUNTIF(AH111:AH116,"&gt;0")</f>
        <v>7003.333333333333</v>
      </c>
      <c r="AI107" s="47" t="e">
        <f t="shared" si="53"/>
        <v>#REF!</v>
      </c>
      <c r="AJ107" s="47"/>
    </row>
    <row r="108" spans="1:36" hidden="1" outlineLevel="1">
      <c r="A108" s="57" t="s">
        <v>104</v>
      </c>
      <c r="B108" s="46" t="s">
        <v>183</v>
      </c>
      <c r="C108" s="58"/>
      <c r="D108" s="91"/>
      <c r="E108" s="72">
        <f>E111</f>
        <v>6732.44</v>
      </c>
      <c r="F108" s="72"/>
      <c r="G108" s="91"/>
      <c r="H108" s="72"/>
      <c r="I108" s="91"/>
      <c r="J108" s="72">
        <f>J111</f>
        <v>6811</v>
      </c>
      <c r="K108" s="72"/>
      <c r="L108" s="91"/>
      <c r="M108" s="72">
        <f>M111</f>
        <v>6944.25</v>
      </c>
      <c r="N108" s="72"/>
      <c r="O108" s="91"/>
      <c r="P108" s="72">
        <f>P111</f>
        <v>6922.2</v>
      </c>
      <c r="Q108" s="72"/>
      <c r="R108" s="91"/>
      <c r="S108" s="72">
        <f>S111</f>
        <v>6831</v>
      </c>
      <c r="T108" s="72"/>
      <c r="U108" s="91"/>
      <c r="V108" s="72"/>
      <c r="W108" s="72"/>
      <c r="X108" s="91"/>
      <c r="Y108" s="72">
        <f>Y111</f>
        <v>6970</v>
      </c>
      <c r="Z108" s="72"/>
      <c r="AA108" s="91"/>
      <c r="AB108" s="72">
        <f>AB111</f>
        <v>0</v>
      </c>
      <c r="AC108" s="72"/>
      <c r="AD108" s="149">
        <f>COUNT(D108,G108,I108,L108,O108,R108,U108,X108,AA108,#REF!,#REF!)</f>
        <v>0</v>
      </c>
      <c r="AE108" s="47" t="e">
        <f>MIN(J108,M108,#REF!,P108,S108,V108,AB108,#REF!,Y108,#REF!)</f>
        <v>#REF!</v>
      </c>
      <c r="AF108" s="47" t="e">
        <f>AVERAGE(J108,M108,#REF!,P108,Y108,S108,V108,AB108,#REF!,#REF!)</f>
        <v>#REF!</v>
      </c>
      <c r="AG108" s="47" t="e">
        <f>MAX(J108,M108,#REF!,P108,S108,Y108,V108,AB108,#REF!,#REF!)</f>
        <v>#REF!</v>
      </c>
      <c r="AH108" s="47">
        <f>AH111</f>
        <v>6820</v>
      </c>
      <c r="AI108" s="47" t="e">
        <f t="shared" si="53"/>
        <v>#REF!</v>
      </c>
      <c r="AJ108" s="47"/>
    </row>
    <row r="109" spans="1:36" hidden="1" outlineLevel="1">
      <c r="A109" s="57" t="s">
        <v>104</v>
      </c>
      <c r="B109" s="46" t="s">
        <v>182</v>
      </c>
      <c r="C109" s="58"/>
      <c r="D109" s="91"/>
      <c r="E109" s="72">
        <f>SUMIF(E112:E114,"&gt;0")/COUNTIF(E112:E114,"&gt;0")</f>
        <v>6951.8533333333335</v>
      </c>
      <c r="F109" s="72"/>
      <c r="G109" s="91"/>
      <c r="H109" s="72"/>
      <c r="I109" s="91"/>
      <c r="J109" s="72">
        <f>SUMIF(J112:J114,"&gt;0")/COUNTIF(J112:J114,"&gt;0")</f>
        <v>6922.0666666666666</v>
      </c>
      <c r="K109" s="72"/>
      <c r="L109" s="91"/>
      <c r="M109" s="72">
        <f>SUMIF(M112:M114,"&gt;0")/COUNTIF(M112:M114,"&gt;0")</f>
        <v>7092</v>
      </c>
      <c r="N109" s="72"/>
      <c r="O109" s="91"/>
      <c r="P109" s="72">
        <f>SUMIF(P112:P114,"&gt;0")/COUNTIF(P112:P114,"&gt;0")</f>
        <v>6862.44</v>
      </c>
      <c r="Q109" s="72"/>
      <c r="R109" s="91"/>
      <c r="S109" s="72">
        <f>SUMIF(S112:S114,"&gt;0")/COUNTIF(S112:S114,"&gt;0")</f>
        <v>7048.8</v>
      </c>
      <c r="T109" s="72"/>
      <c r="U109" s="91"/>
      <c r="V109" s="72"/>
      <c r="W109" s="72"/>
      <c r="X109" s="91"/>
      <c r="Y109" s="72">
        <f>SUMIF(Y112:Y114,"&gt;0")/COUNTIF(Y112:Y114,"&gt;0")</f>
        <v>7196.666666666667</v>
      </c>
      <c r="Z109" s="72"/>
      <c r="AA109" s="91"/>
      <c r="AB109" s="72">
        <f>SUMIF(AB112:AB114,"&gt;0")/COUNTIF(AB112:AB114,"&gt;0")</f>
        <v>7239.076</v>
      </c>
      <c r="AC109" s="72"/>
      <c r="AD109" s="149">
        <f>COUNT(D109,G109,I109,L109,O109,R109,U109,X109,AA109,#REF!,#REF!)</f>
        <v>0</v>
      </c>
      <c r="AE109" s="47" t="e">
        <f>MIN(J109,M109,#REF!,P109,S109,V109,AB109,#REF!,Y109,#REF!)</f>
        <v>#REF!</v>
      </c>
      <c r="AF109" s="47" t="e">
        <f>AVERAGE(J109,M109,#REF!,P109,Y109,S109,V109,AB109,#REF!,#REF!)</f>
        <v>#REF!</v>
      </c>
      <c r="AG109" s="47" t="e">
        <f>MAX(J109,M109,#REF!,P109,S109,Y109,V109,AB109,#REF!,#REF!)</f>
        <v>#REF!</v>
      </c>
      <c r="AH109" s="47">
        <f>SUMIF(AH112:AH114,"&gt;0")/COUNTIF(AH112:AH114,"&gt;0")</f>
        <v>6886.666666666667</v>
      </c>
      <c r="AI109" s="47" t="e">
        <f t="shared" si="53"/>
        <v>#REF!</v>
      </c>
      <c r="AJ109" s="47"/>
    </row>
    <row r="110" spans="1:36" hidden="1" outlineLevel="1">
      <c r="A110" s="57" t="s">
        <v>104</v>
      </c>
      <c r="B110" s="46" t="s">
        <v>171</v>
      </c>
      <c r="C110" s="58"/>
      <c r="D110" s="91"/>
      <c r="E110" s="72">
        <f>SUMIF(E115:E116,"&gt;0")/COUNTIF(E115:E116,"&gt;0")</f>
        <v>7327.76</v>
      </c>
      <c r="F110" s="72"/>
      <c r="G110" s="91"/>
      <c r="H110" s="72"/>
      <c r="I110" s="91"/>
      <c r="J110" s="72">
        <f>SUMIF(J115:J116,"&gt;0")/COUNTIF(J115:J116,"&gt;0")</f>
        <v>7301</v>
      </c>
      <c r="K110" s="72"/>
      <c r="L110" s="91"/>
      <c r="M110" s="72">
        <f>SUMIF(M115:M116,"&gt;0")/COUNTIF(M115:M116,"&gt;0")</f>
        <v>7453.9875000000002</v>
      </c>
      <c r="N110" s="72"/>
      <c r="O110" s="91"/>
      <c r="P110" s="72">
        <f>SUMIF(P115:P116,"&gt;0")/COUNTIF(P115:P116,"&gt;0")</f>
        <v>7320.6</v>
      </c>
      <c r="Q110" s="72"/>
      <c r="R110" s="91"/>
      <c r="S110" s="72">
        <f>SUMIF(S115:S116,"&gt;0")/COUNTIF(S115:S116,"&gt;0")</f>
        <v>7524</v>
      </c>
      <c r="T110" s="72"/>
      <c r="U110" s="91"/>
      <c r="V110" s="72"/>
      <c r="W110" s="72"/>
      <c r="X110" s="91"/>
      <c r="Y110" s="72">
        <f>SUMIF(Y115:Y116,"&gt;0")/COUNTIF(Y115:Y116,"&gt;0")</f>
        <v>7655</v>
      </c>
      <c r="Z110" s="72"/>
      <c r="AA110" s="91"/>
      <c r="AB110" s="72">
        <f>SUMIF(AB115:AB116,"&gt;0")/COUNTIF(AB115:AB116,"&gt;0")</f>
        <v>7694.5439999999999</v>
      </c>
      <c r="AC110" s="72"/>
      <c r="AD110" s="149">
        <f>COUNT(D110,G110,I110,L110,O110,R110,U110,X110,AA110,#REF!,#REF!)</f>
        <v>0</v>
      </c>
      <c r="AE110" s="47" t="e">
        <f>MIN(J110,M110,#REF!,P110,S110,V110,AB110,#REF!,Y110,#REF!)</f>
        <v>#REF!</v>
      </c>
      <c r="AF110" s="47" t="e">
        <f>AVERAGE(J110,M110,#REF!,P110,Y110,S110,V110,AB110,#REF!,#REF!)</f>
        <v>#REF!</v>
      </c>
      <c r="AG110" s="47" t="e">
        <f>MAX(J110,M110,#REF!,P110,S110,Y110,V110,AB110,#REF!,#REF!)</f>
        <v>#REF!</v>
      </c>
      <c r="AH110" s="47">
        <f>SUMIF(AH115:AH116,"&gt;0")/COUNTIF(AH115:AH116,"&gt;0")</f>
        <v>7270</v>
      </c>
      <c r="AI110" s="47" t="e">
        <f t="shared" si="53"/>
        <v>#REF!</v>
      </c>
      <c r="AJ110" s="47"/>
    </row>
    <row r="111" spans="1:36" collapsed="1">
      <c r="A111" s="8" t="s">
        <v>148</v>
      </c>
      <c r="B111" s="4" t="s">
        <v>209</v>
      </c>
      <c r="C111" s="1" t="s">
        <v>35</v>
      </c>
      <c r="D111" s="85">
        <v>6955</v>
      </c>
      <c r="E111" s="63">
        <f t="shared" ref="E111:E116" si="61">D111-(D111*E$1/100)</f>
        <v>6732.44</v>
      </c>
      <c r="F111" s="86">
        <f t="shared" ref="F111:F116" si="62">E111-$AH111</f>
        <v>-87.5600000000004</v>
      </c>
      <c r="G111" s="85">
        <v>6954</v>
      </c>
      <c r="H111" s="86">
        <f t="shared" ref="H111:H116" si="63">G111-$AH111</f>
        <v>134</v>
      </c>
      <c r="I111" s="85">
        <v>6950</v>
      </c>
      <c r="J111" s="63">
        <f t="shared" ref="J111:J116" si="64">I111-(I111*J$1/100)</f>
        <v>6811</v>
      </c>
      <c r="K111" s="86">
        <f t="shared" ref="K111:K116" si="65">J111-$AH111</f>
        <v>-9</v>
      </c>
      <c r="L111" s="85">
        <v>7050</v>
      </c>
      <c r="M111" s="63">
        <f t="shared" ref="M111:M116" si="66">L111-(L111*M$1/100)</f>
        <v>6944.25</v>
      </c>
      <c r="N111" s="86">
        <f t="shared" ref="N111:N116" si="67">M111-$AH111</f>
        <v>124.25</v>
      </c>
      <c r="O111" s="85">
        <v>6950</v>
      </c>
      <c r="P111" s="63">
        <f t="shared" ref="P111:P116" si="68">O111-(O111*P$1/100)</f>
        <v>6922.2</v>
      </c>
      <c r="Q111" s="86">
        <f t="shared" ref="Q111:Q116" si="69">P111-$AH111</f>
        <v>102.19999999999982</v>
      </c>
      <c r="R111" s="85">
        <v>6900</v>
      </c>
      <c r="S111" s="63">
        <f t="shared" ref="S111:S116" si="70">R111-(R111*S$1/100)</f>
        <v>6831</v>
      </c>
      <c r="T111" s="86">
        <f t="shared" ref="T111:T116" si="71">S111-$AH111</f>
        <v>11</v>
      </c>
      <c r="U111" s="85"/>
      <c r="V111" s="63"/>
      <c r="W111" s="86">
        <f t="shared" ref="W111:W116" si="72">V111-$AH111</f>
        <v>-6820</v>
      </c>
      <c r="X111" s="85">
        <v>7000</v>
      </c>
      <c r="Y111" s="63">
        <f>X111-30</f>
        <v>6970</v>
      </c>
      <c r="Z111" s="86">
        <f t="shared" ref="Z111:Z116" si="73">Y111-$AH111</f>
        <v>150</v>
      </c>
      <c r="AA111" s="85"/>
      <c r="AB111" s="63">
        <f t="shared" ref="AB111:AB116" si="74">AA111-(AA111*AB$1/100)</f>
        <v>0</v>
      </c>
      <c r="AC111" s="86">
        <f t="shared" ref="AC111:AC116" si="75">AB111-$AH111</f>
        <v>-6820</v>
      </c>
      <c r="AD111" s="147">
        <f>COUNT(D111,G111,I111,L111,O111,R111,U111,X111,AA111,#REF!,#REF!)</f>
        <v>7</v>
      </c>
      <c r="AE111" s="109" t="e">
        <f>MIN(J111,M111,#REF!,P111,S111,V111,AB111,#REF!,Y111,#REF!)</f>
        <v>#REF!</v>
      </c>
      <c r="AF111" s="109" t="e">
        <f>AVERAGE(J111,M111,#REF!,P111,Y111,S111,V111,AB111,#REF!,#REF!)</f>
        <v>#REF!</v>
      </c>
      <c r="AG111" s="109" t="e">
        <f>MAX(J111,M111,#REF!,P111,S111,Y111,V111,AB111,#REF!,#REF!)</f>
        <v>#REF!</v>
      </c>
      <c r="AH111" s="108">
        <v>6820</v>
      </c>
      <c r="AI111" s="133" t="e">
        <f t="shared" si="53"/>
        <v>#REF!</v>
      </c>
      <c r="AJ111" s="42"/>
    </row>
    <row r="112" spans="1:36">
      <c r="A112" s="9"/>
      <c r="B112" s="4" t="s">
        <v>187</v>
      </c>
      <c r="C112" s="1"/>
      <c r="D112" s="85">
        <v>6955</v>
      </c>
      <c r="E112" s="63">
        <f t="shared" si="61"/>
        <v>6732.44</v>
      </c>
      <c r="F112" s="86">
        <f t="shared" si="62"/>
        <v>-87.5600000000004</v>
      </c>
      <c r="G112" s="85">
        <v>6944</v>
      </c>
      <c r="H112" s="86">
        <f t="shared" si="63"/>
        <v>124</v>
      </c>
      <c r="I112" s="85">
        <v>6970</v>
      </c>
      <c r="J112" s="63">
        <f t="shared" si="64"/>
        <v>6830.6</v>
      </c>
      <c r="K112" s="86">
        <f t="shared" si="65"/>
        <v>10.600000000000364</v>
      </c>
      <c r="L112" s="85">
        <v>6980</v>
      </c>
      <c r="M112" s="63">
        <f t="shared" si="66"/>
        <v>6875.3</v>
      </c>
      <c r="N112" s="86">
        <f t="shared" si="67"/>
        <v>55.300000000000182</v>
      </c>
      <c r="O112" s="85">
        <v>6770</v>
      </c>
      <c r="P112" s="63">
        <f t="shared" si="68"/>
        <v>6742.92</v>
      </c>
      <c r="Q112" s="86">
        <f t="shared" si="69"/>
        <v>-77.079999999999927</v>
      </c>
      <c r="R112" s="85">
        <v>6900</v>
      </c>
      <c r="S112" s="63">
        <f t="shared" si="70"/>
        <v>6831</v>
      </c>
      <c r="T112" s="86">
        <f t="shared" si="71"/>
        <v>11</v>
      </c>
      <c r="U112" s="85"/>
      <c r="V112" s="63"/>
      <c r="W112" s="86">
        <f t="shared" si="72"/>
        <v>-6820</v>
      </c>
      <c r="X112" s="85">
        <v>7000</v>
      </c>
      <c r="Y112" s="63">
        <f t="shared" ref="Y112:Y133" si="76">X112-30</f>
        <v>6970</v>
      </c>
      <c r="Z112" s="86">
        <f t="shared" si="73"/>
        <v>150</v>
      </c>
      <c r="AA112" s="85">
        <v>7233</v>
      </c>
      <c r="AB112" s="63">
        <f t="shared" si="74"/>
        <v>7146.2039999999997</v>
      </c>
      <c r="AC112" s="86">
        <f t="shared" si="75"/>
        <v>326.20399999999972</v>
      </c>
      <c r="AD112" s="147">
        <f>COUNT(D112,G112,I112,L112,O112,R112,U112,X112,AA112,#REF!,#REF!)</f>
        <v>8</v>
      </c>
      <c r="AE112" s="109" t="e">
        <f>MIN(J112,M112,#REF!,P112,S112,V112,AB112,#REF!,Y112,#REF!)</f>
        <v>#REF!</v>
      </c>
      <c r="AF112" s="109" t="e">
        <f>AVERAGE(J112,M112,#REF!,P112,Y112,S112,V112,AB112,#REF!,#REF!)</f>
        <v>#REF!</v>
      </c>
      <c r="AG112" s="109" t="e">
        <f>MAX(J112,M112,#REF!,P112,S112,Y112,V112,AB112,#REF!,#REF!)</f>
        <v>#REF!</v>
      </c>
      <c r="AH112" s="108">
        <v>6820</v>
      </c>
      <c r="AI112" s="133" t="e">
        <f t="shared" si="53"/>
        <v>#REF!</v>
      </c>
      <c r="AJ112" s="42"/>
    </row>
    <row r="113" spans="1:36">
      <c r="A113" s="9"/>
      <c r="B113" s="4" t="s">
        <v>18</v>
      </c>
      <c r="C113" s="1"/>
      <c r="D113" s="85">
        <v>7295</v>
      </c>
      <c r="E113" s="63">
        <f t="shared" si="61"/>
        <v>7061.56</v>
      </c>
      <c r="F113" s="86">
        <f t="shared" si="62"/>
        <v>141.5600000000004</v>
      </c>
      <c r="G113" s="85">
        <v>7335</v>
      </c>
      <c r="H113" s="86">
        <f t="shared" si="63"/>
        <v>415</v>
      </c>
      <c r="I113" s="85">
        <v>7110</v>
      </c>
      <c r="J113" s="63">
        <f t="shared" si="64"/>
        <v>6967.8</v>
      </c>
      <c r="K113" s="86">
        <f t="shared" si="65"/>
        <v>47.800000000000182</v>
      </c>
      <c r="L113" s="85">
        <v>7310</v>
      </c>
      <c r="M113" s="63">
        <f t="shared" si="66"/>
        <v>7200.35</v>
      </c>
      <c r="N113" s="86">
        <f t="shared" si="67"/>
        <v>280.35000000000036</v>
      </c>
      <c r="O113" s="85">
        <v>6950</v>
      </c>
      <c r="P113" s="63">
        <f t="shared" si="68"/>
        <v>6922.2</v>
      </c>
      <c r="Q113" s="86">
        <f t="shared" si="69"/>
        <v>2.1999999999998181</v>
      </c>
      <c r="R113" s="85">
        <v>7230</v>
      </c>
      <c r="S113" s="63">
        <f t="shared" si="70"/>
        <v>7157.7</v>
      </c>
      <c r="T113" s="86">
        <f t="shared" si="71"/>
        <v>237.69999999999982</v>
      </c>
      <c r="U113" s="85"/>
      <c r="V113" s="63"/>
      <c r="W113" s="86">
        <f t="shared" si="72"/>
        <v>-6920</v>
      </c>
      <c r="X113" s="85">
        <v>7340</v>
      </c>
      <c r="Y113" s="63">
        <f t="shared" si="76"/>
        <v>7310</v>
      </c>
      <c r="Z113" s="86">
        <f t="shared" si="73"/>
        <v>390</v>
      </c>
      <c r="AA113" s="85">
        <v>7374</v>
      </c>
      <c r="AB113" s="63">
        <f t="shared" si="74"/>
        <v>7285.5119999999997</v>
      </c>
      <c r="AC113" s="86">
        <f t="shared" si="75"/>
        <v>365.51199999999972</v>
      </c>
      <c r="AD113" s="147">
        <f>COUNT(D113,G113,I113,L113,O113,R113,U113,X113,AA113,#REF!,#REF!)</f>
        <v>8</v>
      </c>
      <c r="AE113" s="109" t="e">
        <f>MIN(J113,M113,#REF!,P113,S113,V113,AB113,#REF!,Y113,#REF!)</f>
        <v>#REF!</v>
      </c>
      <c r="AF113" s="109" t="e">
        <f>AVERAGE(J113,M113,#REF!,P113,Y113,S113,V113,AB113,#REF!,#REF!)</f>
        <v>#REF!</v>
      </c>
      <c r="AG113" s="109" t="e">
        <f>MAX(J113,M113,#REF!,P113,S113,Y113,V113,AB113,#REF!,#REF!)</f>
        <v>#REF!</v>
      </c>
      <c r="AH113" s="108">
        <v>6920</v>
      </c>
      <c r="AI113" s="133" t="e">
        <f t="shared" si="53"/>
        <v>#REF!</v>
      </c>
      <c r="AJ113" s="42"/>
    </row>
    <row r="114" spans="1:36">
      <c r="A114" s="9"/>
      <c r="B114" s="4" t="s">
        <v>21</v>
      </c>
      <c r="C114" s="1"/>
      <c r="D114" s="85">
        <v>7295</v>
      </c>
      <c r="E114" s="63">
        <f t="shared" si="61"/>
        <v>7061.56</v>
      </c>
      <c r="F114" s="86">
        <f t="shared" si="62"/>
        <v>141.5600000000004</v>
      </c>
      <c r="G114" s="85">
        <v>7335</v>
      </c>
      <c r="H114" s="86">
        <f t="shared" si="63"/>
        <v>415</v>
      </c>
      <c r="I114" s="85">
        <v>7110</v>
      </c>
      <c r="J114" s="63">
        <f t="shared" si="64"/>
        <v>6967.8</v>
      </c>
      <c r="K114" s="86">
        <f t="shared" si="65"/>
        <v>47.800000000000182</v>
      </c>
      <c r="L114" s="85">
        <v>7310</v>
      </c>
      <c r="M114" s="63">
        <f t="shared" si="66"/>
        <v>7200.35</v>
      </c>
      <c r="N114" s="86">
        <f t="shared" si="67"/>
        <v>280.35000000000036</v>
      </c>
      <c r="O114" s="85">
        <v>6950</v>
      </c>
      <c r="P114" s="63">
        <f t="shared" si="68"/>
        <v>6922.2</v>
      </c>
      <c r="Q114" s="86">
        <f t="shared" si="69"/>
        <v>2.1999999999998181</v>
      </c>
      <c r="R114" s="85">
        <v>7230</v>
      </c>
      <c r="S114" s="63">
        <f t="shared" si="70"/>
        <v>7157.7</v>
      </c>
      <c r="T114" s="86">
        <f t="shared" si="71"/>
        <v>237.69999999999982</v>
      </c>
      <c r="U114" s="85"/>
      <c r="V114" s="63"/>
      <c r="W114" s="86">
        <f t="shared" si="72"/>
        <v>-6920</v>
      </c>
      <c r="X114" s="85">
        <v>7340</v>
      </c>
      <c r="Y114" s="63">
        <f t="shared" si="76"/>
        <v>7310</v>
      </c>
      <c r="Z114" s="86">
        <f t="shared" si="73"/>
        <v>390</v>
      </c>
      <c r="AA114" s="85">
        <v>7374</v>
      </c>
      <c r="AB114" s="63">
        <f t="shared" si="74"/>
        <v>7285.5119999999997</v>
      </c>
      <c r="AC114" s="86">
        <f t="shared" si="75"/>
        <v>365.51199999999972</v>
      </c>
      <c r="AD114" s="147">
        <f>COUNT(D114,G114,I114,L114,O114,R114,U114,X114,AA114,#REF!,#REF!)</f>
        <v>8</v>
      </c>
      <c r="AE114" s="109" t="e">
        <f>MIN(J114,M114,#REF!,P114,S114,V114,AB114,#REF!,Y114,#REF!)</f>
        <v>#REF!</v>
      </c>
      <c r="AF114" s="109" t="e">
        <f>AVERAGE(J114,M114,#REF!,P114,Y114,S114,V114,AB114,#REF!,#REF!)</f>
        <v>#REF!</v>
      </c>
      <c r="AG114" s="109" t="e">
        <f>MAX(J114,M114,#REF!,P114,S114,Y114,V114,AB114,#REF!,#REF!)</f>
        <v>#REF!</v>
      </c>
      <c r="AH114" s="108">
        <v>6920</v>
      </c>
      <c r="AI114" s="133" t="e">
        <f t="shared" si="53"/>
        <v>#REF!</v>
      </c>
      <c r="AJ114" s="42"/>
    </row>
    <row r="115" spans="1:36">
      <c r="A115" s="9"/>
      <c r="B115" s="4" t="s">
        <v>48</v>
      </c>
      <c r="C115" s="1"/>
      <c r="D115" s="85">
        <v>7570</v>
      </c>
      <c r="E115" s="63">
        <f t="shared" si="61"/>
        <v>7327.76</v>
      </c>
      <c r="F115" s="86">
        <f t="shared" si="62"/>
        <v>57.760000000000218</v>
      </c>
      <c r="G115" s="85">
        <v>7711</v>
      </c>
      <c r="H115" s="86">
        <f t="shared" si="63"/>
        <v>441</v>
      </c>
      <c r="I115" s="85">
        <v>7450</v>
      </c>
      <c r="J115" s="63">
        <f t="shared" si="64"/>
        <v>7301</v>
      </c>
      <c r="K115" s="86">
        <f t="shared" si="65"/>
        <v>31</v>
      </c>
      <c r="L115" s="85">
        <v>7580</v>
      </c>
      <c r="M115" s="63">
        <f t="shared" si="66"/>
        <v>7466.3</v>
      </c>
      <c r="N115" s="86">
        <f t="shared" si="67"/>
        <v>196.30000000000018</v>
      </c>
      <c r="O115" s="85"/>
      <c r="P115" s="63"/>
      <c r="Q115" s="86">
        <f t="shared" si="69"/>
        <v>-7270</v>
      </c>
      <c r="R115" s="85"/>
      <c r="S115" s="63"/>
      <c r="T115" s="86">
        <f t="shared" si="71"/>
        <v>-7270</v>
      </c>
      <c r="U115" s="85"/>
      <c r="V115" s="63"/>
      <c r="W115" s="86">
        <f t="shared" si="72"/>
        <v>-7270</v>
      </c>
      <c r="X115" s="85">
        <v>7685</v>
      </c>
      <c r="Y115" s="63">
        <f t="shared" si="76"/>
        <v>7655</v>
      </c>
      <c r="Z115" s="86">
        <f t="shared" si="73"/>
        <v>385</v>
      </c>
      <c r="AA115" s="85"/>
      <c r="AB115" s="63">
        <f t="shared" si="74"/>
        <v>0</v>
      </c>
      <c r="AC115" s="86">
        <f t="shared" si="75"/>
        <v>-7270</v>
      </c>
      <c r="AD115" s="147">
        <f>COUNT(D115,G115,I115,L115,O115,R115,U115,X115,AA115,#REF!,#REF!)</f>
        <v>5</v>
      </c>
      <c r="AE115" s="109" t="e">
        <f>MIN(J115,M115,#REF!,P115,S115,V115,AB115,#REF!,Y115,#REF!)</f>
        <v>#REF!</v>
      </c>
      <c r="AF115" s="109" t="e">
        <f>AVERAGE(J115,M115,#REF!,P115,Y115,S115,V115,AB115,#REF!,#REF!)</f>
        <v>#REF!</v>
      </c>
      <c r="AG115" s="109" t="e">
        <f>MAX(J115,M115,#REF!,P115,S115,Y115,V115,AB115,#REF!,#REF!)</f>
        <v>#REF!</v>
      </c>
      <c r="AH115" s="108">
        <v>7270</v>
      </c>
      <c r="AI115" s="193" t="e">
        <f t="shared" si="53"/>
        <v>#REF!</v>
      </c>
      <c r="AJ115" s="42"/>
    </row>
    <row r="116" spans="1:36" ht="13.5" thickBot="1">
      <c r="A116" s="16"/>
      <c r="B116" s="12" t="s">
        <v>188</v>
      </c>
      <c r="C116" s="13"/>
      <c r="D116" s="93">
        <v>7570</v>
      </c>
      <c r="E116" s="66">
        <f t="shared" si="61"/>
        <v>7327.76</v>
      </c>
      <c r="F116" s="92">
        <f t="shared" si="62"/>
        <v>57.760000000000218</v>
      </c>
      <c r="G116" s="93">
        <v>7711</v>
      </c>
      <c r="H116" s="92">
        <f t="shared" si="63"/>
        <v>441</v>
      </c>
      <c r="I116" s="93">
        <v>7450</v>
      </c>
      <c r="J116" s="66">
        <f t="shared" si="64"/>
        <v>7301</v>
      </c>
      <c r="K116" s="92">
        <f t="shared" si="65"/>
        <v>31</v>
      </c>
      <c r="L116" s="93">
        <v>7555</v>
      </c>
      <c r="M116" s="66">
        <f t="shared" si="66"/>
        <v>7441.6750000000002</v>
      </c>
      <c r="N116" s="92">
        <f t="shared" si="67"/>
        <v>171.67500000000018</v>
      </c>
      <c r="O116" s="93">
        <v>7350</v>
      </c>
      <c r="P116" s="66">
        <f t="shared" si="68"/>
        <v>7320.6</v>
      </c>
      <c r="Q116" s="92">
        <f t="shared" si="69"/>
        <v>50.600000000000364</v>
      </c>
      <c r="R116" s="93">
        <v>7600</v>
      </c>
      <c r="S116" s="66">
        <f t="shared" si="70"/>
        <v>7524</v>
      </c>
      <c r="T116" s="92">
        <f t="shared" si="71"/>
        <v>254</v>
      </c>
      <c r="U116" s="93"/>
      <c r="V116" s="66"/>
      <c r="W116" s="92">
        <f t="shared" si="72"/>
        <v>-7270</v>
      </c>
      <c r="X116" s="93">
        <v>7685</v>
      </c>
      <c r="Y116" s="66">
        <f t="shared" si="76"/>
        <v>7655</v>
      </c>
      <c r="Z116" s="92">
        <f t="shared" si="73"/>
        <v>385</v>
      </c>
      <c r="AA116" s="93">
        <v>7788</v>
      </c>
      <c r="AB116" s="66">
        <f t="shared" si="74"/>
        <v>7694.5439999999999</v>
      </c>
      <c r="AC116" s="92">
        <f t="shared" si="75"/>
        <v>424.54399999999987</v>
      </c>
      <c r="AD116" s="151">
        <f>COUNT(D116,G116,I116,L116,O116,R116,U116,X116,AA116,#REF!,#REF!)</f>
        <v>8</v>
      </c>
      <c r="AE116" s="115" t="e">
        <f>MIN(J116,M116,#REF!,P116,S116,V116,AB116,#REF!,Y116,#REF!)</f>
        <v>#REF!</v>
      </c>
      <c r="AF116" s="115" t="e">
        <f>AVERAGE(J116,M116,#REF!,P116,Y116,S116,V116,AB116,#REF!,#REF!)</f>
        <v>#REF!</v>
      </c>
      <c r="AG116" s="115" t="e">
        <f>MAX(J116,M116,#REF!,P116,S116,Y116,V116,AB116,#REF!,#REF!)</f>
        <v>#REF!</v>
      </c>
      <c r="AH116" s="114">
        <v>7270</v>
      </c>
      <c r="AI116" s="134" t="e">
        <f t="shared" si="53"/>
        <v>#REF!</v>
      </c>
      <c r="AJ116" s="44"/>
    </row>
    <row r="117" spans="1:36" hidden="1" outlineLevel="1">
      <c r="A117" s="57" t="s">
        <v>105</v>
      </c>
      <c r="B117" s="46"/>
      <c r="C117" s="58"/>
      <c r="D117" s="91"/>
      <c r="E117" s="72">
        <f>SUMIF(E120:E128,"&gt;0")/COUNTIF(E120:E128,"&gt;0")</f>
        <v>7646.6622222222231</v>
      </c>
      <c r="F117" s="72"/>
      <c r="G117" s="91"/>
      <c r="H117" s="72"/>
      <c r="I117" s="91"/>
      <c r="J117" s="72">
        <f>SUMIF(J120:J128,"&gt;0")/COUNTIF(J120:J128,"&gt;0")</f>
        <v>7640.7333333333336</v>
      </c>
      <c r="K117" s="72"/>
      <c r="L117" s="91"/>
      <c r="M117" s="72">
        <f>SUMIF(M120:M128,"&gt;0")/COUNTIF(M120:M128,"&gt;0")</f>
        <v>7737.1749999999993</v>
      </c>
      <c r="N117" s="72"/>
      <c r="O117" s="91"/>
      <c r="P117" s="72">
        <f>SUMIF(P120:P128,"&gt;0")/COUNTIF(P120:P128,"&gt;0")</f>
        <v>7843.5</v>
      </c>
      <c r="Q117" s="72"/>
      <c r="R117" s="91"/>
      <c r="S117" s="72">
        <f>SUMIF(S120:S128,"&gt;0")/COUNTIF(S120:S128,"&gt;0")</f>
        <v>7795.5428571428565</v>
      </c>
      <c r="T117" s="72"/>
      <c r="U117" s="91"/>
      <c r="V117" s="72"/>
      <c r="W117" s="72"/>
      <c r="X117" s="91"/>
      <c r="Y117" s="72">
        <f>SUMIF(Y120:Y128,"&gt;0")/COUNTIF(Y120:Y128,"&gt;0")</f>
        <v>8057.2222222222226</v>
      </c>
      <c r="Z117" s="72"/>
      <c r="AA117" s="91"/>
      <c r="AB117" s="72">
        <f>SUMIF(AB120:AB128,"&gt;0")/COUNTIF(AB120:AB128,"&gt;0")</f>
        <v>7879.7939999999999</v>
      </c>
      <c r="AC117" s="72"/>
      <c r="AD117" s="149">
        <f>COUNT(D117,G117,I117,L117,O117,R117,U117,X117,AA117,#REF!,#REF!)</f>
        <v>0</v>
      </c>
      <c r="AE117" s="47" t="e">
        <f>MIN(J117,M117,#REF!,P117,S117,V117,AB117,#REF!,Y117,#REF!)</f>
        <v>#REF!</v>
      </c>
      <c r="AF117" s="47" t="e">
        <f>AVERAGE(J117,M117,#REF!,P117,Y117,S117,V117,AB117,#REF!,#REF!)</f>
        <v>#REF!</v>
      </c>
      <c r="AG117" s="47" t="e">
        <f>MAX(J117,M117,#REF!,P117,S117,Y117,V117,AB117,#REF!,#REF!)</f>
        <v>#REF!</v>
      </c>
      <c r="AH117" s="47">
        <f>SUMIF(AH120:AH128,"&gt;0")/COUNTIF(AH120:AH128,"&gt;0")</f>
        <v>7645</v>
      </c>
      <c r="AI117" s="47" t="e">
        <f t="shared" si="53"/>
        <v>#REF!</v>
      </c>
      <c r="AJ117" s="47"/>
    </row>
    <row r="118" spans="1:36" hidden="1" outlineLevel="1">
      <c r="A118" s="57" t="s">
        <v>105</v>
      </c>
      <c r="B118" s="46" t="s">
        <v>172</v>
      </c>
      <c r="C118" s="58"/>
      <c r="D118" s="91"/>
      <c r="E118" s="72">
        <f>SUMIF(E120:E126,"&gt;0")/COUNTIF(E120:E126,"&gt;0")</f>
        <v>7481.9485714285711</v>
      </c>
      <c r="F118" s="72"/>
      <c r="G118" s="91"/>
      <c r="H118" s="72"/>
      <c r="I118" s="91"/>
      <c r="J118" s="72">
        <f>SUMIF(J120:J126,"&gt;0")/COUNTIF(J120:J126,"&gt;0")</f>
        <v>7457.8</v>
      </c>
      <c r="K118" s="72"/>
      <c r="L118" s="91"/>
      <c r="M118" s="72">
        <f>SUMIF(M120:M126,"&gt;0")/COUNTIF(M120:M126,"&gt;0")</f>
        <v>7532.7874999999995</v>
      </c>
      <c r="N118" s="72"/>
      <c r="O118" s="91"/>
      <c r="P118" s="72">
        <f>SUMIF(P120:P126,"&gt;0")/COUNTIF(P120:P126,"&gt;0")</f>
        <v>7420.2</v>
      </c>
      <c r="Q118" s="72"/>
      <c r="R118" s="91"/>
      <c r="S118" s="72">
        <f>SUMIF(S120:S126,"&gt;0")/COUNTIF(S120:S126,"&gt;0")</f>
        <v>7677.45</v>
      </c>
      <c r="T118" s="72"/>
      <c r="U118" s="91"/>
      <c r="V118" s="72"/>
      <c r="W118" s="72"/>
      <c r="X118" s="91"/>
      <c r="Y118" s="72">
        <f>SUMIF(Y120:Y126,"&gt;0")/COUNTIF(Y120:Y126,"&gt;0")</f>
        <v>7889.2857142857147</v>
      </c>
      <c r="Z118" s="72"/>
      <c r="AA118" s="91"/>
      <c r="AB118" s="72">
        <f>SUMIF(AB120:AB126,"&gt;0")/COUNTIF(AB120:AB126,"&gt;0")</f>
        <v>7620.4439999999995</v>
      </c>
      <c r="AC118" s="72"/>
      <c r="AD118" s="149">
        <f>COUNT(D118,G118,I118,L118,O118,R118,U118,X118,AA118,#REF!,#REF!)</f>
        <v>0</v>
      </c>
      <c r="AE118" s="47" t="e">
        <f>MIN(J118,M118,#REF!,P118,S118,V118,AB118,#REF!,Y118,#REF!)</f>
        <v>#REF!</v>
      </c>
      <c r="AF118" s="47" t="e">
        <f>AVERAGE(J118,M118,#REF!,P118,Y118,S118,V118,AB118,#REF!,#REF!)</f>
        <v>#REF!</v>
      </c>
      <c r="AG118" s="47" t="e">
        <f>MAX(J118,M118,#REF!,P118,S118,Y118,V118,AB118,#REF!,#REF!)</f>
        <v>#REF!</v>
      </c>
      <c r="AH118" s="47">
        <f>SUMIF(AH120:AH126,"&gt;0")/COUNTIF(AH120:AH126,"&gt;0")</f>
        <v>7436.666666666667</v>
      </c>
      <c r="AI118" s="47" t="e">
        <f t="shared" si="53"/>
        <v>#REF!</v>
      </c>
      <c r="AJ118" s="47"/>
    </row>
    <row r="119" spans="1:36" ht="12" hidden="1" customHeight="1" outlineLevel="1">
      <c r="A119" s="29" t="s">
        <v>105</v>
      </c>
      <c r="B119" s="30" t="s">
        <v>173</v>
      </c>
      <c r="C119" s="35"/>
      <c r="D119" s="187"/>
      <c r="E119" s="73">
        <f>SUMIF(E127:E128,"&gt;0")/COUNTIF(E127:E128,"&gt;0")</f>
        <v>8223.16</v>
      </c>
      <c r="F119" s="73"/>
      <c r="G119" s="187"/>
      <c r="H119" s="73"/>
      <c r="I119" s="187"/>
      <c r="J119" s="73">
        <f>SUMIF(J127:J128,"&gt;0")/COUNTIF(J127:J128,"&gt;0")</f>
        <v>8281</v>
      </c>
      <c r="K119" s="73"/>
      <c r="L119" s="187"/>
      <c r="M119" s="73">
        <f>SUMIF(M127:M128,"&gt;0")/COUNTIF(M127:M128,"&gt;0")</f>
        <v>8350.3374999999996</v>
      </c>
      <c r="N119" s="73"/>
      <c r="O119" s="187"/>
      <c r="P119" s="73">
        <f>SUMIF(P127:P128,"&gt;0")/COUNTIF(P127:P128,"&gt;0")</f>
        <v>8266.7999999999993</v>
      </c>
      <c r="Q119" s="73"/>
      <c r="R119" s="187"/>
      <c r="S119" s="73">
        <f>SUMIF(S127:S128,"&gt;0")/COUNTIF(S127:S128,"&gt;0")</f>
        <v>8504.1</v>
      </c>
      <c r="T119" s="73"/>
      <c r="U119" s="187"/>
      <c r="V119" s="73"/>
      <c r="W119" s="73"/>
      <c r="X119" s="187"/>
      <c r="Y119" s="73">
        <f>SUMIF(Y127:Y128,"&gt;0")/COUNTIF(Y127:Y128,"&gt;0")</f>
        <v>8645</v>
      </c>
      <c r="Z119" s="73"/>
      <c r="AA119" s="187"/>
      <c r="AB119" s="73">
        <f>SUMIF(AB127:AB128,"&gt;0")/COUNTIF(AB127:AB128,"&gt;0")</f>
        <v>8657.8439999999991</v>
      </c>
      <c r="AC119" s="73"/>
      <c r="AD119" s="150">
        <f>COUNT(D119,G119,I119,L119,O119,R119,U119,X119,AA119,#REF!,#REF!)</f>
        <v>0</v>
      </c>
      <c r="AE119" s="113" t="e">
        <f>MIN(J119,M119,#REF!,P119,S119,V119,AB119,#REF!,Y119,#REF!)</f>
        <v>#REF!</v>
      </c>
      <c r="AF119" s="113" t="e">
        <f>AVERAGE(J119,M119,#REF!,P119,Y119,S119,V119,AB119,#REF!,#REF!)</f>
        <v>#REF!</v>
      </c>
      <c r="AG119" s="113" t="e">
        <f>MAX(J119,M119,#REF!,P119,S119,Y119,V119,AB119,#REF!,#REF!)</f>
        <v>#REF!</v>
      </c>
      <c r="AH119" s="113">
        <f>SUMIF(AH127:AH128,"&gt;0")/COUNTIF(AH127:AH128,"&gt;0")</f>
        <v>8270</v>
      </c>
      <c r="AI119" s="113" t="e">
        <f t="shared" si="53"/>
        <v>#REF!</v>
      </c>
      <c r="AJ119" s="113"/>
    </row>
    <row r="120" spans="1:36" collapsed="1">
      <c r="A120" s="10" t="s">
        <v>22</v>
      </c>
      <c r="B120" s="4" t="s">
        <v>137</v>
      </c>
      <c r="C120" s="1" t="s">
        <v>35</v>
      </c>
      <c r="D120" s="85">
        <v>7765</v>
      </c>
      <c r="E120" s="63">
        <f t="shared" ref="E120:E133" si="77">D120-(D120*E$1/100)</f>
        <v>7516.52</v>
      </c>
      <c r="F120" s="86">
        <f t="shared" ref="F120:F128" si="78">E120-$AH120</f>
        <v>146.52000000000044</v>
      </c>
      <c r="G120" s="85">
        <v>7892</v>
      </c>
      <c r="H120" s="86">
        <f t="shared" ref="H120:H128" si="79">G120-$AH120</f>
        <v>522</v>
      </c>
      <c r="I120" s="85">
        <v>7600</v>
      </c>
      <c r="J120" s="63">
        <f t="shared" ref="J120:J133" si="80">I120-(I120*J$1/100)</f>
        <v>7448</v>
      </c>
      <c r="K120" s="86">
        <f t="shared" ref="K120:K128" si="81">J120-$AH120</f>
        <v>78</v>
      </c>
      <c r="L120" s="85">
        <v>7760</v>
      </c>
      <c r="M120" s="63">
        <f t="shared" ref="M120:M133" si="82">L120-(L120*M$1/100)</f>
        <v>7643.6</v>
      </c>
      <c r="N120" s="86">
        <f t="shared" ref="N120:N128" si="83">M120-$AH120</f>
        <v>273.60000000000036</v>
      </c>
      <c r="O120" s="85">
        <v>7500</v>
      </c>
      <c r="P120" s="63"/>
      <c r="Q120" s="86">
        <f>P120-$AH120</f>
        <v>-7370</v>
      </c>
      <c r="R120" s="85">
        <v>7710</v>
      </c>
      <c r="S120" s="63">
        <f t="shared" ref="S120:S131" si="84">R120-(R120*S$1/100)</f>
        <v>7632.9</v>
      </c>
      <c r="T120" s="86">
        <f>S120-$AH120</f>
        <v>262.89999999999964</v>
      </c>
      <c r="U120" s="85">
        <v>7905</v>
      </c>
      <c r="V120" s="63"/>
      <c r="W120" s="86">
        <f>V120-$AH120</f>
        <v>-7370</v>
      </c>
      <c r="X120" s="85">
        <v>7945</v>
      </c>
      <c r="Y120" s="63">
        <f t="shared" si="76"/>
        <v>7915</v>
      </c>
      <c r="Z120" s="86">
        <f t="shared" ref="Z120:Z128" si="85">Y120-$AH120</f>
        <v>545</v>
      </c>
      <c r="AA120" s="85"/>
      <c r="AB120" s="63">
        <f t="shared" ref="AB120:AB133" si="86">AA120-(AA120*AB$1/100)</f>
        <v>0</v>
      </c>
      <c r="AC120" s="86">
        <f>AB120-$AH120</f>
        <v>-7370</v>
      </c>
      <c r="AD120" s="147">
        <f>COUNT(D120,G120,I120,L120,O120,R120,U120,X120,AA120,#REF!,#REF!)</f>
        <v>8</v>
      </c>
      <c r="AE120" s="109" t="e">
        <f>MIN(J120,M120,#REF!,P120,S120,V120,AB120,#REF!,Y120,#REF!)</f>
        <v>#REF!</v>
      </c>
      <c r="AF120" s="109" t="e">
        <f>AVERAGE(J120,M120,#REF!,P120,Y120,S120,V120,AB120,#REF!,#REF!)</f>
        <v>#REF!</v>
      </c>
      <c r="AG120" s="109" t="e">
        <f>MAX(J120,M120,#REF!,P120,S120,Y120,V120,AB120,#REF!,#REF!)</f>
        <v>#REF!</v>
      </c>
      <c r="AH120" s="108">
        <v>7370</v>
      </c>
      <c r="AI120" s="133" t="e">
        <f t="shared" si="53"/>
        <v>#REF!</v>
      </c>
      <c r="AJ120" s="42"/>
    </row>
    <row r="121" spans="1:36">
      <c r="A121" s="49" t="s">
        <v>134</v>
      </c>
      <c r="B121" s="4" t="s">
        <v>138</v>
      </c>
      <c r="C121" s="1"/>
      <c r="D121" s="85">
        <v>7620</v>
      </c>
      <c r="E121" s="63">
        <f t="shared" si="77"/>
        <v>7376.16</v>
      </c>
      <c r="F121" s="86">
        <f t="shared" si="78"/>
        <v>56.159999999999854</v>
      </c>
      <c r="G121" s="85">
        <v>7763</v>
      </c>
      <c r="H121" s="86">
        <f t="shared" si="79"/>
        <v>443</v>
      </c>
      <c r="I121" s="85">
        <v>7470</v>
      </c>
      <c r="J121" s="63">
        <f t="shared" si="80"/>
        <v>7320.6</v>
      </c>
      <c r="K121" s="86">
        <f t="shared" si="81"/>
        <v>0.6000000000003638</v>
      </c>
      <c r="L121" s="85">
        <v>7635</v>
      </c>
      <c r="M121" s="63">
        <f t="shared" si="82"/>
        <v>7520.4750000000004</v>
      </c>
      <c r="N121" s="86">
        <f t="shared" si="83"/>
        <v>200.47500000000036</v>
      </c>
      <c r="O121" s="85">
        <v>7420</v>
      </c>
      <c r="P121" s="63"/>
      <c r="Q121" s="86">
        <f>P121-$AH121</f>
        <v>-7320</v>
      </c>
      <c r="R121" s="85">
        <v>7620</v>
      </c>
      <c r="S121" s="63">
        <f t="shared" si="84"/>
        <v>7543.8</v>
      </c>
      <c r="T121" s="86">
        <f>S121-$AH121</f>
        <v>223.80000000000018</v>
      </c>
      <c r="U121" s="85">
        <v>7801</v>
      </c>
      <c r="V121" s="63"/>
      <c r="W121" s="86">
        <f>V121-$AH121</f>
        <v>-7320</v>
      </c>
      <c r="X121" s="85">
        <v>7815</v>
      </c>
      <c r="Y121" s="63">
        <f t="shared" si="76"/>
        <v>7785</v>
      </c>
      <c r="Z121" s="86">
        <f t="shared" si="85"/>
        <v>465</v>
      </c>
      <c r="AA121" s="85">
        <v>7788</v>
      </c>
      <c r="AB121" s="63">
        <f t="shared" si="86"/>
        <v>7694.5439999999999</v>
      </c>
      <c r="AC121" s="86">
        <f>AB121-$AH121</f>
        <v>374.54399999999987</v>
      </c>
      <c r="AD121" s="147">
        <f>COUNT(D121,G121,I121,L121,O121,R121,U121,X121,AA121,#REF!,#REF!)</f>
        <v>9</v>
      </c>
      <c r="AE121" s="109" t="e">
        <f>MIN(J121,M121,#REF!,P121,S121,V121,AB121,#REF!,Y121,#REF!)</f>
        <v>#REF!</v>
      </c>
      <c r="AF121" s="109" t="e">
        <f>AVERAGE(J121,M121,#REF!,P121,Y121,S121,V121,AB121,#REF!,#REF!)</f>
        <v>#REF!</v>
      </c>
      <c r="AG121" s="109" t="e">
        <f>MAX(J121,M121,#REF!,P121,S121,Y121,V121,AB121,#REF!,#REF!)</f>
        <v>#REF!</v>
      </c>
      <c r="AH121" s="108">
        <v>7320</v>
      </c>
      <c r="AI121" s="133" t="e">
        <f t="shared" si="53"/>
        <v>#REF!</v>
      </c>
      <c r="AJ121" s="42"/>
    </row>
    <row r="122" spans="1:36">
      <c r="A122" s="10"/>
      <c r="B122" s="4" t="s">
        <v>139</v>
      </c>
      <c r="C122" s="1"/>
      <c r="D122" s="85">
        <v>7670</v>
      </c>
      <c r="E122" s="63">
        <f t="shared" si="77"/>
        <v>7424.56</v>
      </c>
      <c r="F122" s="86">
        <f t="shared" si="78"/>
        <v>104.5600000000004</v>
      </c>
      <c r="G122" s="85">
        <v>7814</v>
      </c>
      <c r="H122" s="86">
        <f t="shared" si="79"/>
        <v>494</v>
      </c>
      <c r="I122" s="85">
        <v>7520</v>
      </c>
      <c r="J122" s="63">
        <f t="shared" si="80"/>
        <v>7369.6</v>
      </c>
      <c r="K122" s="86">
        <f t="shared" si="81"/>
        <v>49.600000000000364</v>
      </c>
      <c r="L122" s="85">
        <v>7665</v>
      </c>
      <c r="M122" s="63">
        <f t="shared" si="82"/>
        <v>7550.0249999999996</v>
      </c>
      <c r="N122" s="86">
        <f t="shared" si="83"/>
        <v>230.02499999999964</v>
      </c>
      <c r="O122" s="85">
        <v>7450</v>
      </c>
      <c r="P122" s="63"/>
      <c r="Q122" s="86">
        <f>P122-$AH122</f>
        <v>-7320</v>
      </c>
      <c r="R122" s="85">
        <v>7650</v>
      </c>
      <c r="S122" s="63">
        <f t="shared" si="84"/>
        <v>7573.5</v>
      </c>
      <c r="T122" s="86">
        <f>S122-$AH122</f>
        <v>253.5</v>
      </c>
      <c r="U122" s="85">
        <v>7801</v>
      </c>
      <c r="V122" s="63"/>
      <c r="W122" s="86">
        <f>V122-$AH122</f>
        <v>-7320</v>
      </c>
      <c r="X122" s="85">
        <v>7865</v>
      </c>
      <c r="Y122" s="63">
        <f t="shared" si="76"/>
        <v>7835</v>
      </c>
      <c r="Z122" s="86">
        <f t="shared" si="85"/>
        <v>515</v>
      </c>
      <c r="AA122" s="85"/>
      <c r="AB122" s="63">
        <f t="shared" si="86"/>
        <v>0</v>
      </c>
      <c r="AC122" s="86">
        <f>AB122-$AH122</f>
        <v>-7320</v>
      </c>
      <c r="AD122" s="147">
        <f>COUNT(D122,G122,I122,L122,O122,R122,U122,X122,AA122,#REF!,#REF!)</f>
        <v>8</v>
      </c>
      <c r="AE122" s="109" t="e">
        <f>MIN(J122,M122,#REF!,P122,S122,V122,AB122,#REF!,Y122,#REF!)</f>
        <v>#REF!</v>
      </c>
      <c r="AF122" s="109" t="e">
        <f>AVERAGE(J122,M122,#REF!,P122,Y122,S122,V122,AB122,#REF!,#REF!)</f>
        <v>#REF!</v>
      </c>
      <c r="AG122" s="109" t="e">
        <f>MAX(J122,M122,#REF!,P122,S122,Y122,V122,AB122,#REF!,#REF!)</f>
        <v>#REF!</v>
      </c>
      <c r="AH122" s="108">
        <v>7320</v>
      </c>
      <c r="AI122" s="133" t="e">
        <f t="shared" si="53"/>
        <v>#REF!</v>
      </c>
      <c r="AJ122" s="42"/>
    </row>
    <row r="123" spans="1:36">
      <c r="A123" s="10"/>
      <c r="B123" s="4" t="s">
        <v>140</v>
      </c>
      <c r="C123" s="1"/>
      <c r="D123" s="85">
        <v>7595</v>
      </c>
      <c r="E123" s="63">
        <f t="shared" si="77"/>
        <v>7351.96</v>
      </c>
      <c r="F123" s="101">
        <f t="shared" si="78"/>
        <v>31.960000000000036</v>
      </c>
      <c r="G123" s="85">
        <v>7814</v>
      </c>
      <c r="H123" s="86">
        <f t="shared" si="79"/>
        <v>494</v>
      </c>
      <c r="I123" s="85">
        <v>7520</v>
      </c>
      <c r="J123" s="63">
        <f t="shared" si="80"/>
        <v>7369.6</v>
      </c>
      <c r="K123" s="101">
        <f t="shared" si="81"/>
        <v>49.600000000000364</v>
      </c>
      <c r="L123" s="85">
        <v>7580</v>
      </c>
      <c r="M123" s="63">
        <f t="shared" si="82"/>
        <v>7466.3</v>
      </c>
      <c r="N123" s="101">
        <f t="shared" si="83"/>
        <v>146.30000000000018</v>
      </c>
      <c r="O123" s="85">
        <v>7450</v>
      </c>
      <c r="P123" s="63">
        <f>O123-(O123*P$1/100)</f>
        <v>7420.2</v>
      </c>
      <c r="Q123" s="101">
        <f>P123-$AH123</f>
        <v>100.19999999999982</v>
      </c>
      <c r="R123" s="85">
        <v>7650</v>
      </c>
      <c r="S123" s="63"/>
      <c r="T123" s="101">
        <f>S123-$AH123</f>
        <v>-7320</v>
      </c>
      <c r="U123" s="85"/>
      <c r="V123" s="63"/>
      <c r="W123" s="101">
        <f>V123-$AH123</f>
        <v>-7320</v>
      </c>
      <c r="X123" s="85">
        <v>7775</v>
      </c>
      <c r="Y123" s="63">
        <f t="shared" si="76"/>
        <v>7745</v>
      </c>
      <c r="Z123" s="101">
        <f t="shared" si="85"/>
        <v>425</v>
      </c>
      <c r="AA123" s="85">
        <v>7788</v>
      </c>
      <c r="AB123" s="63"/>
      <c r="AC123" s="101">
        <f>AB123-$AH123</f>
        <v>-7320</v>
      </c>
      <c r="AD123" s="147">
        <f>COUNT(D123,G123,I123,L123,O123,R123,U123,X123,AA123,#REF!,#REF!)</f>
        <v>8</v>
      </c>
      <c r="AE123" s="109" t="e">
        <f>MIN(J123,M123,#REF!,P123,S123,V123,AB123,#REF!,Y123,#REF!)</f>
        <v>#REF!</v>
      </c>
      <c r="AF123" s="109" t="e">
        <f>AVERAGE(J123,M123,#REF!,P123,Y123,S123,V123,AB123,#REF!,#REF!)</f>
        <v>#REF!</v>
      </c>
      <c r="AG123" s="109" t="e">
        <f>MAX(J123,M123,#REF!,P123,S123,Y123,V123,AB123,#REF!,#REF!)</f>
        <v>#REF!</v>
      </c>
      <c r="AH123" s="108">
        <v>7320</v>
      </c>
      <c r="AI123" s="133" t="e">
        <f t="shared" si="53"/>
        <v>#REF!</v>
      </c>
      <c r="AJ123" s="42"/>
    </row>
    <row r="124" spans="1:36">
      <c r="A124" s="10"/>
      <c r="B124" s="4" t="s">
        <v>131</v>
      </c>
      <c r="C124" s="1"/>
      <c r="D124" s="85">
        <v>7670</v>
      </c>
      <c r="E124" s="63">
        <f t="shared" si="77"/>
        <v>7424.56</v>
      </c>
      <c r="F124" s="101">
        <f t="shared" si="78"/>
        <v>7424.56</v>
      </c>
      <c r="G124" s="85">
        <v>7814</v>
      </c>
      <c r="H124" s="101">
        <f t="shared" si="79"/>
        <v>7814</v>
      </c>
      <c r="I124" s="85">
        <v>7520</v>
      </c>
      <c r="J124" s="63">
        <f t="shared" si="80"/>
        <v>7369.6</v>
      </c>
      <c r="K124" s="101">
        <f t="shared" si="81"/>
        <v>7369.6</v>
      </c>
      <c r="L124" s="85">
        <v>7665</v>
      </c>
      <c r="M124" s="63">
        <f t="shared" si="82"/>
        <v>7550.0249999999996</v>
      </c>
      <c r="N124" s="101">
        <f t="shared" si="83"/>
        <v>7550.0249999999996</v>
      </c>
      <c r="O124" s="85">
        <v>7450</v>
      </c>
      <c r="P124" s="63"/>
      <c r="Q124" s="101"/>
      <c r="R124" s="85">
        <v>7650</v>
      </c>
      <c r="S124" s="63">
        <f t="shared" si="84"/>
        <v>7573.5</v>
      </c>
      <c r="T124" s="101"/>
      <c r="U124" s="85">
        <v>7801</v>
      </c>
      <c r="V124" s="63"/>
      <c r="W124" s="101"/>
      <c r="X124" s="85">
        <v>7865</v>
      </c>
      <c r="Y124" s="63">
        <f t="shared" si="76"/>
        <v>7835</v>
      </c>
      <c r="Z124" s="101">
        <f t="shared" si="85"/>
        <v>7835</v>
      </c>
      <c r="AA124" s="85"/>
      <c r="AB124" s="63">
        <f t="shared" si="86"/>
        <v>0</v>
      </c>
      <c r="AC124" s="101"/>
      <c r="AD124" s="147">
        <f>COUNT(D124,G124,I124,L124,O124,R124,U124,X124,AA124,#REF!,#REF!)</f>
        <v>8</v>
      </c>
      <c r="AE124" s="109" t="e">
        <f>MIN(J124,M124,#REF!,P124,S124,V124,AB124,#REF!,Y124,#REF!)</f>
        <v>#REF!</v>
      </c>
      <c r="AF124" s="109" t="e">
        <f>AVERAGE(J124,M124,#REF!,P124,Y124,S124,V124,AB124,#REF!,#REF!)</f>
        <v>#REF!</v>
      </c>
      <c r="AG124" s="109" t="e">
        <f>MAX(J124,M124,#REF!,P124,S124,Y124,V124,AB124,#REF!,#REF!)</f>
        <v>#REF!</v>
      </c>
      <c r="AH124" s="108"/>
      <c r="AI124" s="138" t="e">
        <f t="shared" si="53"/>
        <v>#REF!</v>
      </c>
      <c r="AJ124" s="42"/>
    </row>
    <row r="125" spans="1:36">
      <c r="A125" s="10"/>
      <c r="B125" s="4" t="s">
        <v>26</v>
      </c>
      <c r="C125" s="1"/>
      <c r="D125" s="85">
        <v>7595</v>
      </c>
      <c r="E125" s="63">
        <f t="shared" si="77"/>
        <v>7351.96</v>
      </c>
      <c r="F125" s="101">
        <f t="shared" si="78"/>
        <v>31.960000000000036</v>
      </c>
      <c r="G125" s="85">
        <v>7814</v>
      </c>
      <c r="H125" s="101">
        <f t="shared" si="79"/>
        <v>494</v>
      </c>
      <c r="I125" s="85">
        <v>7520</v>
      </c>
      <c r="J125" s="63">
        <f t="shared" si="80"/>
        <v>7369.6</v>
      </c>
      <c r="K125" s="101">
        <f t="shared" si="81"/>
        <v>49.600000000000364</v>
      </c>
      <c r="L125" s="85">
        <v>7580</v>
      </c>
      <c r="M125" s="63">
        <f t="shared" si="82"/>
        <v>7466.3</v>
      </c>
      <c r="N125" s="101">
        <f t="shared" si="83"/>
        <v>146.30000000000018</v>
      </c>
      <c r="O125" s="85">
        <v>7450</v>
      </c>
      <c r="P125" s="63"/>
      <c r="Q125" s="101">
        <f>P125-$AH125</f>
        <v>-7320</v>
      </c>
      <c r="R125" s="85">
        <v>7650</v>
      </c>
      <c r="S125" s="63">
        <f t="shared" si="84"/>
        <v>7573.5</v>
      </c>
      <c r="T125" s="101">
        <f>S125-$AH125</f>
        <v>253.5</v>
      </c>
      <c r="U125" s="85">
        <v>7801</v>
      </c>
      <c r="V125" s="63"/>
      <c r="W125" s="101">
        <f>V125-$AH125</f>
        <v>-7320</v>
      </c>
      <c r="X125" s="85">
        <v>7775</v>
      </c>
      <c r="Y125" s="63">
        <f t="shared" si="76"/>
        <v>7745</v>
      </c>
      <c r="Z125" s="101">
        <f t="shared" si="85"/>
        <v>425</v>
      </c>
      <c r="AA125" s="85">
        <v>7788</v>
      </c>
      <c r="AB125" s="63">
        <f t="shared" si="86"/>
        <v>7694.5439999999999</v>
      </c>
      <c r="AC125" s="101">
        <f>AB125-$AH125</f>
        <v>374.54399999999987</v>
      </c>
      <c r="AD125" s="147">
        <f>COUNT(D125,G125,I125,L125,O125,R125,U125,X125,AA125,#REF!,#REF!)</f>
        <v>9</v>
      </c>
      <c r="AE125" s="109" t="e">
        <f>MIN(J125,M125,#REF!,P125,S125,V125,AB125,#REF!,Y125,#REF!)</f>
        <v>#REF!</v>
      </c>
      <c r="AF125" s="109" t="e">
        <f>AVERAGE(J125,M125,#REF!,P125,Y125,S125,V125,AB125,#REF!,#REF!)</f>
        <v>#REF!</v>
      </c>
      <c r="AG125" s="109" t="e">
        <f>MAX(J125,M125,#REF!,P125,S125,Y125,V125,AB125,#REF!,#REF!)</f>
        <v>#REF!</v>
      </c>
      <c r="AH125" s="108">
        <v>7320</v>
      </c>
      <c r="AI125" s="193" t="e">
        <f t="shared" si="53"/>
        <v>#REF!</v>
      </c>
      <c r="AJ125" s="42"/>
    </row>
    <row r="126" spans="1:36">
      <c r="A126" s="10"/>
      <c r="B126" s="4" t="s">
        <v>27</v>
      </c>
      <c r="C126" s="1"/>
      <c r="D126" s="85">
        <v>8190</v>
      </c>
      <c r="E126" s="63">
        <f t="shared" si="77"/>
        <v>7927.92</v>
      </c>
      <c r="F126" s="86">
        <f t="shared" si="78"/>
        <v>-42.079999999999927</v>
      </c>
      <c r="G126" s="85">
        <v>8432</v>
      </c>
      <c r="H126" s="86">
        <f t="shared" si="79"/>
        <v>462</v>
      </c>
      <c r="I126" s="85">
        <v>8120</v>
      </c>
      <c r="J126" s="63">
        <f t="shared" si="80"/>
        <v>7957.6</v>
      </c>
      <c r="K126" s="86">
        <f t="shared" si="81"/>
        <v>-12.399999999999636</v>
      </c>
      <c r="L126" s="85"/>
      <c r="M126" s="63"/>
      <c r="N126" s="86">
        <f t="shared" si="83"/>
        <v>-7970</v>
      </c>
      <c r="O126" s="85">
        <v>8100</v>
      </c>
      <c r="P126" s="63"/>
      <c r="Q126" s="86">
        <f>P126-$AH126</f>
        <v>-7970</v>
      </c>
      <c r="R126" s="85">
        <v>8250</v>
      </c>
      <c r="S126" s="63">
        <f t="shared" si="84"/>
        <v>8167.5</v>
      </c>
      <c r="T126" s="86">
        <f>S126-$AH126</f>
        <v>197.5</v>
      </c>
      <c r="U126" s="85">
        <v>8384</v>
      </c>
      <c r="V126" s="63"/>
      <c r="W126" s="86">
        <f>V126-$AH126</f>
        <v>-7970</v>
      </c>
      <c r="X126" s="85">
        <v>8395</v>
      </c>
      <c r="Y126" s="63">
        <f t="shared" si="76"/>
        <v>8365</v>
      </c>
      <c r="Z126" s="86">
        <f t="shared" si="85"/>
        <v>395</v>
      </c>
      <c r="AA126" s="85">
        <v>7563</v>
      </c>
      <c r="AB126" s="63">
        <f t="shared" si="86"/>
        <v>7472.2439999999997</v>
      </c>
      <c r="AC126" s="86">
        <f>AB126-$AH126</f>
        <v>-497.75600000000031</v>
      </c>
      <c r="AD126" s="147">
        <f>COUNT(D126,G126,I126,L126,O126,R126,U126,X126,AA126,#REF!,#REF!)</f>
        <v>8</v>
      </c>
      <c r="AE126" s="109" t="e">
        <f>MIN(J126,M126,#REF!,P126,S126,V126,AB126,#REF!,Y126,#REF!)</f>
        <v>#REF!</v>
      </c>
      <c r="AF126" s="109" t="e">
        <f>AVERAGE(J126,M126,#REF!,P126,Y126,S126,V126,AB126,#REF!,#REF!)</f>
        <v>#REF!</v>
      </c>
      <c r="AG126" s="109" t="e">
        <f>MAX(J126,M126,#REF!,P126,S126,Y126,V126,AB126,#REF!,#REF!)</f>
        <v>#REF!</v>
      </c>
      <c r="AH126" s="133">
        <v>7970</v>
      </c>
      <c r="AI126" s="133" t="e">
        <f t="shared" si="53"/>
        <v>#REF!</v>
      </c>
      <c r="AJ126" s="42"/>
    </row>
    <row r="127" spans="1:36">
      <c r="A127" s="10"/>
      <c r="B127" s="4" t="s">
        <v>28</v>
      </c>
      <c r="C127" s="1"/>
      <c r="D127" s="85">
        <v>8495</v>
      </c>
      <c r="E127" s="63">
        <f t="shared" si="77"/>
        <v>8223.16</v>
      </c>
      <c r="F127" s="86">
        <f t="shared" si="78"/>
        <v>-46.840000000000146</v>
      </c>
      <c r="G127" s="85">
        <v>8994</v>
      </c>
      <c r="H127" s="86">
        <f t="shared" si="79"/>
        <v>724</v>
      </c>
      <c r="I127" s="85">
        <v>8450</v>
      </c>
      <c r="J127" s="63">
        <f t="shared" si="80"/>
        <v>8281</v>
      </c>
      <c r="K127" s="86">
        <f t="shared" si="81"/>
        <v>11</v>
      </c>
      <c r="L127" s="85">
        <v>8475</v>
      </c>
      <c r="M127" s="63">
        <f t="shared" si="82"/>
        <v>8347.875</v>
      </c>
      <c r="N127" s="86">
        <f t="shared" si="83"/>
        <v>77.875</v>
      </c>
      <c r="O127" s="85">
        <v>8300</v>
      </c>
      <c r="P127" s="63">
        <f>O127-(O127*P$1/100)</f>
        <v>8266.7999999999993</v>
      </c>
      <c r="Q127" s="86">
        <f>P127-$AH127</f>
        <v>-3.2000000000007276</v>
      </c>
      <c r="R127" s="85"/>
      <c r="S127" s="63">
        <f t="shared" si="84"/>
        <v>0</v>
      </c>
      <c r="T127" s="86">
        <f>S127-$AH127</f>
        <v>-8270</v>
      </c>
      <c r="U127" s="85">
        <v>8874</v>
      </c>
      <c r="V127" s="63"/>
      <c r="W127" s="86">
        <f>V127-$AH127</f>
        <v>-8270</v>
      </c>
      <c r="X127" s="85">
        <v>8675</v>
      </c>
      <c r="Y127" s="63">
        <f t="shared" si="76"/>
        <v>8645</v>
      </c>
      <c r="Z127" s="86">
        <f t="shared" si="85"/>
        <v>375</v>
      </c>
      <c r="AA127" s="85"/>
      <c r="AB127" s="63">
        <f t="shared" si="86"/>
        <v>0</v>
      </c>
      <c r="AC127" s="86">
        <f>AB127-$AH127</f>
        <v>-8270</v>
      </c>
      <c r="AD127" s="147">
        <f>COUNT(D127,G127,I127,L127,O127,R127,U127,X127,AA127,#REF!,#REF!)</f>
        <v>7</v>
      </c>
      <c r="AE127" s="109" t="e">
        <f>MIN(J127,M127,#REF!,P127,S127,V127,AB127,#REF!,Y127,#REF!)</f>
        <v>#REF!</v>
      </c>
      <c r="AF127" s="109" t="e">
        <f>AVERAGE(J127,M127,#REF!,P127,Y127,S127,V127,AB127,#REF!,#REF!)</f>
        <v>#REF!</v>
      </c>
      <c r="AG127" s="109" t="e">
        <f>MAX(J127,M127,#REF!,P127,S127,Y127,V127,AB127,#REF!,#REF!)</f>
        <v>#REF!</v>
      </c>
      <c r="AH127" s="108">
        <v>8270</v>
      </c>
      <c r="AI127" s="133" t="e">
        <f t="shared" si="53"/>
        <v>#REF!</v>
      </c>
      <c r="AJ127" s="42"/>
    </row>
    <row r="128" spans="1:36" ht="13.5" thickBot="1">
      <c r="A128" s="17"/>
      <c r="B128" s="12" t="s">
        <v>29</v>
      </c>
      <c r="C128" s="13"/>
      <c r="D128" s="93">
        <v>8495</v>
      </c>
      <c r="E128" s="66">
        <f t="shared" si="77"/>
        <v>8223.16</v>
      </c>
      <c r="F128" s="92">
        <f t="shared" si="78"/>
        <v>-46.840000000000146</v>
      </c>
      <c r="G128" s="93">
        <v>8994</v>
      </c>
      <c r="H128" s="92">
        <f t="shared" si="79"/>
        <v>724</v>
      </c>
      <c r="I128" s="93">
        <v>8450</v>
      </c>
      <c r="J128" s="66">
        <f t="shared" si="80"/>
        <v>8281</v>
      </c>
      <c r="K128" s="92">
        <f t="shared" si="81"/>
        <v>11</v>
      </c>
      <c r="L128" s="93">
        <v>8480</v>
      </c>
      <c r="M128" s="66">
        <f t="shared" si="82"/>
        <v>8352.7999999999993</v>
      </c>
      <c r="N128" s="92">
        <f t="shared" si="83"/>
        <v>82.799999999999272</v>
      </c>
      <c r="O128" s="93">
        <v>8300</v>
      </c>
      <c r="P128" s="66"/>
      <c r="Q128" s="92">
        <f>P128-$AH128</f>
        <v>-8270</v>
      </c>
      <c r="R128" s="93">
        <v>8590</v>
      </c>
      <c r="S128" s="66">
        <f t="shared" si="84"/>
        <v>8504.1</v>
      </c>
      <c r="T128" s="92">
        <f>S128-$AH128</f>
        <v>234.10000000000036</v>
      </c>
      <c r="U128" s="93">
        <v>8874</v>
      </c>
      <c r="V128" s="66"/>
      <c r="W128" s="92">
        <f>V128-$AH128</f>
        <v>-8270</v>
      </c>
      <c r="X128" s="93">
        <v>8675</v>
      </c>
      <c r="Y128" s="66">
        <f t="shared" si="76"/>
        <v>8645</v>
      </c>
      <c r="Z128" s="92">
        <f t="shared" si="85"/>
        <v>375</v>
      </c>
      <c r="AA128" s="93">
        <v>8763</v>
      </c>
      <c r="AB128" s="66">
        <f t="shared" si="86"/>
        <v>8657.8439999999991</v>
      </c>
      <c r="AC128" s="92">
        <f>AB128-$AH128</f>
        <v>387.84399999999914</v>
      </c>
      <c r="AD128" s="151">
        <f>COUNT(D128,G128,I128,L128,O128,R128,U128,X128,AA128,#REF!,#REF!)</f>
        <v>9</v>
      </c>
      <c r="AE128" s="115" t="e">
        <f>MIN(J128,M128,#REF!,P128,S128,V128,AB128,#REF!,Y128,#REF!)</f>
        <v>#REF!</v>
      </c>
      <c r="AF128" s="115" t="e">
        <f>AVERAGE(J128,M128,#REF!,P128,Y128,S128,V128,AB128,#REF!,#REF!)</f>
        <v>#REF!</v>
      </c>
      <c r="AG128" s="115" t="e">
        <f>MAX(J128,M128,#REF!,P128,S128,Y128,V128,AB128,#REF!,#REF!)</f>
        <v>#REF!</v>
      </c>
      <c r="AH128" s="114">
        <v>8270</v>
      </c>
      <c r="AI128" s="134" t="e">
        <f t="shared" si="53"/>
        <v>#REF!</v>
      </c>
      <c r="AJ128" s="44"/>
    </row>
    <row r="129" spans="1:36" ht="13.5" hidden="1" outlineLevel="1" thickBot="1">
      <c r="A129" s="25" t="s">
        <v>106</v>
      </c>
      <c r="B129" s="26"/>
      <c r="C129" s="33"/>
      <c r="D129" s="98"/>
      <c r="E129" s="65">
        <f>SUMIF(E130:E133,"&gt;0")/COUNTIF(E130:E133,"&gt;0")</f>
        <v>7789.98</v>
      </c>
      <c r="F129" s="94"/>
      <c r="G129" s="98"/>
      <c r="H129" s="94"/>
      <c r="I129" s="98"/>
      <c r="J129" s="65">
        <f>SUMIF(J130:J133,"&gt;0")/COUNTIF(J130:J133,"&gt;0")</f>
        <v>7903.7000000000007</v>
      </c>
      <c r="K129" s="94"/>
      <c r="L129" s="98"/>
      <c r="M129" s="65">
        <f>SUMIF(M130:M133,"&gt;0")/COUNTIF(M130:M133,"&gt;0")</f>
        <v>8012.9750000000004</v>
      </c>
      <c r="N129" s="94"/>
      <c r="O129" s="98"/>
      <c r="P129" s="65"/>
      <c r="Q129" s="94"/>
      <c r="R129" s="98"/>
      <c r="S129" s="65">
        <f>SUMIF(S130:S133,"&gt;0")/COUNTIF(S130:S133,"&gt;0")</f>
        <v>7989.3</v>
      </c>
      <c r="T129" s="94"/>
      <c r="U129" s="98"/>
      <c r="V129" s="65"/>
      <c r="W129" s="94"/>
      <c r="X129" s="98"/>
      <c r="Y129" s="65">
        <f>SUMIF(Y130:Y133,"&gt;0")/COUNTIF(Y130:Y133,"&gt;0")</f>
        <v>8227.5</v>
      </c>
      <c r="Z129" s="94"/>
      <c r="AA129" s="98"/>
      <c r="AB129" s="65">
        <f>SUMIF(AB130:AB133,"&gt;0")/COUNTIF(AB130:AB133,"&gt;0")</f>
        <v>8225.1</v>
      </c>
      <c r="AC129" s="94"/>
      <c r="AD129" s="155">
        <f>COUNT(D129,G129,I129,L129,O129,R129,U129,X129,AA129,#REF!,#REF!)</f>
        <v>0</v>
      </c>
      <c r="AE129" s="127" t="e">
        <f>MIN(J129,M129,#REF!,P129,S129,V129,AB129,#REF!,Y129,#REF!)</f>
        <v>#REF!</v>
      </c>
      <c r="AF129" s="127" t="e">
        <f>AVERAGE(J129,M129,#REF!,P129,Y129,S129,V129,AB129,#REF!,#REF!)</f>
        <v>#REF!</v>
      </c>
      <c r="AG129" s="127" t="e">
        <f>MAX(J129,M129,#REF!,P129,S129,Y129,V129,AB129,#REF!,#REF!)</f>
        <v>#REF!</v>
      </c>
      <c r="AH129" s="47">
        <f>SUMIF(AH130:AH133,"&gt;0")/COUNTIF(AH130:AH133,"&gt;0")</f>
        <v>7960</v>
      </c>
      <c r="AI129" s="194" t="e">
        <f t="shared" si="53"/>
        <v>#REF!</v>
      </c>
      <c r="AJ129" s="195"/>
    </row>
    <row r="130" spans="1:36" collapsed="1">
      <c r="A130" s="8" t="s">
        <v>23</v>
      </c>
      <c r="B130" s="4" t="s">
        <v>31</v>
      </c>
      <c r="C130" s="1" t="s">
        <v>35</v>
      </c>
      <c r="D130" s="85">
        <v>8040</v>
      </c>
      <c r="E130" s="63">
        <f t="shared" si="77"/>
        <v>7782.72</v>
      </c>
      <c r="F130" s="101">
        <f>E130-$AH130</f>
        <v>-177.27999999999975</v>
      </c>
      <c r="G130" s="85">
        <v>8113</v>
      </c>
      <c r="H130" s="101">
        <f>G130-$AH130</f>
        <v>153</v>
      </c>
      <c r="I130" s="85">
        <v>8070</v>
      </c>
      <c r="J130" s="63">
        <f t="shared" si="80"/>
        <v>7908.6</v>
      </c>
      <c r="K130" s="101">
        <f>J130-$AH130</f>
        <v>-51.399999999999636</v>
      </c>
      <c r="L130" s="85">
        <v>8110</v>
      </c>
      <c r="M130" s="63">
        <f t="shared" si="82"/>
        <v>7988.35</v>
      </c>
      <c r="N130" s="101">
        <f>M130-$AH130</f>
        <v>28.350000000000364</v>
      </c>
      <c r="O130" s="85"/>
      <c r="P130" s="63"/>
      <c r="Q130" s="101">
        <f>P130-$AH130</f>
        <v>-7960</v>
      </c>
      <c r="R130" s="85">
        <v>8100</v>
      </c>
      <c r="S130" s="63">
        <f t="shared" si="84"/>
        <v>8019</v>
      </c>
      <c r="T130" s="101">
        <f>S130-$AH130</f>
        <v>59</v>
      </c>
      <c r="U130" s="85">
        <v>8262</v>
      </c>
      <c r="V130" s="63"/>
      <c r="W130" s="101">
        <f>V130-$AH130</f>
        <v>-7960</v>
      </c>
      <c r="X130" s="85">
        <v>8250</v>
      </c>
      <c r="Y130" s="63">
        <f t="shared" si="76"/>
        <v>8220</v>
      </c>
      <c r="Z130" s="101">
        <f>Y130-$AH130</f>
        <v>260</v>
      </c>
      <c r="AA130" s="85"/>
      <c r="AB130" s="63">
        <f t="shared" si="86"/>
        <v>0</v>
      </c>
      <c r="AC130" s="101">
        <f>AB130-$AH130</f>
        <v>-7960</v>
      </c>
      <c r="AD130" s="147">
        <f>COUNT(D130,G130,I130,L130,O130,R130,U130,X130,AA130,#REF!,#REF!)</f>
        <v>7</v>
      </c>
      <c r="AE130" s="109" t="e">
        <f>MIN(J130,M130,#REF!,P130,S130,V130,AB130,#REF!,Y130,#REF!)</f>
        <v>#REF!</v>
      </c>
      <c r="AF130" s="109" t="e">
        <f>AVERAGE(J130,M130,#REF!,P130,Y130,S130,V130,AB130,#REF!,#REF!)</f>
        <v>#REF!</v>
      </c>
      <c r="AG130" s="109" t="e">
        <f>MAX(J130,M130,#REF!,P130,S130,Y130,V130,AB130,#REF!,#REF!)</f>
        <v>#REF!</v>
      </c>
      <c r="AH130" s="123">
        <v>7960</v>
      </c>
      <c r="AI130" s="196" t="e">
        <f t="shared" si="53"/>
        <v>#REF!</v>
      </c>
      <c r="AJ130" s="124"/>
    </row>
    <row r="131" spans="1:36">
      <c r="A131" s="41"/>
      <c r="B131" s="4" t="s">
        <v>32</v>
      </c>
      <c r="C131" s="1" t="s">
        <v>149</v>
      </c>
      <c r="D131" s="85">
        <v>8050</v>
      </c>
      <c r="E131" s="63">
        <f t="shared" si="77"/>
        <v>7792.4</v>
      </c>
      <c r="F131" s="101">
        <f>E131-$AH131</f>
        <v>-167.60000000000036</v>
      </c>
      <c r="G131" s="85">
        <v>8041</v>
      </c>
      <c r="H131" s="101">
        <f>G131-$AH131</f>
        <v>81</v>
      </c>
      <c r="I131" s="85">
        <v>8030</v>
      </c>
      <c r="J131" s="63">
        <f t="shared" si="80"/>
        <v>7869.4</v>
      </c>
      <c r="K131" s="101">
        <f>J131-$AH131</f>
        <v>-90.600000000000364</v>
      </c>
      <c r="L131" s="85">
        <v>8160</v>
      </c>
      <c r="M131" s="63"/>
      <c r="N131" s="101">
        <f>M131-$AH131</f>
        <v>-7960</v>
      </c>
      <c r="O131" s="85"/>
      <c r="P131" s="63"/>
      <c r="Q131" s="101">
        <f>P131-$AH131</f>
        <v>-7960</v>
      </c>
      <c r="R131" s="85">
        <v>8040</v>
      </c>
      <c r="S131" s="63">
        <f t="shared" si="84"/>
        <v>7959.6</v>
      </c>
      <c r="T131" s="101">
        <f>S131-$AH131</f>
        <v>-0.3999999999996362</v>
      </c>
      <c r="U131" s="85">
        <v>8364</v>
      </c>
      <c r="V131" s="63"/>
      <c r="W131" s="101">
        <f>V131-$AH131</f>
        <v>-7960</v>
      </c>
      <c r="X131" s="85">
        <v>8260</v>
      </c>
      <c r="Y131" s="63">
        <f t="shared" si="76"/>
        <v>8230</v>
      </c>
      <c r="Z131" s="101">
        <f>Y131-$AH131</f>
        <v>270</v>
      </c>
      <c r="AA131" s="85">
        <v>8325</v>
      </c>
      <c r="AB131" s="63">
        <f t="shared" si="86"/>
        <v>8225.1</v>
      </c>
      <c r="AC131" s="101">
        <f>AB131-$AH131</f>
        <v>265.10000000000036</v>
      </c>
      <c r="AD131" s="147">
        <f>COUNT(D131,G131,I131,L131,O131,R131,U131,X131,AA131,#REF!,#REF!)</f>
        <v>8</v>
      </c>
      <c r="AE131" s="109" t="e">
        <f>MIN(J131,M131,#REF!,P131,S131,V131,AB131,#REF!,Y131,#REF!)</f>
        <v>#REF!</v>
      </c>
      <c r="AF131" s="109" t="e">
        <f>AVERAGE(J131,M131,#REF!,P131,Y131,S131,V131,AB131,#REF!,#REF!)</f>
        <v>#REF!</v>
      </c>
      <c r="AG131" s="109" t="e">
        <f>MAX(J131,M131,#REF!,P131,S131,Y131,V131,AB131,#REF!,#REF!)</f>
        <v>#REF!</v>
      </c>
      <c r="AH131" s="108">
        <v>7960</v>
      </c>
      <c r="AI131" s="193" t="e">
        <f t="shared" si="53"/>
        <v>#REF!</v>
      </c>
      <c r="AJ131" s="27"/>
    </row>
    <row r="132" spans="1:36">
      <c r="A132" s="8"/>
      <c r="B132" s="4" t="s">
        <v>33</v>
      </c>
      <c r="C132" s="1"/>
      <c r="D132" s="85">
        <v>8050</v>
      </c>
      <c r="E132" s="63">
        <f t="shared" si="77"/>
        <v>7792.4</v>
      </c>
      <c r="F132" s="101">
        <f>E132-$AH132</f>
        <v>-167.60000000000036</v>
      </c>
      <c r="G132" s="85">
        <v>8141</v>
      </c>
      <c r="H132" s="101">
        <f>G132-$AH132</f>
        <v>181</v>
      </c>
      <c r="I132" s="85">
        <v>8080</v>
      </c>
      <c r="J132" s="63">
        <f t="shared" si="80"/>
        <v>7918.4</v>
      </c>
      <c r="K132" s="101">
        <f>J132-$AH132</f>
        <v>-41.600000000000364</v>
      </c>
      <c r="L132" s="85"/>
      <c r="M132" s="63">
        <f t="shared" si="82"/>
        <v>0</v>
      </c>
      <c r="N132" s="101">
        <f>M132-$AH132</f>
        <v>-7960</v>
      </c>
      <c r="O132" s="85"/>
      <c r="P132" s="63"/>
      <c r="Q132" s="101">
        <f>P132-$AH132</f>
        <v>-7960</v>
      </c>
      <c r="R132" s="85">
        <v>8100</v>
      </c>
      <c r="S132" s="63"/>
      <c r="T132" s="101">
        <f>S132-$AH132</f>
        <v>-7960</v>
      </c>
      <c r="U132" s="85">
        <v>8486</v>
      </c>
      <c r="V132" s="63"/>
      <c r="W132" s="101">
        <f>V132-$AH132</f>
        <v>-7960</v>
      </c>
      <c r="X132" s="85">
        <v>8260</v>
      </c>
      <c r="Y132" s="63">
        <f t="shared" si="76"/>
        <v>8230</v>
      </c>
      <c r="Z132" s="101">
        <f>Y132-$AH132</f>
        <v>270</v>
      </c>
      <c r="AA132" s="85"/>
      <c r="AB132" s="63"/>
      <c r="AC132" s="101">
        <f>AB132-$AH132</f>
        <v>-7960</v>
      </c>
      <c r="AD132" s="147">
        <f>COUNT(D132,G132,I132,L132,O132,R132,U132,X132,AA132,#REF!,#REF!)</f>
        <v>6</v>
      </c>
      <c r="AE132" s="109" t="e">
        <f>MIN(J132,M132,#REF!,P132,S132,V132,AB132,#REF!,Y132,#REF!)</f>
        <v>#REF!</v>
      </c>
      <c r="AF132" s="109" t="e">
        <f>AVERAGE(J132,M132,#REF!,P132,Y132,S132,V132,AB132,#REF!,#REF!)</f>
        <v>#REF!</v>
      </c>
      <c r="AG132" s="109" t="e">
        <f>MAX(J132,M132,#REF!,P132,S132,Y132,V132,AB132,#REF!,#REF!)</f>
        <v>#REF!</v>
      </c>
      <c r="AH132" s="108">
        <v>7960</v>
      </c>
      <c r="AI132" s="193" t="e">
        <f t="shared" si="53"/>
        <v>#REF!</v>
      </c>
      <c r="AJ132" s="27"/>
    </row>
    <row r="133" spans="1:36" ht="13.5" thickBot="1">
      <c r="A133" s="18"/>
      <c r="B133" s="12" t="s">
        <v>34</v>
      </c>
      <c r="C133" s="13"/>
      <c r="D133" s="93">
        <v>8050</v>
      </c>
      <c r="E133" s="66">
        <f t="shared" si="77"/>
        <v>7792.4</v>
      </c>
      <c r="F133" s="102">
        <f>E133-$AH133</f>
        <v>-167.60000000000036</v>
      </c>
      <c r="G133" s="93">
        <v>6699</v>
      </c>
      <c r="H133" s="102">
        <f>G133-$AH133</f>
        <v>-1261</v>
      </c>
      <c r="I133" s="93">
        <v>8080</v>
      </c>
      <c r="J133" s="66">
        <f t="shared" si="80"/>
        <v>7918.4</v>
      </c>
      <c r="K133" s="102">
        <f>J133-$AH133</f>
        <v>-41.600000000000364</v>
      </c>
      <c r="L133" s="93">
        <v>8160</v>
      </c>
      <c r="M133" s="66">
        <f t="shared" si="82"/>
        <v>8037.6</v>
      </c>
      <c r="N133" s="102">
        <f>M133-$AH133</f>
        <v>77.600000000000364</v>
      </c>
      <c r="O133" s="93"/>
      <c r="P133" s="66"/>
      <c r="Q133" s="102">
        <f>P133-$AH133</f>
        <v>-7960</v>
      </c>
      <c r="R133" s="93">
        <v>8100</v>
      </c>
      <c r="S133" s="66"/>
      <c r="T133" s="102">
        <f>S133-$AH133</f>
        <v>-7960</v>
      </c>
      <c r="U133" s="93">
        <v>8364</v>
      </c>
      <c r="V133" s="66"/>
      <c r="W133" s="102">
        <f>V133-$AH133</f>
        <v>-7960</v>
      </c>
      <c r="X133" s="93">
        <v>8260</v>
      </c>
      <c r="Y133" s="66">
        <f t="shared" si="76"/>
        <v>8230</v>
      </c>
      <c r="Z133" s="102">
        <f>Y133-$AH133</f>
        <v>270</v>
      </c>
      <c r="AA133" s="93"/>
      <c r="AB133" s="66">
        <f t="shared" si="86"/>
        <v>0</v>
      </c>
      <c r="AC133" s="102">
        <f>AB133-$AH133</f>
        <v>-7960</v>
      </c>
      <c r="AD133" s="151">
        <f>COUNT(D133,G133,I133,L133,O133,R133,U133,X133,AA133,#REF!,#REF!)</f>
        <v>7</v>
      </c>
      <c r="AE133" s="115" t="e">
        <f>MIN(J133,M133,#REF!,P133,S133,V133,AB133,#REF!,Y133,#REF!)</f>
        <v>#REF!</v>
      </c>
      <c r="AF133" s="115" t="e">
        <f>AVERAGE(J133,M133,#REF!,P133,Y133,S133,V133,AB133,#REF!,#REF!)</f>
        <v>#REF!</v>
      </c>
      <c r="AG133" s="115" t="e">
        <f>MAX(J133,M133,#REF!,P133,S133,Y133,V133,AB133,#REF!,#REF!)</f>
        <v>#REF!</v>
      </c>
      <c r="AH133" s="114">
        <v>7960</v>
      </c>
      <c r="AI133" s="192" t="e">
        <f t="shared" si="53"/>
        <v>#REF!</v>
      </c>
      <c r="AJ133" s="43"/>
    </row>
    <row r="134" spans="1:36" ht="13.5" hidden="1" outlineLevel="1" thickBot="1">
      <c r="A134" s="57" t="s">
        <v>107</v>
      </c>
      <c r="B134" s="46"/>
      <c r="C134" s="58"/>
      <c r="D134" s="91"/>
      <c r="E134" s="72">
        <f>SUMIF(E137:E141,"&gt;0")/COUNTIF(E137:E141,"&gt;0")</f>
        <v>6715.9839999999995</v>
      </c>
      <c r="F134" s="72"/>
      <c r="G134" s="91"/>
      <c r="H134" s="72"/>
      <c r="I134" s="91"/>
      <c r="J134" s="72"/>
      <c r="K134" s="72"/>
      <c r="L134" s="91"/>
      <c r="M134" s="72">
        <f>SUMIF(M137:M141,"&gt;0")/COUNTIF(M137:M141,"&gt;0")</f>
        <v>7417.05</v>
      </c>
      <c r="N134" s="72"/>
      <c r="O134" s="91"/>
      <c r="P134" s="72">
        <f>SUMIF(P137:P141,"&gt;0")/COUNTIF(P137:P141,"&gt;0")</f>
        <v>7104.8</v>
      </c>
      <c r="Q134" s="72"/>
      <c r="R134" s="91"/>
      <c r="S134" s="72">
        <f>SUMIF(S137:S141,"&gt;0")/COUNTIF(S137:S141,"&gt;0")</f>
        <v>7469.55</v>
      </c>
      <c r="T134" s="72"/>
      <c r="U134" s="91"/>
      <c r="V134" s="72"/>
      <c r="W134" s="72"/>
      <c r="X134" s="91"/>
      <c r="Y134" s="72">
        <f>SUMIF(Y137:Y141,"&gt;0")/COUNTIF(Y137:Y141,"&gt;0")</f>
        <v>7205.2749999999996</v>
      </c>
      <c r="Z134" s="72"/>
      <c r="AA134" s="91"/>
      <c r="AB134" s="72">
        <f>SUMIF(AB137:AB141,"&gt;0")/COUNTIF(AB137:AB141,"&gt;0")</f>
        <v>7327.5019999999995</v>
      </c>
      <c r="AC134" s="72"/>
      <c r="AD134" s="149">
        <f>COUNT(D134,G134,I134,L134,O134,R134,U134,X134,AA134,#REF!,#REF!)</f>
        <v>0</v>
      </c>
      <c r="AE134" s="47" t="e">
        <f>MIN(J134,M134,#REF!,P134,S134,V134,AB134,#REF!,Y134,#REF!)</f>
        <v>#REF!</v>
      </c>
      <c r="AF134" s="47" t="e">
        <f>AVERAGE(J134,M134,#REF!,P134,Y134,S134,V134,AB134,#REF!,#REF!)</f>
        <v>#REF!</v>
      </c>
      <c r="AG134" s="47" t="e">
        <f>MAX(J134,M134,#REF!,P134,S134,Y134,V134,AB134,#REF!,#REF!)</f>
        <v>#REF!</v>
      </c>
      <c r="AH134" s="47">
        <f>SUMIF(AH137:AH141,"&gt;0")/COUNTIF(AH137:AH141,"&gt;0")</f>
        <v>7190</v>
      </c>
      <c r="AI134" s="47" t="e">
        <f t="shared" si="53"/>
        <v>#REF!</v>
      </c>
      <c r="AJ134" s="47"/>
    </row>
    <row r="135" spans="1:36" ht="13.5" hidden="1" outlineLevel="1" thickBot="1">
      <c r="A135" s="57" t="s">
        <v>107</v>
      </c>
      <c r="B135" s="46" t="s">
        <v>168</v>
      </c>
      <c r="C135" s="58"/>
      <c r="D135" s="91"/>
      <c r="E135" s="72">
        <f>SUMIF(E137:E139,"&gt;0")/COUNTIF(E137:E139,"&gt;0")</f>
        <v>6914.746666666666</v>
      </c>
      <c r="F135" s="72"/>
      <c r="G135" s="91"/>
      <c r="H135" s="72"/>
      <c r="I135" s="91"/>
      <c r="J135" s="72"/>
      <c r="K135" s="72"/>
      <c r="L135" s="91"/>
      <c r="M135" s="72">
        <f>SUMIF(M137:M139,"&gt;0")/COUNTIF(M137:M139,"&gt;0")</f>
        <v>7643.6</v>
      </c>
      <c r="N135" s="72"/>
      <c r="O135" s="91"/>
      <c r="P135" s="72">
        <f>SUMIF(P137:P139,"&gt;0")/COUNTIF(P137:P139,"&gt;0")</f>
        <v>7121.4</v>
      </c>
      <c r="Q135" s="72"/>
      <c r="R135" s="91"/>
      <c r="S135" s="72">
        <f>SUMIF(S137:S139,"&gt;0")/COUNTIF(S137:S139,"&gt;0")</f>
        <v>7662.6</v>
      </c>
      <c r="T135" s="72"/>
      <c r="U135" s="91"/>
      <c r="V135" s="72"/>
      <c r="W135" s="72"/>
      <c r="X135" s="91"/>
      <c r="Y135" s="72">
        <f>SUMIF(Y137:Y139,"&gt;0")/COUNTIF(Y137:Y139,"&gt;0")</f>
        <v>7343.1750000000002</v>
      </c>
      <c r="Z135" s="72"/>
      <c r="AA135" s="91"/>
      <c r="AB135" s="72">
        <f>SUMIF(AB137:AB139,"&gt;0")/COUNTIF(AB137:AB139,"&gt;0")</f>
        <v>7556.7179999999998</v>
      </c>
      <c r="AC135" s="72"/>
      <c r="AD135" s="149">
        <f>COUNT(D135,G135,I135,L135,O135,R135,U135,X135,AA135,#REF!,#REF!)</f>
        <v>0</v>
      </c>
      <c r="AE135" s="47" t="e">
        <f>MIN(J135,M135,#REF!,P135,S135,V135,AB135,#REF!,Y135,#REF!)</f>
        <v>#REF!</v>
      </c>
      <c r="AF135" s="47" t="e">
        <f>AVERAGE(J135,M135,#REF!,P135,Y135,S135,V135,AB135,#REF!,#REF!)</f>
        <v>#REF!</v>
      </c>
      <c r="AG135" s="47" t="e">
        <f>MAX(J135,M135,#REF!,P135,S135,Y135,V135,AB135,#REF!,#REF!)</f>
        <v>#REF!</v>
      </c>
      <c r="AH135" s="47">
        <f>SUMIF(AH137:AH139,"&gt;0")/COUNTIF(AH137:AH139,"&gt;0")</f>
        <v>7816.666666666667</v>
      </c>
      <c r="AI135" s="47" t="e">
        <f t="shared" si="53"/>
        <v>#REF!</v>
      </c>
      <c r="AJ135" s="47"/>
    </row>
    <row r="136" spans="1:36" ht="13.5" hidden="1" outlineLevel="1" thickBot="1">
      <c r="A136" s="29" t="s">
        <v>107</v>
      </c>
      <c r="B136" s="30" t="s">
        <v>174</v>
      </c>
      <c r="C136" s="35"/>
      <c r="D136" s="187"/>
      <c r="E136" s="73">
        <f>SUMIF(E140:E141,"&gt;0")/COUNTIF(E140:E141,"&gt;0")</f>
        <v>6417.84</v>
      </c>
      <c r="F136" s="73"/>
      <c r="G136" s="187"/>
      <c r="H136" s="73"/>
      <c r="I136" s="187"/>
      <c r="J136" s="73"/>
      <c r="K136" s="73"/>
      <c r="L136" s="187"/>
      <c r="M136" s="73">
        <f>SUMIF(M140:M141,"&gt;0")/COUNTIF(M140:M141,"&gt;0")</f>
        <v>7190.5</v>
      </c>
      <c r="N136" s="73"/>
      <c r="O136" s="187"/>
      <c r="P136" s="73">
        <f>SUMIF(P140:P141,"&gt;0")/COUNTIF(P140:P141,"&gt;0")</f>
        <v>7096.5</v>
      </c>
      <c r="Q136" s="73"/>
      <c r="R136" s="187"/>
      <c r="S136" s="73">
        <f>SUMIF(S140:S141,"&gt;0")/COUNTIF(S140:S141,"&gt;0")</f>
        <v>7276.5</v>
      </c>
      <c r="T136" s="73"/>
      <c r="U136" s="187"/>
      <c r="V136" s="73"/>
      <c r="W136" s="73"/>
      <c r="X136" s="187"/>
      <c r="Y136" s="73">
        <f>SUMIF(Y140:Y141,"&gt;0")/COUNTIF(Y140:Y141,"&gt;0")</f>
        <v>7067.375</v>
      </c>
      <c r="Z136" s="73"/>
      <c r="AA136" s="187"/>
      <c r="AB136" s="73">
        <f>SUMIF(AB140:AB141,"&gt;0")/COUNTIF(AB140:AB141,"&gt;0")</f>
        <v>7098.2860000000001</v>
      </c>
      <c r="AC136" s="73"/>
      <c r="AD136" s="150">
        <f>COUNT(D136,G136,I136,L136,O136,R136,U136,X136,AA136,#REF!,#REF!)</f>
        <v>0</v>
      </c>
      <c r="AE136" s="113" t="e">
        <f>MIN(J136,M136,#REF!,P136,S136,V136,AB136,#REF!,Y136,#REF!)</f>
        <v>#REF!</v>
      </c>
      <c r="AF136" s="113" t="e">
        <f>AVERAGE(J136,M136,#REF!,P136,Y136,S136,V136,AB136,#REF!,#REF!)</f>
        <v>#REF!</v>
      </c>
      <c r="AG136" s="113" t="e">
        <f>MAX(J136,M136,#REF!,P136,S136,Y136,V136,AB136,#REF!,#REF!)</f>
        <v>#REF!</v>
      </c>
      <c r="AH136" s="113">
        <f>SUMIF(AH140:AH141,"&gt;0")/COUNTIF(AH140:AH141,"&gt;0")</f>
        <v>6250</v>
      </c>
      <c r="AI136" s="113" t="e">
        <f t="shared" si="53"/>
        <v>#REF!</v>
      </c>
      <c r="AJ136" s="113"/>
    </row>
    <row r="137" spans="1:36" collapsed="1">
      <c r="A137" s="8" t="s">
        <v>24</v>
      </c>
      <c r="B137" s="4" t="s">
        <v>25</v>
      </c>
      <c r="C137" s="1" t="s">
        <v>35</v>
      </c>
      <c r="D137" s="85">
        <v>7550</v>
      </c>
      <c r="E137" s="63">
        <f>D137-(D137*E$1/100)</f>
        <v>7308.4</v>
      </c>
      <c r="F137" s="86">
        <f>E137-$AH137</f>
        <v>-1741.6000000000004</v>
      </c>
      <c r="G137" s="85"/>
      <c r="H137" s="101">
        <f>G137-$AH137</f>
        <v>-9050</v>
      </c>
      <c r="I137" s="85"/>
      <c r="J137" s="63"/>
      <c r="K137" s="86">
        <f>J137-$AH137</f>
        <v>-9050</v>
      </c>
      <c r="L137" s="85"/>
      <c r="M137" s="63"/>
      <c r="N137" s="86">
        <f>M137-$AH137</f>
        <v>-9050</v>
      </c>
      <c r="O137" s="85"/>
      <c r="P137" s="63"/>
      <c r="Q137" s="86">
        <f>P137-$AH137</f>
        <v>-9050</v>
      </c>
      <c r="R137" s="85"/>
      <c r="S137" s="63"/>
      <c r="T137" s="86">
        <f>S137-$AH137</f>
        <v>-9050</v>
      </c>
      <c r="U137" s="85"/>
      <c r="V137" s="63"/>
      <c r="W137" s="86">
        <f>V137-$AH137</f>
        <v>-9050</v>
      </c>
      <c r="X137" s="85"/>
      <c r="Y137" s="63"/>
      <c r="Z137" s="86">
        <f>Y137-$AH137</f>
        <v>-9050</v>
      </c>
      <c r="AA137" s="85"/>
      <c r="AB137" s="63"/>
      <c r="AC137" s="86">
        <f>AB137-$AH137</f>
        <v>-9050</v>
      </c>
      <c r="AD137" s="147">
        <f>COUNT(D137,G137,I137,L137,O137,R137,U137,X137,AA137,#REF!,#REF!)</f>
        <v>1</v>
      </c>
      <c r="AE137" s="165" t="e">
        <f>MIN(J137,M137,#REF!,P137,S137,V137,AB137,#REF!,Y137,#REF!)</f>
        <v>#REF!</v>
      </c>
      <c r="AF137" s="165" t="e">
        <f>AVERAGE(J137,M137,#REF!,P137,Y137,S137,V137,AB137,#REF!,#REF!)</f>
        <v>#REF!</v>
      </c>
      <c r="AG137" s="165" t="e">
        <f>MAX(J137,M137,#REF!,P137,S137,Y137,V137,AB137,#REF!,#REF!)</f>
        <v>#REF!</v>
      </c>
      <c r="AH137" s="133">
        <v>9050</v>
      </c>
      <c r="AI137" s="136" t="e">
        <f t="shared" si="53"/>
        <v>#REF!</v>
      </c>
      <c r="AJ137" s="124">
        <v>-50</v>
      </c>
    </row>
    <row r="138" spans="1:36">
      <c r="A138" s="7"/>
      <c r="B138" s="4" t="s">
        <v>49</v>
      </c>
      <c r="C138" s="1"/>
      <c r="D138" s="85">
        <v>7040</v>
      </c>
      <c r="E138" s="63">
        <f>D138-(D138*E$1/100)</f>
        <v>6814.72</v>
      </c>
      <c r="F138" s="86">
        <f>E138-$AH138</f>
        <v>-435.27999999999975</v>
      </c>
      <c r="G138" s="85">
        <v>7450</v>
      </c>
      <c r="H138" s="101">
        <f>G138-$AH138</f>
        <v>200</v>
      </c>
      <c r="I138" s="85"/>
      <c r="J138" s="63"/>
      <c r="K138" s="86">
        <f>J138-$AH138</f>
        <v>-7250</v>
      </c>
      <c r="L138" s="85">
        <v>7830</v>
      </c>
      <c r="M138" s="63">
        <f>L138-(L138*M$1/100)</f>
        <v>7712.55</v>
      </c>
      <c r="N138" s="86">
        <f>M138-$AH138</f>
        <v>462.55000000000018</v>
      </c>
      <c r="O138" s="85">
        <v>7300</v>
      </c>
      <c r="P138" s="63"/>
      <c r="Q138" s="86">
        <f>P138-$AH138</f>
        <v>-7250</v>
      </c>
      <c r="R138" s="85">
        <v>7980</v>
      </c>
      <c r="S138" s="63">
        <f>R138-(R138*S$1/100)</f>
        <v>7900.2</v>
      </c>
      <c r="T138" s="86">
        <f>S138-$AH138</f>
        <v>650.19999999999982</v>
      </c>
      <c r="U138" s="85">
        <v>7643</v>
      </c>
      <c r="V138" s="63"/>
      <c r="W138" s="86">
        <f>V138-$AH138</f>
        <v>-7250</v>
      </c>
      <c r="X138" s="85">
        <v>7555</v>
      </c>
      <c r="Y138" s="63">
        <f>X138-(X138*Y$1/100)</f>
        <v>7441.6750000000002</v>
      </c>
      <c r="Z138" s="86">
        <f>Y138-$AH138</f>
        <v>191.67500000000018</v>
      </c>
      <c r="AA138" s="85">
        <v>7782</v>
      </c>
      <c r="AB138" s="63">
        <f>AA138-(AA138*AB$1/100)</f>
        <v>7688.616</v>
      </c>
      <c r="AC138" s="86">
        <f>AB138-$AH138</f>
        <v>438.61599999999999</v>
      </c>
      <c r="AD138" s="147">
        <f>COUNT(D138,G138,I138,L138,O138,R138,U138,X138,AA138,#REF!,#REF!)</f>
        <v>8</v>
      </c>
      <c r="AE138" s="109" t="e">
        <f>MIN(J138,M138,#REF!,P138,S138,V138,AB138,#REF!,Y138,#REF!)</f>
        <v>#REF!</v>
      </c>
      <c r="AF138" s="109" t="e">
        <f>AVERAGE(J138,M138,#REF!,P138,Y138,S138,V138,AB138,#REF!,#REF!)</f>
        <v>#REF!</v>
      </c>
      <c r="AG138" s="109" t="e">
        <f>MAX(J138,M138,#REF!,P138,S138,Y138,V138,AB138,#REF!,#REF!)</f>
        <v>#REF!</v>
      </c>
      <c r="AH138" s="133">
        <v>7250</v>
      </c>
      <c r="AI138" s="133" t="e">
        <f t="shared" si="53"/>
        <v>#REF!</v>
      </c>
      <c r="AJ138" s="27">
        <v>-150</v>
      </c>
    </row>
    <row r="139" spans="1:36">
      <c r="A139" s="7"/>
      <c r="B139" s="4" t="s">
        <v>50</v>
      </c>
      <c r="C139" s="1"/>
      <c r="D139" s="85">
        <v>6840</v>
      </c>
      <c r="E139" s="63">
        <f>D139-(D139*E$1/100)</f>
        <v>6621.12</v>
      </c>
      <c r="F139" s="86">
        <f>E139-$AH139</f>
        <v>-528.88000000000011</v>
      </c>
      <c r="G139" s="85">
        <v>7270</v>
      </c>
      <c r="H139" s="101">
        <f>G139-$AH139</f>
        <v>120</v>
      </c>
      <c r="I139" s="85"/>
      <c r="J139" s="63"/>
      <c r="K139" s="86">
        <f>J139-$AH139</f>
        <v>-7150</v>
      </c>
      <c r="L139" s="85">
        <v>7690</v>
      </c>
      <c r="M139" s="63">
        <f>L139-(L139*M$1/100)</f>
        <v>7574.65</v>
      </c>
      <c r="N139" s="86">
        <f>M139-$AH139</f>
        <v>424.64999999999964</v>
      </c>
      <c r="O139" s="85">
        <v>7150</v>
      </c>
      <c r="P139" s="63">
        <f>O139-(O139*P$1/100)</f>
        <v>7121.4</v>
      </c>
      <c r="Q139" s="86">
        <f>P139-$AH139</f>
        <v>-28.600000000000364</v>
      </c>
      <c r="R139" s="85">
        <v>7500</v>
      </c>
      <c r="S139" s="63">
        <f>R139-(R139*S$1/100)</f>
        <v>7425</v>
      </c>
      <c r="T139" s="86">
        <f>S139-$AH139</f>
        <v>275</v>
      </c>
      <c r="U139" s="85">
        <v>7416</v>
      </c>
      <c r="V139" s="63"/>
      <c r="W139" s="86">
        <f>V139-$AH139</f>
        <v>-7150</v>
      </c>
      <c r="X139" s="85">
        <v>7355</v>
      </c>
      <c r="Y139" s="63">
        <f>X139-(X139*Y$1/100)</f>
        <v>7244.6750000000002</v>
      </c>
      <c r="Z139" s="86">
        <f>Y139-$AH139</f>
        <v>94.675000000000182</v>
      </c>
      <c r="AA139" s="85">
        <v>7515</v>
      </c>
      <c r="AB139" s="63">
        <f>AA139-(AA139*AB$1/100)</f>
        <v>7424.82</v>
      </c>
      <c r="AC139" s="86">
        <f>AB139-$AH139</f>
        <v>274.81999999999971</v>
      </c>
      <c r="AD139" s="147">
        <f>COUNT(D139,G139,I139,L139,O139,R139,U139,X139,AA139,#REF!,#REF!)</f>
        <v>8</v>
      </c>
      <c r="AE139" s="109" t="e">
        <f>MIN(J139,M139,#REF!,P139,S139,V139,AB139,#REF!,Y139,#REF!)</f>
        <v>#REF!</v>
      </c>
      <c r="AF139" s="109" t="e">
        <f>AVERAGE(J139,M139,#REF!,P139,Y139,S139,V139,AB139,#REF!,#REF!)</f>
        <v>#REF!</v>
      </c>
      <c r="AG139" s="109" t="e">
        <f>MAX(J139,M139,#REF!,P139,S139,Y139,V139,AB139,#REF!,#REF!)</f>
        <v>#REF!</v>
      </c>
      <c r="AH139" s="133">
        <v>7150</v>
      </c>
      <c r="AI139" s="133" t="e">
        <f t="shared" si="53"/>
        <v>#REF!</v>
      </c>
      <c r="AJ139" s="27">
        <v>-50</v>
      </c>
    </row>
    <row r="140" spans="1:36">
      <c r="A140" s="7"/>
      <c r="B140" s="4" t="s">
        <v>127</v>
      </c>
      <c r="C140" s="1"/>
      <c r="D140" s="85">
        <v>6630</v>
      </c>
      <c r="E140" s="63">
        <f>D140-(D140*E$1/100)</f>
        <v>6417.84</v>
      </c>
      <c r="F140" s="86">
        <f>E140-$AH140</f>
        <v>167.84000000000015</v>
      </c>
      <c r="G140" s="85">
        <v>6860</v>
      </c>
      <c r="H140" s="101">
        <f>G140-$AH140</f>
        <v>610</v>
      </c>
      <c r="I140" s="85"/>
      <c r="J140" s="63"/>
      <c r="K140" s="86">
        <f>J140-$AH140</f>
        <v>-6250</v>
      </c>
      <c r="L140" s="85">
        <v>7300</v>
      </c>
      <c r="M140" s="63">
        <f>L140-(L140*M$1/100)</f>
        <v>7190.5</v>
      </c>
      <c r="N140" s="86">
        <f>M140-$AH140</f>
        <v>940.5</v>
      </c>
      <c r="O140" s="85">
        <v>7150</v>
      </c>
      <c r="P140" s="63">
        <f>O140-(O140*P$1/100)</f>
        <v>7121.4</v>
      </c>
      <c r="Q140" s="86">
        <f>P140-$AH140</f>
        <v>871.39999999999964</v>
      </c>
      <c r="R140" s="85">
        <v>7350</v>
      </c>
      <c r="S140" s="63">
        <f>R140-(R140*S$1/100)</f>
        <v>7276.5</v>
      </c>
      <c r="T140" s="86">
        <f>S140-$AH140</f>
        <v>1026.5</v>
      </c>
      <c r="U140" s="85">
        <v>7210</v>
      </c>
      <c r="V140" s="63"/>
      <c r="W140" s="86">
        <f>V140-$AH140</f>
        <v>-6250</v>
      </c>
      <c r="X140" s="85">
        <v>7175</v>
      </c>
      <c r="Y140" s="63">
        <f>X140-(X140*Y$1/100)</f>
        <v>7067.375</v>
      </c>
      <c r="Z140" s="86">
        <f>Y140-$AH140</f>
        <v>817.375</v>
      </c>
      <c r="AA140" s="85">
        <v>7275</v>
      </c>
      <c r="AB140" s="63">
        <f>AA140-(AA140*AB$1/100)</f>
        <v>7187.7</v>
      </c>
      <c r="AC140" s="86">
        <f>AB140-$AH140</f>
        <v>937.69999999999982</v>
      </c>
      <c r="AD140" s="147">
        <f>COUNT(D140,G140,I140,L140,O140,R140,U140,X140,AA140,#REF!,#REF!)</f>
        <v>8</v>
      </c>
      <c r="AE140" s="109" t="e">
        <f>MIN(J140,M140,#REF!,P140,S140,V140,AB140,#REF!,Y140,#REF!)</f>
        <v>#REF!</v>
      </c>
      <c r="AF140" s="109" t="e">
        <f>AVERAGE(J140,M140,#REF!,P140,Y140,S140,V140,AB140,#REF!,#REF!)</f>
        <v>#REF!</v>
      </c>
      <c r="AG140" s="109" t="e">
        <f>MAX(J140,M140,#REF!,P140,S140,Y140,V140,AB140,#REF!,#REF!)</f>
        <v>#REF!</v>
      </c>
      <c r="AH140" s="133">
        <v>6250</v>
      </c>
      <c r="AI140" s="133" t="e">
        <f t="shared" si="53"/>
        <v>#REF!</v>
      </c>
      <c r="AJ140" s="27">
        <v>-600</v>
      </c>
    </row>
    <row r="141" spans="1:36" ht="13.5" thickBot="1">
      <c r="A141" s="11"/>
      <c r="B141" s="12" t="s">
        <v>215</v>
      </c>
      <c r="C141" s="13"/>
      <c r="D141" s="93">
        <v>6630</v>
      </c>
      <c r="E141" s="66">
        <f>D141-(D141*E$1/100)</f>
        <v>6417.84</v>
      </c>
      <c r="F141" s="92">
        <f>E141-$AH141</f>
        <v>167.84000000000015</v>
      </c>
      <c r="G141" s="93">
        <v>6860</v>
      </c>
      <c r="H141" s="102">
        <f>G141-$AH141</f>
        <v>610</v>
      </c>
      <c r="I141" s="93"/>
      <c r="J141" s="66"/>
      <c r="K141" s="92">
        <f>J141-$AH141</f>
        <v>-6250</v>
      </c>
      <c r="L141" s="93">
        <v>7300</v>
      </c>
      <c r="M141" s="66">
        <f>L141-(L141*M$1/100)</f>
        <v>7190.5</v>
      </c>
      <c r="N141" s="92">
        <f>M141-$AH141</f>
        <v>940.5</v>
      </c>
      <c r="O141" s="93">
        <v>7100</v>
      </c>
      <c r="P141" s="66">
        <f>O141-(O141*P$1/100)</f>
        <v>7071.6</v>
      </c>
      <c r="Q141" s="92">
        <f>P141-$AH141</f>
        <v>821.60000000000036</v>
      </c>
      <c r="R141" s="93">
        <v>7350</v>
      </c>
      <c r="S141" s="66">
        <f>R141-(R141*S$1/100)</f>
        <v>7276.5</v>
      </c>
      <c r="T141" s="92">
        <f>S141-$AH141</f>
        <v>1026.5</v>
      </c>
      <c r="U141" s="93">
        <v>7210</v>
      </c>
      <c r="V141" s="66"/>
      <c r="W141" s="92">
        <f>V141-$AH141</f>
        <v>-6250</v>
      </c>
      <c r="X141" s="93">
        <v>7175</v>
      </c>
      <c r="Y141" s="66">
        <f>X141-(X141*Y$1/100)</f>
        <v>7067.375</v>
      </c>
      <c r="Z141" s="92">
        <f>Y141-$AH141</f>
        <v>817.375</v>
      </c>
      <c r="AA141" s="93">
        <v>7094</v>
      </c>
      <c r="AB141" s="66">
        <f>AA141-(AA141*AB$1/100)</f>
        <v>7008.8720000000003</v>
      </c>
      <c r="AC141" s="92">
        <f>AB141-$AH141</f>
        <v>758.8720000000003</v>
      </c>
      <c r="AD141" s="151">
        <f>COUNT(D141,G141,I141,L141,O141,R141,U141,X141,AA141,#REF!,#REF!)</f>
        <v>8</v>
      </c>
      <c r="AE141" s="115" t="e">
        <f>MIN(J141,M141,#REF!,P141,S141,V141,AB141,#REF!,Y141,#REF!)</f>
        <v>#REF!</v>
      </c>
      <c r="AF141" s="115" t="e">
        <f>AVERAGE(J141,M141,#REF!,P141,Y141,S141,V141,AB141,#REF!,#REF!)</f>
        <v>#REF!</v>
      </c>
      <c r="AG141" s="115" t="e">
        <f>MAX(J141,M141,#REF!,P141,S141,Y141,V141,AB141,#REF!,#REF!)</f>
        <v>#REF!</v>
      </c>
      <c r="AH141" s="133">
        <v>6250</v>
      </c>
      <c r="AI141" s="134" t="e">
        <f t="shared" si="53"/>
        <v>#REF!</v>
      </c>
      <c r="AJ141" s="43">
        <v>-600</v>
      </c>
    </row>
    <row r="142" spans="1:36" hidden="1" outlineLevel="1">
      <c r="A142" s="57" t="s">
        <v>108</v>
      </c>
      <c r="B142" s="46"/>
      <c r="C142" s="58"/>
      <c r="D142" s="91"/>
      <c r="E142" s="72">
        <f>SUMIF(E146:E153,"&gt;0")/COUNTIF(E146:E153,"&gt;0")</f>
        <v>6663.47</v>
      </c>
      <c r="F142" s="72"/>
      <c r="G142" s="91"/>
      <c r="H142" s="72"/>
      <c r="I142" s="91"/>
      <c r="J142" s="72"/>
      <c r="K142" s="72"/>
      <c r="L142" s="91"/>
      <c r="M142" s="72">
        <f>SUMIF(M146:M153,"&gt;0")/COUNTIF(M146:M153,"&gt;0")</f>
        <v>7727.3249999999998</v>
      </c>
      <c r="N142" s="72"/>
      <c r="O142" s="91"/>
      <c r="P142" s="72">
        <f>SUMIF(P146:P153,"&gt;0")/COUNTIF(P146:P153,"&gt;0")</f>
        <v>7071.6</v>
      </c>
      <c r="Q142" s="72"/>
      <c r="R142" s="91"/>
      <c r="S142" s="72">
        <f>SUMIF(S146:S153,"&gt;0")/COUNTIF(S146:S153,"&gt;0")</f>
        <v>7371.5400000000009</v>
      </c>
      <c r="T142" s="72"/>
      <c r="U142" s="91"/>
      <c r="V142" s="72"/>
      <c r="W142" s="72"/>
      <c r="X142" s="91"/>
      <c r="Y142" s="72">
        <f>SUMIF(Y146:Y153,"&gt;0")/COUNTIF(Y146:Y153,"&gt;0")</f>
        <v>7129.7583333333341</v>
      </c>
      <c r="Z142" s="72"/>
      <c r="AA142" s="91"/>
      <c r="AB142" s="72">
        <f>SUMIF(AB146:AB153,"&gt;0")/COUNTIF(AB146:AB153,"&gt;0")</f>
        <v>6974.2920000000004</v>
      </c>
      <c r="AC142" s="72"/>
      <c r="AD142" s="149">
        <f>COUNT(D142,G142,I142,L142,O142,R142,U142,X142,AA142,#REF!,#REF!)</f>
        <v>0</v>
      </c>
      <c r="AE142" s="47" t="e">
        <f>MIN(J142,M142,#REF!,P142,S142,V142,AB142,#REF!,Y142,#REF!)</f>
        <v>#REF!</v>
      </c>
      <c r="AF142" s="47" t="e">
        <f>AVERAGE(J142,M142,#REF!,P142,Y142,S142,V142,AB142,#REF!,#REF!)</f>
        <v>#REF!</v>
      </c>
      <c r="AG142" s="47" t="e">
        <f>MAX(J142,M142,#REF!,P142,S142,Y142,V142,AB142,#REF!,#REF!)</f>
        <v>#REF!</v>
      </c>
      <c r="AH142" s="165">
        <f>SUMIF(AH146:AH153,"&gt;0")/COUNTIF(AH146:AH153,"&gt;0")</f>
        <v>6800</v>
      </c>
      <c r="AI142" s="47" t="e">
        <f t="shared" si="53"/>
        <v>#REF!</v>
      </c>
      <c r="AJ142" s="45">
        <v>0</v>
      </c>
    </row>
    <row r="143" spans="1:36" hidden="1" outlineLevel="1">
      <c r="A143" s="57" t="s">
        <v>108</v>
      </c>
      <c r="B143" s="46" t="s">
        <v>175</v>
      </c>
      <c r="C143" s="58"/>
      <c r="D143" s="91"/>
      <c r="E143" s="72">
        <f>SUMIF(E146:E150,"&gt;0")/COUNTIF(E146:E150,"&gt;0")</f>
        <v>6417.84</v>
      </c>
      <c r="F143" s="72"/>
      <c r="G143" s="91"/>
      <c r="H143" s="72"/>
      <c r="I143" s="91"/>
      <c r="J143" s="72"/>
      <c r="K143" s="72"/>
      <c r="L143" s="91"/>
      <c r="M143" s="72">
        <f>SUMIF(M146:M150,"&gt;0")/COUNTIF(M146:M150,"&gt;0")</f>
        <v>7289</v>
      </c>
      <c r="N143" s="72"/>
      <c r="O143" s="91"/>
      <c r="P143" s="72">
        <f>SUMIF(P146:P150,"&gt;0")/COUNTIF(P146:P150,"&gt;0")</f>
        <v>7071.6</v>
      </c>
      <c r="Q143" s="72"/>
      <c r="R143" s="91"/>
      <c r="S143" s="72">
        <f>SUMIF(S146:S150,"&gt;0")/COUNTIF(S146:S150,"&gt;0")</f>
        <v>7306.2000000000007</v>
      </c>
      <c r="T143" s="72"/>
      <c r="U143" s="91"/>
      <c r="V143" s="72"/>
      <c r="W143" s="72"/>
      <c r="X143" s="91"/>
      <c r="Y143" s="72">
        <f>SUMIF(Y146:Y150,"&gt;0")/COUNTIF(Y146:Y150,"&gt;0")</f>
        <v>7067.375</v>
      </c>
      <c r="Z143" s="72"/>
      <c r="AA143" s="91"/>
      <c r="AB143" s="72">
        <f>SUMIF(AB146:AB150,"&gt;0")/COUNTIF(AB146:AB150,"&gt;0")</f>
        <v>6974.2920000000004</v>
      </c>
      <c r="AC143" s="72"/>
      <c r="AD143" s="149">
        <f>COUNT(D143,G143,I143,L143,O143,R143,U143,X143,AA143,#REF!,#REF!)</f>
        <v>0</v>
      </c>
      <c r="AE143" s="47" t="e">
        <f>MIN(J143,M143,#REF!,P143,S143,V143,AB143,#REF!,Y143,#REF!)</f>
        <v>#REF!</v>
      </c>
      <c r="AF143" s="47" t="e">
        <f>AVERAGE(J143,M143,#REF!,P143,Y143,S143,V143,AB143,#REF!,#REF!)</f>
        <v>#REF!</v>
      </c>
      <c r="AG143" s="47" t="e">
        <f>MAX(J143,M143,#REF!,P143,S143,Y143,V143,AB143,#REF!,#REF!)</f>
        <v>#REF!</v>
      </c>
      <c r="AH143" s="165">
        <f>SUMIF(AH146:AH150,"&gt;0")/COUNTIF(AH146:AH150,"&gt;0")</f>
        <v>6250</v>
      </c>
      <c r="AI143" s="47" t="e">
        <f t="shared" si="53"/>
        <v>#REF!</v>
      </c>
      <c r="AJ143" s="45">
        <v>0</v>
      </c>
    </row>
    <row r="144" spans="1:36" hidden="1" outlineLevel="1">
      <c r="A144" s="57" t="s">
        <v>108</v>
      </c>
      <c r="B144" s="46" t="s">
        <v>176</v>
      </c>
      <c r="C144" s="58"/>
      <c r="D144" s="91"/>
      <c r="E144" s="72">
        <f>SUMIF(E151:E152,"&gt;0")/COUNTIF(E151:E152,"&gt;0")</f>
        <v>6984.12</v>
      </c>
      <c r="F144" s="72"/>
      <c r="G144" s="91"/>
      <c r="H144" s="72"/>
      <c r="I144" s="91"/>
      <c r="J144" s="72"/>
      <c r="K144" s="72"/>
      <c r="L144" s="91"/>
      <c r="M144" s="72">
        <f>SUMIF(M151:M152,"&gt;0")/COUNTIF(M151:M152,"&gt;0")</f>
        <v>7939.1</v>
      </c>
      <c r="N144" s="72"/>
      <c r="O144" s="91"/>
      <c r="P144" s="72"/>
      <c r="Q144" s="72"/>
      <c r="R144" s="91"/>
      <c r="S144" s="72">
        <f>SUMIF(S151:S152,"&gt;0")/COUNTIF(S151:S152,"&gt;0")</f>
        <v>7632.9</v>
      </c>
      <c r="T144" s="72"/>
      <c r="U144" s="91"/>
      <c r="V144" s="72"/>
      <c r="W144" s="72"/>
      <c r="X144" s="91"/>
      <c r="Y144" s="72">
        <f>SUMIF(Y151:Y152,"&gt;0")/COUNTIF(Y151:Y152,"&gt;0")</f>
        <v>7441.6750000000002</v>
      </c>
      <c r="Z144" s="72"/>
      <c r="AA144" s="91"/>
      <c r="AB144" s="72" t="e">
        <f>SUMIF(AB151:AB152,"&gt;0")/COUNTIF(AB151:AB152,"&gt;0")</f>
        <v>#DIV/0!</v>
      </c>
      <c r="AC144" s="72"/>
      <c r="AD144" s="149">
        <f>COUNT(D144,G144,I144,L144,O144,R144,U144,X144,AA144,#REF!,#REF!)</f>
        <v>0</v>
      </c>
      <c r="AE144" s="47" t="e">
        <f>MIN(J144,M144,#REF!,P144,S144,V144,AB144,#REF!,Y144,#REF!)</f>
        <v>#REF!</v>
      </c>
      <c r="AF144" s="47" t="e">
        <f>AVERAGE(J144,M144,#REF!,P144,Y144,S144,V144,AB144,#REF!,#REF!)</f>
        <v>#REF!</v>
      </c>
      <c r="AG144" s="47" t="e">
        <f>MAX(J144,M144,#REF!,P144,S144,Y144,V144,AB144,#REF!,#REF!)</f>
        <v>#REF!</v>
      </c>
      <c r="AH144" s="165">
        <f>SUMIF(AH151:AH152,"&gt;0")/COUNTIF(AH151:AH152,"&gt;0")</f>
        <v>7150</v>
      </c>
      <c r="AI144" s="47" t="e">
        <f t="shared" si="53"/>
        <v>#REF!</v>
      </c>
      <c r="AJ144" s="45">
        <v>0</v>
      </c>
    </row>
    <row r="145" spans="1:36" ht="13.5" hidden="1" outlineLevel="1" thickBot="1">
      <c r="A145" s="29" t="s">
        <v>108</v>
      </c>
      <c r="B145" s="30" t="s">
        <v>177</v>
      </c>
      <c r="C145" s="35"/>
      <c r="D145" s="187"/>
      <c r="E145" s="73">
        <f>E153</f>
        <v>7250.32</v>
      </c>
      <c r="F145" s="106"/>
      <c r="G145" s="187"/>
      <c r="H145" s="73"/>
      <c r="I145" s="187"/>
      <c r="J145" s="73">
        <f>J153</f>
        <v>0</v>
      </c>
      <c r="K145" s="106"/>
      <c r="L145" s="187"/>
      <c r="M145" s="73">
        <f>M153</f>
        <v>9495.4</v>
      </c>
      <c r="N145" s="106"/>
      <c r="O145" s="187"/>
      <c r="P145" s="73">
        <f>P153</f>
        <v>0</v>
      </c>
      <c r="Q145" s="106"/>
      <c r="R145" s="187"/>
      <c r="S145" s="73">
        <f>S153</f>
        <v>0</v>
      </c>
      <c r="T145" s="106"/>
      <c r="U145" s="187"/>
      <c r="V145" s="73"/>
      <c r="W145" s="106"/>
      <c r="X145" s="187"/>
      <c r="Y145" s="73">
        <f>Y153</f>
        <v>0</v>
      </c>
      <c r="Z145" s="106"/>
      <c r="AA145" s="187"/>
      <c r="AB145" s="73">
        <f>AB153</f>
        <v>0</v>
      </c>
      <c r="AC145" s="106"/>
      <c r="AD145" s="150">
        <f>COUNT(D145,G145,I145,L145,O145,R145,U145,X145,AA145,#REF!,#REF!)</f>
        <v>0</v>
      </c>
      <c r="AE145" s="113" t="e">
        <f>MIN(J145,M145,#REF!,P145,S145,V145,AB145,#REF!,Y145,#REF!)</f>
        <v>#REF!</v>
      </c>
      <c r="AF145" s="113" t="e">
        <f>AVERAGE(J145,M145,#REF!,P145,Y145,S145,V145,AB145,#REF!,#REF!)</f>
        <v>#REF!</v>
      </c>
      <c r="AG145" s="113" t="e">
        <f>MAX(J145,M145,#REF!,P145,S145,Y145,V145,AB145,#REF!,#REF!)</f>
        <v>#REF!</v>
      </c>
      <c r="AH145" s="158">
        <f>AH153</f>
        <v>8850</v>
      </c>
      <c r="AI145" s="113" t="e">
        <f t="shared" si="53"/>
        <v>#REF!</v>
      </c>
      <c r="AJ145" s="157">
        <v>0</v>
      </c>
    </row>
    <row r="146" spans="1:36" collapsed="1">
      <c r="A146" s="8" t="s">
        <v>88</v>
      </c>
      <c r="B146" s="4" t="s">
        <v>51</v>
      </c>
      <c r="C146" s="1" t="s">
        <v>35</v>
      </c>
      <c r="D146" s="85">
        <v>6630</v>
      </c>
      <c r="E146" s="63">
        <f t="shared" ref="E146:E153" si="87">D146-(D146*E$1/100)</f>
        <v>6417.84</v>
      </c>
      <c r="F146" s="86">
        <f t="shared" ref="F146:F153" si="88">E146-$AH146</f>
        <v>167.84000000000015</v>
      </c>
      <c r="G146" s="85">
        <v>6980</v>
      </c>
      <c r="H146" s="101">
        <f t="shared" ref="H146:H153" si="89">G146-$AH146</f>
        <v>730</v>
      </c>
      <c r="I146" s="85"/>
      <c r="J146" s="63"/>
      <c r="K146" s="86">
        <f t="shared" ref="K146:K153" si="90">J146-$AH146</f>
        <v>-6250</v>
      </c>
      <c r="L146" s="85">
        <v>7400</v>
      </c>
      <c r="M146" s="63">
        <f t="shared" ref="M146:M153" si="91">L146-(L146*M$1/100)</f>
        <v>7289</v>
      </c>
      <c r="N146" s="86">
        <f t="shared" ref="N146:N153" si="92">M146-$AH146</f>
        <v>1039</v>
      </c>
      <c r="O146" s="85">
        <v>7100</v>
      </c>
      <c r="P146" s="63"/>
      <c r="Q146" s="86">
        <f t="shared" ref="Q146:Q153" si="93">P146-$AH146</f>
        <v>-6250</v>
      </c>
      <c r="R146" s="85">
        <v>7260</v>
      </c>
      <c r="S146" s="63">
        <f t="shared" ref="S146:S151" si="94">R146-(R146*S$1/100)</f>
        <v>7187.4</v>
      </c>
      <c r="T146" s="86">
        <f t="shared" ref="T146:T153" si="95">S146-$AH146</f>
        <v>937.39999999999964</v>
      </c>
      <c r="U146" s="85">
        <v>7519</v>
      </c>
      <c r="V146" s="63"/>
      <c r="W146" s="86">
        <f t="shared" ref="W146:W153" si="96">V146-$AH146</f>
        <v>-6250</v>
      </c>
      <c r="X146" s="85">
        <v>7175</v>
      </c>
      <c r="Y146" s="63">
        <f t="shared" ref="Y146:Y152" si="97">X146-(X146*Y$1/100)</f>
        <v>7067.375</v>
      </c>
      <c r="Z146" s="86">
        <f t="shared" ref="Z146:Z153" si="98">Y146-$AH146</f>
        <v>817.375</v>
      </c>
      <c r="AA146" s="85">
        <v>7059</v>
      </c>
      <c r="AB146" s="63">
        <f>AA146-(AA146*AB$1/100)</f>
        <v>6974.2920000000004</v>
      </c>
      <c r="AC146" s="86">
        <f t="shared" ref="AC146:AC153" si="99">AB146-$AH146</f>
        <v>724.29200000000037</v>
      </c>
      <c r="AD146" s="147">
        <f>COUNT(D146,G146,I146,L146,O146,R146,U146,X146,AA146,#REF!,#REF!)</f>
        <v>8</v>
      </c>
      <c r="AE146" s="109" t="e">
        <f>MIN(J146,M146,#REF!,P146,S146,V146,AB146,#REF!,Y146,#REF!)</f>
        <v>#REF!</v>
      </c>
      <c r="AF146" s="109" t="e">
        <f>AVERAGE(J146,M146,#REF!,P146,Y146,S146,V146,AB146,#REF!,#REF!)</f>
        <v>#REF!</v>
      </c>
      <c r="AG146" s="109" t="e">
        <f>MAX(J146,M146,#REF!,P146,S146,Y146,V146,AB146,#REF!,#REF!)</f>
        <v>#REF!</v>
      </c>
      <c r="AH146" s="193">
        <v>6250</v>
      </c>
      <c r="AI146" s="133" t="e">
        <f t="shared" si="53"/>
        <v>#REF!</v>
      </c>
      <c r="AJ146" s="191">
        <v>-600</v>
      </c>
    </row>
    <row r="147" spans="1:36">
      <c r="A147" s="8"/>
      <c r="B147" s="4" t="s">
        <v>52</v>
      </c>
      <c r="C147" s="1"/>
      <c r="D147" s="85">
        <v>6630</v>
      </c>
      <c r="E147" s="63">
        <f t="shared" si="87"/>
        <v>6417.84</v>
      </c>
      <c r="F147" s="86">
        <f t="shared" si="88"/>
        <v>167.84000000000015</v>
      </c>
      <c r="G147" s="85">
        <v>6980</v>
      </c>
      <c r="H147" s="101">
        <f t="shared" si="89"/>
        <v>730</v>
      </c>
      <c r="I147" s="85"/>
      <c r="J147" s="63"/>
      <c r="K147" s="86">
        <f t="shared" si="90"/>
        <v>-6250</v>
      </c>
      <c r="L147" s="85">
        <v>7400</v>
      </c>
      <c r="M147" s="63">
        <f t="shared" si="91"/>
        <v>7289</v>
      </c>
      <c r="N147" s="86">
        <f t="shared" si="92"/>
        <v>1039</v>
      </c>
      <c r="O147" s="85">
        <v>7100</v>
      </c>
      <c r="P147" s="63"/>
      <c r="Q147" s="86">
        <f t="shared" si="93"/>
        <v>-6250</v>
      </c>
      <c r="R147" s="85">
        <v>7260</v>
      </c>
      <c r="S147" s="63">
        <f t="shared" si="94"/>
        <v>7187.4</v>
      </c>
      <c r="T147" s="86">
        <f t="shared" si="95"/>
        <v>937.39999999999964</v>
      </c>
      <c r="U147" s="85">
        <v>7519</v>
      </c>
      <c r="V147" s="63"/>
      <c r="W147" s="86">
        <f t="shared" si="96"/>
        <v>-6250</v>
      </c>
      <c r="X147" s="85">
        <v>7175</v>
      </c>
      <c r="Y147" s="63">
        <f t="shared" si="97"/>
        <v>7067.375</v>
      </c>
      <c r="Z147" s="86">
        <f t="shared" si="98"/>
        <v>817.375</v>
      </c>
      <c r="AA147" s="85">
        <v>7059</v>
      </c>
      <c r="AB147" s="63">
        <f>AA147-(AA147*AB$1/100)</f>
        <v>6974.2920000000004</v>
      </c>
      <c r="AC147" s="86">
        <f t="shared" si="99"/>
        <v>724.29200000000037</v>
      </c>
      <c r="AD147" s="147">
        <f>COUNT(D147,G147,I147,L147,O147,R147,U147,X147,AA147,#REF!,#REF!)</f>
        <v>8</v>
      </c>
      <c r="AE147" s="109" t="e">
        <f>MIN(J147,M147,#REF!,P147,S147,V147,AB147,#REF!,Y147,#REF!)</f>
        <v>#REF!</v>
      </c>
      <c r="AF147" s="109" t="e">
        <f>AVERAGE(J147,M147,#REF!,P147,Y147,S147,V147,AB147,#REF!,#REF!)</f>
        <v>#REF!</v>
      </c>
      <c r="AG147" s="109" t="e">
        <f>MAX(J147,M147,#REF!,P147,S147,Y147,V147,AB147,#REF!,#REF!)</f>
        <v>#REF!</v>
      </c>
      <c r="AH147" s="193">
        <v>6250</v>
      </c>
      <c r="AI147" s="133" t="e">
        <f t="shared" si="53"/>
        <v>#REF!</v>
      </c>
      <c r="AJ147" s="191">
        <v>-600</v>
      </c>
    </row>
    <row r="148" spans="1:36">
      <c r="A148" s="8"/>
      <c r="B148" s="4" t="s">
        <v>197</v>
      </c>
      <c r="C148" s="1"/>
      <c r="D148" s="85">
        <v>6630</v>
      </c>
      <c r="E148" s="63">
        <f t="shared" si="87"/>
        <v>6417.84</v>
      </c>
      <c r="F148" s="86">
        <f t="shared" si="88"/>
        <v>167.84000000000015</v>
      </c>
      <c r="G148" s="85">
        <v>6980</v>
      </c>
      <c r="H148" s="86">
        <f t="shared" si="89"/>
        <v>730</v>
      </c>
      <c r="I148" s="85"/>
      <c r="J148" s="63"/>
      <c r="K148" s="86">
        <f t="shared" si="90"/>
        <v>-6250</v>
      </c>
      <c r="L148" s="85">
        <v>7400</v>
      </c>
      <c r="M148" s="63">
        <f t="shared" si="91"/>
        <v>7289</v>
      </c>
      <c r="N148" s="86">
        <f t="shared" si="92"/>
        <v>1039</v>
      </c>
      <c r="O148" s="85">
        <v>7100</v>
      </c>
      <c r="P148" s="63">
        <f>O148-(O148*P$1/100)</f>
        <v>7071.6</v>
      </c>
      <c r="Q148" s="86">
        <f t="shared" si="93"/>
        <v>821.60000000000036</v>
      </c>
      <c r="R148" s="85">
        <v>7440</v>
      </c>
      <c r="S148" s="63">
        <f t="shared" si="94"/>
        <v>7365.6</v>
      </c>
      <c r="T148" s="86">
        <f t="shared" si="95"/>
        <v>1115.6000000000004</v>
      </c>
      <c r="U148" s="85">
        <v>7519</v>
      </c>
      <c r="V148" s="63"/>
      <c r="W148" s="86">
        <f t="shared" si="96"/>
        <v>-6250</v>
      </c>
      <c r="X148" s="85">
        <v>7175</v>
      </c>
      <c r="Y148" s="63">
        <f t="shared" si="97"/>
        <v>7067.375</v>
      </c>
      <c r="Z148" s="86">
        <f t="shared" si="98"/>
        <v>817.375</v>
      </c>
      <c r="AA148" s="85">
        <v>7059</v>
      </c>
      <c r="AB148" s="63">
        <f>AA148-(AA148*AB$1/100)</f>
        <v>6974.2920000000004</v>
      </c>
      <c r="AC148" s="86">
        <f t="shared" si="99"/>
        <v>724.29200000000037</v>
      </c>
      <c r="AD148" s="147">
        <f>COUNT(D148,G148,I148,L148,O148,R148,U148,X148,AA148,#REF!,#REF!)</f>
        <v>8</v>
      </c>
      <c r="AE148" s="109" t="e">
        <f>MIN(J148,M148,#REF!,P148,S148,V148,AB148,#REF!,Y148,#REF!)</f>
        <v>#REF!</v>
      </c>
      <c r="AF148" s="109" t="e">
        <f>AVERAGE(J148,M148,#REF!,P148,Y148,S148,V148,AB148,#REF!,#REF!)</f>
        <v>#REF!</v>
      </c>
      <c r="AG148" s="109" t="e">
        <f>MAX(J148,M148,#REF!,P148,S148,Y148,V148,AB148,#REF!,#REF!)</f>
        <v>#REF!</v>
      </c>
      <c r="AH148" s="193">
        <v>6250</v>
      </c>
      <c r="AI148" s="133" t="e">
        <f t="shared" si="53"/>
        <v>#REF!</v>
      </c>
      <c r="AJ148" s="191">
        <v>-600</v>
      </c>
    </row>
    <row r="149" spans="1:36">
      <c r="A149" s="8"/>
      <c r="B149" s="4" t="s">
        <v>53</v>
      </c>
      <c r="C149" s="1"/>
      <c r="D149" s="85">
        <v>6630</v>
      </c>
      <c r="E149" s="63">
        <f t="shared" si="87"/>
        <v>6417.84</v>
      </c>
      <c r="F149" s="86">
        <f t="shared" si="88"/>
        <v>167.84000000000015</v>
      </c>
      <c r="G149" s="85">
        <v>6980</v>
      </c>
      <c r="H149" s="101">
        <f t="shared" si="89"/>
        <v>730</v>
      </c>
      <c r="I149" s="85"/>
      <c r="J149" s="63"/>
      <c r="K149" s="86">
        <f t="shared" si="90"/>
        <v>-6250</v>
      </c>
      <c r="L149" s="85">
        <v>7400</v>
      </c>
      <c r="M149" s="63">
        <f t="shared" si="91"/>
        <v>7289</v>
      </c>
      <c r="N149" s="86">
        <f t="shared" si="92"/>
        <v>1039</v>
      </c>
      <c r="O149" s="85"/>
      <c r="P149" s="63"/>
      <c r="Q149" s="86">
        <f t="shared" si="93"/>
        <v>-6250</v>
      </c>
      <c r="R149" s="85"/>
      <c r="S149" s="63">
        <f t="shared" si="94"/>
        <v>0</v>
      </c>
      <c r="T149" s="86">
        <f t="shared" si="95"/>
        <v>-6250</v>
      </c>
      <c r="U149" s="85">
        <v>7519</v>
      </c>
      <c r="V149" s="63"/>
      <c r="W149" s="86">
        <f t="shared" si="96"/>
        <v>-6250</v>
      </c>
      <c r="X149" s="85">
        <v>7175</v>
      </c>
      <c r="Y149" s="63">
        <f t="shared" si="97"/>
        <v>7067.375</v>
      </c>
      <c r="Z149" s="86">
        <f t="shared" si="98"/>
        <v>817.375</v>
      </c>
      <c r="AA149" s="85">
        <v>7059</v>
      </c>
      <c r="AB149" s="63"/>
      <c r="AC149" s="86">
        <f t="shared" si="99"/>
        <v>-6250</v>
      </c>
      <c r="AD149" s="147">
        <f>COUNT(D149,G149,I149,L149,O149,R149,U149,X149,AA149,#REF!,#REF!)</f>
        <v>6</v>
      </c>
      <c r="AE149" s="109" t="e">
        <f>MIN(J149,M149,#REF!,P149,S149,V149,AB149,#REF!,Y149,#REF!)</f>
        <v>#REF!</v>
      </c>
      <c r="AF149" s="109" t="e">
        <f>AVERAGE(J149,M149,#REF!,P149,Y149,S149,V149,AB149,#REF!,#REF!)</f>
        <v>#REF!</v>
      </c>
      <c r="AG149" s="109" t="e">
        <f>MAX(J149,M149,#REF!,P149,S149,Y149,V149,AB149,#REF!,#REF!)</f>
        <v>#REF!</v>
      </c>
      <c r="AH149" s="193">
        <v>6250</v>
      </c>
      <c r="AI149" s="138" t="e">
        <f t="shared" si="53"/>
        <v>#REF!</v>
      </c>
      <c r="AJ149" s="191">
        <v>-600</v>
      </c>
    </row>
    <row r="150" spans="1:36">
      <c r="A150" s="8"/>
      <c r="B150" s="4" t="s">
        <v>198</v>
      </c>
      <c r="C150" s="1"/>
      <c r="D150" s="85">
        <v>6630</v>
      </c>
      <c r="E150" s="63">
        <f t="shared" si="87"/>
        <v>6417.84</v>
      </c>
      <c r="F150" s="86">
        <f t="shared" si="88"/>
        <v>167.84000000000015</v>
      </c>
      <c r="G150" s="85">
        <v>6980</v>
      </c>
      <c r="H150" s="86">
        <f t="shared" si="89"/>
        <v>730</v>
      </c>
      <c r="I150" s="85"/>
      <c r="J150" s="63"/>
      <c r="K150" s="86">
        <f t="shared" si="90"/>
        <v>-6250</v>
      </c>
      <c r="L150" s="85">
        <v>7400</v>
      </c>
      <c r="M150" s="63">
        <f t="shared" si="91"/>
        <v>7289</v>
      </c>
      <c r="N150" s="86">
        <f t="shared" si="92"/>
        <v>1039</v>
      </c>
      <c r="O150" s="85">
        <v>7100</v>
      </c>
      <c r="P150" s="63"/>
      <c r="Q150" s="86">
        <f t="shared" si="93"/>
        <v>-6250</v>
      </c>
      <c r="R150" s="85">
        <v>7560</v>
      </c>
      <c r="S150" s="63">
        <f t="shared" si="94"/>
        <v>7484.4</v>
      </c>
      <c r="T150" s="86">
        <f t="shared" si="95"/>
        <v>1234.3999999999996</v>
      </c>
      <c r="U150" s="85">
        <v>7519</v>
      </c>
      <c r="V150" s="63"/>
      <c r="W150" s="86">
        <f t="shared" si="96"/>
        <v>-6250</v>
      </c>
      <c r="X150" s="85">
        <v>7175</v>
      </c>
      <c r="Y150" s="63">
        <f t="shared" si="97"/>
        <v>7067.375</v>
      </c>
      <c r="Z150" s="86">
        <f t="shared" si="98"/>
        <v>817.375</v>
      </c>
      <c r="AA150" s="85">
        <v>7059</v>
      </c>
      <c r="AB150" s="63">
        <f>AA150-(AA150*AB$1/100)</f>
        <v>6974.2920000000004</v>
      </c>
      <c r="AC150" s="86">
        <f t="shared" si="99"/>
        <v>724.29200000000037</v>
      </c>
      <c r="AD150" s="147">
        <f>COUNT(D150,G150,I150,L150,O150,R150,U150,X150,AA150,#REF!,#REF!)</f>
        <v>8</v>
      </c>
      <c r="AE150" s="109" t="e">
        <f>MIN(J150,M150,#REF!,P150,S150,V150,AB150,#REF!,Y150,#REF!)</f>
        <v>#REF!</v>
      </c>
      <c r="AF150" s="109" t="e">
        <f>AVERAGE(J150,M150,#REF!,P150,Y150,S150,V150,AB150,#REF!,#REF!)</f>
        <v>#REF!</v>
      </c>
      <c r="AG150" s="109" t="e">
        <f>MAX(J150,M150,#REF!,P150,S150,Y150,V150,AB150,#REF!,#REF!)</f>
        <v>#REF!</v>
      </c>
      <c r="AH150" s="193">
        <v>6250</v>
      </c>
      <c r="AI150" s="133" t="e">
        <f t="shared" si="53"/>
        <v>#REF!</v>
      </c>
      <c r="AJ150" s="191">
        <v>-600</v>
      </c>
    </row>
    <row r="151" spans="1:36">
      <c r="A151" s="8"/>
      <c r="B151" s="4" t="s">
        <v>199</v>
      </c>
      <c r="C151" s="1"/>
      <c r="D151" s="85">
        <v>6940</v>
      </c>
      <c r="E151" s="63">
        <f t="shared" si="87"/>
        <v>6717.92</v>
      </c>
      <c r="F151" s="86">
        <f t="shared" si="88"/>
        <v>-432.07999999999993</v>
      </c>
      <c r="G151" s="85">
        <v>6950</v>
      </c>
      <c r="H151" s="86">
        <f t="shared" si="89"/>
        <v>-200</v>
      </c>
      <c r="I151" s="85"/>
      <c r="J151" s="63"/>
      <c r="K151" s="86">
        <f t="shared" si="90"/>
        <v>-7150</v>
      </c>
      <c r="L151" s="85">
        <v>8060</v>
      </c>
      <c r="M151" s="63">
        <f t="shared" si="91"/>
        <v>7939.1</v>
      </c>
      <c r="N151" s="86">
        <f t="shared" si="92"/>
        <v>789.10000000000036</v>
      </c>
      <c r="O151" s="85"/>
      <c r="P151" s="63"/>
      <c r="Q151" s="86">
        <f t="shared" si="93"/>
        <v>-7150</v>
      </c>
      <c r="R151" s="85">
        <v>7710</v>
      </c>
      <c r="S151" s="63">
        <f t="shared" si="94"/>
        <v>7632.9</v>
      </c>
      <c r="T151" s="86">
        <f t="shared" si="95"/>
        <v>482.89999999999964</v>
      </c>
      <c r="U151" s="85"/>
      <c r="V151" s="63"/>
      <c r="W151" s="86">
        <f t="shared" si="96"/>
        <v>-7150</v>
      </c>
      <c r="X151" s="85">
        <v>7555</v>
      </c>
      <c r="Y151" s="63">
        <f t="shared" si="97"/>
        <v>7441.6750000000002</v>
      </c>
      <c r="Z151" s="86">
        <f t="shared" si="98"/>
        <v>291.67500000000018</v>
      </c>
      <c r="AA151" s="85"/>
      <c r="AB151" s="63"/>
      <c r="AC151" s="86">
        <f t="shared" si="99"/>
        <v>-7150</v>
      </c>
      <c r="AD151" s="147">
        <f>COUNT(D151,G151,I151,L151,O151,R151,U151,X151,AA151,#REF!,#REF!)</f>
        <v>5</v>
      </c>
      <c r="AE151" s="109" t="e">
        <f>MIN(J151,M151,#REF!,P151,S151,V151,AB151,#REF!,Y151,#REF!)</f>
        <v>#REF!</v>
      </c>
      <c r="AF151" s="109" t="e">
        <f>AVERAGE(J151,M151,#REF!,P151,Y151,S151,V151,AB151,#REF!,#REF!)</f>
        <v>#REF!</v>
      </c>
      <c r="AG151" s="109" t="e">
        <f>MAX(J151,M151,#REF!,P151,S151,Y151,V151,AB151,#REF!,#REF!)</f>
        <v>#REF!</v>
      </c>
      <c r="AH151" s="193">
        <v>7150</v>
      </c>
      <c r="AI151" s="133" t="e">
        <f t="shared" si="53"/>
        <v>#REF!</v>
      </c>
      <c r="AJ151" s="27">
        <v>20</v>
      </c>
    </row>
    <row r="152" spans="1:36">
      <c r="A152" s="8"/>
      <c r="B152" s="4" t="s">
        <v>200</v>
      </c>
      <c r="C152" s="1"/>
      <c r="D152" s="85">
        <v>7490</v>
      </c>
      <c r="E152" s="63">
        <f t="shared" si="87"/>
        <v>7250.32</v>
      </c>
      <c r="F152" s="86">
        <f t="shared" si="88"/>
        <v>100.31999999999971</v>
      </c>
      <c r="G152" s="85">
        <v>6950</v>
      </c>
      <c r="H152" s="86">
        <f t="shared" si="89"/>
        <v>-200</v>
      </c>
      <c r="I152" s="85"/>
      <c r="J152" s="63"/>
      <c r="K152" s="86">
        <f t="shared" si="90"/>
        <v>-7150</v>
      </c>
      <c r="L152" s="85">
        <v>8060</v>
      </c>
      <c r="M152" s="63">
        <f t="shared" si="91"/>
        <v>7939.1</v>
      </c>
      <c r="N152" s="86">
        <f t="shared" si="92"/>
        <v>789.10000000000036</v>
      </c>
      <c r="O152" s="85"/>
      <c r="P152" s="63"/>
      <c r="Q152" s="86">
        <f t="shared" si="93"/>
        <v>-7150</v>
      </c>
      <c r="R152" s="85"/>
      <c r="S152" s="63"/>
      <c r="T152" s="86">
        <f t="shared" si="95"/>
        <v>-7150</v>
      </c>
      <c r="U152" s="85">
        <v>8003</v>
      </c>
      <c r="V152" s="63"/>
      <c r="W152" s="86">
        <f t="shared" si="96"/>
        <v>-7150</v>
      </c>
      <c r="X152" s="85"/>
      <c r="Y152" s="63">
        <f t="shared" si="97"/>
        <v>0</v>
      </c>
      <c r="Z152" s="86">
        <f t="shared" si="98"/>
        <v>-7150</v>
      </c>
      <c r="AA152" s="85"/>
      <c r="AB152" s="63"/>
      <c r="AC152" s="86">
        <f t="shared" si="99"/>
        <v>-7150</v>
      </c>
      <c r="AD152" s="147">
        <f>COUNT(D152,G152,I152,L152,O152,R152,U152,X152,AA152,#REF!,#REF!)</f>
        <v>4</v>
      </c>
      <c r="AE152" s="109" t="e">
        <f>MIN(J152,M152,#REF!,P152,S152,V152,AB152,#REF!,Y152,#REF!)</f>
        <v>#REF!</v>
      </c>
      <c r="AF152" s="109" t="e">
        <f>AVERAGE(J152,M152,#REF!,P152,Y152,S152,V152,AB152,#REF!,#REF!)</f>
        <v>#REF!</v>
      </c>
      <c r="AG152" s="109" t="e">
        <f>MAX(J152,M152,#REF!,P152,S152,Y152,V152,AB152,#REF!,#REF!)</f>
        <v>#REF!</v>
      </c>
      <c r="AH152" s="193">
        <v>7150</v>
      </c>
      <c r="AI152" s="133" t="e">
        <f t="shared" si="53"/>
        <v>#REF!</v>
      </c>
      <c r="AJ152" s="191">
        <v>20</v>
      </c>
    </row>
    <row r="153" spans="1:36" ht="13.5" thickBot="1">
      <c r="A153" s="18"/>
      <c r="B153" s="12" t="s">
        <v>201</v>
      </c>
      <c r="C153" s="13"/>
      <c r="D153" s="93">
        <v>7490</v>
      </c>
      <c r="E153" s="66">
        <f t="shared" si="87"/>
        <v>7250.32</v>
      </c>
      <c r="F153" s="102">
        <f t="shared" si="88"/>
        <v>-1599.6800000000003</v>
      </c>
      <c r="G153" s="93">
        <v>10830</v>
      </c>
      <c r="H153" s="102">
        <f t="shared" si="89"/>
        <v>1980</v>
      </c>
      <c r="I153" s="93"/>
      <c r="J153" s="66"/>
      <c r="K153" s="102">
        <f t="shared" si="90"/>
        <v>-8850</v>
      </c>
      <c r="L153" s="93">
        <v>9640</v>
      </c>
      <c r="M153" s="66">
        <f t="shared" si="91"/>
        <v>9495.4</v>
      </c>
      <c r="N153" s="102">
        <f t="shared" si="92"/>
        <v>645.39999999999964</v>
      </c>
      <c r="O153" s="93"/>
      <c r="P153" s="66"/>
      <c r="Q153" s="102">
        <f t="shared" si="93"/>
        <v>-8850</v>
      </c>
      <c r="R153" s="93"/>
      <c r="S153" s="66"/>
      <c r="T153" s="102">
        <f t="shared" si="95"/>
        <v>-8850</v>
      </c>
      <c r="U153" s="93"/>
      <c r="V153" s="66"/>
      <c r="W153" s="102">
        <f t="shared" si="96"/>
        <v>-8850</v>
      </c>
      <c r="X153" s="93"/>
      <c r="Y153" s="66"/>
      <c r="Z153" s="102">
        <f t="shared" si="98"/>
        <v>-8850</v>
      </c>
      <c r="AA153" s="93"/>
      <c r="AB153" s="66"/>
      <c r="AC153" s="102">
        <f t="shared" si="99"/>
        <v>-8850</v>
      </c>
      <c r="AD153" s="151">
        <f>COUNT(D153,G153,I153,L153,O153,R153,U153,X153,AA153,#REF!,#REF!)</f>
        <v>3</v>
      </c>
      <c r="AE153" s="158" t="e">
        <f>MIN(J153,M153,#REF!,P153,S153,V153,AB153,#REF!,Y153,#REF!)</f>
        <v>#REF!</v>
      </c>
      <c r="AF153" s="158" t="e">
        <f>AVERAGE(J153,M153,#REF!,P153,Y153,S153,V153,AB153,#REF!,#REF!)</f>
        <v>#REF!</v>
      </c>
      <c r="AG153" s="158" t="e">
        <f>MAX(J153,M153,#REF!,P153,S153,Y153,V153,AB153,#REF!,#REF!)</f>
        <v>#REF!</v>
      </c>
      <c r="AH153" s="193">
        <v>8850</v>
      </c>
      <c r="AI153" s="134" t="e">
        <f t="shared" si="53"/>
        <v>#REF!</v>
      </c>
      <c r="AJ153" s="43">
        <v>0</v>
      </c>
    </row>
    <row r="154" spans="1:36" hidden="1" outlineLevel="1">
      <c r="A154" s="57" t="s">
        <v>109</v>
      </c>
      <c r="B154" s="46"/>
      <c r="C154" s="58"/>
      <c r="D154" s="91"/>
      <c r="E154" s="72">
        <f>SUMIF(E158:E172,"&gt;0")/COUNTIF(E158:E172,"&gt;0")</f>
        <v>6620.3133333333317</v>
      </c>
      <c r="F154" s="72"/>
      <c r="G154" s="91"/>
      <c r="H154" s="72"/>
      <c r="I154" s="91"/>
      <c r="J154" s="72"/>
      <c r="K154" s="72"/>
      <c r="L154" s="91"/>
      <c r="M154" s="72">
        <f>SUMIF(M158:M172,"&gt;0")/COUNTIF(M158:M172,"&gt;0")</f>
        <v>7353.8458333333328</v>
      </c>
      <c r="N154" s="72"/>
      <c r="O154" s="91"/>
      <c r="P154" s="72">
        <f>SUMIF(P158:P172,"&gt;0")/COUNTIF(P158:P172,"&gt;0")</f>
        <v>7071.6</v>
      </c>
      <c r="Q154" s="72"/>
      <c r="R154" s="91"/>
      <c r="S154" s="72">
        <f>SUMIF(S158:S172,"&gt;0")/COUNTIF(S158:S172,"&gt;0")</f>
        <v>7685.699999999998</v>
      </c>
      <c r="T154" s="72"/>
      <c r="U154" s="91"/>
      <c r="V154" s="72"/>
      <c r="W154" s="72"/>
      <c r="X154" s="91"/>
      <c r="Y154" s="72">
        <f>SUMIF(Y158:Y172,"&gt;0")/COUNTIF(Y158:Y172,"&gt;0")</f>
        <v>7240.197727272729</v>
      </c>
      <c r="Z154" s="72"/>
      <c r="AA154" s="91"/>
      <c r="AB154" s="72">
        <f>SUMIF(AB158:AB172,"&gt;0")/COUNTIF(AB158:AB172,"&gt;0")</f>
        <v>7126.2643636363637</v>
      </c>
      <c r="AC154" s="72"/>
      <c r="AD154" s="149">
        <f>COUNT(D154,G154,I154,L154,O154,R154,U154,X154,AA154,#REF!,#REF!)</f>
        <v>0</v>
      </c>
      <c r="AE154" s="47" t="e">
        <f>MIN(J154,M154,#REF!,P154,S154,V154,AB154,#REF!,Y154,#REF!)</f>
        <v>#REF!</v>
      </c>
      <c r="AF154" s="47" t="e">
        <f>AVERAGE(J154,M154,#REF!,P154,Y154,S154,V154,AB154,#REF!,#REF!)</f>
        <v>#REF!</v>
      </c>
      <c r="AG154" s="47" t="e">
        <f>MAX(J154,M154,#REF!,P154,S154,Y154,V154,AB154,#REF!,#REF!)</f>
        <v>#REF!</v>
      </c>
      <c r="AH154" s="165">
        <f>SUMIF(AH158:AH172,"&gt;0")/COUNTIF(AH158:AH172,"&gt;0")</f>
        <v>6772.2222222222226</v>
      </c>
      <c r="AI154" s="47" t="e">
        <f t="shared" si="53"/>
        <v>#REF!</v>
      </c>
      <c r="AJ154" s="45"/>
    </row>
    <row r="155" spans="1:36" hidden="1" outlineLevel="1">
      <c r="A155" s="57" t="s">
        <v>109</v>
      </c>
      <c r="B155" s="46" t="s">
        <v>179</v>
      </c>
      <c r="C155" s="58"/>
      <c r="D155" s="91"/>
      <c r="E155" s="72">
        <f>SUMIF(E159:E173,"&gt;0")/COUNTIF(E159:E173,"&gt;0")</f>
        <v>6594.7199999999984</v>
      </c>
      <c r="F155" s="72"/>
      <c r="G155" s="91"/>
      <c r="H155" s="72"/>
      <c r="I155" s="91"/>
      <c r="J155" s="72"/>
      <c r="K155" s="72"/>
      <c r="L155" s="91"/>
      <c r="M155" s="72">
        <f>SUMIF(M159:M173,"&gt;0")/COUNTIF(M159:M173,"&gt;0")</f>
        <v>7326.6090909090908</v>
      </c>
      <c r="N155" s="72"/>
      <c r="O155" s="91"/>
      <c r="P155" s="72">
        <f>SUMIF(P159:P173,"&gt;0")/COUNTIF(P159:P173,"&gt;0")</f>
        <v>7040.4750000000004</v>
      </c>
      <c r="Q155" s="72"/>
      <c r="R155" s="91"/>
      <c r="S155" s="72">
        <f>SUMIF(S159:S173,"&gt;0")/COUNTIF(S159:S173,"&gt;0")</f>
        <v>7698.5999999999995</v>
      </c>
      <c r="T155" s="72"/>
      <c r="U155" s="91"/>
      <c r="V155" s="72"/>
      <c r="W155" s="72"/>
      <c r="X155" s="91"/>
      <c r="Y155" s="72">
        <f>SUMIF(Y159:Y173,"&gt;0")/COUNTIF(Y159:Y173,"&gt;0")</f>
        <v>7215.1250000000018</v>
      </c>
      <c r="Z155" s="72"/>
      <c r="AA155" s="91"/>
      <c r="AB155" s="72">
        <f>SUMIF(AB159:AB173,"&gt;0")/COUNTIF(AB159:AB173,"&gt;0")</f>
        <v>7099.6692000000012</v>
      </c>
      <c r="AC155" s="72"/>
      <c r="AD155" s="149">
        <f>COUNT(D155,G155,I155,L155,O155,R155,U155,X155,AA155,#REF!,#REF!)</f>
        <v>0</v>
      </c>
      <c r="AE155" s="47" t="e">
        <f>MIN(J155,M155,#REF!,P155,S155,V155,AB155,#REF!,Y155,#REF!)</f>
        <v>#REF!</v>
      </c>
      <c r="AF155" s="47" t="e">
        <f>AVERAGE(J155,M155,#REF!,P155,Y155,S155,V155,AB155,#REF!,#REF!)</f>
        <v>#REF!</v>
      </c>
      <c r="AG155" s="47" t="e">
        <f>MAX(J155,M155,#REF!,P155,S155,Y155,V155,AB155,#REF!,#REF!)</f>
        <v>#REF!</v>
      </c>
      <c r="AH155" s="165">
        <f>AH158</f>
        <v>7350</v>
      </c>
      <c r="AI155" s="47" t="e">
        <f t="shared" si="53"/>
        <v>#REF!</v>
      </c>
      <c r="AJ155" s="45"/>
    </row>
    <row r="156" spans="1:36" hidden="1" outlineLevel="1">
      <c r="A156" s="57" t="s">
        <v>109</v>
      </c>
      <c r="B156" s="46" t="s">
        <v>181</v>
      </c>
      <c r="C156" s="58"/>
      <c r="D156" s="91"/>
      <c r="E156" s="72">
        <f>SUMIF(E168:E174,"&gt;0")/COUNTIF(E168:E174,"&gt;0")</f>
        <v>6519.48</v>
      </c>
      <c r="F156" s="72"/>
      <c r="G156" s="91"/>
      <c r="H156" s="72"/>
      <c r="I156" s="91"/>
      <c r="J156" s="72"/>
      <c r="K156" s="72"/>
      <c r="L156" s="91"/>
      <c r="M156" s="72">
        <f>SUMIF(M168:M174,"&gt;0")/COUNTIF(M168:M174,"&gt;0")</f>
        <v>7289</v>
      </c>
      <c r="N156" s="72"/>
      <c r="O156" s="91"/>
      <c r="P156" s="72">
        <f>SUMIF(P168:P174,"&gt;0")/COUNTIF(P168:P174,"&gt;0")</f>
        <v>6922.2</v>
      </c>
      <c r="Q156" s="72"/>
      <c r="R156" s="91"/>
      <c r="S156" s="72">
        <f>SUMIF(S168:S174,"&gt;0")/COUNTIF(S168:S174,"&gt;0")</f>
        <v>8355.6</v>
      </c>
      <c r="T156" s="72"/>
      <c r="U156" s="91"/>
      <c r="V156" s="72"/>
      <c r="W156" s="72"/>
      <c r="X156" s="91"/>
      <c r="Y156" s="72">
        <f>SUMIF(Y168:Y174,"&gt;0")/COUNTIF(Y168:Y174,"&gt;0")</f>
        <v>7096.9250000000002</v>
      </c>
      <c r="Z156" s="72"/>
      <c r="AA156" s="91"/>
      <c r="AB156" s="72">
        <f>SUMIF(AB168:AB174,"&gt;0")/COUNTIF(AB168:AB174,"&gt;0")</f>
        <v>7075.0680000000002</v>
      </c>
      <c r="AC156" s="72"/>
      <c r="AD156" s="149">
        <f>COUNT(D156,G156,I156,L156,O156,R156,U156,X156,AA156,#REF!,#REF!)</f>
        <v>0</v>
      </c>
      <c r="AE156" s="47" t="e">
        <f>MIN(J156,M156,#REF!,P156,S156,V156,AB156,#REF!,Y156,#REF!)</f>
        <v>#REF!</v>
      </c>
      <c r="AF156" s="47" t="e">
        <f>AVERAGE(J156,M156,#REF!,P156,Y156,S156,V156,AB156,#REF!,#REF!)</f>
        <v>#REF!</v>
      </c>
      <c r="AG156" s="47" t="e">
        <f>MAX(J156,M156,#REF!,P156,S156,Y156,V156,AB156,#REF!,#REF!)</f>
        <v>#REF!</v>
      </c>
      <c r="AH156" s="165">
        <f>SUMIF(AH159:AH169,"&gt;0")/COUNTIF(AH159:AH169,"&gt;0")</f>
        <v>6700</v>
      </c>
      <c r="AI156" s="47" t="e">
        <f t="shared" ref="AI156:AI167" si="100">AH156-AF156</f>
        <v>#REF!</v>
      </c>
      <c r="AJ156" s="45"/>
    </row>
    <row r="157" spans="1:36" ht="13.5" hidden="1" outlineLevel="1" thickBot="1">
      <c r="A157" s="29" t="s">
        <v>109</v>
      </c>
      <c r="B157" s="30" t="s">
        <v>180</v>
      </c>
      <c r="C157" s="35"/>
      <c r="D157" s="187"/>
      <c r="E157" s="73" t="e">
        <f>SUMIF(E170:E175,"&gt;0")/COUNTIF(E170:E175,"&gt;0")</f>
        <v>#DIV/0!</v>
      </c>
      <c r="F157" s="73"/>
      <c r="G157" s="187"/>
      <c r="H157" s="73"/>
      <c r="I157" s="187"/>
      <c r="J157" s="73"/>
      <c r="K157" s="73"/>
      <c r="L157" s="187"/>
      <c r="M157" s="73" t="e">
        <f>SUMIF(M170:M175,"&gt;0")/COUNTIF(M170:M175,"&gt;0")</f>
        <v>#DIV/0!</v>
      </c>
      <c r="N157" s="73"/>
      <c r="O157" s="187"/>
      <c r="P157" s="73"/>
      <c r="Q157" s="73"/>
      <c r="R157" s="187"/>
      <c r="S157" s="73">
        <f>SUMIF(S170:S175,"&gt;0")/COUNTIF(S170:S175,"&gt;0")</f>
        <v>9860.4</v>
      </c>
      <c r="T157" s="73"/>
      <c r="U157" s="187"/>
      <c r="V157" s="73"/>
      <c r="W157" s="73"/>
      <c r="X157" s="187"/>
      <c r="Y157" s="73" t="e">
        <f>SUMIF(Y170:Y175,"&gt;0")/COUNTIF(Y170:Y175,"&gt;0")</f>
        <v>#DIV/0!</v>
      </c>
      <c r="Z157" s="73"/>
      <c r="AA157" s="187"/>
      <c r="AB157" s="73" t="e">
        <f>SUMIF(AB170:AB175,"&gt;0")/COUNTIF(AB170:AB175,"&gt;0")</f>
        <v>#DIV/0!</v>
      </c>
      <c r="AC157" s="73"/>
      <c r="AD157" s="150">
        <f>COUNT(D157,G157,I157,L157,O157,R157,U157,X157,AA157,#REF!,#REF!)</f>
        <v>0</v>
      </c>
      <c r="AE157" s="113" t="e">
        <f>MIN(J157,M157,#REF!,P157,S157,V157,AB157,#REF!,Y157,#REF!)</f>
        <v>#REF!</v>
      </c>
      <c r="AF157" s="113" t="e">
        <f>AVERAGE(J157,M157,#REF!,P157,Y157,S157,V157,AB157,#REF!,#REF!)</f>
        <v>#REF!</v>
      </c>
      <c r="AG157" s="113" t="e">
        <f>MAX(J157,M157,#REF!,P157,S157,Y157,V157,AB157,#REF!,#REF!)</f>
        <v>#REF!</v>
      </c>
      <c r="AH157" s="158" t="e">
        <f>SUMIF(AH170:AH172,"&gt;0")/COUNTIF(AH170:AH172,"&gt;0")</f>
        <v>#DIV/0!</v>
      </c>
      <c r="AI157" s="113" t="e">
        <f t="shared" si="100"/>
        <v>#DIV/0!</v>
      </c>
      <c r="AJ157" s="157"/>
    </row>
    <row r="158" spans="1:36" collapsed="1">
      <c r="A158" s="8" t="s">
        <v>30</v>
      </c>
      <c r="B158" s="4" t="s">
        <v>186</v>
      </c>
      <c r="C158" s="1" t="s">
        <v>35</v>
      </c>
      <c r="D158" s="85">
        <v>7130</v>
      </c>
      <c r="E158" s="63">
        <f t="shared" ref="E158:E172" si="101">D158-(D158*E$1/100)</f>
        <v>6901.84</v>
      </c>
      <c r="F158" s="86">
        <f>E158-$AH158</f>
        <v>-448.15999999999985</v>
      </c>
      <c r="G158" s="85">
        <v>7370</v>
      </c>
      <c r="H158" s="101">
        <f t="shared" ref="H158:H172" si="102">G158-$AH158</f>
        <v>20</v>
      </c>
      <c r="I158" s="85"/>
      <c r="J158" s="63"/>
      <c r="K158" s="86">
        <f t="shared" ref="K158:K172" si="103">J158-$AH158</f>
        <v>-7350</v>
      </c>
      <c r="L158" s="85">
        <v>7770</v>
      </c>
      <c r="M158" s="63">
        <f t="shared" ref="M158:M171" si="104">L158-(L158*M$1/100)</f>
        <v>7653.45</v>
      </c>
      <c r="N158" s="86">
        <f>M158-$AH158</f>
        <v>303.44999999999982</v>
      </c>
      <c r="O158" s="85">
        <v>7350</v>
      </c>
      <c r="P158" s="63">
        <f t="shared" ref="P158:P166" si="105">O158-(O158*P$1/100)</f>
        <v>7320.6</v>
      </c>
      <c r="Q158" s="86">
        <f t="shared" ref="Q158:Q167" si="106">P158-$AH158</f>
        <v>-29.399999999999636</v>
      </c>
      <c r="R158" s="85">
        <v>7620</v>
      </c>
      <c r="S158" s="63">
        <f t="shared" ref="S158:S170" si="107">R158-(R158*S$1/100)</f>
        <v>7543.8</v>
      </c>
      <c r="T158" s="86">
        <f t="shared" ref="T158:T172" si="108">S158-$AH158</f>
        <v>193.80000000000018</v>
      </c>
      <c r="U158" s="85">
        <v>7591</v>
      </c>
      <c r="V158" s="63"/>
      <c r="W158" s="86">
        <f t="shared" ref="W158:W172" si="109">V158-$AH158</f>
        <v>-7350</v>
      </c>
      <c r="X158" s="85">
        <v>7605</v>
      </c>
      <c r="Y158" s="63">
        <f t="shared" ref="Y158:Y168" si="110">X158-(X158*Y$1/100)</f>
        <v>7490.9250000000002</v>
      </c>
      <c r="Z158" s="86">
        <f t="shared" ref="Z158:Z172" si="111">Y158-$AH158</f>
        <v>140.92500000000018</v>
      </c>
      <c r="AA158" s="85">
        <v>7482</v>
      </c>
      <c r="AB158" s="63">
        <f t="shared" ref="AB158:AB169" si="112">AA158-(AA158*AB$1/100)</f>
        <v>7392.2160000000003</v>
      </c>
      <c r="AC158" s="86">
        <f t="shared" ref="AC158:AC168" si="113">AB158-$AH158</f>
        <v>42.216000000000349</v>
      </c>
      <c r="AD158" s="147">
        <f>COUNT(D158,G158,I158,L158,O158,R158,U158,X158,AA158,#REF!,#REF!)</f>
        <v>8</v>
      </c>
      <c r="AE158" s="109" t="e">
        <f>MIN(J158,M158,#REF!,P158,S158,V158,AB158,#REF!,Y158,#REF!)</f>
        <v>#REF!</v>
      </c>
      <c r="AF158" s="109" t="e">
        <f>AVERAGE(J158,M158,#REF!,P158,Y158,S158,V158,AB158,#REF!,#REF!)</f>
        <v>#REF!</v>
      </c>
      <c r="AG158" s="109" t="e">
        <f>MAX(J158,M158,#REF!,P158,S158,Y158,V158,AB158,#REF!,#REF!)</f>
        <v>#REF!</v>
      </c>
      <c r="AH158" s="199">
        <v>7350</v>
      </c>
      <c r="AI158" s="138" t="e">
        <f t="shared" si="100"/>
        <v>#REF!</v>
      </c>
      <c r="AJ158" s="27">
        <v>-50</v>
      </c>
    </row>
    <row r="159" spans="1:36">
      <c r="A159" s="8"/>
      <c r="B159" s="4" t="s">
        <v>178</v>
      </c>
      <c r="C159" s="1" t="s">
        <v>125</v>
      </c>
      <c r="D159" s="85">
        <v>6930</v>
      </c>
      <c r="E159" s="63">
        <f t="shared" si="101"/>
        <v>6708.24</v>
      </c>
      <c r="F159" s="86">
        <f>E159-$AH159</f>
        <v>-141.76000000000022</v>
      </c>
      <c r="G159" s="85">
        <v>7180</v>
      </c>
      <c r="H159" s="101">
        <f t="shared" si="102"/>
        <v>330</v>
      </c>
      <c r="I159" s="85"/>
      <c r="J159" s="63"/>
      <c r="K159" s="86">
        <f t="shared" si="103"/>
        <v>-6850</v>
      </c>
      <c r="L159" s="85">
        <v>7470</v>
      </c>
      <c r="M159" s="63">
        <f t="shared" si="104"/>
        <v>7357.95</v>
      </c>
      <c r="N159" s="86">
        <f>M159-$AH159</f>
        <v>507.94999999999982</v>
      </c>
      <c r="O159" s="85">
        <v>7100</v>
      </c>
      <c r="P159" s="63">
        <f t="shared" si="105"/>
        <v>7071.6</v>
      </c>
      <c r="Q159" s="86">
        <f t="shared" si="106"/>
        <v>221.60000000000036</v>
      </c>
      <c r="R159" s="85">
        <v>7490</v>
      </c>
      <c r="S159" s="63">
        <f t="shared" si="107"/>
        <v>7415.1</v>
      </c>
      <c r="T159" s="86">
        <f t="shared" si="108"/>
        <v>565.10000000000036</v>
      </c>
      <c r="U159" s="85">
        <v>7521</v>
      </c>
      <c r="V159" s="63"/>
      <c r="W159" s="86">
        <f t="shared" si="109"/>
        <v>-6850</v>
      </c>
      <c r="X159" s="85">
        <v>7405</v>
      </c>
      <c r="Y159" s="63">
        <f t="shared" si="110"/>
        <v>7293.9250000000002</v>
      </c>
      <c r="Z159" s="86">
        <f t="shared" si="111"/>
        <v>443.92500000000018</v>
      </c>
      <c r="AA159" s="85">
        <v>7272</v>
      </c>
      <c r="AB159" s="63">
        <f t="shared" si="112"/>
        <v>7184.7359999999999</v>
      </c>
      <c r="AC159" s="86">
        <f t="shared" si="113"/>
        <v>334.73599999999988</v>
      </c>
      <c r="AD159" s="147">
        <f>COUNT(D159,G159,I159,L159,O159,R159,U159,X159,AA159,#REF!,#REF!)</f>
        <v>8</v>
      </c>
      <c r="AE159" s="109" t="e">
        <f>MIN(J159,M159,#REF!,P159,S159,V159,AB159,#REF!,Y159,#REF!)</f>
        <v>#REF!</v>
      </c>
      <c r="AF159" s="109" t="e">
        <f>AVERAGE(J159,M159,#REF!,P159,Y159,S159,V159,AB159,#REF!,#REF!)</f>
        <v>#REF!</v>
      </c>
      <c r="AG159" s="109" t="e">
        <f>MAX(J159,M159,#REF!,P159,S159,Y159,V159,AB159,#REF!,#REF!)</f>
        <v>#REF!</v>
      </c>
      <c r="AH159" s="199">
        <v>6850</v>
      </c>
      <c r="AI159" s="133" t="e">
        <f t="shared" si="100"/>
        <v>#REF!</v>
      </c>
      <c r="AJ159" s="27">
        <v>-250</v>
      </c>
    </row>
    <row r="160" spans="1:36">
      <c r="A160" s="7"/>
      <c r="B160" s="4" t="s">
        <v>191</v>
      </c>
      <c r="C160" s="1"/>
      <c r="D160" s="85">
        <v>6930</v>
      </c>
      <c r="E160" s="63">
        <f t="shared" si="101"/>
        <v>6708.24</v>
      </c>
      <c r="F160" s="86"/>
      <c r="G160" s="85">
        <v>7180</v>
      </c>
      <c r="H160" s="101">
        <f t="shared" si="102"/>
        <v>7180</v>
      </c>
      <c r="I160" s="85"/>
      <c r="J160" s="63"/>
      <c r="K160" s="86">
        <f t="shared" si="103"/>
        <v>0</v>
      </c>
      <c r="L160" s="85">
        <v>7470</v>
      </c>
      <c r="M160" s="63">
        <f t="shared" si="104"/>
        <v>7357.95</v>
      </c>
      <c r="N160" s="86"/>
      <c r="O160" s="85">
        <v>7100</v>
      </c>
      <c r="P160" s="63"/>
      <c r="Q160" s="86">
        <f t="shared" si="106"/>
        <v>0</v>
      </c>
      <c r="R160" s="85">
        <v>7490</v>
      </c>
      <c r="S160" s="63">
        <f t="shared" si="107"/>
        <v>7415.1</v>
      </c>
      <c r="T160" s="86">
        <f t="shared" si="108"/>
        <v>7415.1</v>
      </c>
      <c r="U160" s="85">
        <v>7521</v>
      </c>
      <c r="V160" s="63"/>
      <c r="W160" s="86">
        <f t="shared" si="109"/>
        <v>0</v>
      </c>
      <c r="X160" s="85">
        <v>7405</v>
      </c>
      <c r="Y160" s="63">
        <f t="shared" si="110"/>
        <v>7293.9250000000002</v>
      </c>
      <c r="Z160" s="86">
        <f t="shared" si="111"/>
        <v>7293.9250000000002</v>
      </c>
      <c r="AA160" s="85">
        <v>7272</v>
      </c>
      <c r="AB160" s="63">
        <f t="shared" si="112"/>
        <v>7184.7359999999999</v>
      </c>
      <c r="AC160" s="86">
        <f t="shared" si="113"/>
        <v>7184.7359999999999</v>
      </c>
      <c r="AD160" s="147">
        <f>COUNT(D160,G160,I160,L160,O160,R160,U160,X160,AA160,#REF!,#REF!)</f>
        <v>8</v>
      </c>
      <c r="AE160" s="109" t="e">
        <f>MIN(J160,M160,#REF!,P160,S160,V160,AB160,#REF!,Y160,#REF!)</f>
        <v>#REF!</v>
      </c>
      <c r="AF160" s="109" t="e">
        <f>AVERAGE(J160,M160,#REF!,P160,Y160,S160,V160,AB160,#REF!,#REF!)</f>
        <v>#REF!</v>
      </c>
      <c r="AG160" s="109" t="e">
        <f>MAX(J160,M160,#REF!,P160,S160,Y160,V160,AB160,#REF!,#REF!)</f>
        <v>#REF!</v>
      </c>
      <c r="AH160" s="199"/>
      <c r="AI160" s="138" t="e">
        <f t="shared" si="100"/>
        <v>#REF!</v>
      </c>
      <c r="AJ160" s="27">
        <v>0</v>
      </c>
    </row>
    <row r="161" spans="1:36">
      <c r="A161" s="7"/>
      <c r="B161" s="4" t="s">
        <v>141</v>
      </c>
      <c r="C161" s="1"/>
      <c r="D161" s="85">
        <v>6930</v>
      </c>
      <c r="E161" s="63">
        <f t="shared" si="101"/>
        <v>6708.24</v>
      </c>
      <c r="F161" s="86">
        <f t="shared" ref="F161:F168" si="114">E161-$AH161</f>
        <v>-141.76000000000022</v>
      </c>
      <c r="G161" s="85">
        <v>7180</v>
      </c>
      <c r="H161" s="101">
        <f t="shared" si="102"/>
        <v>330</v>
      </c>
      <c r="I161" s="85"/>
      <c r="J161" s="63"/>
      <c r="K161" s="86">
        <f t="shared" si="103"/>
        <v>-6850</v>
      </c>
      <c r="L161" s="85">
        <v>7470</v>
      </c>
      <c r="M161" s="63">
        <f t="shared" si="104"/>
        <v>7357.95</v>
      </c>
      <c r="N161" s="86">
        <f t="shared" ref="N161:N168" si="115">M161-$AH161</f>
        <v>507.94999999999982</v>
      </c>
      <c r="O161" s="85">
        <v>7100</v>
      </c>
      <c r="P161" s="63">
        <f t="shared" si="105"/>
        <v>7071.6</v>
      </c>
      <c r="Q161" s="86">
        <f t="shared" si="106"/>
        <v>221.60000000000036</v>
      </c>
      <c r="R161" s="85">
        <v>7490</v>
      </c>
      <c r="S161" s="63">
        <f t="shared" si="107"/>
        <v>7415.1</v>
      </c>
      <c r="T161" s="86">
        <f t="shared" si="108"/>
        <v>565.10000000000036</v>
      </c>
      <c r="U161" s="85">
        <v>7521</v>
      </c>
      <c r="V161" s="63"/>
      <c r="W161" s="86">
        <f t="shared" si="109"/>
        <v>-6850</v>
      </c>
      <c r="X161" s="85">
        <v>7405</v>
      </c>
      <c r="Y161" s="63">
        <f t="shared" si="110"/>
        <v>7293.9250000000002</v>
      </c>
      <c r="Z161" s="86">
        <f t="shared" si="111"/>
        <v>443.92500000000018</v>
      </c>
      <c r="AA161" s="85">
        <v>7272</v>
      </c>
      <c r="AB161" s="63">
        <f t="shared" si="112"/>
        <v>7184.7359999999999</v>
      </c>
      <c r="AC161" s="86">
        <f t="shared" si="113"/>
        <v>334.73599999999988</v>
      </c>
      <c r="AD161" s="147">
        <f>COUNT(D161,G161,I161,L161,O161,R161,U161,X161,AA161,#REF!,#REF!)</f>
        <v>8</v>
      </c>
      <c r="AE161" s="109" t="e">
        <f>MIN(J161,M161,#REF!,P161,S161,V161,AB161,#REF!,Y161,#REF!)</f>
        <v>#REF!</v>
      </c>
      <c r="AF161" s="109" t="e">
        <f>AVERAGE(J161,M161,#REF!,P161,Y161,S161,V161,AB161,#REF!,#REF!)</f>
        <v>#REF!</v>
      </c>
      <c r="AG161" s="109" t="e">
        <f>MAX(J161,M161,#REF!,P161,S161,Y161,V161,AB161,#REF!,#REF!)</f>
        <v>#REF!</v>
      </c>
      <c r="AH161" s="199">
        <v>6850</v>
      </c>
      <c r="AI161" s="133" t="e">
        <f t="shared" si="100"/>
        <v>#REF!</v>
      </c>
      <c r="AJ161" s="27">
        <v>-250</v>
      </c>
    </row>
    <row r="162" spans="1:36">
      <c r="A162" s="7"/>
      <c r="B162" s="4" t="s">
        <v>142</v>
      </c>
      <c r="C162" s="1"/>
      <c r="D162" s="85">
        <v>6930</v>
      </c>
      <c r="E162" s="63">
        <f t="shared" si="101"/>
        <v>6708.24</v>
      </c>
      <c r="F162" s="86">
        <f t="shared" si="114"/>
        <v>-141.76000000000022</v>
      </c>
      <c r="G162" s="85">
        <v>7180</v>
      </c>
      <c r="H162" s="101">
        <f t="shared" si="102"/>
        <v>330</v>
      </c>
      <c r="I162" s="85"/>
      <c r="J162" s="63"/>
      <c r="K162" s="86">
        <f t="shared" si="103"/>
        <v>-6850</v>
      </c>
      <c r="L162" s="85">
        <v>7470</v>
      </c>
      <c r="M162" s="63">
        <f t="shared" si="104"/>
        <v>7357.95</v>
      </c>
      <c r="N162" s="86">
        <f t="shared" si="115"/>
        <v>507.94999999999982</v>
      </c>
      <c r="O162" s="85">
        <v>7100</v>
      </c>
      <c r="P162" s="63">
        <f t="shared" si="105"/>
        <v>7071.6</v>
      </c>
      <c r="Q162" s="86">
        <f t="shared" si="106"/>
        <v>221.60000000000036</v>
      </c>
      <c r="R162" s="85">
        <v>7490</v>
      </c>
      <c r="S162" s="63">
        <f t="shared" si="107"/>
        <v>7415.1</v>
      </c>
      <c r="T162" s="86">
        <f t="shared" si="108"/>
        <v>565.10000000000036</v>
      </c>
      <c r="U162" s="85">
        <v>7521</v>
      </c>
      <c r="V162" s="63"/>
      <c r="W162" s="86">
        <f t="shared" si="109"/>
        <v>-6850</v>
      </c>
      <c r="X162" s="85">
        <v>7405</v>
      </c>
      <c r="Y162" s="63">
        <f t="shared" si="110"/>
        <v>7293.9250000000002</v>
      </c>
      <c r="Z162" s="86">
        <f t="shared" si="111"/>
        <v>443.92500000000018</v>
      </c>
      <c r="AA162" s="85">
        <v>7272</v>
      </c>
      <c r="AB162" s="63">
        <f t="shared" si="112"/>
        <v>7184.7359999999999</v>
      </c>
      <c r="AC162" s="86">
        <f t="shared" si="113"/>
        <v>334.73599999999988</v>
      </c>
      <c r="AD162" s="147">
        <f>COUNT(D162,G162,I162,L162,O162,R162,U162,X162,AA162,#REF!,#REF!)</f>
        <v>8</v>
      </c>
      <c r="AE162" s="109" t="e">
        <f>MIN(J162,M162,#REF!,P162,S162,V162,AB162,#REF!,Y162,#REF!)</f>
        <v>#REF!</v>
      </c>
      <c r="AF162" s="109" t="e">
        <f>AVERAGE(J162,M162,#REF!,P162,Y162,S162,V162,AB162,#REF!,#REF!)</f>
        <v>#REF!</v>
      </c>
      <c r="AG162" s="109" t="e">
        <f>MAX(J162,M162,#REF!,P162,S162,Y162,V162,AB162,#REF!,#REF!)</f>
        <v>#REF!</v>
      </c>
      <c r="AH162" s="199">
        <v>6850</v>
      </c>
      <c r="AI162" s="138" t="e">
        <f t="shared" si="100"/>
        <v>#REF!</v>
      </c>
      <c r="AJ162" s="27">
        <v>-250</v>
      </c>
    </row>
    <row r="163" spans="1:36">
      <c r="A163" s="7"/>
      <c r="B163" s="4" t="s">
        <v>192</v>
      </c>
      <c r="C163" s="1"/>
      <c r="D163" s="85">
        <v>6930</v>
      </c>
      <c r="E163" s="63">
        <f t="shared" si="101"/>
        <v>6708.24</v>
      </c>
      <c r="F163" s="86">
        <f t="shared" si="114"/>
        <v>-141.76000000000022</v>
      </c>
      <c r="G163" s="85">
        <v>7180</v>
      </c>
      <c r="H163" s="101">
        <f t="shared" si="102"/>
        <v>330</v>
      </c>
      <c r="I163" s="85"/>
      <c r="J163" s="63"/>
      <c r="K163" s="86">
        <f t="shared" si="103"/>
        <v>-6850</v>
      </c>
      <c r="L163" s="85">
        <v>7470</v>
      </c>
      <c r="M163" s="63">
        <f t="shared" si="104"/>
        <v>7357.95</v>
      </c>
      <c r="N163" s="86">
        <f t="shared" si="115"/>
        <v>507.94999999999982</v>
      </c>
      <c r="O163" s="85">
        <v>7100</v>
      </c>
      <c r="P163" s="63">
        <f t="shared" si="105"/>
        <v>7071.6</v>
      </c>
      <c r="Q163" s="86">
        <f t="shared" si="106"/>
        <v>221.60000000000036</v>
      </c>
      <c r="R163" s="85">
        <v>7490</v>
      </c>
      <c r="S163" s="63">
        <f t="shared" si="107"/>
        <v>7415.1</v>
      </c>
      <c r="T163" s="86">
        <f t="shared" si="108"/>
        <v>565.10000000000036</v>
      </c>
      <c r="U163" s="85">
        <v>7521</v>
      </c>
      <c r="V163" s="63"/>
      <c r="W163" s="86">
        <f t="shared" si="109"/>
        <v>-6850</v>
      </c>
      <c r="X163" s="85">
        <v>7405</v>
      </c>
      <c r="Y163" s="63">
        <f t="shared" si="110"/>
        <v>7293.9250000000002</v>
      </c>
      <c r="Z163" s="86">
        <f t="shared" si="111"/>
        <v>443.92500000000018</v>
      </c>
      <c r="AA163" s="85">
        <v>7272</v>
      </c>
      <c r="AB163" s="63">
        <f t="shared" si="112"/>
        <v>7184.7359999999999</v>
      </c>
      <c r="AC163" s="86">
        <f t="shared" si="113"/>
        <v>334.73599999999988</v>
      </c>
      <c r="AD163" s="147">
        <f>COUNT(D163,G163,I163,L163,O163,R163,U163,X163,AA163,#REF!,#REF!)</f>
        <v>8</v>
      </c>
      <c r="AE163" s="109" t="e">
        <f>MIN(J163,M163,#REF!,P163,S163,V163,AB163,#REF!,Y163,#REF!)</f>
        <v>#REF!</v>
      </c>
      <c r="AF163" s="109" t="e">
        <f>AVERAGE(J163,M163,#REF!,P163,Y163,S163,V163,AB163,#REF!,#REF!)</f>
        <v>#REF!</v>
      </c>
      <c r="AG163" s="109" t="e">
        <f>MAX(J163,M163,#REF!,P163,S163,Y163,V163,AB163,#REF!,#REF!)</f>
        <v>#REF!</v>
      </c>
      <c r="AH163" s="197">
        <v>6850</v>
      </c>
      <c r="AI163" s="133" t="e">
        <f t="shared" si="100"/>
        <v>#REF!</v>
      </c>
      <c r="AJ163" s="191">
        <v>-250</v>
      </c>
    </row>
    <row r="164" spans="1:36">
      <c r="A164" s="7"/>
      <c r="B164" s="4" t="s">
        <v>128</v>
      </c>
      <c r="C164" s="1"/>
      <c r="D164" s="85">
        <v>6630</v>
      </c>
      <c r="E164" s="63">
        <f t="shared" si="101"/>
        <v>6417.84</v>
      </c>
      <c r="F164" s="86">
        <f t="shared" si="114"/>
        <v>-32.159999999999854</v>
      </c>
      <c r="G164" s="85">
        <v>6880</v>
      </c>
      <c r="H164" s="101">
        <f t="shared" si="102"/>
        <v>430</v>
      </c>
      <c r="I164" s="85"/>
      <c r="J164" s="63"/>
      <c r="K164" s="86">
        <f t="shared" si="103"/>
        <v>-6450</v>
      </c>
      <c r="L164" s="85">
        <v>7400</v>
      </c>
      <c r="M164" s="63">
        <f t="shared" si="104"/>
        <v>7289</v>
      </c>
      <c r="N164" s="86">
        <f t="shared" si="115"/>
        <v>839</v>
      </c>
      <c r="O164" s="85">
        <v>7050</v>
      </c>
      <c r="P164" s="63">
        <f t="shared" si="105"/>
        <v>7021.8</v>
      </c>
      <c r="Q164" s="86">
        <f t="shared" si="106"/>
        <v>571.80000000000018</v>
      </c>
      <c r="R164" s="85">
        <v>7560</v>
      </c>
      <c r="S164" s="63">
        <f t="shared" si="107"/>
        <v>7484.4</v>
      </c>
      <c r="T164" s="86">
        <f t="shared" si="108"/>
        <v>1034.3999999999996</v>
      </c>
      <c r="U164" s="85">
        <v>7521</v>
      </c>
      <c r="V164" s="63"/>
      <c r="W164" s="86">
        <f t="shared" si="109"/>
        <v>-6450</v>
      </c>
      <c r="X164" s="85">
        <v>7205</v>
      </c>
      <c r="Y164" s="63">
        <f t="shared" si="110"/>
        <v>7096.9250000000002</v>
      </c>
      <c r="Z164" s="86">
        <f t="shared" si="111"/>
        <v>646.92500000000018</v>
      </c>
      <c r="AA164" s="85">
        <v>7059</v>
      </c>
      <c r="AB164" s="63">
        <f t="shared" si="112"/>
        <v>6974.2920000000004</v>
      </c>
      <c r="AC164" s="86">
        <f t="shared" si="113"/>
        <v>524.29200000000037</v>
      </c>
      <c r="AD164" s="147">
        <f>COUNT(D164,G164,I164,L164,O164,R164,U164,X164,AA164,#REF!,#REF!)</f>
        <v>8</v>
      </c>
      <c r="AE164" s="109" t="e">
        <f>MIN(J164,M164,#REF!,P164,S164,V164,AB164,#REF!,Y164,#REF!)</f>
        <v>#REF!</v>
      </c>
      <c r="AF164" s="109" t="e">
        <f>AVERAGE(J164,M164,#REF!,P164,Y164,S164,V164,AB164,#REF!,#REF!)</f>
        <v>#REF!</v>
      </c>
      <c r="AG164" s="109" t="e">
        <f>MAX(J164,M164,#REF!,P164,S164,Y164,V164,AB164,#REF!,#REF!)</f>
        <v>#REF!</v>
      </c>
      <c r="AH164" s="197">
        <v>6450</v>
      </c>
      <c r="AI164" s="138" t="e">
        <f t="shared" si="100"/>
        <v>#REF!</v>
      </c>
      <c r="AJ164" s="191">
        <v>-370</v>
      </c>
    </row>
    <row r="165" spans="1:36">
      <c r="A165" s="7"/>
      <c r="B165" s="4" t="s">
        <v>129</v>
      </c>
      <c r="C165" s="1"/>
      <c r="D165" s="85">
        <v>6630</v>
      </c>
      <c r="E165" s="63">
        <f t="shared" si="101"/>
        <v>6417.84</v>
      </c>
      <c r="F165" s="86">
        <f t="shared" si="114"/>
        <v>-32.159999999999854</v>
      </c>
      <c r="G165" s="85">
        <v>6880</v>
      </c>
      <c r="H165" s="101">
        <f t="shared" si="102"/>
        <v>430</v>
      </c>
      <c r="I165" s="85"/>
      <c r="J165" s="63"/>
      <c r="K165" s="86">
        <f t="shared" si="103"/>
        <v>-6450</v>
      </c>
      <c r="L165" s="85">
        <v>7400</v>
      </c>
      <c r="M165" s="63">
        <f t="shared" si="104"/>
        <v>7289</v>
      </c>
      <c r="N165" s="86">
        <f t="shared" si="115"/>
        <v>839</v>
      </c>
      <c r="O165" s="85">
        <v>7050</v>
      </c>
      <c r="P165" s="63">
        <f t="shared" si="105"/>
        <v>7021.8</v>
      </c>
      <c r="Q165" s="86">
        <f t="shared" si="106"/>
        <v>571.80000000000018</v>
      </c>
      <c r="R165" s="85"/>
      <c r="S165" s="63">
        <f t="shared" si="107"/>
        <v>0</v>
      </c>
      <c r="T165" s="86">
        <f t="shared" si="108"/>
        <v>-6450</v>
      </c>
      <c r="U165" s="85">
        <v>7210</v>
      </c>
      <c r="V165" s="63"/>
      <c r="W165" s="86">
        <f t="shared" si="109"/>
        <v>-6450</v>
      </c>
      <c r="X165" s="85">
        <v>7205</v>
      </c>
      <c r="Y165" s="63">
        <f t="shared" si="110"/>
        <v>7096.9250000000002</v>
      </c>
      <c r="Z165" s="86">
        <f t="shared" si="111"/>
        <v>646.92500000000018</v>
      </c>
      <c r="AA165" s="85">
        <v>7059</v>
      </c>
      <c r="AB165" s="63">
        <f t="shared" si="112"/>
        <v>6974.2920000000004</v>
      </c>
      <c r="AC165" s="86">
        <f t="shared" si="113"/>
        <v>524.29200000000037</v>
      </c>
      <c r="AD165" s="147">
        <f>COUNT(D165,G165,I165,L165,O165,R165,U165,X165,AA165,#REF!,#REF!)</f>
        <v>7</v>
      </c>
      <c r="AE165" s="109" t="e">
        <f>MIN(J165,M165,#REF!,P165,S165,V165,AB165,#REF!,Y165,#REF!)</f>
        <v>#REF!</v>
      </c>
      <c r="AF165" s="109" t="e">
        <f>AVERAGE(J165,M165,#REF!,P165,Y165,S165,V165,AB165,#REF!,#REF!)</f>
        <v>#REF!</v>
      </c>
      <c r="AG165" s="109" t="e">
        <f>MAX(J165,M165,#REF!,P165,S165,Y165,V165,AB165,#REF!,#REF!)</f>
        <v>#REF!</v>
      </c>
      <c r="AH165" s="197">
        <v>6450</v>
      </c>
      <c r="AI165" s="133" t="e">
        <f t="shared" si="100"/>
        <v>#REF!</v>
      </c>
      <c r="AJ165" s="191">
        <v>-370</v>
      </c>
    </row>
    <row r="166" spans="1:36">
      <c r="A166" s="7"/>
      <c r="B166" s="4" t="s">
        <v>130</v>
      </c>
      <c r="C166" s="1"/>
      <c r="D166" s="85">
        <v>6930</v>
      </c>
      <c r="E166" s="63">
        <f t="shared" si="101"/>
        <v>6708.24</v>
      </c>
      <c r="F166" s="86">
        <f t="shared" si="114"/>
        <v>-141.76000000000022</v>
      </c>
      <c r="G166" s="85">
        <v>7180</v>
      </c>
      <c r="H166" s="101">
        <f t="shared" si="102"/>
        <v>330</v>
      </c>
      <c r="I166" s="85"/>
      <c r="J166" s="63"/>
      <c r="K166" s="86">
        <f t="shared" si="103"/>
        <v>-6850</v>
      </c>
      <c r="L166" s="85">
        <v>7470</v>
      </c>
      <c r="M166" s="63">
        <f t="shared" si="104"/>
        <v>7357.95</v>
      </c>
      <c r="N166" s="86">
        <f t="shared" si="115"/>
        <v>507.94999999999982</v>
      </c>
      <c r="O166" s="85">
        <v>7100</v>
      </c>
      <c r="P166" s="63">
        <f t="shared" si="105"/>
        <v>7071.6</v>
      </c>
      <c r="Q166" s="86">
        <f t="shared" si="106"/>
        <v>221.60000000000036</v>
      </c>
      <c r="R166" s="85">
        <v>7680</v>
      </c>
      <c r="S166" s="63">
        <f t="shared" si="107"/>
        <v>7603.2</v>
      </c>
      <c r="T166" s="86">
        <f t="shared" si="108"/>
        <v>753.19999999999982</v>
      </c>
      <c r="U166" s="85">
        <v>7521</v>
      </c>
      <c r="V166" s="63"/>
      <c r="W166" s="86">
        <f t="shared" si="109"/>
        <v>-6850</v>
      </c>
      <c r="X166" s="85">
        <v>7405</v>
      </c>
      <c r="Y166" s="63">
        <f t="shared" si="110"/>
        <v>7293.9250000000002</v>
      </c>
      <c r="Z166" s="86">
        <f t="shared" si="111"/>
        <v>443.92500000000018</v>
      </c>
      <c r="AA166" s="85">
        <v>7161</v>
      </c>
      <c r="AB166" s="63">
        <f t="shared" si="112"/>
        <v>7075.0680000000002</v>
      </c>
      <c r="AC166" s="86">
        <f t="shared" si="113"/>
        <v>225.06800000000021</v>
      </c>
      <c r="AD166" s="147">
        <f>COUNT(D166,G166,I166,L166,O166,R166,U166,X166,AA166,#REF!,#REF!)</f>
        <v>8</v>
      </c>
      <c r="AE166" s="109" t="e">
        <f>MIN(J166,M166,#REF!,P166,S166,V166,AB166,#REF!,Y166,#REF!)</f>
        <v>#REF!</v>
      </c>
      <c r="AF166" s="109" t="e">
        <f>AVERAGE(J166,M166,#REF!,P166,Y166,S166,V166,AB166,#REF!,#REF!)</f>
        <v>#REF!</v>
      </c>
      <c r="AG166" s="109" t="e">
        <f>MAX(J166,M166,#REF!,P166,S166,Y166,V166,AB166,#REF!,#REF!)</f>
        <v>#REF!</v>
      </c>
      <c r="AH166" s="197">
        <v>6850</v>
      </c>
      <c r="AI166" s="133" t="e">
        <f t="shared" si="100"/>
        <v>#REF!</v>
      </c>
      <c r="AJ166" s="191">
        <v>-250</v>
      </c>
    </row>
    <row r="167" spans="1:36">
      <c r="A167" s="7"/>
      <c r="B167" s="4" t="s">
        <v>143</v>
      </c>
      <c r="C167" s="1"/>
      <c r="D167" s="85">
        <v>6630</v>
      </c>
      <c r="E167" s="63">
        <f t="shared" si="101"/>
        <v>6417.84</v>
      </c>
      <c r="F167" s="86">
        <f t="shared" si="114"/>
        <v>-32.159999999999854</v>
      </c>
      <c r="G167" s="85">
        <v>6880</v>
      </c>
      <c r="H167" s="101">
        <f t="shared" si="102"/>
        <v>430</v>
      </c>
      <c r="I167" s="85"/>
      <c r="J167" s="63"/>
      <c r="K167" s="86">
        <f t="shared" si="103"/>
        <v>-6450</v>
      </c>
      <c r="L167" s="85">
        <v>7400</v>
      </c>
      <c r="M167" s="63">
        <f t="shared" si="104"/>
        <v>7289</v>
      </c>
      <c r="N167" s="86">
        <f t="shared" si="115"/>
        <v>839</v>
      </c>
      <c r="O167" s="85"/>
      <c r="P167" s="63"/>
      <c r="Q167" s="86">
        <f t="shared" si="106"/>
        <v>-6450</v>
      </c>
      <c r="R167" s="85">
        <v>7530</v>
      </c>
      <c r="S167" s="63">
        <f t="shared" si="107"/>
        <v>7454.7</v>
      </c>
      <c r="T167" s="86">
        <f t="shared" si="108"/>
        <v>1004.6999999999998</v>
      </c>
      <c r="U167" s="85">
        <v>7210</v>
      </c>
      <c r="V167" s="63"/>
      <c r="W167" s="86">
        <f t="shared" si="109"/>
        <v>-6450</v>
      </c>
      <c r="X167" s="85">
        <v>7205</v>
      </c>
      <c r="Y167" s="63">
        <f t="shared" si="110"/>
        <v>7096.9250000000002</v>
      </c>
      <c r="Z167" s="86">
        <f t="shared" si="111"/>
        <v>646.92500000000018</v>
      </c>
      <c r="AA167" s="85">
        <v>7059</v>
      </c>
      <c r="AB167" s="63">
        <f t="shared" si="112"/>
        <v>6974.2920000000004</v>
      </c>
      <c r="AC167" s="86">
        <f t="shared" si="113"/>
        <v>524.29200000000037</v>
      </c>
      <c r="AD167" s="147">
        <f>COUNT(D167,G167,I167,L167,O167,R167,U167,X167,AA167,#REF!,#REF!)</f>
        <v>7</v>
      </c>
      <c r="AE167" s="109" t="e">
        <f>MIN(J167,M167,#REF!,P167,S167,V167,AB167,#REF!,Y167,#REF!)</f>
        <v>#REF!</v>
      </c>
      <c r="AF167" s="109" t="e">
        <f>AVERAGE(J167,M167,#REF!,P167,Y167,S167,V167,AB167,#REF!,#REF!)</f>
        <v>#REF!</v>
      </c>
      <c r="AG167" s="109" t="e">
        <f>MAX(J167,M167,#REF!,P167,S167,Y167,V167,AB167,#REF!,#REF!)</f>
        <v>#REF!</v>
      </c>
      <c r="AH167" s="197">
        <v>6450</v>
      </c>
      <c r="AI167" s="138" t="e">
        <f t="shared" si="100"/>
        <v>#REF!</v>
      </c>
      <c r="AJ167" s="191">
        <v>-370</v>
      </c>
    </row>
    <row r="168" spans="1:36">
      <c r="A168" s="8"/>
      <c r="B168" s="4" t="s">
        <v>144</v>
      </c>
      <c r="C168" s="1"/>
      <c r="D168" s="85">
        <v>6840</v>
      </c>
      <c r="E168" s="63">
        <f t="shared" si="101"/>
        <v>6621.12</v>
      </c>
      <c r="F168" s="86">
        <f t="shared" si="114"/>
        <v>6621.12</v>
      </c>
      <c r="G168" s="85">
        <v>6880</v>
      </c>
      <c r="H168" s="101">
        <f t="shared" si="102"/>
        <v>6880</v>
      </c>
      <c r="I168" s="85"/>
      <c r="J168" s="63"/>
      <c r="K168" s="86">
        <f t="shared" si="103"/>
        <v>0</v>
      </c>
      <c r="L168" s="85">
        <v>7400</v>
      </c>
      <c r="M168" s="63">
        <f t="shared" si="104"/>
        <v>7289</v>
      </c>
      <c r="N168" s="86">
        <f t="shared" si="115"/>
        <v>7289</v>
      </c>
      <c r="O168" s="85">
        <v>6950</v>
      </c>
      <c r="P168" s="63">
        <f>O168-(O168*P$1/100)</f>
        <v>6922.2</v>
      </c>
      <c r="Q168" s="86"/>
      <c r="R168" s="85">
        <v>7710</v>
      </c>
      <c r="S168" s="63">
        <f t="shared" si="107"/>
        <v>7632.9</v>
      </c>
      <c r="T168" s="86">
        <f t="shared" si="108"/>
        <v>7632.9</v>
      </c>
      <c r="U168" s="85">
        <v>7521</v>
      </c>
      <c r="V168" s="63"/>
      <c r="W168" s="86">
        <f t="shared" si="109"/>
        <v>0</v>
      </c>
      <c r="X168" s="85">
        <v>7205</v>
      </c>
      <c r="Y168" s="63">
        <f t="shared" si="110"/>
        <v>7096.9250000000002</v>
      </c>
      <c r="Z168" s="86">
        <f t="shared" si="111"/>
        <v>7096.9250000000002</v>
      </c>
      <c r="AA168" s="85">
        <v>7161</v>
      </c>
      <c r="AB168" s="63">
        <f t="shared" si="112"/>
        <v>7075.0680000000002</v>
      </c>
      <c r="AC168" s="86">
        <f t="shared" si="113"/>
        <v>7075.0680000000002</v>
      </c>
      <c r="AD168" s="147">
        <f>COUNT(D168,G168,I168,L168,O168,R168,U168,X168,AA168,#REF!,#REF!)</f>
        <v>8</v>
      </c>
      <c r="AE168" s="109" t="e">
        <f>MIN(J168,M168,#REF!,P168,S168,V168,AB168,#REF!,Y168,#REF!)</f>
        <v>#REF!</v>
      </c>
      <c r="AF168" s="109" t="e">
        <f>AVERAGE(J168,M168,#REF!,P168,Y168,S168,V168,AB168,#REF!,#REF!)</f>
        <v>#REF!</v>
      </c>
      <c r="AG168" s="109" t="e">
        <f>MAX(J168,M168,#REF!,P168,S168,Y168,V168,AB168,#REF!,#REF!)</f>
        <v>#REF!</v>
      </c>
      <c r="AH168" s="197"/>
      <c r="AI168" s="133"/>
      <c r="AJ168" s="191"/>
    </row>
    <row r="169" spans="1:36">
      <c r="A169" s="7"/>
      <c r="B169" s="4" t="s">
        <v>193</v>
      </c>
      <c r="C169" s="1"/>
      <c r="D169" s="85">
        <v>6630</v>
      </c>
      <c r="E169" s="63">
        <f t="shared" si="101"/>
        <v>6417.84</v>
      </c>
      <c r="F169" s="86"/>
      <c r="G169" s="85">
        <v>6880</v>
      </c>
      <c r="H169" s="101">
        <f t="shared" si="102"/>
        <v>6880</v>
      </c>
      <c r="I169" s="85"/>
      <c r="J169" s="63"/>
      <c r="K169" s="86">
        <f t="shared" si="103"/>
        <v>0</v>
      </c>
      <c r="L169" s="85">
        <v>7400</v>
      </c>
      <c r="M169" s="63">
        <f t="shared" si="104"/>
        <v>7289</v>
      </c>
      <c r="N169" s="86"/>
      <c r="O169" s="85"/>
      <c r="P169" s="63"/>
      <c r="Q169" s="86">
        <f>P169-$AH169</f>
        <v>0</v>
      </c>
      <c r="R169" s="85">
        <v>7650</v>
      </c>
      <c r="S169" s="63">
        <f t="shared" si="107"/>
        <v>7573.5</v>
      </c>
      <c r="T169" s="86">
        <f t="shared" si="108"/>
        <v>7573.5</v>
      </c>
      <c r="U169" s="85">
        <v>7210</v>
      </c>
      <c r="V169" s="63"/>
      <c r="W169" s="86">
        <f t="shared" si="109"/>
        <v>0</v>
      </c>
      <c r="X169" s="85"/>
      <c r="Y169" s="63"/>
      <c r="Z169" s="86">
        <f t="shared" si="111"/>
        <v>0</v>
      </c>
      <c r="AA169" s="85"/>
      <c r="AB169" s="63">
        <f t="shared" si="112"/>
        <v>0</v>
      </c>
      <c r="AC169" s="86"/>
      <c r="AD169" s="147">
        <f>COUNT(D169,G169,I169,L169,O169,R169,U169,X169,AA169,#REF!,#REF!)</f>
        <v>5</v>
      </c>
      <c r="AE169" s="109" t="e">
        <f>MIN(J169,M169,#REF!,P169,S169,V169,AB169,#REF!,Y169,#REF!)</f>
        <v>#REF!</v>
      </c>
      <c r="AF169" s="109" t="e">
        <f>AVERAGE(J169,M169,#REF!,P169,Y169,S169,V169,AB169,#REF!,#REF!)</f>
        <v>#REF!</v>
      </c>
      <c r="AG169" s="109" t="e">
        <f>MAX(J169,M169,#REF!,P169,S169,Y169,V169,AB169,#REF!,#REF!)</f>
        <v>#REF!</v>
      </c>
      <c r="AH169" s="199"/>
      <c r="AI169" s="133"/>
      <c r="AJ169" s="27">
        <v>0</v>
      </c>
    </row>
    <row r="170" spans="1:36">
      <c r="A170" s="7"/>
      <c r="B170" s="4" t="s">
        <v>194</v>
      </c>
      <c r="C170" s="1"/>
      <c r="D170" s="85"/>
      <c r="E170" s="63"/>
      <c r="F170" s="101">
        <f>E170-$AH170</f>
        <v>0</v>
      </c>
      <c r="G170" s="85">
        <v>11030</v>
      </c>
      <c r="H170" s="101">
        <f t="shared" si="102"/>
        <v>11030</v>
      </c>
      <c r="I170" s="85"/>
      <c r="J170" s="63"/>
      <c r="K170" s="101">
        <f t="shared" si="103"/>
        <v>0</v>
      </c>
      <c r="L170" s="85"/>
      <c r="M170" s="63">
        <f t="shared" si="104"/>
        <v>0</v>
      </c>
      <c r="N170" s="101"/>
      <c r="O170" s="85"/>
      <c r="P170" s="63"/>
      <c r="Q170" s="101">
        <f>P170-$AH170</f>
        <v>0</v>
      </c>
      <c r="R170" s="85">
        <v>9960</v>
      </c>
      <c r="S170" s="63">
        <f t="shared" si="107"/>
        <v>9860.4</v>
      </c>
      <c r="T170" s="101">
        <f t="shared" si="108"/>
        <v>9860.4</v>
      </c>
      <c r="U170" s="85"/>
      <c r="V170" s="63"/>
      <c r="W170" s="101">
        <f t="shared" si="109"/>
        <v>0</v>
      </c>
      <c r="X170" s="85"/>
      <c r="Y170" s="63"/>
      <c r="Z170" s="101">
        <f t="shared" si="111"/>
        <v>0</v>
      </c>
      <c r="AA170" s="85"/>
      <c r="AB170" s="63"/>
      <c r="AC170" s="101">
        <f>AB170-$AH170</f>
        <v>0</v>
      </c>
      <c r="AD170" s="147">
        <f>COUNT(D170,G170,I170,L170,O170,R170,U170,X170,AA170,#REF!,#REF!)</f>
        <v>2</v>
      </c>
      <c r="AE170" s="165" t="e">
        <f>MIN(J170,M170,#REF!,P170,S170,V170,AB170,#REF!,Y170,#REF!)</f>
        <v>#REF!</v>
      </c>
      <c r="AF170" s="165" t="e">
        <f>AVERAGE(J170,M170,#REF!,P170,Y170,S170,V170,AB170,#REF!,#REF!)</f>
        <v>#REF!</v>
      </c>
      <c r="AG170" s="165" t="e">
        <f>MAX(J170,M170,#REF!,P170,S170,Y170,V170,AB170,#REF!,#REF!)</f>
        <v>#REF!</v>
      </c>
      <c r="AH170" s="193"/>
      <c r="AI170" s="193"/>
      <c r="AJ170" s="27">
        <v>0</v>
      </c>
    </row>
    <row r="171" spans="1:36">
      <c r="A171" s="7"/>
      <c r="B171" s="4" t="s">
        <v>195</v>
      </c>
      <c r="C171" s="1"/>
      <c r="D171" s="85"/>
      <c r="E171" s="63"/>
      <c r="F171" s="101">
        <f>E171-$AH171</f>
        <v>0</v>
      </c>
      <c r="G171" s="85">
        <v>10630</v>
      </c>
      <c r="H171" s="101">
        <f t="shared" si="102"/>
        <v>10630</v>
      </c>
      <c r="I171" s="85"/>
      <c r="J171" s="63"/>
      <c r="K171" s="101">
        <f t="shared" si="103"/>
        <v>0</v>
      </c>
      <c r="L171" s="85"/>
      <c r="M171" s="63">
        <f t="shared" si="104"/>
        <v>0</v>
      </c>
      <c r="N171" s="101">
        <f>M171-$AH171</f>
        <v>0</v>
      </c>
      <c r="O171" s="85"/>
      <c r="P171" s="63"/>
      <c r="Q171" s="101">
        <f>P171-$AH171</f>
        <v>0</v>
      </c>
      <c r="R171" s="85"/>
      <c r="S171" s="63"/>
      <c r="T171" s="101">
        <f t="shared" si="108"/>
        <v>0</v>
      </c>
      <c r="U171" s="85"/>
      <c r="V171" s="63"/>
      <c r="W171" s="101">
        <f t="shared" si="109"/>
        <v>0</v>
      </c>
      <c r="X171" s="85"/>
      <c r="Y171" s="63"/>
      <c r="Z171" s="101">
        <f t="shared" si="111"/>
        <v>0</v>
      </c>
      <c r="AA171" s="85"/>
      <c r="AB171" s="63"/>
      <c r="AC171" s="101">
        <f>AB171-$AH171</f>
        <v>0</v>
      </c>
      <c r="AD171" s="147">
        <f>COUNT(D171,G171,I171,L171,O171,R171,U171,X171,AA171,#REF!,#REF!)</f>
        <v>1</v>
      </c>
      <c r="AE171" s="165" t="e">
        <f>MIN(J171,M171,#REF!,P171,S171,V171,AB171,#REF!,Y171,#REF!)</f>
        <v>#REF!</v>
      </c>
      <c r="AF171" s="165" t="e">
        <f>AVERAGE(J171,M171,#REF!,P171,Y171,S171,V171,AB171,#REF!,#REF!)</f>
        <v>#REF!</v>
      </c>
      <c r="AG171" s="165" t="e">
        <f>MAX(J171,M171,#REF!,P171,S171,Y171,V171,AB171,#REF!,#REF!)</f>
        <v>#REF!</v>
      </c>
      <c r="AH171" s="193"/>
      <c r="AI171" s="193"/>
      <c r="AJ171" s="27">
        <v>0</v>
      </c>
    </row>
    <row r="172" spans="1:36" ht="13.5" thickBot="1">
      <c r="A172" s="7"/>
      <c r="B172" s="4" t="s">
        <v>196</v>
      </c>
      <c r="C172" s="1"/>
      <c r="D172" s="85"/>
      <c r="E172" s="63">
        <f t="shared" si="101"/>
        <v>0</v>
      </c>
      <c r="F172" s="86"/>
      <c r="G172" s="85"/>
      <c r="H172" s="101">
        <f t="shared" si="102"/>
        <v>0</v>
      </c>
      <c r="I172" s="85"/>
      <c r="J172" s="63"/>
      <c r="K172" s="86">
        <f t="shared" si="103"/>
        <v>0</v>
      </c>
      <c r="L172" s="85">
        <v>8300</v>
      </c>
      <c r="M172" s="63"/>
      <c r="N172" s="86">
        <f>M172-$AH172</f>
        <v>0</v>
      </c>
      <c r="O172" s="85"/>
      <c r="P172" s="63"/>
      <c r="Q172" s="86">
        <f>P172-$AH172</f>
        <v>0</v>
      </c>
      <c r="R172" s="85"/>
      <c r="S172" s="63"/>
      <c r="T172" s="86">
        <f t="shared" si="108"/>
        <v>0</v>
      </c>
      <c r="U172" s="85"/>
      <c r="V172" s="63"/>
      <c r="W172" s="86">
        <f t="shared" si="109"/>
        <v>0</v>
      </c>
      <c r="X172" s="85"/>
      <c r="Y172" s="63"/>
      <c r="Z172" s="86">
        <f t="shared" si="111"/>
        <v>0</v>
      </c>
      <c r="AA172" s="85"/>
      <c r="AB172" s="63"/>
      <c r="AC172" s="86">
        <f>AB172-$AH172</f>
        <v>0</v>
      </c>
      <c r="AD172" s="147">
        <f>COUNT(D172,G172,I172,L172,O172,R172,U172,X172,AA172,#REF!,#REF!)</f>
        <v>1</v>
      </c>
      <c r="AE172" s="165" t="e">
        <f>MIN(J172,M172,#REF!,P172,S172,V172,AB172,#REF!,Y172,#REF!)</f>
        <v>#REF!</v>
      </c>
      <c r="AF172" s="165" t="e">
        <f>AVERAGE(J172,M172,#REF!,P172,Y172,S172,V172,AB172,#REF!,#REF!)</f>
        <v>#REF!</v>
      </c>
      <c r="AG172" s="165" t="e">
        <f>MAX(J172,M172,#REF!,P172,S172,Y172,V172,AB172,#REF!,#REF!)</f>
        <v>#REF!</v>
      </c>
      <c r="AH172" s="200"/>
      <c r="AI172" s="134"/>
      <c r="AJ172" s="43">
        <v>0</v>
      </c>
    </row>
    <row r="173" spans="1:36" s="164" customFormat="1" ht="13.5" thickBot="1">
      <c r="A173" s="100" t="s">
        <v>124</v>
      </c>
      <c r="B173" s="161"/>
      <c r="C173" s="161"/>
      <c r="D173" s="162"/>
      <c r="E173" s="163"/>
      <c r="F173" s="163"/>
      <c r="G173" s="162"/>
      <c r="H173" s="163"/>
      <c r="I173" s="162"/>
      <c r="J173" s="163"/>
      <c r="K173" s="163"/>
      <c r="L173" s="162"/>
      <c r="M173" s="163"/>
      <c r="N173" s="163"/>
      <c r="O173" s="162"/>
      <c r="P173" s="163"/>
      <c r="Q173" s="163"/>
      <c r="R173" s="162"/>
      <c r="S173" s="163"/>
      <c r="T173" s="163"/>
      <c r="U173" s="162"/>
      <c r="V173" s="163"/>
      <c r="W173" s="163"/>
      <c r="X173" s="162"/>
      <c r="Y173" s="163"/>
      <c r="Z173" s="163"/>
      <c r="AA173" s="162"/>
      <c r="AB173" s="163"/>
      <c r="AC173" s="163"/>
      <c r="AD173" s="163"/>
      <c r="AE173" s="163"/>
      <c r="AF173" s="163"/>
      <c r="AG173" s="163"/>
      <c r="AH173" s="201"/>
      <c r="AI173" s="163"/>
      <c r="AJ173" s="163"/>
    </row>
    <row r="174" spans="1:36">
      <c r="F174" s="107"/>
      <c r="K174" s="107"/>
      <c r="N174" s="107"/>
      <c r="Q174" s="107"/>
      <c r="T174" s="107"/>
      <c r="W174" s="107"/>
      <c r="Z174" s="107"/>
      <c r="AC174" s="107"/>
    </row>
    <row r="175" spans="1:36">
      <c r="F175" s="107"/>
      <c r="K175" s="107"/>
      <c r="N175" s="107"/>
      <c r="Q175" s="107"/>
      <c r="T175" s="107"/>
      <c r="W175" s="107"/>
      <c r="Z175" s="107"/>
      <c r="AC175" s="107"/>
    </row>
    <row r="176" spans="1:36">
      <c r="F176" s="107"/>
      <c r="K176" s="107"/>
      <c r="N176" s="107"/>
      <c r="Q176" s="107"/>
      <c r="T176" s="107"/>
      <c r="W176" s="107"/>
      <c r="Z176" s="107"/>
      <c r="AC176" s="107"/>
    </row>
    <row r="177" spans="6:29">
      <c r="F177" s="107"/>
      <c r="K177" s="107"/>
      <c r="N177" s="107"/>
      <c r="Q177" s="107"/>
      <c r="T177" s="107"/>
      <c r="W177" s="107"/>
      <c r="Z177" s="107"/>
      <c r="AC177" s="107"/>
    </row>
  </sheetData>
  <mergeCells count="1">
    <mergeCell ref="AH2:AJ2"/>
  </mergeCells>
  <phoneticPr fontId="0" type="noConversion"/>
  <conditionalFormatting sqref="AD1:AD1048576 H1:H1048576">
    <cfRule type="cellIs" dxfId="2" priority="1" stopIfTrue="1" operator="between">
      <formula>-1500</formula>
      <formula>-30</formula>
    </cfRule>
  </conditionalFormatting>
  <conditionalFormatting sqref="AI1:AI1048576">
    <cfRule type="cellIs" dxfId="1" priority="2" stopIfTrue="1" operator="between">
      <formula>-100</formula>
      <formula>-3000</formula>
    </cfRule>
  </conditionalFormatting>
  <conditionalFormatting sqref="Q1:Q1048576 T1:T1048576 W1:W1048576 Z1:Z1048576 AC1:AC1048576 F1:F1048576 K1:K1048576 N1:N1048576">
    <cfRule type="cellIs" dxfId="0" priority="3" stopIfTrue="1" operator="between">
      <formula>-1500</formula>
      <formula>-50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Днепр</vt:lpstr>
      <vt:lpstr>Киев</vt:lpstr>
      <vt:lpstr>Днепр!Область_печати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wp_zdorovets</cp:lastModifiedBy>
  <cp:lastPrinted>2012-11-19T14:48:57Z</cp:lastPrinted>
  <dcterms:created xsi:type="dcterms:W3CDTF">1996-10-08T23:32:33Z</dcterms:created>
  <dcterms:modified xsi:type="dcterms:W3CDTF">2012-11-19T15:56:48Z</dcterms:modified>
</cp:coreProperties>
</file>