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901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tatus">[1]Свод!$B$92:$B$96</definedName>
  </definedNames>
  <calcPr calcId="145621"/>
  <pivotCaches>
    <pivotCache cacheId="130" r:id="rId5"/>
    <pivotCache cacheId="133" r:id="rId6"/>
  </pivotCaches>
</workbook>
</file>

<file path=xl/calcChain.xml><?xml version="1.0" encoding="utf-8"?>
<calcChain xmlns="http://schemas.openxmlformats.org/spreadsheetml/2006/main">
  <c r="L20" i="1" l="1"/>
  <c r="L9" i="1"/>
  <c r="L5" i="1"/>
  <c r="L7" i="1"/>
  <c r="L6" i="1"/>
  <c r="L8" i="1"/>
  <c r="L21" i="1"/>
  <c r="L22" i="1"/>
  <c r="L24" i="1"/>
  <c r="L23" i="1"/>
</calcChain>
</file>

<file path=xl/sharedStrings.xml><?xml version="1.0" encoding="utf-8"?>
<sst xmlns="http://schemas.openxmlformats.org/spreadsheetml/2006/main" count="74" uniqueCount="24">
  <si>
    <t xml:space="preserve">Название  пресейла /Краткое описание </t>
  </si>
  <si>
    <t>Статус</t>
  </si>
  <si>
    <t>PrjName</t>
  </si>
  <si>
    <t>Status</t>
  </si>
  <si>
    <t>В работе</t>
  </si>
  <si>
    <t>Проигрыш</t>
  </si>
  <si>
    <t>Выигрыш/ реализация</t>
  </si>
  <si>
    <t>Отказ</t>
  </si>
  <si>
    <t>ПРОЕКТ 1</t>
  </si>
  <si>
    <t>ПРОЕКТ 2</t>
  </si>
  <si>
    <t>ПРОЛЕКТ 3</t>
  </si>
  <si>
    <t>ПРОЕКТ 4</t>
  </si>
  <si>
    <t>ПРОЕКТ 5</t>
  </si>
  <si>
    <t>ПРОЕКТ 6</t>
  </si>
  <si>
    <t>ПРОЕКТ 7</t>
  </si>
  <si>
    <t>ПРОЕКТ 8</t>
  </si>
  <si>
    <t>ПРОЕКТ 9</t>
  </si>
  <si>
    <t>ПРОЕКТ 10</t>
  </si>
  <si>
    <t>Названия строк</t>
  </si>
  <si>
    <t>Общий итог</t>
  </si>
  <si>
    <t>Количество по полю Status</t>
  </si>
  <si>
    <t>Изменен статус "Проект 1"  с "В работе" на "Проигрыш" - строка "В работе" ПРОПАЛА. Нужно чтобы она осталась со знавением "0"</t>
  </si>
  <si>
    <t>Price</t>
  </si>
  <si>
    <t>Сумма по полю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</si>
</sst>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Helv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164" fontId="1" fillId="3" borderId="2" xfId="0" applyNumberFormat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Обычный" xfId="0" builtinId="0"/>
    <cellStyle name="Обычный_Лист1" xfId="1"/>
  </cellStyles>
  <dxfs count="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82;&#1091;&#1097;&#1080;&#1077;%20&#1087;&#1088;&#1077;&#1089;&#1077;&#1081;&#1083;&#1099;%202012-2013%20&#1075;.&#1075;.%20&#1044;&#1051;&#1071;%20&#1047;&#1040;&#1055;&#1054;&#1051;&#1053;&#1045;&#1053;&#1048;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|Загрузка"/>
      <sheetName val="Статус"/>
      <sheetName val="Стоимость_"/>
      <sheetName val="Астраханский"/>
      <sheetName val="Василенко"/>
      <sheetName val="Гамаев"/>
      <sheetName val="Гончаренко"/>
      <sheetName val="Горшков"/>
      <sheetName val="Заречнова"/>
      <sheetName val="Лункин"/>
      <sheetName val="Сажнев"/>
      <sheetName val="Точилкин"/>
      <sheetName val="Свод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2">
          <cell r="B92" t="str">
            <v>В работе</v>
          </cell>
        </row>
        <row r="93">
          <cell r="B93" t="str">
            <v>Проигрыш</v>
          </cell>
        </row>
        <row r="94">
          <cell r="B94" t="str">
            <v>Приостановлен</v>
          </cell>
        </row>
        <row r="95">
          <cell r="B95" t="str">
            <v>Выигрыш/ реализация</v>
          </cell>
        </row>
        <row r="96">
          <cell r="B96" t="str">
            <v>Отказ</v>
          </cell>
        </row>
      </sheetData>
      <sheetData sheetId="1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rvyakov Sergey" refreshedDate="41219.481736458336" createdVersion="4" refreshedVersion="4" minRefreshableVersion="3" recordCount="10">
  <cacheSource type="worksheet">
    <worksheetSource ref="B5:D15" sheet="Лист1"/>
  </cacheSource>
  <cacheFields count="3">
    <cacheField name="PrjName" numFmtId="0">
      <sharedItems/>
    </cacheField>
    <cacheField name="Price" numFmtId="0">
      <sharedItems containsSemiMixedTypes="0" containsString="0" containsNumber="1" containsInteger="1" minValue="100" maxValue="800"/>
    </cacheField>
    <cacheField name="Status" numFmtId="0">
      <sharedItems count="4">
        <s v="В работе"/>
        <s v="Проигрыш"/>
        <s v="Выигрыш/ реализация"/>
        <s v="Отказ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hervyakov Sergey" refreshedDate="41219.48185462963" createdVersion="4" refreshedVersion="4" minRefreshableVersion="3" recordCount="10">
  <cacheSource type="worksheet">
    <worksheetSource ref="B20:D30" sheet="Лист1"/>
  </cacheSource>
  <cacheFields count="3">
    <cacheField name="PrjName" numFmtId="0">
      <sharedItems/>
    </cacheField>
    <cacheField name="Price" numFmtId="0">
      <sharedItems containsSemiMixedTypes="0" containsString="0" containsNumber="1" containsInteger="1" minValue="100" maxValue="800"/>
    </cacheField>
    <cacheField name="Status" numFmtId="0">
      <sharedItems count="4">
        <s v="Проигрыш"/>
        <s v="Выигрыш/ реализация"/>
        <s v="Отказ"/>
        <s v="В работе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ПРОЕКТ 1"/>
    <n v="100"/>
    <x v="0"/>
  </r>
  <r>
    <s v="ПРОЕКТ 2"/>
    <n v="200"/>
    <x v="1"/>
  </r>
  <r>
    <s v="ПРОЛЕКТ 3"/>
    <n v="300"/>
    <x v="2"/>
  </r>
  <r>
    <s v="ПРОЕКТ 4"/>
    <n v="500"/>
    <x v="3"/>
  </r>
  <r>
    <s v="ПРОЕКТ 5"/>
    <n v="400"/>
    <x v="1"/>
  </r>
  <r>
    <s v="ПРОЕКТ 6"/>
    <n v="600"/>
    <x v="2"/>
  </r>
  <r>
    <s v="ПРОЕКТ 7"/>
    <n v="800"/>
    <x v="2"/>
  </r>
  <r>
    <s v="ПРОЕКТ 8"/>
    <n v="100"/>
    <x v="1"/>
  </r>
  <r>
    <s v="ПРОЕКТ 9"/>
    <n v="200"/>
    <x v="1"/>
  </r>
  <r>
    <s v="ПРОЕКТ 10"/>
    <n v="350"/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s v="ПРОЕКТ 1"/>
    <n v="100"/>
    <x v="0"/>
  </r>
  <r>
    <s v="ПРОЕКТ 2"/>
    <n v="200"/>
    <x v="0"/>
  </r>
  <r>
    <s v="ПРОЛЕКТ 3"/>
    <n v="300"/>
    <x v="1"/>
  </r>
  <r>
    <s v="ПРОЕКТ 4"/>
    <n v="500"/>
    <x v="2"/>
  </r>
  <r>
    <s v="ПРОЕКТ 5"/>
    <n v="400"/>
    <x v="0"/>
  </r>
  <r>
    <s v="ПРОЕКТ 6"/>
    <n v="600"/>
    <x v="1"/>
  </r>
  <r>
    <s v="ПРОЕКТ 7"/>
    <n v="800"/>
    <x v="1"/>
  </r>
  <r>
    <s v="ПРОЕКТ 8"/>
    <n v="100"/>
    <x v="0"/>
  </r>
  <r>
    <s v="ПРОЕКТ 9"/>
    <n v="200"/>
    <x v="0"/>
  </r>
  <r>
    <s v="ПРОЕКТ 10"/>
    <n v="35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3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19:I23" firstHeaderRow="0" firstDataRow="1" firstDataCol="1"/>
  <pivotFields count="3">
    <pivotField showAll="0"/>
    <pivotField dataField="1" showAll="0" defaultSubtotal="0"/>
    <pivotField axis="axisRow" dataField="1" showAll="0">
      <items count="5">
        <item m="1" x="3"/>
        <item x="1"/>
        <item x="2"/>
        <item x="0"/>
        <item t="default"/>
      </items>
    </pivotField>
  </pivotFields>
  <rowFields count="1">
    <field x="2"/>
  </rowFields>
  <rowItems count="4"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по полю Status" fld="2" subtotal="count" baseField="0" baseItem="0"/>
    <dataField name="Сумма по полю Price" fld="1" baseField="0" baseItem="0"/>
  </dataFields>
  <formats count="4">
    <format dxfId="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13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4:I9" firstHeaderRow="0" firstDataRow="1" firstDataCol="1"/>
  <pivotFields count="3">
    <pivotField showAll="0"/>
    <pivotField dataField="1" showAll="0" defaultSubtotal="0"/>
    <pivotField axis="axisRow" dataField="1" showAll="0">
      <items count="5">
        <item x="0"/>
        <item x="2"/>
        <item x="3"/>
        <item x="1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по полю Status" fld="2" subtotal="count" baseField="1" baseItem="0"/>
    <dataField name="Сумма по полю Price" fld="1" baseField="0" baseItem="0"/>
  </dataFields>
  <formats count="4">
    <format dxfId="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30"/>
  <sheetViews>
    <sheetView tabSelected="1" zoomScale="70" zoomScaleNormal="70" workbookViewId="0">
      <selection activeCell="D33" sqref="D33"/>
    </sheetView>
  </sheetViews>
  <sheetFormatPr defaultRowHeight="15" x14ac:dyDescent="0.25"/>
  <cols>
    <col min="2" max="3" width="28.7109375" customWidth="1"/>
    <col min="4" max="4" width="32.5703125" customWidth="1"/>
    <col min="5" max="5" width="3.7109375" customWidth="1"/>
    <col min="6" max="6" width="3.85546875" customWidth="1"/>
    <col min="7" max="7" width="22" customWidth="1"/>
    <col min="8" max="8" width="26.140625" style="12" customWidth="1"/>
    <col min="9" max="9" width="20.5703125" style="12" customWidth="1"/>
    <col min="10" max="10" width="20" customWidth="1"/>
    <col min="11" max="11" width="9.5703125" customWidth="1"/>
  </cols>
  <sheetData>
    <row r="4" spans="2:12" ht="28.5" x14ac:dyDescent="0.25">
      <c r="B4" s="1" t="s">
        <v>0</v>
      </c>
      <c r="C4" s="1"/>
      <c r="D4" s="2" t="s">
        <v>1</v>
      </c>
      <c r="G4" s="8" t="s">
        <v>18</v>
      </c>
      <c r="H4" s="12" t="s">
        <v>20</v>
      </c>
      <c r="I4" s="12" t="s">
        <v>23</v>
      </c>
    </row>
    <row r="5" spans="2:12" x14ac:dyDescent="0.25">
      <c r="B5" s="3" t="s">
        <v>2</v>
      </c>
      <c r="C5" s="3" t="s">
        <v>22</v>
      </c>
      <c r="D5" s="4" t="s">
        <v>3</v>
      </c>
      <c r="G5" s="9" t="s">
        <v>4</v>
      </c>
      <c r="H5" s="13">
        <v>1</v>
      </c>
      <c r="I5" s="13">
        <v>100</v>
      </c>
      <c r="J5" s="9" t="s">
        <v>4</v>
      </c>
      <c r="L5">
        <f>GETPIVOTDATA("Status",$G$4,"Status","В работе")</f>
        <v>1</v>
      </c>
    </row>
    <row r="6" spans="2:12" x14ac:dyDescent="0.25">
      <c r="B6" s="5" t="s">
        <v>8</v>
      </c>
      <c r="C6" s="5">
        <v>100</v>
      </c>
      <c r="D6" s="6" t="s">
        <v>4</v>
      </c>
      <c r="G6" s="9" t="s">
        <v>6</v>
      </c>
      <c r="H6" s="13">
        <v>3</v>
      </c>
      <c r="I6" s="13">
        <v>1700</v>
      </c>
      <c r="J6" s="9" t="s">
        <v>6</v>
      </c>
      <c r="L6">
        <f>GETPIVOTDATA("Status",$G$4,"Status","Выигрыш/ реализация")</f>
        <v>3</v>
      </c>
    </row>
    <row r="7" spans="2:12" x14ac:dyDescent="0.25">
      <c r="B7" s="7" t="s">
        <v>9</v>
      </c>
      <c r="C7" s="7">
        <v>200</v>
      </c>
      <c r="D7" s="6" t="s">
        <v>5</v>
      </c>
      <c r="G7" s="9" t="s">
        <v>7</v>
      </c>
      <c r="H7" s="13">
        <v>2</v>
      </c>
      <c r="I7" s="13">
        <v>850</v>
      </c>
      <c r="J7" s="9" t="s">
        <v>7</v>
      </c>
      <c r="L7">
        <f>GETPIVOTDATA("Status",$G$4,"Status","Отказ")</f>
        <v>2</v>
      </c>
    </row>
    <row r="8" spans="2:12" ht="21.75" customHeight="1" x14ac:dyDescent="0.25">
      <c r="B8" s="7" t="s">
        <v>10</v>
      </c>
      <c r="C8" s="7">
        <v>300</v>
      </c>
      <c r="D8" s="6" t="s">
        <v>6</v>
      </c>
      <c r="G8" s="9" t="s">
        <v>5</v>
      </c>
      <c r="H8" s="13">
        <v>4</v>
      </c>
      <c r="I8" s="13">
        <v>900</v>
      </c>
      <c r="J8" s="9" t="s">
        <v>5</v>
      </c>
      <c r="L8">
        <f>GETPIVOTDATA("Status",$G$4,"Status","Проигрыш")</f>
        <v>4</v>
      </c>
    </row>
    <row r="9" spans="2:12" x14ac:dyDescent="0.25">
      <c r="B9" s="7" t="s">
        <v>11</v>
      </c>
      <c r="C9" s="7">
        <v>500</v>
      </c>
      <c r="D9" s="6" t="s">
        <v>7</v>
      </c>
      <c r="G9" s="9" t="s">
        <v>19</v>
      </c>
      <c r="H9" s="13">
        <v>10</v>
      </c>
      <c r="I9" s="13">
        <v>3550</v>
      </c>
      <c r="L9">
        <f>GETPIVOTDATA("Status",$G$4)</f>
        <v>10</v>
      </c>
    </row>
    <row r="10" spans="2:12" x14ac:dyDescent="0.25">
      <c r="B10" s="7" t="s">
        <v>12</v>
      </c>
      <c r="C10" s="7">
        <v>400</v>
      </c>
      <c r="D10" s="6" t="s">
        <v>5</v>
      </c>
    </row>
    <row r="11" spans="2:12" ht="18.75" customHeight="1" x14ac:dyDescent="0.25">
      <c r="B11" s="7" t="s">
        <v>13</v>
      </c>
      <c r="C11" s="7">
        <v>600</v>
      </c>
      <c r="D11" s="6" t="s">
        <v>6</v>
      </c>
    </row>
    <row r="12" spans="2:12" ht="16.5" customHeight="1" x14ac:dyDescent="0.25">
      <c r="B12" s="7" t="s">
        <v>14</v>
      </c>
      <c r="C12" s="7">
        <v>800</v>
      </c>
      <c r="D12" s="6" t="s">
        <v>6</v>
      </c>
    </row>
    <row r="13" spans="2:12" x14ac:dyDescent="0.25">
      <c r="B13" s="7" t="s">
        <v>15</v>
      </c>
      <c r="C13" s="7">
        <v>100</v>
      </c>
      <c r="D13" s="6" t="s">
        <v>5</v>
      </c>
    </row>
    <row r="14" spans="2:12" x14ac:dyDescent="0.25">
      <c r="B14" s="7" t="s">
        <v>16</v>
      </c>
      <c r="C14" s="7">
        <v>200</v>
      </c>
      <c r="D14" s="6" t="s">
        <v>5</v>
      </c>
    </row>
    <row r="15" spans="2:12" x14ac:dyDescent="0.25">
      <c r="B15" s="7" t="s">
        <v>17</v>
      </c>
      <c r="C15" s="7">
        <v>350</v>
      </c>
      <c r="D15" s="6" t="s">
        <v>7</v>
      </c>
    </row>
    <row r="19" spans="2:14" ht="28.5" x14ac:dyDescent="0.25">
      <c r="B19" s="1" t="s">
        <v>0</v>
      </c>
      <c r="C19" s="1"/>
      <c r="D19" s="2" t="s">
        <v>1</v>
      </c>
      <c r="G19" s="8" t="s">
        <v>18</v>
      </c>
      <c r="H19" s="12" t="s">
        <v>20</v>
      </c>
      <c r="I19" s="12" t="s">
        <v>23</v>
      </c>
    </row>
    <row r="20" spans="2:14" x14ac:dyDescent="0.25">
      <c r="B20" s="3" t="s">
        <v>2</v>
      </c>
      <c r="C20" s="3" t="s">
        <v>22</v>
      </c>
      <c r="D20" s="4" t="s">
        <v>3</v>
      </c>
      <c r="G20" s="9" t="s">
        <v>6</v>
      </c>
      <c r="H20" s="13">
        <v>3</v>
      </c>
      <c r="I20" s="13">
        <v>1700</v>
      </c>
      <c r="J20" s="9" t="s">
        <v>4</v>
      </c>
      <c r="L20">
        <f>COUNTIF(J$5:J$8,H20)</f>
        <v>0</v>
      </c>
    </row>
    <row r="21" spans="2:14" x14ac:dyDescent="0.25">
      <c r="B21" s="5" t="s">
        <v>8</v>
      </c>
      <c r="C21" s="5">
        <v>100</v>
      </c>
      <c r="D21" s="6" t="s">
        <v>5</v>
      </c>
      <c r="G21" s="9" t="s">
        <v>7</v>
      </c>
      <c r="H21" s="13">
        <v>2</v>
      </c>
      <c r="I21" s="13">
        <v>850</v>
      </c>
      <c r="J21" s="9" t="s">
        <v>6</v>
      </c>
      <c r="L21">
        <f>GETPIVOTDATA("Status",$G$19,"Status","Выигрыш/ реализация")</f>
        <v>3</v>
      </c>
    </row>
    <row r="22" spans="2:14" x14ac:dyDescent="0.25">
      <c r="B22" s="7" t="s">
        <v>9</v>
      </c>
      <c r="C22" s="7">
        <v>200</v>
      </c>
      <c r="D22" s="6" t="s">
        <v>5</v>
      </c>
      <c r="G22" s="9" t="s">
        <v>5</v>
      </c>
      <c r="H22" s="13">
        <v>5</v>
      </c>
      <c r="I22" s="13">
        <v>1000</v>
      </c>
      <c r="J22" s="9" t="s">
        <v>7</v>
      </c>
      <c r="L22">
        <f>GETPIVOTDATA("Status",$G$19,"Status","Отказ")</f>
        <v>2</v>
      </c>
    </row>
    <row r="23" spans="2:14" x14ac:dyDescent="0.25">
      <c r="B23" s="7" t="s">
        <v>10</v>
      </c>
      <c r="C23" s="7">
        <v>300</v>
      </c>
      <c r="D23" s="6" t="s">
        <v>6</v>
      </c>
      <c r="G23" s="9" t="s">
        <v>19</v>
      </c>
      <c r="H23" s="13">
        <v>10</v>
      </c>
      <c r="I23" s="13">
        <v>3550</v>
      </c>
      <c r="J23" s="9" t="s">
        <v>5</v>
      </c>
      <c r="L23">
        <f>GETPIVOTDATA("Status",$G$19,"Status","Проигрыш")</f>
        <v>5</v>
      </c>
    </row>
    <row r="24" spans="2:14" x14ac:dyDescent="0.25">
      <c r="B24" s="7" t="s">
        <v>11</v>
      </c>
      <c r="C24" s="7">
        <v>500</v>
      </c>
      <c r="D24" s="6" t="s">
        <v>7</v>
      </c>
      <c r="L24">
        <f>GETPIVOTDATA("Status",$G$19)</f>
        <v>10</v>
      </c>
    </row>
    <row r="25" spans="2:14" x14ac:dyDescent="0.25">
      <c r="B25" s="7" t="s">
        <v>12</v>
      </c>
      <c r="C25" s="7">
        <v>400</v>
      </c>
      <c r="D25" s="6" t="s">
        <v>5</v>
      </c>
    </row>
    <row r="26" spans="2:14" x14ac:dyDescent="0.25">
      <c r="B26" s="7" t="s">
        <v>13</v>
      </c>
      <c r="C26" s="7">
        <v>600</v>
      </c>
      <c r="D26" s="6" t="s">
        <v>6</v>
      </c>
      <c r="G26" s="10" t="s">
        <v>21</v>
      </c>
      <c r="H26" s="14"/>
      <c r="I26" s="14"/>
      <c r="J26" s="11"/>
      <c r="K26" s="11"/>
      <c r="L26" s="11"/>
      <c r="M26" s="11"/>
      <c r="N26" s="11"/>
    </row>
    <row r="27" spans="2:14" x14ac:dyDescent="0.25">
      <c r="B27" s="7" t="s">
        <v>14</v>
      </c>
      <c r="C27" s="7">
        <v>800</v>
      </c>
      <c r="D27" s="6" t="s">
        <v>6</v>
      </c>
    </row>
    <row r="28" spans="2:14" x14ac:dyDescent="0.25">
      <c r="B28" s="7" t="s">
        <v>15</v>
      </c>
      <c r="C28" s="7">
        <v>100</v>
      </c>
      <c r="D28" s="6" t="s">
        <v>5</v>
      </c>
    </row>
    <row r="29" spans="2:14" x14ac:dyDescent="0.25">
      <c r="B29" s="7" t="s">
        <v>16</v>
      </c>
      <c r="C29" s="7">
        <v>200</v>
      </c>
      <c r="D29" s="6" t="s">
        <v>5</v>
      </c>
    </row>
    <row r="30" spans="2:14" x14ac:dyDescent="0.25">
      <c r="B30" s="7" t="s">
        <v>17</v>
      </c>
      <c r="C30" s="7">
        <v>350</v>
      </c>
      <c r="D30" s="6" t="s">
        <v>7</v>
      </c>
    </row>
  </sheetData>
  <dataValidations count="1">
    <dataValidation type="list" allowBlank="1" showInputMessage="1" showErrorMessage="1" sqref="D6:D15 D21:D30">
      <formula1>Status</formula1>
    </dataValidation>
  </dataValidation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Chervyakov Sergey</cp:lastModifiedBy>
  <dcterms:created xsi:type="dcterms:W3CDTF">2012-11-06T06:15:26Z</dcterms:created>
  <dcterms:modified xsi:type="dcterms:W3CDTF">2012-11-06T07:34:15Z</dcterms:modified>
</cp:coreProperties>
</file>