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-165" windowWidth="15330" windowHeight="12120" tabRatio="679"/>
  </bookViews>
  <sheets>
    <sheet name="Таблица" sheetId="1" r:id="rId1"/>
    <sheet name="СИЗ 1" sheetId="4" r:id="rId2"/>
    <sheet name="Заказ" sheetId="104" r:id="rId3"/>
  </sheets>
  <calcPr calcId="144525"/>
</workbook>
</file>

<file path=xl/calcChain.xml><?xml version="1.0" encoding="utf-8"?>
<calcChain xmlns="http://schemas.openxmlformats.org/spreadsheetml/2006/main">
  <c r="V6" i="1" l="1"/>
  <c r="V5" i="1"/>
  <c r="V4" i="1"/>
  <c r="V2" i="1"/>
  <c r="U6" i="1"/>
  <c r="U5" i="1"/>
  <c r="U4" i="1"/>
  <c r="U3" i="1"/>
  <c r="V3" i="1" s="1"/>
  <c r="U2" i="1"/>
  <c r="R6" i="1"/>
  <c r="S6" i="1" s="1"/>
  <c r="R5" i="1"/>
  <c r="S5" i="1" s="1"/>
  <c r="R4" i="1"/>
  <c r="S4" i="1" s="1"/>
  <c r="R2" i="1"/>
  <c r="S2" i="1" s="1"/>
  <c r="A17" i="4" l="1"/>
  <c r="E4" i="4" s="1"/>
  <c r="R3" i="1" l="1"/>
  <c r="S3" i="1" s="1"/>
  <c r="G3" i="4"/>
  <c r="A16" i="4"/>
  <c r="E3" i="4" s="1"/>
  <c r="D6" i="4"/>
  <c r="D5" i="4"/>
  <c r="D4" i="4"/>
  <c r="J2" i="1"/>
  <c r="J3" i="1"/>
  <c r="J5" i="1"/>
  <c r="J6" i="1"/>
  <c r="H2" i="1"/>
  <c r="H3" i="1"/>
  <c r="H4" i="1"/>
  <c r="H5" i="1"/>
  <c r="H6" i="1"/>
  <c r="L4" i="1"/>
  <c r="L2" i="1"/>
  <c r="L3" i="1"/>
  <c r="L5" i="1"/>
  <c r="L6" i="1"/>
  <c r="B7" i="4" l="1"/>
  <c r="B6" i="4"/>
  <c r="B3" i="4"/>
  <c r="D3" i="4"/>
  <c r="A7" i="1" l="1"/>
  <c r="D7" i="1"/>
</calcChain>
</file>

<file path=xl/sharedStrings.xml><?xml version="1.0" encoding="utf-8"?>
<sst xmlns="http://schemas.openxmlformats.org/spreadsheetml/2006/main" count="88" uniqueCount="65">
  <si>
    <t>ФИО</t>
  </si>
  <si>
    <t>Должность</t>
  </si>
  <si>
    <t>Дата рождения</t>
  </si>
  <si>
    <t/>
  </si>
  <si>
    <t>Пустовалова Татьяна Алексеевна</t>
  </si>
  <si>
    <t>Дизайнер по ландшафту</t>
  </si>
  <si>
    <t>Шатина Нина Павловна</t>
  </si>
  <si>
    <t>Шувырина Наталья Владимировна</t>
  </si>
  <si>
    <t>Уборщик производственных помещений</t>
  </si>
  <si>
    <t>Павловская Евгения Петровна</t>
  </si>
  <si>
    <t>Рабочий по стирке спецодежды</t>
  </si>
  <si>
    <t>Фризен Михаил Петрович</t>
  </si>
  <si>
    <t>Водитель</t>
  </si>
  <si>
    <t>Пол</t>
  </si>
  <si>
    <t>жен</t>
  </si>
  <si>
    <t>муж</t>
  </si>
  <si>
    <t>Дата приёма</t>
  </si>
  <si>
    <t>Вводный</t>
  </si>
  <si>
    <t>ОТ</t>
  </si>
  <si>
    <t>Обувь</t>
  </si>
  <si>
    <t>Костюм</t>
  </si>
  <si>
    <t>План ОТ</t>
  </si>
  <si>
    <t>План ИРМ</t>
  </si>
  <si>
    <t>ИРМ</t>
  </si>
  <si>
    <t>Личная карточка</t>
  </si>
  <si>
    <t>Нет</t>
  </si>
  <si>
    <t xml:space="preserve">Личная карточка № 1
учета выдачи СИЗ
</t>
  </si>
  <si>
    <t>Фамилия Имя Отчество</t>
  </si>
  <si>
    <t xml:space="preserve">Табельный номер </t>
  </si>
  <si>
    <t xml:space="preserve">Структурное подразделение  </t>
  </si>
  <si>
    <t>Профессия (должность)</t>
  </si>
  <si>
    <t xml:space="preserve">Дата поступления на работу </t>
  </si>
  <si>
    <t xml:space="preserve">Дата изменения  профессии  (должности)  или перевода в другое структурное подразделение </t>
  </si>
  <si>
    <t>Рост</t>
  </si>
  <si>
    <t>головного убора</t>
  </si>
  <si>
    <t>противогаза</t>
  </si>
  <si>
    <t>респиратора</t>
  </si>
  <si>
    <t>рукавиц</t>
  </si>
  <si>
    <t>перчаток</t>
  </si>
  <si>
    <t>Предусмотрена выдача:</t>
  </si>
  <si>
    <t>Наименование СИЗ</t>
  </si>
  <si>
    <t>Пункт типовых норм</t>
  </si>
  <si>
    <t>Единица измерения</t>
  </si>
  <si>
    <t>Количество на год</t>
  </si>
  <si>
    <t>Размер одежды</t>
  </si>
  <si>
    <t>Размер обуви</t>
  </si>
  <si>
    <t>№ сертификата или декларации соответствия</t>
  </si>
  <si>
    <t>Дата</t>
  </si>
  <si>
    <t>Выдано</t>
  </si>
  <si>
    <t>Кол-во</t>
  </si>
  <si>
    <t>% износа</t>
  </si>
  <si>
    <t>Подпись получившего СИЗ</t>
  </si>
  <si>
    <t>Возвращено</t>
  </si>
  <si>
    <t>Подпись сдавшего СИЗ</t>
  </si>
  <si>
    <t>Подпись принявшего СИЗ</t>
  </si>
  <si>
    <t>Мастер</t>
  </si>
  <si>
    <t>ЭБ</t>
  </si>
  <si>
    <t>План ЭБ</t>
  </si>
  <si>
    <t>План Обувь</t>
  </si>
  <si>
    <t>Осталось</t>
  </si>
  <si>
    <t>54-56</t>
  </si>
  <si>
    <t>56-58</t>
  </si>
  <si>
    <t>План Костюм</t>
  </si>
  <si>
    <t>Осталось2</t>
  </si>
  <si>
    <t>Наименование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</si>
</sst>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"/>
    <numFmt numFmtId="165" formatCode="dd/mm/yy;@"/>
  </numFmts>
  <fonts count="11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rgb="FF000000"/>
      <name val="Times New Roman"/>
    </font>
    <font>
      <sz val="11"/>
      <color theme="1"/>
      <name val="Times New Roman"/>
    </font>
    <font>
      <b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EEECE1"/>
      </left>
      <right style="thin">
        <color rgb="FFEEECE1"/>
      </right>
      <top/>
      <bottom style="thin">
        <color rgb="FFEEECE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2" xfId="0" applyFont="1" applyFill="1" applyBorder="1" applyAlignment="1" applyProtection="1">
      <alignment horizontal="left" vertical="top" wrapText="1"/>
    </xf>
    <xf numFmtId="164" fontId="1" fillId="2" borderId="1" xfId="0" applyNumberFormat="1" applyFont="1" applyFill="1" applyBorder="1" applyAlignment="1" applyProtection="1">
      <alignment horizontal="right" vertical="center" wrapText="1"/>
    </xf>
    <xf numFmtId="14" fontId="1" fillId="0" borderId="2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 applyProtection="1">
      <alignment vertical="center" wrapText="1"/>
    </xf>
    <xf numFmtId="165" fontId="1" fillId="0" borderId="2" xfId="0" applyNumberFormat="1" applyFont="1" applyFill="1" applyBorder="1" applyAlignment="1" applyProtection="1">
      <alignment horizontal="center" vertical="center" wrapText="1"/>
    </xf>
    <xf numFmtId="165" fontId="1" fillId="0" borderId="5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Alignment="1">
      <alignment wrapText="1"/>
    </xf>
    <xf numFmtId="0" fontId="4" fillId="0" borderId="0" xfId="0" applyFont="1" applyAlignment="1">
      <alignment vertical="top" wrapText="1"/>
    </xf>
    <xf numFmtId="0" fontId="4" fillId="0" borderId="8" xfId="0" applyFont="1" applyBorder="1" applyAlignment="1">
      <alignment vertical="top" wrapText="1"/>
    </xf>
    <xf numFmtId="165" fontId="4" fillId="0" borderId="8" xfId="0" applyNumberFormat="1" applyFont="1" applyBorder="1" applyAlignment="1">
      <alignment vertical="top" wrapText="1"/>
    </xf>
    <xf numFmtId="0" fontId="4" fillId="0" borderId="8" xfId="0" applyFont="1" applyBorder="1" applyAlignment="1">
      <alignment vertical="top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1" fillId="3" borderId="5" xfId="0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7" xfId="0" applyNumberFormat="1" applyFont="1" applyFill="1" applyBorder="1" applyAlignment="1">
      <alignment wrapText="1"/>
    </xf>
    <xf numFmtId="0" fontId="5" fillId="0" borderId="6" xfId="1" applyNumberForma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vertical="top"/>
    </xf>
    <xf numFmtId="165" fontId="6" fillId="0" borderId="8" xfId="0" applyNumberFormat="1" applyFont="1" applyBorder="1" applyAlignment="1">
      <alignment horizontal="center" vertical="center" wrapText="1"/>
    </xf>
    <xf numFmtId="1" fontId="1" fillId="0" borderId="2" xfId="0" applyNumberFormat="1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/>
  </cellXfs>
  <cellStyles count="2">
    <cellStyle name="Гиперссылка" xfId="1" builtinId="8"/>
    <cellStyle name="Обычный" xfId="0" builtinId="0"/>
  </cellStyles>
  <dxfs count="7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  <protection locked="1" hidden="0"/>
    </dxf>
    <dxf>
      <font>
        <color rgb="FF9C0006"/>
      </font>
      <fill>
        <patternFill>
          <bgColor rgb="FFFFC7CE"/>
        </patternFill>
      </fill>
    </dxf>
    <dxf>
      <numFmt numFmtId="165" formatCode="dd/mm/yy;@"/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dd/mm/yy;@"/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dd/mm/yy;@"/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dd/mm/yy;@"/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dd/mm/yy;@"/>
      <fill>
        <patternFill>
          <bgColor rgb="FFFFFF00"/>
        </patternFill>
      </fill>
    </dxf>
    <dxf>
      <numFmt numFmtId="165" formatCode="dd/mm/yy;@"/>
      <fill>
        <patternFill>
          <bgColor rgb="FFFFFF00"/>
        </patternFill>
      </fill>
    </dxf>
    <dxf>
      <numFmt numFmtId="165" formatCode="dd/mm/yy;@"/>
      <fill>
        <patternFill>
          <bgColor rgb="FFFFFF00"/>
        </patternFill>
      </fill>
    </dxf>
    <dxf>
      <numFmt numFmtId="165" formatCode="dd/mm/yy;@"/>
      <fill>
        <patternFill>
          <bgColor rgb="FFFFFF00"/>
        </patternFill>
      </fill>
    </dxf>
    <dxf>
      <numFmt numFmtId="165" formatCode="dd/mm/yy;@"/>
      <fill>
        <patternFill>
          <bgColor rgb="FFFFFF00"/>
        </patternFill>
      </fill>
    </dxf>
    <dxf>
      <numFmt numFmtId="165" formatCode="dd/mm/yy;@"/>
      <fill>
        <patternFill>
          <bgColor rgb="FFFFFF00"/>
        </patternFill>
      </fill>
    </dxf>
    <dxf>
      <numFmt numFmtId="165" formatCode="dd/mm/yy;@"/>
      <fill>
        <patternFill>
          <bgColor rgb="FFFFFF00"/>
        </patternFill>
      </fill>
    </dxf>
    <dxf>
      <numFmt numFmtId="165" formatCode="dd/mm/yy;@"/>
      <fill>
        <patternFill>
          <bgColor rgb="FFFFFF00"/>
        </patternFill>
      </fill>
    </dxf>
    <dxf>
      <numFmt numFmtId="165" formatCode="dd/mm/yy;@"/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  <protection locked="1" hidden="0"/>
    </dxf>
    <dxf>
      <font>
        <color rgb="FF9C0006"/>
      </font>
      <fill>
        <patternFill>
          <bgColor rgb="FFFFC7CE"/>
        </patternFill>
      </fill>
    </dxf>
    <dxf>
      <numFmt numFmtId="165" formatCode="dd/mm/yy;@"/>
      <fill>
        <patternFill>
          <bgColor rgb="FFFFFF00"/>
        </patternFill>
      </fill>
    </dxf>
    <dxf>
      <numFmt numFmtId="165" formatCode="dd/mm/yy;@"/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dd/mm/yy;@"/>
      <fill>
        <patternFill>
          <bgColor rgb="FFFFFF00"/>
        </patternFill>
      </fill>
    </dxf>
    <dxf>
      <numFmt numFmtId="165" formatCode="dd/mm/yy;@"/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dd/mm/yy;@"/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dd/mm/yy;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auto="1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dd/mm/yy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dd/mm/yy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auto="1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dd/mm/yy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auto="1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dd/mm/yy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auto="1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auto="1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  <protection locked="1" hidden="0"/>
    </dxf>
    <dxf>
      <border>
        <top style="medium">
          <color indexed="64"/>
        </top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  <protection locked="1" hidden="0"/>
    </dxf>
  </dxfs>
  <tableStyles count="1" defaultTableStyle="TableStyleMedium9" defaultPivotStyle="PivotStyleLight16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V7" totalsRowCount="1" headerRowDxfId="76" dataDxfId="74" totalsRowDxfId="72" headerRowBorderDxfId="75" tableBorderDxfId="73" totalsRowBorderDxfId="71">
  <autoFilter ref="A1:V6"/>
  <sortState ref="A2:O46">
    <sortCondition ref="B1:B46"/>
  </sortState>
  <tableColumns count="22">
    <tableColumn id="2" name="ФИО" totalsRowFunction="count" dataDxfId="70" totalsRowDxfId="21"/>
    <tableColumn id="3" name="Должность" dataDxfId="69" totalsRowDxfId="20"/>
    <tableColumn id="5" name="Дата рождения" dataDxfId="68" totalsRowDxfId="19"/>
    <tableColumn id="6" name="Пол" totalsRowFunction="count" dataDxfId="67" totalsRowDxfId="18"/>
    <tableColumn id="7" name="Дата приёма" dataDxfId="66" totalsRowDxfId="17"/>
    <tableColumn id="8" name="Вводный" dataDxfId="65" totalsRowDxfId="16"/>
    <tableColumn id="15" name="ЭБ" dataDxfId="64" totalsRowDxfId="15"/>
    <tableColumn id="16" name="План ЭБ" dataDxfId="63" totalsRowDxfId="14">
      <calculatedColumnFormula>EDATE(G2,12)</calculatedColumnFormula>
    </tableColumn>
    <tableColumn id="9" name="ИРМ" dataDxfId="62" totalsRowDxfId="13"/>
    <tableColumn id="1" name="План ИРМ" dataDxfId="61" totalsRowDxfId="12">
      <calculatedColumnFormula>EDATE(I2,6)</calculatedColumnFormula>
    </tableColumn>
    <tableColumn id="10" name="ОТ" dataDxfId="60" totalsRowDxfId="11"/>
    <tableColumn id="14" name="План ОТ" dataDxfId="59" totalsRowDxfId="10">
      <calculatedColumnFormula>EDATE(Таблица1[[#This Row],[ОТ]],12)</calculatedColumnFormula>
    </tableColumn>
    <tableColumn id="13" name="Личная карточка" dataDxfId="58" totalsRowDxfId="9"/>
    <tableColumn id="21" name="Рост" dataDxfId="57" totalsRowDxfId="8"/>
    <tableColumn id="20" name="Размер одежды" dataDxfId="56" totalsRowDxfId="7"/>
    <tableColumn id="19" name="Размер обуви" dataDxfId="55" totalsRowDxfId="6"/>
    <tableColumn id="11" name="Обувь" dataDxfId="54" totalsRowDxfId="5"/>
    <tableColumn id="18" name="План Обувь" dataDxfId="53" totalsRowDxfId="4"/>
    <tableColumn id="22" name="Осталось" dataDxfId="52" totalsRowDxfId="3"/>
    <tableColumn id="12" name="Костюм" dataDxfId="40" totalsRowDxfId="2"/>
    <tableColumn id="25" name="План Костюм" dataDxfId="42" totalsRowDxfId="1"/>
    <tableColumn id="26" name="Осталось2" dataDxfId="41" totalsRowDxfId="0"/>
  </tableColumns>
  <tableStyleInfo name="TableStyleLight1" showFirstColumn="0" showLastColumn="0" showRowStripes="1" showColumnStripes="1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zoomScaleNormal="100" workbookViewId="0">
      <pane xSplit="2" ySplit="1" topLeftCell="J2" activePane="bottomRight" state="frozen"/>
      <selection sqref="A1:G1"/>
      <selection pane="topRight" sqref="A1:G1"/>
      <selection pane="bottomLeft" sqref="A1:G1"/>
      <selection pane="bottomRight" activeCell="R2" sqref="R2"/>
    </sheetView>
  </sheetViews>
  <sheetFormatPr defaultRowHeight="50.1" customHeight="1" x14ac:dyDescent="0.25"/>
  <cols>
    <col min="1" max="1" width="32.5703125" style="7" customWidth="1"/>
    <col min="2" max="2" width="23.140625" style="29" customWidth="1"/>
    <col min="3" max="3" width="18.85546875" style="8" customWidth="1"/>
    <col min="4" max="4" width="13.85546875" style="8" customWidth="1"/>
    <col min="5" max="5" width="9.7109375" style="7" customWidth="1"/>
    <col min="6" max="6" width="11.28515625" style="7" customWidth="1"/>
    <col min="7" max="7" width="9.5703125" style="7" customWidth="1"/>
    <col min="8" max="8" width="9.28515625" style="7" customWidth="1"/>
    <col min="9" max="12" width="9.140625" style="7"/>
    <col min="13" max="16" width="10.5703125" style="16" customWidth="1"/>
    <col min="17" max="18" width="9.140625" style="7"/>
    <col min="19" max="19" width="4.140625" style="7" customWidth="1"/>
    <col min="20" max="21" width="9.140625" style="7"/>
    <col min="22" max="22" width="5.42578125" style="7" customWidth="1"/>
    <col min="23" max="16384" width="9.140625" style="7"/>
  </cols>
  <sheetData>
    <row r="1" spans="1:22" ht="50.1" customHeight="1" thickBot="1" x14ac:dyDescent="0.3">
      <c r="A1" s="5" t="s">
        <v>0</v>
      </c>
      <c r="B1" s="5" t="s">
        <v>1</v>
      </c>
      <c r="C1" s="5" t="s">
        <v>2</v>
      </c>
      <c r="D1" s="5" t="s">
        <v>13</v>
      </c>
      <c r="E1" s="5" t="s">
        <v>16</v>
      </c>
      <c r="F1" s="5" t="s">
        <v>17</v>
      </c>
      <c r="G1" s="5" t="s">
        <v>56</v>
      </c>
      <c r="H1" s="5" t="s">
        <v>57</v>
      </c>
      <c r="I1" s="5" t="s">
        <v>23</v>
      </c>
      <c r="J1" s="6" t="s">
        <v>22</v>
      </c>
      <c r="K1" s="6" t="s">
        <v>18</v>
      </c>
      <c r="L1" s="6" t="s">
        <v>21</v>
      </c>
      <c r="M1" s="13" t="s">
        <v>24</v>
      </c>
      <c r="N1" s="13" t="s">
        <v>33</v>
      </c>
      <c r="O1" s="13" t="s">
        <v>44</v>
      </c>
      <c r="P1" s="13" t="s">
        <v>45</v>
      </c>
      <c r="Q1" s="5" t="s">
        <v>19</v>
      </c>
      <c r="R1" s="5" t="s">
        <v>58</v>
      </c>
      <c r="S1" s="5" t="s">
        <v>59</v>
      </c>
      <c r="T1" s="45" t="s">
        <v>20</v>
      </c>
      <c r="U1" s="46" t="s">
        <v>62</v>
      </c>
      <c r="V1" s="46" t="s">
        <v>63</v>
      </c>
    </row>
    <row r="2" spans="1:22" ht="50.1" customHeight="1" thickBot="1" x14ac:dyDescent="0.3">
      <c r="A2" s="1" t="s">
        <v>11</v>
      </c>
      <c r="B2" s="28" t="s">
        <v>12</v>
      </c>
      <c r="C2" s="3">
        <v>24554</v>
      </c>
      <c r="D2" s="9" t="s">
        <v>15</v>
      </c>
      <c r="E2" s="11"/>
      <c r="F2" s="11">
        <v>41039</v>
      </c>
      <c r="G2" s="11"/>
      <c r="H2" s="11">
        <f t="shared" ref="H2:H6" si="0">EDATE(G2,12)</f>
        <v>366</v>
      </c>
      <c r="I2" s="11">
        <v>41039</v>
      </c>
      <c r="J2" s="12">
        <f t="shared" ref="J2:J6" si="1">EDATE(I2,6)</f>
        <v>41223</v>
      </c>
      <c r="K2" s="12"/>
      <c r="L2" s="12">
        <f>EDATE(Таблица1[[#This Row],[ОТ]],12)</f>
        <v>366</v>
      </c>
      <c r="M2" s="14"/>
      <c r="N2" s="14">
        <v>176</v>
      </c>
      <c r="O2" s="14" t="s">
        <v>60</v>
      </c>
      <c r="P2" s="14">
        <v>42</v>
      </c>
      <c r="Q2" s="10">
        <v>40915</v>
      </c>
      <c r="R2" s="11">
        <f>EDATE(Таблица1[[#This Row],[Обувь]],12)</f>
        <v>41281</v>
      </c>
      <c r="S2" s="40">
        <f ca="1">SUM(Таблица1[[#This Row],[План Обувь]],-TODAY())</f>
        <v>89</v>
      </c>
      <c r="T2" s="10">
        <v>40918</v>
      </c>
      <c r="U2" s="11">
        <f>EDATE(Таблица1[[#This Row],[Костюм]],12)</f>
        <v>41284</v>
      </c>
      <c r="V2" s="40">
        <f ca="1">SUM(Таблица1[[#This Row],[План Костюм]],-TODAY())</f>
        <v>92</v>
      </c>
    </row>
    <row r="3" spans="1:22" ht="50.1" customHeight="1" thickBot="1" x14ac:dyDescent="0.3">
      <c r="A3" s="38" t="s">
        <v>4</v>
      </c>
      <c r="B3" s="28" t="s">
        <v>5</v>
      </c>
      <c r="C3" s="3">
        <v>22061</v>
      </c>
      <c r="D3" s="9" t="s">
        <v>14</v>
      </c>
      <c r="E3" s="11"/>
      <c r="F3" s="11">
        <v>41039</v>
      </c>
      <c r="G3" s="11"/>
      <c r="H3" s="11">
        <f t="shared" si="0"/>
        <v>366</v>
      </c>
      <c r="I3" s="11"/>
      <c r="J3" s="11">
        <f t="shared" si="1"/>
        <v>182</v>
      </c>
      <c r="K3" s="11"/>
      <c r="L3" s="11">
        <f>EDATE(Таблица1[[#This Row],[ОТ]],12)</f>
        <v>366</v>
      </c>
      <c r="M3" s="37">
        <v>1</v>
      </c>
      <c r="N3" s="14">
        <v>170</v>
      </c>
      <c r="O3" s="14" t="s">
        <v>60</v>
      </c>
      <c r="P3" s="14">
        <v>38</v>
      </c>
      <c r="Q3" s="11">
        <v>40912</v>
      </c>
      <c r="R3" s="11">
        <f>EDATE(Таблица1[[#This Row],[Обувь]],12)</f>
        <v>41278</v>
      </c>
      <c r="S3" s="40">
        <f ca="1">SUM(Таблица1[[#This Row],[План Обувь]],-TODAY())</f>
        <v>86</v>
      </c>
      <c r="T3" s="11">
        <v>41135</v>
      </c>
      <c r="U3" s="11">
        <f>EDATE(Таблица1[[#This Row],[Костюм]],12)</f>
        <v>41500</v>
      </c>
      <c r="V3" s="40">
        <f ca="1">SUM(Таблица1[[#This Row],[План Костюм]],-TODAY())</f>
        <v>308</v>
      </c>
    </row>
    <row r="4" spans="1:22" ht="50.1" customHeight="1" thickBot="1" x14ac:dyDescent="0.3">
      <c r="A4" s="1" t="s">
        <v>6</v>
      </c>
      <c r="B4" s="28" t="s">
        <v>55</v>
      </c>
      <c r="C4" s="3">
        <v>20791</v>
      </c>
      <c r="D4" s="9" t="s">
        <v>14</v>
      </c>
      <c r="E4" s="11"/>
      <c r="F4" s="11">
        <v>41039</v>
      </c>
      <c r="G4" s="11">
        <v>41039</v>
      </c>
      <c r="H4" s="11">
        <f t="shared" si="0"/>
        <v>41404</v>
      </c>
      <c r="I4" s="11" t="s">
        <v>25</v>
      </c>
      <c r="J4" s="11" t="s">
        <v>25</v>
      </c>
      <c r="K4" s="30">
        <v>41068</v>
      </c>
      <c r="L4" s="12">
        <f>EDATE(Таблица1[[#This Row],[ОТ]],36)</f>
        <v>42163</v>
      </c>
      <c r="M4" s="15"/>
      <c r="N4" s="15">
        <v>175</v>
      </c>
      <c r="O4" s="15" t="s">
        <v>61</v>
      </c>
      <c r="P4" s="15">
        <v>39</v>
      </c>
      <c r="Q4" s="10">
        <v>41054</v>
      </c>
      <c r="R4" s="11">
        <f>EDATE(Таблица1[[#This Row],[Обувь]],12)</f>
        <v>41419</v>
      </c>
      <c r="S4" s="40">
        <f ca="1">SUM(Таблица1[[#This Row],[План Обувь]],-TODAY())</f>
        <v>227</v>
      </c>
      <c r="T4" s="10">
        <v>40913</v>
      </c>
      <c r="U4" s="11">
        <f>EDATE(Таблица1[[#This Row],[Костюм]],12)</f>
        <v>41279</v>
      </c>
      <c r="V4" s="40">
        <f ca="1">SUM(Таблица1[[#This Row],[План Костюм]],-TODAY())</f>
        <v>87</v>
      </c>
    </row>
    <row r="5" spans="1:22" ht="50.1" customHeight="1" thickBot="1" x14ac:dyDescent="0.3">
      <c r="A5" s="1" t="s">
        <v>9</v>
      </c>
      <c r="B5" s="28" t="s">
        <v>10</v>
      </c>
      <c r="C5" s="3">
        <v>20661</v>
      </c>
      <c r="D5" s="9" t="s">
        <v>14</v>
      </c>
      <c r="E5" s="11"/>
      <c r="F5" s="11">
        <v>41039</v>
      </c>
      <c r="G5" s="11">
        <v>41039</v>
      </c>
      <c r="H5" s="11">
        <f t="shared" si="0"/>
        <v>41404</v>
      </c>
      <c r="I5" s="11">
        <v>41039</v>
      </c>
      <c r="J5" s="12">
        <f t="shared" si="1"/>
        <v>41223</v>
      </c>
      <c r="K5" s="12">
        <v>41069</v>
      </c>
      <c r="L5" s="12">
        <f>EDATE(Таблица1[[#This Row],[ОТ]],12)</f>
        <v>41434</v>
      </c>
      <c r="M5" s="15"/>
      <c r="N5" s="15">
        <v>178</v>
      </c>
      <c r="O5" s="15" t="s">
        <v>61</v>
      </c>
      <c r="P5" s="15">
        <v>37</v>
      </c>
      <c r="Q5" s="10">
        <v>41103</v>
      </c>
      <c r="R5" s="11">
        <f>EDATE(Таблица1[[#This Row],[Обувь]],12)</f>
        <v>41468</v>
      </c>
      <c r="S5" s="40">
        <f ca="1">SUM(Таблица1[[#This Row],[План Обувь]],-TODAY())</f>
        <v>276</v>
      </c>
      <c r="T5" s="11">
        <v>40912</v>
      </c>
      <c r="U5" s="11">
        <f>EDATE(Таблица1[[#This Row],[Костюм]],12)</f>
        <v>41278</v>
      </c>
      <c r="V5" s="40">
        <f ca="1">SUM(Таблица1[[#This Row],[План Костюм]],-TODAY())</f>
        <v>86</v>
      </c>
    </row>
    <row r="6" spans="1:22" ht="50.1" customHeight="1" thickBot="1" x14ac:dyDescent="0.3">
      <c r="A6" s="1" t="s">
        <v>7</v>
      </c>
      <c r="B6" s="28" t="s">
        <v>8</v>
      </c>
      <c r="C6" s="3">
        <v>24499</v>
      </c>
      <c r="D6" s="9" t="s">
        <v>14</v>
      </c>
      <c r="E6" s="11"/>
      <c r="F6" s="11">
        <v>41039</v>
      </c>
      <c r="G6" s="11">
        <v>41039</v>
      </c>
      <c r="H6" s="11">
        <f t="shared" si="0"/>
        <v>41404</v>
      </c>
      <c r="I6" s="11">
        <v>41039</v>
      </c>
      <c r="J6" s="12">
        <f t="shared" si="1"/>
        <v>41223</v>
      </c>
      <c r="K6" s="12">
        <v>41069</v>
      </c>
      <c r="L6" s="12">
        <f>EDATE(Таблица1[[#This Row],[ОТ]],12)</f>
        <v>41434</v>
      </c>
      <c r="M6" s="15"/>
      <c r="N6" s="15">
        <v>180</v>
      </c>
      <c r="O6" s="14" t="s">
        <v>60</v>
      </c>
      <c r="P6" s="15">
        <v>36</v>
      </c>
      <c r="Q6" s="10">
        <v>40899</v>
      </c>
      <c r="R6" s="11">
        <f>EDATE(Таблица1[[#This Row],[Обувь]],12)</f>
        <v>41265</v>
      </c>
      <c r="S6" s="40">
        <f ca="1">SUM(Таблица1[[#This Row],[План Обувь]],-TODAY())</f>
        <v>73</v>
      </c>
      <c r="T6" s="10">
        <v>40899</v>
      </c>
      <c r="U6" s="11">
        <f>EDATE(Таблица1[[#This Row],[Костюм]],12)</f>
        <v>41265</v>
      </c>
      <c r="V6" s="40">
        <f ca="1">SUM(Таблица1[[#This Row],[План Костюм]],-TODAY())</f>
        <v>73</v>
      </c>
    </row>
    <row r="7" spans="1:22" ht="50.1" customHeight="1" thickBot="1" x14ac:dyDescent="0.3">
      <c r="A7" s="31">
        <f>SUBTOTAL(103,Таблица1[ФИО])</f>
        <v>5</v>
      </c>
      <c r="B7" s="31"/>
      <c r="C7" s="31"/>
      <c r="D7" s="33">
        <f>SUBTOTAL(103,Таблица1[Пол])</f>
        <v>5</v>
      </c>
      <c r="E7" s="32"/>
      <c r="F7" s="34"/>
      <c r="G7" s="34"/>
      <c r="H7" s="34"/>
      <c r="I7" s="34"/>
      <c r="J7" s="34"/>
      <c r="K7" s="35"/>
      <c r="L7" s="35"/>
      <c r="M7" s="36"/>
      <c r="N7" s="36"/>
      <c r="O7" s="36"/>
      <c r="P7" s="36"/>
      <c r="Q7" s="34"/>
      <c r="R7" s="34"/>
      <c r="S7" s="34"/>
      <c r="T7" s="47"/>
      <c r="U7" s="47"/>
      <c r="V7" s="47"/>
    </row>
    <row r="8" spans="1:22" ht="50.1" customHeight="1" x14ac:dyDescent="0.25">
      <c r="A8" s="2"/>
      <c r="B8" s="4" t="s">
        <v>3</v>
      </c>
      <c r="C8" s="4" t="s">
        <v>3</v>
      </c>
      <c r="D8" s="4" t="s">
        <v>3</v>
      </c>
    </row>
  </sheetData>
  <conditionalFormatting sqref="J1:J3 J5:J1048576 H1:H1048576 L1:L1048576">
    <cfRule type="timePeriod" dxfId="51" priority="28" timePeriod="nextMonth">
      <formula>AND(MONTH(H1)=MONTH(EDATE(TODAY(),0+1)),YEAR(H1)=YEAR(EDATE(TODAY(),0+1)))</formula>
    </cfRule>
  </conditionalFormatting>
  <conditionalFormatting sqref="R3:S3">
    <cfRule type="expression" dxfId="50" priority="27">
      <formula>"СЕГОДНЯ()"</formula>
    </cfRule>
  </conditionalFormatting>
  <conditionalFormatting sqref="S3">
    <cfRule type="cellIs" dxfId="49" priority="25" operator="lessThan">
      <formula>122</formula>
    </cfRule>
  </conditionalFormatting>
  <conditionalFormatting sqref="R2">
    <cfRule type="expression" dxfId="48" priority="24">
      <formula>"СЕГОДНЯ()"</formula>
    </cfRule>
  </conditionalFormatting>
  <conditionalFormatting sqref="S2">
    <cfRule type="expression" dxfId="47" priority="23">
      <formula>"СЕГОДНЯ()"</formula>
    </cfRule>
  </conditionalFormatting>
  <conditionalFormatting sqref="S2">
    <cfRule type="cellIs" dxfId="46" priority="22" operator="lessThan">
      <formula>122</formula>
    </cfRule>
  </conditionalFormatting>
  <conditionalFormatting sqref="R4:R6">
    <cfRule type="expression" dxfId="45" priority="21">
      <formula>"СЕГОДНЯ()"</formula>
    </cfRule>
  </conditionalFormatting>
  <conditionalFormatting sqref="S4:S6">
    <cfRule type="expression" dxfId="44" priority="20">
      <formula>"СЕГОДНЯ()"</formula>
    </cfRule>
  </conditionalFormatting>
  <conditionalFormatting sqref="S4:S6">
    <cfRule type="cellIs" dxfId="43" priority="19" operator="lessThan">
      <formula>122</formula>
    </cfRule>
  </conditionalFormatting>
  <conditionalFormatting sqref="U2">
    <cfRule type="expression" dxfId="37" priority="16">
      <formula>"СЕГОДНЯ()"</formula>
    </cfRule>
  </conditionalFormatting>
  <conditionalFormatting sqref="U3">
    <cfRule type="expression" dxfId="35" priority="14">
      <formula>"СЕГОДНЯ()"</formula>
    </cfRule>
  </conditionalFormatting>
  <conditionalFormatting sqref="U4">
    <cfRule type="expression" dxfId="34" priority="13">
      <formula>"СЕГОДНЯ()"</formula>
    </cfRule>
  </conditionalFormatting>
  <conditionalFormatting sqref="U5">
    <cfRule type="expression" dxfId="33" priority="12">
      <formula>"СЕГОДНЯ()"</formula>
    </cfRule>
  </conditionalFormatting>
  <conditionalFormatting sqref="U6">
    <cfRule type="expression" dxfId="32" priority="11">
      <formula>"СЕГОДНЯ()"</formula>
    </cfRule>
  </conditionalFormatting>
  <conditionalFormatting sqref="V2">
    <cfRule type="expression" dxfId="31" priority="10">
      <formula>"СЕГОДНЯ()"</formula>
    </cfRule>
  </conditionalFormatting>
  <conditionalFormatting sqref="V2">
    <cfRule type="cellIs" dxfId="30" priority="9" operator="lessThan">
      <formula>122</formula>
    </cfRule>
  </conditionalFormatting>
  <conditionalFormatting sqref="V3">
    <cfRule type="expression" dxfId="29" priority="8">
      <formula>"СЕГОДНЯ()"</formula>
    </cfRule>
  </conditionalFormatting>
  <conditionalFormatting sqref="V3">
    <cfRule type="cellIs" dxfId="28" priority="7" operator="lessThan">
      <formula>122</formula>
    </cfRule>
  </conditionalFormatting>
  <conditionalFormatting sqref="V4">
    <cfRule type="expression" dxfId="27" priority="6">
      <formula>"СЕГОДНЯ()"</formula>
    </cfRule>
  </conditionalFormatting>
  <conditionalFormatting sqref="V4">
    <cfRule type="cellIs" dxfId="26" priority="5" operator="lessThan">
      <formula>122</formula>
    </cfRule>
  </conditionalFormatting>
  <conditionalFormatting sqref="V5">
    <cfRule type="expression" dxfId="25" priority="4">
      <formula>"СЕГОДНЯ()"</formula>
    </cfRule>
  </conditionalFormatting>
  <conditionalFormatting sqref="V5">
    <cfRule type="cellIs" dxfId="24" priority="3" operator="lessThan">
      <formula>122</formula>
    </cfRule>
  </conditionalFormatting>
  <conditionalFormatting sqref="V6">
    <cfRule type="expression" dxfId="23" priority="2">
      <formula>"СЕГОДНЯ()"</formula>
    </cfRule>
  </conditionalFormatting>
  <conditionalFormatting sqref="V6">
    <cfRule type="cellIs" dxfId="22" priority="1" operator="lessThan">
      <formula>122</formula>
    </cfRule>
  </conditionalFormatting>
  <hyperlinks>
    <hyperlink ref="M3" location="'СИЗ 1'!A1" display="'СИЗ 1'!A1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view="pageLayout" topLeftCell="A4" zoomScaleNormal="100" zoomScaleSheetLayoutView="100" workbookViewId="0">
      <selection sqref="A1:D2"/>
    </sheetView>
  </sheetViews>
  <sheetFormatPr defaultRowHeight="15.75" x14ac:dyDescent="0.25"/>
  <cols>
    <col min="1" max="1" width="52.7109375" style="17" customWidth="1"/>
    <col min="2" max="2" width="45.28515625" style="17" customWidth="1"/>
    <col min="3" max="3" width="16.85546875" style="17" customWidth="1"/>
    <col min="4" max="4" width="20.5703125" style="17" customWidth="1"/>
    <col min="5" max="5" width="34.28515625" style="17" customWidth="1"/>
    <col min="6" max="6" width="19.7109375" style="17" customWidth="1"/>
    <col min="7" max="10" width="9.140625" style="17"/>
    <col min="11" max="11" width="9.140625" style="17" customWidth="1"/>
    <col min="12" max="16384" width="9.140625" style="17"/>
  </cols>
  <sheetData>
    <row r="1" spans="1:16" x14ac:dyDescent="0.25">
      <c r="A1" s="42" t="s">
        <v>26</v>
      </c>
      <c r="B1" s="42"/>
      <c r="C1" s="42"/>
      <c r="D1" s="42"/>
      <c r="E1" s="43" t="s">
        <v>40</v>
      </c>
      <c r="F1" s="44" t="s">
        <v>46</v>
      </c>
      <c r="G1" s="41" t="s">
        <v>48</v>
      </c>
      <c r="H1" s="41"/>
      <c r="I1" s="41"/>
      <c r="J1" s="41"/>
      <c r="K1" s="41" t="s">
        <v>52</v>
      </c>
      <c r="L1" s="41"/>
      <c r="M1" s="41"/>
      <c r="N1" s="41"/>
      <c r="O1" s="41"/>
      <c r="P1" s="26"/>
    </row>
    <row r="2" spans="1:16" ht="45.75" customHeight="1" x14ac:dyDescent="0.25">
      <c r="A2" s="42"/>
      <c r="B2" s="42"/>
      <c r="C2" s="42"/>
      <c r="D2" s="42"/>
      <c r="E2" s="43"/>
      <c r="F2" s="44"/>
      <c r="G2" s="25" t="s">
        <v>47</v>
      </c>
      <c r="H2" s="25" t="s">
        <v>49</v>
      </c>
      <c r="I2" s="25" t="s">
        <v>50</v>
      </c>
      <c r="J2" s="25" t="s">
        <v>51</v>
      </c>
      <c r="K2" s="25" t="s">
        <v>47</v>
      </c>
      <c r="L2" s="25" t="s">
        <v>49</v>
      </c>
      <c r="M2" s="25" t="s">
        <v>50</v>
      </c>
      <c r="N2" s="25" t="s">
        <v>53</v>
      </c>
      <c r="O2" s="25" t="s">
        <v>54</v>
      </c>
      <c r="P2" s="26"/>
    </row>
    <row r="3" spans="1:16" x14ac:dyDescent="0.25">
      <c r="A3" s="18" t="s">
        <v>27</v>
      </c>
      <c r="B3" s="19" t="str">
        <f>Таблица!A3</f>
        <v>Пустовалова Татьяна Алексеевна</v>
      </c>
      <c r="C3" s="20" t="s">
        <v>13</v>
      </c>
      <c r="D3" s="21" t="str">
        <f>Таблица!D3</f>
        <v>жен</v>
      </c>
      <c r="E3" s="27" t="str">
        <f>A16</f>
        <v>Обувь</v>
      </c>
      <c r="F3" s="27"/>
      <c r="G3" s="39">
        <f>Таблица!Q3</f>
        <v>40912</v>
      </c>
      <c r="H3" s="27"/>
      <c r="I3" s="27"/>
      <c r="J3" s="27"/>
      <c r="K3" s="27"/>
      <c r="L3" s="27"/>
      <c r="M3" s="27"/>
      <c r="N3" s="27"/>
      <c r="O3" s="27"/>
      <c r="P3" s="26"/>
    </row>
    <row r="4" spans="1:16" x14ac:dyDescent="0.25">
      <c r="A4" s="18" t="s">
        <v>28</v>
      </c>
      <c r="B4" s="18"/>
      <c r="C4" s="20" t="s">
        <v>33</v>
      </c>
      <c r="D4" s="21">
        <f>Таблица!N3</f>
        <v>170</v>
      </c>
      <c r="E4" s="27" t="str">
        <f>A17</f>
        <v>Костюм</v>
      </c>
      <c r="F4" s="27"/>
      <c r="G4" s="39"/>
      <c r="H4" s="27"/>
      <c r="I4" s="27"/>
      <c r="J4" s="27"/>
      <c r="K4" s="27"/>
      <c r="L4" s="27"/>
      <c r="M4" s="27"/>
      <c r="N4" s="27"/>
      <c r="O4" s="27"/>
      <c r="P4" s="26"/>
    </row>
    <row r="5" spans="1:16" x14ac:dyDescent="0.25">
      <c r="A5" s="18" t="s">
        <v>29</v>
      </c>
      <c r="B5" s="18"/>
      <c r="C5" s="20" t="s">
        <v>44</v>
      </c>
      <c r="D5" s="21" t="str">
        <f>Таблица1[[#This Row],[Размер одежды]]</f>
        <v>56-58</v>
      </c>
      <c r="E5" s="27"/>
      <c r="F5" s="27"/>
      <c r="G5" s="39"/>
      <c r="H5" s="27"/>
      <c r="I5" s="27"/>
      <c r="J5" s="27"/>
      <c r="K5" s="27"/>
      <c r="L5" s="27"/>
      <c r="M5" s="27"/>
      <c r="N5" s="27"/>
      <c r="O5" s="27"/>
      <c r="P5" s="26"/>
    </row>
    <row r="6" spans="1:16" x14ac:dyDescent="0.25">
      <c r="A6" s="18" t="s">
        <v>30</v>
      </c>
      <c r="B6" s="18" t="str">
        <f>Таблица!B3</f>
        <v>Дизайнер по ландшафту</v>
      </c>
      <c r="C6" s="20" t="s">
        <v>45</v>
      </c>
      <c r="D6" s="21">
        <f>Таблица!P3</f>
        <v>38</v>
      </c>
      <c r="E6" s="27"/>
      <c r="F6" s="27"/>
      <c r="G6" s="39"/>
      <c r="H6" s="27"/>
      <c r="I6" s="27"/>
      <c r="J6" s="27"/>
      <c r="K6" s="27"/>
      <c r="L6" s="27"/>
      <c r="M6" s="27"/>
      <c r="N6" s="27"/>
      <c r="O6" s="27"/>
      <c r="P6" s="26"/>
    </row>
    <row r="7" spans="1:16" x14ac:dyDescent="0.25">
      <c r="A7" s="18" t="s">
        <v>31</v>
      </c>
      <c r="B7" s="24">
        <f>Таблица!E3</f>
        <v>0</v>
      </c>
      <c r="C7" s="20" t="s">
        <v>34</v>
      </c>
      <c r="D7" s="21"/>
      <c r="E7" s="27"/>
      <c r="F7" s="27"/>
      <c r="G7" s="39"/>
      <c r="H7" s="27"/>
      <c r="I7" s="27"/>
      <c r="J7" s="27"/>
      <c r="K7" s="27"/>
      <c r="L7" s="27"/>
      <c r="M7" s="27"/>
      <c r="N7" s="27"/>
      <c r="O7" s="27"/>
      <c r="P7" s="26"/>
    </row>
    <row r="8" spans="1:16" ht="33.75" customHeight="1" x14ac:dyDescent="0.25">
      <c r="A8" s="18" t="s">
        <v>32</v>
      </c>
      <c r="B8" s="18"/>
      <c r="C8" s="20" t="s">
        <v>35</v>
      </c>
      <c r="D8" s="21"/>
      <c r="E8" s="27"/>
      <c r="F8" s="27"/>
      <c r="G8" s="39"/>
      <c r="H8" s="27"/>
      <c r="I8" s="27"/>
      <c r="J8" s="27"/>
      <c r="K8" s="27"/>
      <c r="L8" s="27"/>
      <c r="M8" s="27"/>
      <c r="N8" s="27"/>
      <c r="O8" s="27"/>
      <c r="P8" s="26"/>
    </row>
    <row r="9" spans="1:16" x14ac:dyDescent="0.25">
      <c r="C9" s="20" t="s">
        <v>36</v>
      </c>
      <c r="D9" s="21"/>
      <c r="E9" s="27"/>
      <c r="F9" s="27"/>
      <c r="G9" s="39"/>
      <c r="H9" s="27"/>
      <c r="I9" s="27"/>
      <c r="J9" s="27"/>
      <c r="K9" s="27"/>
      <c r="L9" s="27"/>
      <c r="M9" s="27"/>
      <c r="N9" s="27"/>
      <c r="O9" s="27"/>
      <c r="P9" s="26"/>
    </row>
    <row r="10" spans="1:16" x14ac:dyDescent="0.25">
      <c r="C10" s="20" t="s">
        <v>37</v>
      </c>
      <c r="D10" s="21"/>
      <c r="E10" s="27"/>
      <c r="F10" s="27"/>
      <c r="G10" s="39"/>
      <c r="H10" s="27"/>
      <c r="I10" s="27"/>
      <c r="J10" s="27"/>
      <c r="K10" s="27"/>
      <c r="L10" s="27"/>
      <c r="M10" s="27"/>
      <c r="N10" s="27"/>
      <c r="O10" s="27"/>
      <c r="P10" s="26"/>
    </row>
    <row r="11" spans="1:16" x14ac:dyDescent="0.25">
      <c r="C11" s="20" t="s">
        <v>38</v>
      </c>
      <c r="D11" s="21"/>
      <c r="E11" s="27"/>
      <c r="F11" s="27"/>
      <c r="G11" s="39"/>
      <c r="H11" s="27"/>
      <c r="I11" s="27"/>
      <c r="J11" s="27"/>
      <c r="K11" s="27"/>
      <c r="L11" s="27"/>
      <c r="M11" s="27"/>
      <c r="N11" s="27"/>
      <c r="O11" s="27"/>
      <c r="P11" s="26"/>
    </row>
    <row r="12" spans="1:16" x14ac:dyDescent="0.25">
      <c r="C12" s="22"/>
      <c r="D12" s="23"/>
      <c r="E12" s="27"/>
      <c r="F12" s="27"/>
      <c r="G12" s="39"/>
      <c r="H12" s="27"/>
      <c r="I12" s="27"/>
      <c r="J12" s="27"/>
      <c r="K12" s="27"/>
      <c r="L12" s="27"/>
      <c r="M12" s="27"/>
      <c r="N12" s="27"/>
      <c r="O12" s="27"/>
      <c r="P12" s="26"/>
    </row>
    <row r="13" spans="1:16" x14ac:dyDescent="0.25">
      <c r="A13" s="17" t="s">
        <v>39</v>
      </c>
      <c r="E13" s="27"/>
      <c r="F13" s="27"/>
      <c r="G13" s="39"/>
      <c r="H13" s="27"/>
      <c r="I13" s="27"/>
      <c r="J13" s="27"/>
      <c r="K13" s="27"/>
      <c r="L13" s="27"/>
      <c r="M13" s="27"/>
      <c r="N13" s="27"/>
      <c r="O13" s="27"/>
      <c r="P13" s="26"/>
    </row>
    <row r="14" spans="1:16" x14ac:dyDescent="0.25">
      <c r="E14" s="27"/>
      <c r="F14" s="27"/>
      <c r="G14" s="39"/>
      <c r="H14" s="27"/>
      <c r="I14" s="27"/>
      <c r="J14" s="27"/>
      <c r="K14" s="27"/>
      <c r="L14" s="27"/>
      <c r="M14" s="27"/>
      <c r="N14" s="27"/>
      <c r="O14" s="27"/>
      <c r="P14" s="26"/>
    </row>
    <row r="15" spans="1:16" ht="31.5" x14ac:dyDescent="0.25">
      <c r="A15" s="21" t="s">
        <v>40</v>
      </c>
      <c r="B15" s="21" t="s">
        <v>41</v>
      </c>
      <c r="C15" s="21" t="s">
        <v>42</v>
      </c>
      <c r="D15" s="21" t="s">
        <v>43</v>
      </c>
      <c r="E15" s="27"/>
      <c r="F15" s="27"/>
      <c r="G15" s="39"/>
      <c r="H15" s="27"/>
      <c r="I15" s="27"/>
      <c r="J15" s="27"/>
      <c r="K15" s="27"/>
      <c r="L15" s="27"/>
      <c r="M15" s="27"/>
      <c r="N15" s="27"/>
      <c r="O15" s="27"/>
      <c r="P15" s="26"/>
    </row>
    <row r="16" spans="1:16" x14ac:dyDescent="0.25">
      <c r="A16" s="18" t="str">
        <f>Таблица1[[#Headers],[Обувь]]</f>
        <v>Обувь</v>
      </c>
      <c r="B16" s="18"/>
      <c r="C16" s="18"/>
      <c r="D16" s="18"/>
      <c r="E16" s="27"/>
      <c r="F16" s="27"/>
      <c r="G16" s="39"/>
      <c r="H16" s="27"/>
      <c r="I16" s="27"/>
      <c r="J16" s="27"/>
      <c r="K16" s="27"/>
      <c r="L16" s="27"/>
      <c r="M16" s="27"/>
      <c r="N16" s="27"/>
      <c r="O16" s="27"/>
      <c r="P16" s="26"/>
    </row>
    <row r="17" spans="1:16" x14ac:dyDescent="0.25">
      <c r="A17" s="18" t="str">
        <f>Таблица1[[#Headers],[Костюм]]</f>
        <v>Костюм</v>
      </c>
      <c r="B17" s="18"/>
      <c r="C17" s="18"/>
      <c r="D17" s="18"/>
      <c r="E17" s="27"/>
      <c r="F17" s="27"/>
      <c r="G17" s="39"/>
      <c r="H17" s="27"/>
      <c r="I17" s="27"/>
      <c r="J17" s="27"/>
      <c r="K17" s="27"/>
      <c r="L17" s="27"/>
      <c r="M17" s="27"/>
      <c r="N17" s="27"/>
      <c r="O17" s="27"/>
      <c r="P17" s="26"/>
    </row>
    <row r="18" spans="1:16" x14ac:dyDescent="0.25">
      <c r="A18" s="18"/>
      <c r="B18" s="18"/>
      <c r="C18" s="18"/>
      <c r="D18" s="18"/>
      <c r="E18" s="27"/>
      <c r="F18" s="27"/>
      <c r="G18" s="39"/>
      <c r="H18" s="27"/>
      <c r="I18" s="27"/>
      <c r="J18" s="27"/>
      <c r="K18" s="27"/>
      <c r="L18" s="27"/>
      <c r="M18" s="27"/>
      <c r="N18" s="27"/>
      <c r="O18" s="27"/>
      <c r="P18" s="26"/>
    </row>
    <row r="19" spans="1:16" x14ac:dyDescent="0.25">
      <c r="A19" s="18"/>
      <c r="B19" s="18"/>
      <c r="C19" s="18"/>
      <c r="D19" s="18"/>
      <c r="E19" s="27"/>
      <c r="F19" s="27"/>
      <c r="G19" s="39"/>
      <c r="H19" s="27"/>
      <c r="I19" s="27"/>
      <c r="J19" s="27"/>
      <c r="K19" s="27"/>
      <c r="L19" s="27"/>
      <c r="M19" s="27"/>
      <c r="N19" s="27"/>
      <c r="O19" s="27"/>
      <c r="P19" s="26"/>
    </row>
    <row r="20" spans="1:16" x14ac:dyDescent="0.25">
      <c r="A20" s="18"/>
      <c r="B20" s="18"/>
      <c r="C20" s="18"/>
      <c r="D20" s="18"/>
      <c r="E20" s="27"/>
      <c r="F20" s="27"/>
      <c r="G20" s="39"/>
      <c r="H20" s="27"/>
      <c r="I20" s="27"/>
      <c r="J20" s="27"/>
      <c r="K20" s="27"/>
      <c r="L20" s="27"/>
      <c r="M20" s="27"/>
      <c r="N20" s="27"/>
      <c r="O20" s="27"/>
      <c r="P20" s="26"/>
    </row>
    <row r="21" spans="1:16" x14ac:dyDescent="0.25">
      <c r="A21" s="18"/>
      <c r="B21" s="18"/>
      <c r="C21" s="18"/>
      <c r="D21" s="18"/>
      <c r="E21" s="27"/>
      <c r="F21" s="27"/>
      <c r="G21" s="39"/>
      <c r="H21" s="27"/>
      <c r="I21" s="27"/>
      <c r="J21" s="27"/>
      <c r="K21" s="27"/>
      <c r="L21" s="27"/>
      <c r="M21" s="27"/>
      <c r="N21" s="27"/>
      <c r="O21" s="27"/>
      <c r="P21" s="26"/>
    </row>
    <row r="22" spans="1:16" x14ac:dyDescent="0.25">
      <c r="A22" s="18"/>
      <c r="B22" s="18"/>
      <c r="C22" s="18"/>
      <c r="D22" s="18"/>
      <c r="E22" s="27"/>
      <c r="F22" s="27"/>
      <c r="G22" s="39"/>
      <c r="H22" s="27"/>
      <c r="I22" s="27"/>
      <c r="J22" s="27"/>
      <c r="K22" s="27"/>
      <c r="L22" s="27"/>
      <c r="M22" s="27"/>
      <c r="N22" s="27"/>
      <c r="O22" s="27"/>
      <c r="P22" s="26"/>
    </row>
    <row r="23" spans="1:16" x14ac:dyDescent="0.25">
      <c r="A23" s="18"/>
      <c r="B23" s="18"/>
      <c r="C23" s="18"/>
      <c r="D23" s="18"/>
      <c r="E23" s="27"/>
      <c r="F23" s="27"/>
      <c r="G23" s="39"/>
      <c r="H23" s="27"/>
      <c r="I23" s="27"/>
      <c r="J23" s="27"/>
      <c r="K23" s="27"/>
      <c r="L23" s="27"/>
      <c r="M23" s="27"/>
      <c r="N23" s="27"/>
      <c r="O23" s="27"/>
      <c r="P23" s="26"/>
    </row>
    <row r="24" spans="1:16" x14ac:dyDescent="0.25">
      <c r="A24" s="18"/>
      <c r="B24" s="18"/>
      <c r="C24" s="18"/>
      <c r="D24" s="18"/>
      <c r="E24" s="27"/>
      <c r="F24" s="27"/>
      <c r="G24" s="39"/>
      <c r="H24" s="27"/>
      <c r="I24" s="27"/>
      <c r="J24" s="27"/>
      <c r="K24" s="27"/>
      <c r="L24" s="27"/>
      <c r="M24" s="27"/>
      <c r="N24" s="27"/>
      <c r="O24" s="27"/>
      <c r="P24" s="26"/>
    </row>
    <row r="25" spans="1:16" x14ac:dyDescent="0.25">
      <c r="A25" s="18"/>
      <c r="B25" s="18"/>
      <c r="C25" s="18"/>
      <c r="D25" s="18"/>
      <c r="E25" s="27"/>
      <c r="F25" s="27"/>
      <c r="G25" s="39"/>
      <c r="H25" s="27"/>
      <c r="I25" s="27"/>
      <c r="J25" s="27"/>
      <c r="K25" s="27"/>
      <c r="L25" s="27"/>
      <c r="M25" s="27"/>
      <c r="N25" s="27"/>
      <c r="O25" s="27"/>
      <c r="P25" s="26"/>
    </row>
    <row r="26" spans="1:16" x14ac:dyDescent="0.25">
      <c r="A26" s="18"/>
      <c r="B26" s="18"/>
      <c r="C26" s="18"/>
      <c r="D26" s="18"/>
      <c r="E26" s="27"/>
      <c r="F26" s="27"/>
      <c r="G26" s="39"/>
      <c r="H26" s="27"/>
      <c r="I26" s="27"/>
      <c r="J26" s="27"/>
      <c r="K26" s="27"/>
      <c r="L26" s="27"/>
      <c r="M26" s="27"/>
      <c r="N26" s="27"/>
      <c r="O26" s="27"/>
      <c r="P26" s="26"/>
    </row>
    <row r="27" spans="1:16" x14ac:dyDescent="0.25">
      <c r="A27" s="18"/>
      <c r="B27" s="18"/>
      <c r="C27" s="18"/>
      <c r="D27" s="18"/>
      <c r="E27" s="27"/>
      <c r="F27" s="27"/>
      <c r="G27" s="39"/>
      <c r="H27" s="27"/>
      <c r="I27" s="27"/>
      <c r="J27" s="27"/>
      <c r="K27" s="27"/>
      <c r="L27" s="27"/>
      <c r="M27" s="27"/>
      <c r="N27" s="27"/>
      <c r="O27" s="27"/>
      <c r="P27" s="26"/>
    </row>
    <row r="28" spans="1:16" x14ac:dyDescent="0.25">
      <c r="E28" s="27"/>
      <c r="F28" s="27"/>
      <c r="G28" s="39"/>
      <c r="H28" s="27"/>
      <c r="I28" s="27"/>
      <c r="J28" s="27"/>
      <c r="K28" s="27"/>
      <c r="L28" s="27"/>
      <c r="M28" s="27"/>
      <c r="N28" s="27"/>
      <c r="O28" s="27"/>
      <c r="P28" s="26"/>
    </row>
    <row r="29" spans="1:16" x14ac:dyDescent="0.25">
      <c r="E29" s="27"/>
      <c r="F29" s="27"/>
      <c r="G29" s="39"/>
      <c r="H29" s="27"/>
      <c r="I29" s="27"/>
      <c r="J29" s="27"/>
      <c r="K29" s="27"/>
      <c r="L29" s="27"/>
      <c r="M29" s="27"/>
      <c r="N29" s="27"/>
      <c r="O29" s="27"/>
      <c r="P29" s="26"/>
    </row>
    <row r="30" spans="1:16" x14ac:dyDescent="0.25">
      <c r="E30" s="27"/>
      <c r="F30" s="27"/>
      <c r="G30" s="39"/>
      <c r="H30" s="27"/>
      <c r="I30" s="27"/>
      <c r="J30" s="27"/>
      <c r="K30" s="27"/>
      <c r="L30" s="27"/>
      <c r="M30" s="27"/>
      <c r="N30" s="27"/>
      <c r="O30" s="27"/>
      <c r="P30" s="26"/>
    </row>
    <row r="31" spans="1:16" x14ac:dyDescent="0.25">
      <c r="E31" s="27"/>
      <c r="F31" s="27"/>
      <c r="G31" s="39"/>
      <c r="H31" s="27"/>
      <c r="I31" s="27"/>
      <c r="J31" s="27"/>
      <c r="K31" s="27"/>
      <c r="L31" s="27"/>
      <c r="M31" s="27"/>
      <c r="N31" s="27"/>
      <c r="O31" s="27"/>
      <c r="P31" s="26"/>
    </row>
    <row r="32" spans="1:16" x14ac:dyDescent="0.25">
      <c r="E32" s="27"/>
      <c r="F32" s="27"/>
      <c r="G32" s="39"/>
      <c r="H32" s="27"/>
      <c r="I32" s="27"/>
      <c r="J32" s="27"/>
      <c r="K32" s="27"/>
      <c r="L32" s="27"/>
      <c r="M32" s="27"/>
      <c r="N32" s="27"/>
      <c r="O32" s="27"/>
      <c r="P32" s="26"/>
    </row>
  </sheetData>
  <mergeCells count="5">
    <mergeCell ref="K1:O1"/>
    <mergeCell ref="A1:D2"/>
    <mergeCell ref="E1:E2"/>
    <mergeCell ref="F1:F2"/>
    <mergeCell ref="G1:J1"/>
  </mergeCells>
  <pageMargins left="0.48958333333333331" right="0.48958333333333331" top="0.26041666666666669" bottom="0.29166666666666669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13" sqref="J13"/>
    </sheetView>
  </sheetViews>
  <sheetFormatPr defaultRowHeight="15" x14ac:dyDescent="0.25"/>
  <cols>
    <col min="1" max="1" width="31.140625" customWidth="1"/>
    <col min="2" max="2" width="24.140625" customWidth="1"/>
    <col min="7" max="7" width="28.7109375" customWidth="1"/>
  </cols>
  <sheetData>
    <row r="1" spans="1:7" ht="32.25" thickBot="1" x14ac:dyDescent="0.3">
      <c r="A1" s="48" t="s">
        <v>0</v>
      </c>
      <c r="B1" s="48" t="s">
        <v>1</v>
      </c>
      <c r="C1" s="48" t="s">
        <v>13</v>
      </c>
      <c r="D1" s="49" t="s">
        <v>33</v>
      </c>
      <c r="E1" s="49" t="s">
        <v>44</v>
      </c>
      <c r="F1" s="49" t="s">
        <v>45</v>
      </c>
      <c r="G1" s="50" t="s">
        <v>64</v>
      </c>
    </row>
    <row r="2" spans="1:7" ht="15.75" thickBot="1" x14ac:dyDescent="0.3">
      <c r="A2" s="51"/>
      <c r="B2" s="51"/>
      <c r="C2" s="51"/>
      <c r="D2" s="51"/>
      <c r="E2" s="51"/>
      <c r="F2" s="51"/>
      <c r="G2" s="51"/>
    </row>
    <row r="3" spans="1:7" ht="15.75" thickBot="1" x14ac:dyDescent="0.3">
      <c r="A3" s="51"/>
      <c r="B3" s="51"/>
      <c r="C3" s="51"/>
      <c r="D3" s="51"/>
      <c r="E3" s="51"/>
      <c r="F3" s="51"/>
      <c r="G3" s="51"/>
    </row>
    <row r="4" spans="1:7" ht="15.75" thickBot="1" x14ac:dyDescent="0.3">
      <c r="A4" s="51"/>
      <c r="B4" s="51"/>
      <c r="C4" s="51"/>
      <c r="D4" s="51"/>
      <c r="E4" s="51"/>
      <c r="F4" s="51"/>
      <c r="G4" s="51"/>
    </row>
    <row r="5" spans="1:7" ht="15.75" thickBot="1" x14ac:dyDescent="0.3">
      <c r="A5" s="51"/>
      <c r="B5" s="51"/>
      <c r="C5" s="51"/>
      <c r="D5" s="51"/>
      <c r="E5" s="51"/>
      <c r="F5" s="51"/>
      <c r="G5" s="51"/>
    </row>
    <row r="6" spans="1:7" ht="15.75" thickBot="1" x14ac:dyDescent="0.3">
      <c r="A6" s="51"/>
      <c r="B6" s="51"/>
      <c r="C6" s="51"/>
      <c r="D6" s="51"/>
      <c r="E6" s="51"/>
      <c r="F6" s="51"/>
      <c r="G6" s="51"/>
    </row>
    <row r="7" spans="1:7" ht="15.75" thickBot="1" x14ac:dyDescent="0.3">
      <c r="A7" s="51"/>
      <c r="B7" s="51"/>
      <c r="C7" s="51"/>
      <c r="D7" s="51"/>
      <c r="E7" s="51"/>
      <c r="F7" s="51"/>
      <c r="G7" s="51"/>
    </row>
    <row r="8" spans="1:7" ht="15.75" thickBot="1" x14ac:dyDescent="0.3">
      <c r="A8" s="51"/>
      <c r="B8" s="51"/>
      <c r="C8" s="51"/>
      <c r="D8" s="51"/>
      <c r="E8" s="51"/>
      <c r="F8" s="51"/>
      <c r="G8" s="51"/>
    </row>
    <row r="9" spans="1:7" ht="15.75" thickBot="1" x14ac:dyDescent="0.3">
      <c r="A9" s="51"/>
      <c r="B9" s="51"/>
      <c r="C9" s="51"/>
      <c r="D9" s="51"/>
      <c r="E9" s="51"/>
      <c r="F9" s="51"/>
      <c r="G9" s="51"/>
    </row>
    <row r="10" spans="1:7" ht="15.75" thickBot="1" x14ac:dyDescent="0.3">
      <c r="A10" s="51"/>
      <c r="B10" s="51"/>
      <c r="C10" s="51"/>
      <c r="D10" s="51"/>
      <c r="E10" s="51"/>
      <c r="F10" s="51"/>
      <c r="G10" s="51"/>
    </row>
    <row r="11" spans="1:7" ht="15.75" thickBot="1" x14ac:dyDescent="0.3">
      <c r="A11" s="51"/>
      <c r="B11" s="51"/>
      <c r="C11" s="51"/>
      <c r="D11" s="51"/>
      <c r="E11" s="51"/>
      <c r="F11" s="51"/>
      <c r="G11" s="51"/>
    </row>
    <row r="12" spans="1:7" ht="15.75" thickBot="1" x14ac:dyDescent="0.3">
      <c r="A12" s="51"/>
      <c r="B12" s="51"/>
      <c r="C12" s="51"/>
      <c r="D12" s="51"/>
      <c r="E12" s="51"/>
      <c r="F12" s="51"/>
      <c r="G12" s="51"/>
    </row>
    <row r="13" spans="1:7" ht="15.75" thickBot="1" x14ac:dyDescent="0.3">
      <c r="A13" s="51"/>
      <c r="B13" s="51"/>
      <c r="C13" s="51"/>
      <c r="D13" s="51"/>
      <c r="E13" s="51"/>
      <c r="F13" s="51"/>
      <c r="G13" s="51"/>
    </row>
    <row r="14" spans="1:7" ht="15.75" thickBot="1" x14ac:dyDescent="0.3">
      <c r="A14" s="51"/>
      <c r="B14" s="51"/>
      <c r="C14" s="51"/>
      <c r="D14" s="51"/>
      <c r="E14" s="51"/>
      <c r="F14" s="51"/>
      <c r="G14" s="51"/>
    </row>
    <row r="15" spans="1:7" ht="15.75" thickBot="1" x14ac:dyDescent="0.3">
      <c r="A15" s="51"/>
      <c r="B15" s="51"/>
      <c r="C15" s="51"/>
      <c r="D15" s="51"/>
      <c r="E15" s="51"/>
      <c r="F15" s="51"/>
      <c r="G15" s="51"/>
    </row>
    <row r="16" spans="1:7" ht="15.75" thickBot="1" x14ac:dyDescent="0.3">
      <c r="A16" s="51"/>
      <c r="B16" s="51"/>
      <c r="C16" s="51"/>
      <c r="D16" s="51"/>
      <c r="E16" s="51"/>
      <c r="F16" s="51"/>
      <c r="G16" s="51"/>
    </row>
    <row r="17" spans="1:7" ht="15.75" thickBot="1" x14ac:dyDescent="0.3">
      <c r="A17" s="51"/>
      <c r="B17" s="51"/>
      <c r="C17" s="51"/>
      <c r="D17" s="51"/>
      <c r="E17" s="51"/>
      <c r="F17" s="51"/>
      <c r="G17" s="51"/>
    </row>
    <row r="18" spans="1:7" ht="15.75" thickBot="1" x14ac:dyDescent="0.3">
      <c r="A18" s="51"/>
      <c r="B18" s="51"/>
      <c r="C18" s="51"/>
      <c r="D18" s="51"/>
      <c r="E18" s="51"/>
      <c r="F18" s="51"/>
      <c r="G18" s="51"/>
    </row>
    <row r="19" spans="1:7" ht="15.75" thickBot="1" x14ac:dyDescent="0.3">
      <c r="A19" s="51"/>
      <c r="B19" s="51"/>
      <c r="C19" s="51"/>
      <c r="D19" s="51"/>
      <c r="E19" s="51"/>
      <c r="F19" s="51"/>
      <c r="G19" s="51"/>
    </row>
    <row r="20" spans="1:7" ht="15.75" thickBot="1" x14ac:dyDescent="0.3">
      <c r="A20" s="51"/>
      <c r="B20" s="51"/>
      <c r="C20" s="51"/>
      <c r="D20" s="51"/>
      <c r="E20" s="51"/>
      <c r="F20" s="51"/>
      <c r="G20" s="51"/>
    </row>
    <row r="21" spans="1:7" ht="15.75" thickBot="1" x14ac:dyDescent="0.3">
      <c r="A21" s="51"/>
      <c r="B21" s="51"/>
      <c r="C21" s="51"/>
      <c r="D21" s="51"/>
      <c r="E21" s="51"/>
      <c r="F21" s="51"/>
      <c r="G21" s="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</vt:lpstr>
      <vt:lpstr>СИЗ 1</vt:lpstr>
      <vt:lpstr>Заказ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2012-09-27T18:03:27Z</dcterms:created>
  <dcterms:modified xsi:type="dcterms:W3CDTF">2012-10-09T23:02:08Z</dcterms:modified>
</cp:coreProperties>
</file>