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10" i="2" l="1"/>
  <c r="F10" i="2"/>
  <c r="L10" i="2"/>
  <c r="J10" i="2"/>
  <c r="E12" i="2" l="1"/>
  <c r="E11" i="2"/>
  <c r="E9" i="2"/>
  <c r="E8" i="2"/>
  <c r="G14" i="2" l="1"/>
  <c r="G12" i="2" l="1"/>
  <c r="G11" i="2"/>
  <c r="D13" i="2"/>
  <c r="C7" i="1"/>
  <c r="D7" i="1"/>
  <c r="G9" i="2"/>
  <c r="G8" i="2"/>
  <c r="G13" i="2" l="1"/>
  <c r="H12" i="2"/>
  <c r="H9" i="2"/>
  <c r="G10" i="2" s="1"/>
  <c r="C13" i="2"/>
  <c r="E13" i="2" s="1"/>
  <c r="C10" i="2"/>
  <c r="G7" i="2"/>
  <c r="F15" i="2"/>
  <c r="G15" i="2" s="1"/>
  <c r="E11" i="1" l="1"/>
  <c r="D11" i="1"/>
  <c r="E8" i="1"/>
  <c r="E7" i="1"/>
  <c r="E6" i="1"/>
  <c r="E5" i="1"/>
  <c r="E9" i="1"/>
  <c r="D9" i="1"/>
  <c r="D8" i="1"/>
  <c r="D6" i="1"/>
  <c r="D5" i="1"/>
  <c r="C18" i="1"/>
  <c r="C17" i="1"/>
  <c r="L6" i="1"/>
  <c r="C6" i="1" s="1"/>
  <c r="C9" i="1" s="1"/>
  <c r="C11" i="1" s="1"/>
  <c r="C8" i="1"/>
  <c r="I7" i="1"/>
  <c r="G3" i="1"/>
  <c r="G2" i="1"/>
  <c r="G16" i="2" l="1"/>
</calcChain>
</file>

<file path=xl/sharedStrings.xml><?xml version="1.0" encoding="utf-8"?>
<sst xmlns="http://schemas.openxmlformats.org/spreadsheetml/2006/main" count="25" uniqueCount="22">
  <si>
    <t>Оклад</t>
  </si>
  <si>
    <t>оклад</t>
  </si>
  <si>
    <t>коэф.</t>
  </si>
  <si>
    <t>переменная с коэфициэнтом</t>
  </si>
  <si>
    <t>А/м</t>
  </si>
  <si>
    <t>ДОП</t>
  </si>
  <si>
    <t>Страховка</t>
  </si>
  <si>
    <t>План по а/м</t>
  </si>
  <si>
    <t>План по ДОП</t>
  </si>
  <si>
    <t>итого</t>
  </si>
  <si>
    <t>доплата за а/м старше 60 дней</t>
  </si>
  <si>
    <t>кол-во проданных а/м</t>
  </si>
  <si>
    <t>Коэфициент</t>
  </si>
  <si>
    <t>План</t>
  </si>
  <si>
    <t>Факт</t>
  </si>
  <si>
    <t>Коэф-нт</t>
  </si>
  <si>
    <t>Итого:</t>
  </si>
  <si>
    <t>% Выполнения</t>
  </si>
  <si>
    <t>101-109%</t>
  </si>
  <si>
    <t>91-99%</t>
  </si>
  <si>
    <t>больше</t>
  </si>
  <si>
    <t>меньше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</si>
</sst>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2" xfId="0" applyNumberFormat="1" applyBorder="1"/>
    <xf numFmtId="0" fontId="0" fillId="0" borderId="2" xfId="0" applyBorder="1"/>
    <xf numFmtId="9" fontId="1" fillId="0" borderId="4" xfId="0" applyNumberFormat="1" applyFont="1" applyBorder="1"/>
    <xf numFmtId="0" fontId="1" fillId="0" borderId="5" xfId="0" applyFont="1" applyBorder="1"/>
    <xf numFmtId="10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4" xfId="0" applyFont="1" applyFill="1" applyBorder="1"/>
    <xf numFmtId="0" fontId="1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9" fontId="0" fillId="0" borderId="1" xfId="0" applyNumberFormat="1" applyBorder="1" applyAlignment="1">
      <alignment horizontal="center"/>
    </xf>
    <xf numFmtId="9" fontId="1" fillId="0" borderId="3" xfId="0" applyNumberFormat="1" applyFont="1" applyBorder="1"/>
    <xf numFmtId="0" fontId="1" fillId="0" borderId="3" xfId="0" applyFont="1" applyBorder="1"/>
    <xf numFmtId="9" fontId="0" fillId="0" borderId="20" xfId="0" applyNumberFormat="1" applyBorder="1"/>
    <xf numFmtId="0" fontId="0" fillId="0" borderId="0" xfId="0" applyBorder="1" applyAlignment="1"/>
    <xf numFmtId="0" fontId="1" fillId="2" borderId="1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Fill="1" applyBorder="1"/>
    <xf numFmtId="0" fontId="1" fillId="3" borderId="9" xfId="0" applyFont="1" applyFill="1" applyBorder="1"/>
    <xf numFmtId="0" fontId="1" fillId="3" borderId="1" xfId="0" applyFont="1" applyFill="1" applyBorder="1"/>
    <xf numFmtId="9" fontId="1" fillId="3" borderId="1" xfId="0" applyNumberFormat="1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workbookViewId="0">
      <selection activeCell="C8" sqref="C8"/>
    </sheetView>
  </sheetViews>
  <sheetFormatPr defaultRowHeight="15" x14ac:dyDescent="0.25"/>
  <cols>
    <col min="2" max="2" width="10.85546875" customWidth="1"/>
    <col min="4" max="4" width="9.5703125" bestFit="1" customWidth="1"/>
    <col min="7" max="7" width="12.7109375" customWidth="1"/>
    <col min="10" max="10" width="29.28515625" customWidth="1"/>
  </cols>
  <sheetData>
    <row r="1" spans="2:12" x14ac:dyDescent="0.25">
      <c r="E1" t="s">
        <v>1</v>
      </c>
      <c r="F1" t="s">
        <v>2</v>
      </c>
      <c r="G1" t="s">
        <v>1</v>
      </c>
    </row>
    <row r="2" spans="2:12" x14ac:dyDescent="0.25">
      <c r="C2">
        <v>28750</v>
      </c>
      <c r="E2">
        <v>6440</v>
      </c>
      <c r="F2">
        <v>1610</v>
      </c>
      <c r="G2">
        <f>E2+F2</f>
        <v>8050</v>
      </c>
    </row>
    <row r="3" spans="2:12" x14ac:dyDescent="0.25">
      <c r="G3">
        <f>C2-G2</f>
        <v>20700</v>
      </c>
      <c r="H3" t="s">
        <v>3</v>
      </c>
    </row>
    <row r="4" spans="2:12" x14ac:dyDescent="0.25">
      <c r="C4" s="1">
        <v>1</v>
      </c>
      <c r="D4" s="1">
        <v>0.9</v>
      </c>
      <c r="E4" s="1">
        <v>1.1000000000000001</v>
      </c>
    </row>
    <row r="5" spans="2:12" x14ac:dyDescent="0.25">
      <c r="B5" t="s">
        <v>0</v>
      </c>
      <c r="C5">
        <v>8050</v>
      </c>
      <c r="D5">
        <f>C5*H13</f>
        <v>6842.5</v>
      </c>
      <c r="E5">
        <f>C5*I13</f>
        <v>8855</v>
      </c>
      <c r="H5" s="1">
        <v>1</v>
      </c>
      <c r="J5" t="s">
        <v>10</v>
      </c>
      <c r="K5" t="s">
        <v>11</v>
      </c>
    </row>
    <row r="6" spans="2:12" x14ac:dyDescent="0.25">
      <c r="B6" t="s">
        <v>4</v>
      </c>
      <c r="C6">
        <f>H6*I6+L6</f>
        <v>11600</v>
      </c>
      <c r="D6">
        <f>C6*H13</f>
        <v>9860</v>
      </c>
      <c r="E6">
        <f>C6*I13</f>
        <v>12760.000000000002</v>
      </c>
      <c r="G6" t="s">
        <v>7</v>
      </c>
      <c r="H6">
        <v>8</v>
      </c>
      <c r="I6">
        <v>1200</v>
      </c>
      <c r="J6">
        <v>500</v>
      </c>
      <c r="K6">
        <v>4</v>
      </c>
      <c r="L6">
        <f>J6*K6</f>
        <v>2000</v>
      </c>
    </row>
    <row r="7" spans="2:12" x14ac:dyDescent="0.25">
      <c r="B7" t="s">
        <v>5</v>
      </c>
      <c r="C7">
        <f>I7*0.025</f>
        <v>7000</v>
      </c>
      <c r="D7">
        <f>C7*H13</f>
        <v>5950</v>
      </c>
      <c r="E7">
        <f>C7*I13</f>
        <v>7700.0000000000009</v>
      </c>
      <c r="G7" t="s">
        <v>8</v>
      </c>
      <c r="H7">
        <v>35000</v>
      </c>
      <c r="I7">
        <f>H6*H7</f>
        <v>280000</v>
      </c>
    </row>
    <row r="8" spans="2:12" x14ac:dyDescent="0.25">
      <c r="B8" t="s">
        <v>6</v>
      </c>
      <c r="C8">
        <f>H8*H6</f>
        <v>1600</v>
      </c>
      <c r="D8">
        <f>C8*H13</f>
        <v>1360</v>
      </c>
      <c r="E8">
        <f>C8*I13</f>
        <v>1760.0000000000002</v>
      </c>
      <c r="G8" t="s">
        <v>6</v>
      </c>
      <c r="H8">
        <v>200</v>
      </c>
    </row>
    <row r="9" spans="2:12" x14ac:dyDescent="0.25">
      <c r="B9" t="s">
        <v>9</v>
      </c>
      <c r="C9">
        <f>SUM(C5:C8)</f>
        <v>28250</v>
      </c>
      <c r="D9">
        <f t="shared" ref="D9:E9" si="0">SUM(D5:D8)</f>
        <v>24012.5</v>
      </c>
      <c r="E9">
        <f t="shared" si="0"/>
        <v>31075</v>
      </c>
    </row>
    <row r="11" spans="2:12" x14ac:dyDescent="0.25">
      <c r="C11">
        <f>C2-C9</f>
        <v>500</v>
      </c>
      <c r="D11">
        <f>C2-D9</f>
        <v>4737.5</v>
      </c>
      <c r="E11">
        <f>C2-E9</f>
        <v>-2325</v>
      </c>
    </row>
    <row r="12" spans="2:12" x14ac:dyDescent="0.25">
      <c r="H12" s="1">
        <v>0.9</v>
      </c>
      <c r="I12" s="1">
        <v>1.1000000000000001</v>
      </c>
    </row>
    <row r="13" spans="2:12" x14ac:dyDescent="0.25">
      <c r="G13" t="s">
        <v>12</v>
      </c>
      <c r="H13">
        <v>0.85</v>
      </c>
      <c r="I13">
        <v>1.1000000000000001</v>
      </c>
    </row>
    <row r="17" spans="2:3" x14ac:dyDescent="0.25">
      <c r="B17" s="1">
        <v>0.9</v>
      </c>
      <c r="C17">
        <f>C9*H13</f>
        <v>24012.5</v>
      </c>
    </row>
    <row r="18" spans="2:3" x14ac:dyDescent="0.25">
      <c r="B18" s="1">
        <v>1.1000000000000001</v>
      </c>
      <c r="C18">
        <f>C9*I13</f>
        <v>31075.000000000004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workbookViewId="0">
      <selection activeCell="H10" sqref="H10"/>
    </sheetView>
  </sheetViews>
  <sheetFormatPr defaultRowHeight="15" x14ac:dyDescent="0.25"/>
  <cols>
    <col min="2" max="2" width="28.85546875" bestFit="1" customWidth="1"/>
    <col min="5" max="5" width="14.85546875" customWidth="1"/>
    <col min="6" max="6" width="10.42578125" bestFit="1" customWidth="1"/>
    <col min="8" max="8" width="8.85546875" customWidth="1"/>
  </cols>
  <sheetData>
    <row r="1" spans="2:16" ht="15.75" thickBot="1" x14ac:dyDescent="0.3">
      <c r="C1" s="27" t="s">
        <v>21</v>
      </c>
      <c r="D1" s="28"/>
      <c r="E1" s="28"/>
      <c r="F1" s="28"/>
      <c r="G1" s="28"/>
      <c r="H1" s="29"/>
      <c r="I1" s="25"/>
      <c r="L1" s="27" t="s">
        <v>20</v>
      </c>
      <c r="M1" s="28"/>
      <c r="N1" s="28"/>
      <c r="O1" s="28"/>
      <c r="P1" s="29"/>
    </row>
    <row r="2" spans="2:16" x14ac:dyDescent="0.25">
      <c r="C2" s="24">
        <v>0.4</v>
      </c>
      <c r="D2" s="24">
        <v>0.5</v>
      </c>
      <c r="E2" s="24">
        <v>0.6</v>
      </c>
      <c r="F2" s="24">
        <v>0.7</v>
      </c>
      <c r="G2" s="24">
        <v>0.8</v>
      </c>
      <c r="H2" s="24">
        <v>0.9</v>
      </c>
      <c r="I2" s="3" t="s">
        <v>19</v>
      </c>
      <c r="J2" s="5">
        <v>1</v>
      </c>
      <c r="K2" s="22" t="s">
        <v>18</v>
      </c>
      <c r="L2" s="24">
        <v>1.1000000000000001</v>
      </c>
      <c r="M2" s="24">
        <v>1.2</v>
      </c>
      <c r="N2" s="24">
        <v>1.3</v>
      </c>
      <c r="O2" s="24">
        <v>1.4</v>
      </c>
      <c r="P2" s="24">
        <v>1.5</v>
      </c>
    </row>
    <row r="3" spans="2:16" ht="15.75" thickBot="1" x14ac:dyDescent="0.3">
      <c r="C3" s="2">
        <v>0.3</v>
      </c>
      <c r="D3" s="2">
        <v>0.43</v>
      </c>
      <c r="E3" s="2">
        <v>0.55000000000000004</v>
      </c>
      <c r="F3" s="2">
        <v>0.67</v>
      </c>
      <c r="G3" s="2">
        <v>0.77</v>
      </c>
      <c r="H3" s="2">
        <v>0.85</v>
      </c>
      <c r="I3" s="4">
        <v>0.92</v>
      </c>
      <c r="J3" s="6">
        <v>1</v>
      </c>
      <c r="K3" s="23">
        <v>1.05</v>
      </c>
      <c r="L3" s="2">
        <v>1.1000000000000001</v>
      </c>
      <c r="M3" s="2">
        <v>1.2</v>
      </c>
      <c r="N3" s="2">
        <v>1.3</v>
      </c>
      <c r="O3" s="2">
        <v>1.4</v>
      </c>
      <c r="P3" s="2">
        <v>1.5</v>
      </c>
    </row>
    <row r="5" spans="2:16" ht="15.75" thickBot="1" x14ac:dyDescent="0.3"/>
    <row r="6" spans="2:16" x14ac:dyDescent="0.25">
      <c r="B6" s="8"/>
      <c r="C6" s="18" t="s">
        <v>13</v>
      </c>
      <c r="D6" s="19" t="s">
        <v>14</v>
      </c>
      <c r="E6" s="19" t="s">
        <v>17</v>
      </c>
      <c r="F6" s="18" t="s">
        <v>15</v>
      </c>
      <c r="G6" s="20" t="s">
        <v>16</v>
      </c>
    </row>
    <row r="7" spans="2:16" x14ac:dyDescent="0.25">
      <c r="B7" s="9"/>
      <c r="C7" s="2">
        <v>8050</v>
      </c>
      <c r="D7" s="2">
        <v>8050</v>
      </c>
      <c r="E7" s="2"/>
      <c r="F7" s="2">
        <v>1</v>
      </c>
      <c r="G7" s="10">
        <f>D7*F7</f>
        <v>8050</v>
      </c>
      <c r="H7" s="30"/>
    </row>
    <row r="8" spans="2:16" x14ac:dyDescent="0.25">
      <c r="B8" s="9"/>
      <c r="C8" s="2">
        <v>4</v>
      </c>
      <c r="D8" s="2">
        <v>6</v>
      </c>
      <c r="E8" s="21">
        <f t="shared" ref="E8:E13" si="0">D8/C8</f>
        <v>1.5</v>
      </c>
      <c r="F8" s="2">
        <v>1200</v>
      </c>
      <c r="G8" s="10">
        <f>D8*F8</f>
        <v>7200</v>
      </c>
      <c r="H8" s="30"/>
    </row>
    <row r="9" spans="2:16" x14ac:dyDescent="0.25">
      <c r="B9" s="9"/>
      <c r="C9" s="2">
        <v>4</v>
      </c>
      <c r="D9" s="2">
        <v>6</v>
      </c>
      <c r="E9" s="21">
        <f t="shared" si="0"/>
        <v>1.5</v>
      </c>
      <c r="F9" s="2">
        <v>1700</v>
      </c>
      <c r="G9" s="10">
        <f>D9*F9</f>
        <v>10200</v>
      </c>
      <c r="H9">
        <f>SUM(G8:G9)</f>
        <v>17400</v>
      </c>
    </row>
    <row r="10" spans="2:16" x14ac:dyDescent="0.25">
      <c r="B10" s="31"/>
      <c r="C10" s="32">
        <f>SUM(C8:C9)</f>
        <v>8</v>
      </c>
      <c r="D10" s="32">
        <f>SUM(D8:D9)</f>
        <v>12</v>
      </c>
      <c r="E10" s="33">
        <v>0.8</v>
      </c>
      <c r="F10" s="26">
        <f>(IF($E10&lt;0.4,0.3,(IF($E10&lt;0.5,0.43,(IF($E10&lt;0.6,0.55,(IF($E10&lt;0.7,0.67,IF($E10&lt;0.8,0.77,(IF($E10&lt;0.9,0.85,IF($E10&lt;1,0.92,0))))))))))))</f>
        <v>0.85</v>
      </c>
      <c r="G10" s="11">
        <f>ROUND(IF($E10&lt;0.4,$H9*0.3,(IF($E10&lt;0.5,$H9*0.43,(IF($E10&lt;0.6,$H9*0.55,(IF($E10&lt;0.7,$H9*0.66,IF($E10&lt;0.8,$H9*0.77,(IF($E10&lt;0.9,$H9*0.85,IF($E10&lt;1,$H9*0.92,IF($E10=1,$H9*1,(IF($E10&gt;1,$H9*1.05,(IF($E10&gt;1.1,$H9*1.1,(IF($E10&gt;1.2,$H9*1.2,(IF($E10&gt;1.3,$H9*1.3,(IF($E10&gt;1.4,$H9*1.4,(IF($E10&gt;1.5,$H9*1.5,(IF($E10&gt;1.6,$H9*1.6,)))))))))))))))))))))))))),2)</f>
        <v>14790</v>
      </c>
      <c r="J10">
        <f>ROUND(IF($E10&lt;0.4,0.3,(IF($E10&lt;0.5,0.43,(IF($E10&lt;0.6,0.55,(IF($E10&lt;0.7,0.67,IF($E10&lt;0.8,0.77,(IF($E10&lt;0.9,0.85,IF($E10&lt;1,0.92,IF($E10=1,1,(IF($E10=1.1,1.05,(IF($E10=1.1,1.1,(IF($E10=1.2,1.2,(IF($E10=1.3,1.3,(IF($E10=1.4,1.4,(IF($E10=1.5,1.5,(IF($E10=1.6,1.6,)))))))))))))))))))))))))),2)</f>
        <v>0.85</v>
      </c>
      <c r="L10">
        <f>ROUND(IF($E10&lt;0.4,0.3,(IF($E10&lt;0.5,0.43,(IF($E10&lt;0.6,0.55,(IF($E10&lt;0.7,0.67,IF($E10&lt;0.8,0.77,(IF($E10&lt;0.9,0.85,IF($E10&lt;1,0.92,IF($E10=1,1,(IF($E10=1.01,1.05,(IF($E10=1.02,1.05,(IF($E10=1.03,1.05,(IF($E10=1.04,1.05,(IF($E10=1.05,1.05,(IF($E10=1.06,1.05,(IF($E10=1.07,1.05,(IF($E10=1.08,1.05,(IF($E10=1.09,1.05,(IF($E10=1.1,1.1,(IF($E10=1.11,1.1,(IF($E10=1.12,1.1,(IF($E10=1.13,1.1,(IF($E10=1.14,1.1,(IF($E10=1.15,1.1,(IF($E10=1.16,1.1,(IF($E10=1.17,1.1,(IF($E10=1.18,1.1,(IF($E10=1.19,1.1,(IF($E10=1.2,1.2,(IF($E10=1.21,1.2,(IF($E10=1.22,1.2,(IF($E10=1.23,1.2,(IF($E10=1.24,1.2,(IF($E10=1.25,1.2,(IF($E10=1.26,1.2,(IF($E10=1.27,1.2,(IF($E10=1.28,1.2,(IF($E10=1.29,1.2,(IF($E10=1.3,1.3,(IF($E10=1.31,1.3,(IF($E10=1.32,1.3,(IF($E10=1.33,1.3,(IF($E10=1.34,1.3,(IF($E10=1.35,1.3,(IF($E10=1.36,1.3,(IF($E10=1.37,1.3,(IF($E10=1.38,1.3,(IF($E10=1.39,1.3,(IF($E10=1.4,1.4,(IF($E10=1.5,1.5,(IF($E10=1.6,1.6,)))))))))))))))))))))))))))))))))))))))))))))))))))))))))))))))))))))))))))))))))))))))))))))))),4)</f>
        <v>0.85</v>
      </c>
    </row>
    <row r="11" spans="2:16" x14ac:dyDescent="0.25">
      <c r="B11" s="9"/>
      <c r="C11" s="2">
        <v>168000</v>
      </c>
      <c r="D11" s="2">
        <v>168000</v>
      </c>
      <c r="E11" s="21">
        <f t="shared" si="0"/>
        <v>1</v>
      </c>
      <c r="F11" s="7">
        <v>0.03</v>
      </c>
      <c r="G11" s="10">
        <f>D11*F11</f>
        <v>5040</v>
      </c>
    </row>
    <row r="12" spans="2:16" x14ac:dyDescent="0.25">
      <c r="B12" s="9"/>
      <c r="C12" s="2">
        <v>112000</v>
      </c>
      <c r="D12" s="2">
        <v>112000</v>
      </c>
      <c r="E12" s="21">
        <f t="shared" si="0"/>
        <v>1</v>
      </c>
      <c r="F12" s="7">
        <v>0.02</v>
      </c>
      <c r="G12" s="10">
        <f>D12*F12</f>
        <v>2240</v>
      </c>
      <c r="H12">
        <f>SUM(G11:G12)</f>
        <v>7280</v>
      </c>
      <c r="K12" s="1"/>
    </row>
    <row r="13" spans="2:16" x14ac:dyDescent="0.25">
      <c r="B13" s="31"/>
      <c r="C13" s="32">
        <f>SUM(C11:C12)</f>
        <v>280000</v>
      </c>
      <c r="D13" s="32">
        <f>SUM(D11:D12)</f>
        <v>280000</v>
      </c>
      <c r="E13" s="34">
        <f t="shared" si="0"/>
        <v>1</v>
      </c>
      <c r="F13" s="26"/>
      <c r="G13" s="11">
        <f>SUM(G11:G12)*F13</f>
        <v>0</v>
      </c>
    </row>
    <row r="14" spans="2:16" x14ac:dyDescent="0.25">
      <c r="B14" s="9"/>
      <c r="C14" s="2">
        <v>8</v>
      </c>
      <c r="D14" s="2">
        <v>8</v>
      </c>
      <c r="E14" s="2"/>
      <c r="F14" s="2">
        <v>200</v>
      </c>
      <c r="G14" s="10">
        <f>D14*F14</f>
        <v>1600</v>
      </c>
    </row>
    <row r="15" spans="2:16" ht="15.75" thickBot="1" x14ac:dyDescent="0.3">
      <c r="B15" s="12"/>
      <c r="C15" s="13"/>
      <c r="D15" s="13"/>
      <c r="E15" s="13"/>
      <c r="F15" s="13">
        <f>C15*0.005</f>
        <v>0</v>
      </c>
      <c r="G15" s="14">
        <f>F15</f>
        <v>0</v>
      </c>
    </row>
    <row r="16" spans="2:16" ht="15.75" thickBot="1" x14ac:dyDescent="0.3">
      <c r="B16" s="17" t="s">
        <v>16</v>
      </c>
      <c r="C16" s="15"/>
      <c r="D16" s="15"/>
      <c r="E16" s="15"/>
      <c r="F16" s="15"/>
      <c r="G16" s="16">
        <f>G15+G14+G13+G10+G7</f>
        <v>24440</v>
      </c>
    </row>
  </sheetData>
  <mergeCells count="2">
    <mergeCell ref="C1:H1"/>
    <mergeCell ref="L1:P1"/>
  </mergeCells>
  <pageMargins left="0.7" right="0.7" top="0.75" bottom="0.75" header="0.3" footer="0.3"/>
  <pageSetup paperSize="9" orientation="portrait" verticalDpi="0" r:id="rId1"/>
  <ignoredErrors>
    <ignoredError sqref="C10: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2012-08-07T03:02:04Z</dcterms:modified>
</cp:coreProperties>
</file>