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трАр (2)" sheetId="1" r:id="rId1"/>
  </sheets>
  <externalReferences>
    <externalReference r:id="rId4"/>
    <externalReference r:id="rId5"/>
  </externalReferences>
  <definedNames>
    <definedName name="_xlfn.SUMIFS" hidden="1">#NAME?</definedName>
    <definedName name="account_par">#REF!</definedName>
    <definedName name="datetime">#REF!</definedName>
    <definedName name="glavbuh">#REF!</definedName>
    <definedName name="golbuh">#REF!</definedName>
    <definedName name="база">'[2]пер_Полтава'!$H$12:$H$13</definedName>
    <definedName name="вид">'[1]год.отч&amp;по коду'!$AN$1:$AN$55</definedName>
    <definedName name="витрати">'[1]бензин'!$C$21:$C$24</definedName>
    <definedName name="водій">'[1]машини'!$E$2:$E$21</definedName>
    <definedName name="код">'[1]год.отч&amp;по коду'!$AO$1:$AO$55</definedName>
    <definedName name="номер">'[1]машини'!$A$2:$A$8</definedName>
    <definedName name="_xlnm.Print_Area" localSheetId="0">'трАр (2)'!$A$1:$J$64</definedName>
    <definedName name="проверки">'[2]пер_Полтава'!$H$5:$H$11</definedName>
  </definedNames>
  <calcPr fullCalcOnLoad="1"/>
</workbook>
</file>

<file path=xl/sharedStrings.xml><?xml version="1.0" encoding="utf-8"?>
<sst xmlns="http://schemas.openxmlformats.org/spreadsheetml/2006/main" count="79" uniqueCount="67">
  <si>
    <t>"Затверджую"</t>
  </si>
  <si>
    <t>Головний інженер Полтавських МЕМ</t>
  </si>
  <si>
    <t>Найменування підрозділу та його адреса:</t>
  </si>
  <si>
    <t xml:space="preserve">А К Т № </t>
  </si>
  <si>
    <t>№ п/п</t>
  </si>
  <si>
    <t>Найменування робіт і витрат</t>
  </si>
  <si>
    <t>Обгрунтуван-ня (шифр і номер позиції нормативу)</t>
  </si>
  <si>
    <t>Одиниця виміру</t>
  </si>
  <si>
    <t>Кіль-кість</t>
  </si>
  <si>
    <t>Трудови-трати на одиницю, люд/год</t>
  </si>
  <si>
    <t>Фактичні витрати труда працівників на обсяг робіт, люд/год</t>
  </si>
  <si>
    <t>Усеред-нена вартість люд/год, грн</t>
  </si>
  <si>
    <t>Загальна вартість, грн</t>
  </si>
  <si>
    <t>При-мітки</t>
  </si>
  <si>
    <t>І.1</t>
  </si>
  <si>
    <t>Установка реле РП-252</t>
  </si>
  <si>
    <t>СОУ-Н ЕЕ 05.838:2006 
п. 027201</t>
  </si>
  <si>
    <t>1 шт</t>
  </si>
  <si>
    <t>І.2</t>
  </si>
  <si>
    <t>І.3</t>
  </si>
  <si>
    <t>І.4</t>
  </si>
  <si>
    <t>І.5</t>
  </si>
  <si>
    <t>Витрати труда:</t>
  </si>
  <si>
    <t>А)робітників</t>
  </si>
  <si>
    <t>л/год</t>
  </si>
  <si>
    <t>Б) водіїв машин і механізмів</t>
  </si>
  <si>
    <t>Експлуатація машин і механізмів</t>
  </si>
  <si>
    <t>грн.</t>
  </si>
  <si>
    <t>ІІ.</t>
  </si>
  <si>
    <t>Всього витрати на заробітну плату</t>
  </si>
  <si>
    <t>Нарахування на заробітну плату:</t>
  </si>
  <si>
    <t>ІІІ.</t>
  </si>
  <si>
    <t>Разом із заготівельно-складськими витратами (__%)</t>
  </si>
  <si>
    <t>ІV.</t>
  </si>
  <si>
    <t>Інші, в т.ч.:</t>
  </si>
  <si>
    <t>Відрядження</t>
  </si>
  <si>
    <t>Бензин</t>
  </si>
  <si>
    <t>V.</t>
  </si>
  <si>
    <t xml:space="preserve">Загально-виробничі витрати, в т.ч.: </t>
  </si>
  <si>
    <t>1)</t>
  </si>
  <si>
    <t>Витрати на оплату праці</t>
  </si>
  <si>
    <t>Х</t>
  </si>
  <si>
    <t xml:space="preserve">Х 0,063 Х 0,6 </t>
  </si>
  <si>
    <t>=</t>
  </si>
  <si>
    <t>2)</t>
  </si>
  <si>
    <t>Нарахування на заробітну плату</t>
  </si>
  <si>
    <t>3)</t>
  </si>
  <si>
    <t>Решта</t>
  </si>
  <si>
    <t>Х 0,6</t>
  </si>
  <si>
    <t>Зворотні матеріали</t>
  </si>
  <si>
    <t>Всього по акту</t>
  </si>
  <si>
    <t>у т.ч. витрати на заробітну плату</t>
  </si>
  <si>
    <t>Здав</t>
  </si>
  <si>
    <t>Прийняв</t>
  </si>
  <si>
    <t>Фактичне виконання ремонту и об"єму виконаних робіт, витрати праці і матеріали підтверджую:</t>
  </si>
  <si>
    <t>Правильність зазначених у розділі III акта кількості витрат матеріалів за нормою підтверджую:</t>
  </si>
  <si>
    <t>Інженер з кошторисів</t>
  </si>
  <si>
    <t>Правильність  визначення загально-виробничих витрат підтверджую:</t>
  </si>
  <si>
    <t>Провідний економіст</t>
  </si>
  <si>
    <t>Відповідність річному плану робіт та наявність усіх необхіних віз підтверджую:</t>
  </si>
  <si>
    <t>Начальник ВТС</t>
  </si>
  <si>
    <t>Інвентарний номер об'єкта: 199</t>
  </si>
  <si>
    <t>Шифр затрат: 31</t>
  </si>
  <si>
    <t/>
  </si>
  <si>
    <t xml:space="preserve">                ПРИЙМАНЯ РОБІТ, ВИКОНАНИХ ГОСПОДАРСЬКИМ СПОСОБОМ, З ПОТОЧНОГО РЕМОНТУ ОСНОВНИХ  ЗАСОБІВ</t>
  </si>
  <si>
    <t>Витрати матеріалів, виробів та конструкцій (загальною сумою згідно з актом списання матеріалів № 0 від 26.3.2012 р.)</t>
  </si>
  <si>
    <t>(кіл управління і захисту 1В-330 кВ та 1ОВ8-150 кВ)</t>
  </si>
</sst>
</file>

<file path=xl/styles.xml><?xml version="1.0" encoding="utf-8"?>
<styleSheet xmlns="http://schemas.openxmlformats.org/spreadsheetml/2006/main">
  <numFmts count="1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[$-FC22]d\ mmmm\ yyyy&quot; р.&quot;;@"/>
    <numFmt numFmtId="165" formatCode="[$-F422]\ &quot;за&quot;\ mmmm\ yyyy&quot; р.&quot;;@"/>
    <numFmt numFmtId="166" formatCode="#,##0.00\ &quot;грн.&quot;"/>
    <numFmt numFmtId="167" formatCode="yy"/>
    <numFmt numFmtId="168" formatCode="[$-422]d\ mmmm\ yyyy&quot; р.&quot;"/>
    <numFmt numFmtId="169" formatCode="[$-FC19]d\ mmmm\ yyyy&quot; р.&quot;;@"/>
    <numFmt numFmtId="170" formatCode="[$-F419]\ &quot;за&quot;\ mmmm\ yyyy&quot; р.&quot;;@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 Cyr"/>
      <family val="2"/>
    </font>
    <font>
      <b/>
      <sz val="12"/>
      <color indexed="10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sz val="10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28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2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0" fontId="48" fillId="0" borderId="0" xfId="0" applyFont="1" applyAlignment="1">
      <alignment/>
    </xf>
    <xf numFmtId="164" fontId="21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right" vertical="center"/>
    </xf>
    <xf numFmtId="2" fontId="24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2" fontId="19" fillId="0" borderId="12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/>
    </xf>
    <xf numFmtId="0" fontId="19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19" fillId="0" borderId="18" xfId="0" applyFont="1" applyBorder="1" applyAlignment="1">
      <alignment horizontal="center" vertical="top"/>
    </xf>
    <xf numFmtId="2" fontId="26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 vertical="top"/>
    </xf>
    <xf numFmtId="0" fontId="19" fillId="0" borderId="16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2" fontId="26" fillId="0" borderId="12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166" fontId="26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2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10" fontId="19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/>
    </xf>
    <xf numFmtId="166" fontId="19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166" fontId="26" fillId="0" borderId="0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166" fontId="27" fillId="0" borderId="0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left"/>
    </xf>
    <xf numFmtId="169" fontId="21" fillId="33" borderId="0" xfId="0" applyNumberFormat="1" applyFont="1" applyFill="1" applyAlignment="1">
      <alignment horizontal="center"/>
    </xf>
    <xf numFmtId="170" fontId="18" fillId="33" borderId="14" xfId="0" applyNumberFormat="1" applyFont="1" applyFill="1" applyBorder="1" applyAlignment="1">
      <alignment horizontal="center" vertical="center"/>
    </xf>
  </cellXfs>
  <cellStyles count="56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90;&#1077;&#1088;i&#1072;&#1083;&#1100;&#1085;i%20&#1079;&#1074;i&#1090;&#1080;\2012\&#1090;&#1088;&#1072;&#1074;&#1077;&#1085;&#1100;%202012\&#1084;&#1072;&#1090;&#1079;&#1074;&#1110;&#1090;_&#1090;&#1088;&#1072;&#1074;&#1077;&#1085;&#1100;_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rzam1\&#1056;&#1072;&#1073;&#1086;&#1095;&#1080;&#1081;%20&#1089;&#1090;&#1086;&#1083;\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ідна"/>
      <sheetName val="год.отч&amp;по коду"/>
      <sheetName val="мат_отчет"/>
      <sheetName val="спис_220"/>
      <sheetName val="спис_220 (2)"/>
      <sheetName val="22020"/>
      <sheetName val="ТО"/>
      <sheetName val="ХН"/>
      <sheetName val="ОП"/>
      <sheetName val="трАм (2)"/>
      <sheetName val="трАр (2)"/>
      <sheetName val="трТ (2)"/>
      <sheetName val="трАд (2)"/>
      <sheetName val="машини"/>
      <sheetName val="заготовка НВ"/>
      <sheetName val="екологія"/>
      <sheetName val="ПМЕМ"/>
      <sheetName val="Ф1"/>
      <sheetName val="бензин"/>
      <sheetName val="лом3В5"/>
      <sheetName val="10"/>
      <sheetName val="11"/>
      <sheetName val="акт ввода ОЗ"/>
      <sheetName val="ліквід.вартість"/>
      <sheetName val="Полтава_А-А"/>
      <sheetName val="Крем_осцил"/>
      <sheetName val="штани"/>
      <sheetName val="Обладнання"/>
    </sheetNames>
    <sheetDataSet>
      <sheetData sheetId="1">
        <row r="1">
          <cell r="AN1" t="str">
            <v>ацетон, полімери різні</v>
          </cell>
          <cell r="AO1" t="str">
            <v>24.14.6</v>
          </cell>
        </row>
        <row r="2">
          <cell r="AN2" t="str">
            <v>аэрозоль VD-40, VD-60</v>
          </cell>
          <cell r="AO2" t="str">
            <v>23.10.1</v>
          </cell>
        </row>
        <row r="3">
          <cell r="AN3" t="str">
            <v>батарейки</v>
          </cell>
          <cell r="AO3" t="str">
            <v>31.40.1</v>
          </cell>
        </row>
        <row r="4">
          <cell r="AN4" t="str">
            <v>бензин, масло д/кустореза</v>
          </cell>
          <cell r="AO4" t="str">
            <v>23.20.1</v>
          </cell>
        </row>
        <row r="5">
          <cell r="AN5" t="str">
            <v>брухт</v>
          </cell>
          <cell r="AO5" t="str">
            <v>27.10.9</v>
          </cell>
        </row>
        <row r="6">
          <cell r="AN6" t="str">
            <v>бумага</v>
          </cell>
          <cell r="AO6" t="str">
            <v>21.23.1</v>
          </cell>
        </row>
        <row r="7">
          <cell r="AN7" t="str">
            <v>ветошь</v>
          </cell>
          <cell r="AO7" t="str">
            <v>17.52.2</v>
          </cell>
        </row>
        <row r="8">
          <cell r="AN8" t="str">
            <v>д/э перчатки</v>
          </cell>
          <cell r="AO8" t="str">
            <v>25.13.6</v>
          </cell>
        </row>
        <row r="9">
          <cell r="AN9" t="str">
            <v>диоды, транз.</v>
          </cell>
          <cell r="AO9" t="str">
            <v>32.10.5</v>
          </cell>
        </row>
        <row r="10">
          <cell r="AN10" t="str">
            <v>др. м-лы</v>
          </cell>
        </row>
        <row r="11">
          <cell r="AN11" t="str">
            <v>др. низковольт.</v>
          </cell>
          <cell r="AO11" t="str">
            <v>31.20.4</v>
          </cell>
        </row>
        <row r="12">
          <cell r="AN12" t="str">
            <v>др. низковольт.</v>
          </cell>
          <cell r="AO12" t="str">
            <v>31.20.4</v>
          </cell>
        </row>
        <row r="13">
          <cell r="AN13" t="str">
            <v>жалюзи из материи</v>
          </cell>
          <cell r="AO13" t="str">
            <v>17.40.1</v>
          </cell>
        </row>
        <row r="14">
          <cell r="AN14" t="str">
            <v>журналы, тетради</v>
          </cell>
          <cell r="AO14" t="str">
            <v>22.22.2</v>
          </cell>
        </row>
        <row r="15">
          <cell r="AN15" t="str">
            <v>журналы, тетради</v>
          </cell>
          <cell r="AO15" t="str">
            <v>22.22.2</v>
          </cell>
        </row>
        <row r="16">
          <cell r="AN16" t="str">
            <v>изолента</v>
          </cell>
          <cell r="AO16" t="str">
            <v>25.13.5</v>
          </cell>
        </row>
        <row r="17">
          <cell r="AN17" t="str">
            <v>інші канцтовари</v>
          </cell>
        </row>
        <row r="18">
          <cell r="AN18" t="str">
            <v>Кабель</v>
          </cell>
          <cell r="AO18" t="str">
            <v>31.30.1</v>
          </cell>
        </row>
        <row r="19">
          <cell r="AN19" t="str">
            <v>канифоль</v>
          </cell>
          <cell r="AO19" t="str">
            <v>24.14.71.500</v>
          </cell>
        </row>
        <row r="20">
          <cell r="AN20" t="str">
            <v>клей </v>
          </cell>
          <cell r="AO20" t="str">
            <v>24.62.1</v>
          </cell>
        </row>
        <row r="21">
          <cell r="AN21" t="str">
            <v>клей канц.</v>
          </cell>
          <cell r="AO21" t="str">
            <v>24.62.1</v>
          </cell>
        </row>
        <row r="22">
          <cell r="AN22" t="str">
            <v>конденсаторы</v>
          </cell>
          <cell r="AO22" t="str">
            <v>32.10.1</v>
          </cell>
        </row>
        <row r="23">
          <cell r="AN23" t="str">
            <v>коректор</v>
          </cell>
          <cell r="AO23" t="str">
            <v>24.12.2</v>
          </cell>
        </row>
        <row r="24">
          <cell r="AN24" t="str">
            <v>краска</v>
          </cell>
          <cell r="AO24" t="str">
            <v>24.30.1</v>
          </cell>
        </row>
        <row r="25">
          <cell r="AN25" t="str">
            <v>круг отрезной</v>
          </cell>
          <cell r="AO25" t="str">
            <v>28.62.5</v>
          </cell>
        </row>
        <row r="26">
          <cell r="AN26" t="str">
            <v>литература</v>
          </cell>
          <cell r="AO26" t="str">
            <v>22.11.2</v>
          </cell>
        </row>
        <row r="27">
          <cell r="AN27" t="str">
            <v>меблі</v>
          </cell>
          <cell r="AO27" t="str">
            <v>36.12.1</v>
          </cell>
        </row>
        <row r="28">
          <cell r="AN28" t="str">
            <v>медикаменти</v>
          </cell>
          <cell r="AO28" t="str">
            <v>24.42.1</v>
          </cell>
        </row>
        <row r="29">
          <cell r="AN29" t="str">
            <v>метизи</v>
          </cell>
        </row>
        <row r="30">
          <cell r="AN30" t="str">
            <v>метизи</v>
          </cell>
        </row>
        <row r="31">
          <cell r="AN31" t="str">
            <v>микросхеммы</v>
          </cell>
          <cell r="AO31" t="str">
            <v>32.10.6</v>
          </cell>
        </row>
        <row r="32">
          <cell r="AN32" t="str">
            <v>мило</v>
          </cell>
          <cell r="AO32" t="str">
            <v>24.51.3</v>
          </cell>
        </row>
        <row r="33">
          <cell r="AN33" t="str">
            <v>низоковольтна</v>
          </cell>
          <cell r="AO33" t="str">
            <v>31.20.2</v>
          </cell>
        </row>
        <row r="34">
          <cell r="AN34" t="str">
            <v>нисители данных</v>
          </cell>
          <cell r="AO34" t="str">
            <v>24.65.1</v>
          </cell>
        </row>
        <row r="35">
          <cell r="AN35" t="str">
            <v>нисители данных</v>
          </cell>
          <cell r="AO35" t="str">
            <v>24.65.1</v>
          </cell>
        </row>
        <row r="36">
          <cell r="AN36" t="str">
            <v>ножовочное полотно</v>
          </cell>
          <cell r="AO36" t="str">
            <v>28.62.2</v>
          </cell>
        </row>
        <row r="37">
          <cell r="AN37" t="str">
            <v>папки</v>
          </cell>
          <cell r="AO37" t="str">
            <v>21.21.3</v>
          </cell>
        </row>
        <row r="38">
          <cell r="AN38" t="str">
            <v>пломбы</v>
          </cell>
          <cell r="AO38" t="str">
            <v>27.43.1</v>
          </cell>
        </row>
        <row r="39">
          <cell r="AN39" t="str">
            <v>приборы</v>
          </cell>
          <cell r="AO39" t="str">
            <v>33.20.5</v>
          </cell>
        </row>
        <row r="40">
          <cell r="AN40" t="str">
            <v>приборы</v>
          </cell>
          <cell r="AO40" t="str">
            <v>33.20.5</v>
          </cell>
        </row>
        <row r="41">
          <cell r="AN41" t="str">
            <v>припой</v>
          </cell>
          <cell r="AO41" t="str">
            <v>27.43.2</v>
          </cell>
        </row>
        <row r="42">
          <cell r="AN42" t="str">
            <v>Провод</v>
          </cell>
          <cell r="AO42" t="str">
            <v>31.30.1</v>
          </cell>
        </row>
        <row r="43">
          <cell r="AN43" t="str">
            <v>ПХВ</v>
          </cell>
          <cell r="AO43" t="str">
            <v>24.16.3</v>
          </cell>
        </row>
        <row r="44">
          <cell r="AN44" t="str">
            <v>резисторы</v>
          </cell>
          <cell r="AO44" t="str">
            <v>32.10.2</v>
          </cell>
        </row>
        <row r="45">
          <cell r="AN45" t="str">
            <v>рукавицы</v>
          </cell>
          <cell r="AO45" t="str">
            <v>18.24.1</v>
          </cell>
        </row>
        <row r="46">
          <cell r="AN46" t="str">
            <v>ручной инструмент</v>
          </cell>
        </row>
        <row r="47">
          <cell r="AN47" t="str">
            <v>сверла</v>
          </cell>
          <cell r="AO47" t="str">
            <v>28.62.4</v>
          </cell>
        </row>
        <row r="48">
          <cell r="AN48" t="str">
            <v>свет. аппарат</v>
          </cell>
          <cell r="AO48" t="str">
            <v>31.50.2</v>
          </cell>
        </row>
        <row r="49">
          <cell r="AN49" t="str">
            <v>спецобувь</v>
          </cell>
          <cell r="AO49" t="str">
            <v>19.30.1</v>
          </cell>
        </row>
        <row r="50">
          <cell r="AN50" t="str">
            <v>спецодежда</v>
          </cell>
          <cell r="AO50" t="str">
            <v>18.21.1</v>
          </cell>
        </row>
        <row r="51">
          <cell r="AN51" t="str">
            <v>спецодежда утепленная</v>
          </cell>
          <cell r="AO51" t="str">
            <v>18.21.3</v>
          </cell>
        </row>
        <row r="52">
          <cell r="AN52" t="str">
            <v>спирт</v>
          </cell>
          <cell r="AO52" t="str">
            <v>15.92.1</v>
          </cell>
        </row>
        <row r="53">
          <cell r="AN53" t="str">
            <v>спирт</v>
          </cell>
          <cell r="AO53" t="str">
            <v>15.92.1</v>
          </cell>
        </row>
        <row r="54">
          <cell r="AN54" t="str">
            <v>фотохимия</v>
          </cell>
          <cell r="AO54" t="str">
            <v>24.64.1</v>
          </cell>
        </row>
      </sheetData>
      <sheetData sheetId="13">
        <row r="2">
          <cell r="A2" t="str">
            <v>05225 СН</v>
          </cell>
          <cell r="E2" t="str">
            <v>Бажан А. П.</v>
          </cell>
        </row>
        <row r="3">
          <cell r="A3" t="str">
            <v>07338 СН</v>
          </cell>
          <cell r="E3" t="str">
            <v>Баймак А. С.</v>
          </cell>
        </row>
        <row r="4">
          <cell r="A4" t="str">
            <v>11389 СН</v>
          </cell>
          <cell r="E4" t="str">
            <v>Басенко В. І.</v>
          </cell>
        </row>
        <row r="5">
          <cell r="A5" t="str">
            <v>В1 3640 АВ</v>
          </cell>
          <cell r="E5" t="str">
            <v>Дорошенко П. І.</v>
          </cell>
        </row>
        <row r="6">
          <cell r="A6" t="str">
            <v>В1 5066 АА</v>
          </cell>
          <cell r="E6" t="str">
            <v>Зуй М. І.</v>
          </cell>
        </row>
        <row r="7">
          <cell r="A7" t="str">
            <v>В1 8922 АА</v>
          </cell>
          <cell r="E7" t="str">
            <v>Коцегуб В. М.</v>
          </cell>
        </row>
        <row r="8">
          <cell r="A8" t="str">
            <v>ВІ 4110 ВЕ</v>
          </cell>
          <cell r="E8" t="str">
            <v>Ландарь В. А.</v>
          </cell>
        </row>
        <row r="9">
          <cell r="E9" t="str">
            <v>Лидзар В. А.</v>
          </cell>
        </row>
        <row r="10">
          <cell r="E10" t="str">
            <v>Німченко В. І.</v>
          </cell>
        </row>
        <row r="11">
          <cell r="E11" t="str">
            <v>Мирошніченко А. О.</v>
          </cell>
        </row>
        <row r="12">
          <cell r="E12" t="str">
            <v>Омельченко С. М.</v>
          </cell>
        </row>
        <row r="13">
          <cell r="E13" t="str">
            <v>Патьома Д. А.</v>
          </cell>
        </row>
        <row r="14">
          <cell r="E14" t="str">
            <v>Пилипенко О. Л.</v>
          </cell>
        </row>
        <row r="15">
          <cell r="E15" t="str">
            <v>Савуляк О. І.</v>
          </cell>
        </row>
        <row r="16">
          <cell r="E16" t="str">
            <v>Семенко Д. І.</v>
          </cell>
        </row>
        <row r="17">
          <cell r="E17" t="str">
            <v>Солодун М. Я. </v>
          </cell>
        </row>
        <row r="18">
          <cell r="E18" t="str">
            <v>Солодун О. М.</v>
          </cell>
        </row>
        <row r="19">
          <cell r="E19" t="str">
            <v>Чипурнов О. О.</v>
          </cell>
        </row>
        <row r="20">
          <cell r="E20" t="str">
            <v>Шкляр С. В.</v>
          </cell>
        </row>
        <row r="21">
          <cell r="E21" t="str">
            <v>Шовкомудь Д. В.</v>
          </cell>
        </row>
      </sheetData>
      <sheetData sheetId="18">
        <row r="21">
          <cell r="C21" t="str">
            <v>РЗА</v>
          </cell>
        </row>
        <row r="22">
          <cell r="C22" t="str">
            <v>метрологія</v>
          </cell>
        </row>
        <row r="23">
          <cell r="C23" t="str">
            <v>модернізація</v>
          </cell>
        </row>
        <row r="24">
          <cell r="C24" t="str">
            <v>інші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еменчуг"/>
      <sheetName val="Миргород"/>
      <sheetName val="Полтава"/>
      <sheetName val="год"/>
      <sheetName val="Звіт_1"/>
      <sheetName val="план_3"/>
      <sheetName val="Звіт_2"/>
      <sheetName val="Звіт_3"/>
      <sheetName val="план_4"/>
      <sheetName val="Обладнання"/>
      <sheetName val="пер_Полтав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00102615356"/>
    <pageSetUpPr fitToPage="1"/>
  </sheetPr>
  <dimension ref="A1:M63"/>
  <sheetViews>
    <sheetView tabSelected="1" view="pageBreakPreview" zoomScale="75" zoomScaleNormal="75" zoomScaleSheetLayoutView="75" zoomScalePageLayoutView="0" workbookViewId="0" topLeftCell="A1">
      <selection activeCell="E47" sqref="E47"/>
    </sheetView>
  </sheetViews>
  <sheetFormatPr defaultColWidth="9.00390625" defaultRowHeight="15.75" customHeight="1"/>
  <cols>
    <col min="1" max="1" width="3.75390625" style="79" customWidth="1"/>
    <col min="2" max="2" width="44.375" style="79" customWidth="1"/>
    <col min="3" max="3" width="17.125" style="79" customWidth="1"/>
    <col min="4" max="4" width="13.25390625" style="79" customWidth="1"/>
    <col min="5" max="5" width="6.875" style="79" customWidth="1"/>
    <col min="6" max="6" width="14.375" style="79" customWidth="1"/>
    <col min="7" max="7" width="18.25390625" style="79" customWidth="1"/>
    <col min="8" max="8" width="10.125" style="79" customWidth="1"/>
    <col min="9" max="9" width="11.625" style="79" customWidth="1"/>
    <col min="10" max="10" width="8.625" style="79" customWidth="1"/>
    <col min="11" max="11" width="0.12890625" style="79" customWidth="1"/>
    <col min="12" max="12" width="15.25390625" style="79" customWidth="1"/>
    <col min="13" max="16384" width="9.125" style="79" customWidth="1"/>
  </cols>
  <sheetData>
    <row r="1" spans="1:12" s="3" customFormat="1" ht="15.75" customHeight="1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2"/>
      <c r="L1" s="2"/>
    </row>
    <row r="2" spans="1:12" s="3" customFormat="1" ht="15.75" customHeight="1">
      <c r="A2" s="1"/>
      <c r="B2" s="1"/>
      <c r="C2" s="1"/>
      <c r="D2" s="1"/>
      <c r="E2" s="1"/>
      <c r="F2" s="1"/>
      <c r="G2" s="1" t="s">
        <v>1</v>
      </c>
      <c r="H2" s="1"/>
      <c r="I2" s="4"/>
      <c r="K2" s="2"/>
      <c r="L2" s="2"/>
    </row>
    <row r="3" spans="1:12" s="3" customFormat="1" ht="15.75" customHeight="1">
      <c r="A3" s="1"/>
      <c r="B3" s="1"/>
      <c r="C3" s="1"/>
      <c r="D3" s="1"/>
      <c r="E3" s="1"/>
      <c r="F3" s="1"/>
      <c r="G3" s="1" t="str">
        <f>IF(G2="Головний інженер Полтавських МЕМ","________________Олійник Ю. Г.","_______________Чорний І. М.")</f>
        <v>________________Олійник Ю. Г.</v>
      </c>
      <c r="I3" s="1"/>
      <c r="K3" s="2"/>
      <c r="L3" s="2"/>
    </row>
    <row r="4" spans="1:12" s="3" customFormat="1" ht="15.75" customHeight="1">
      <c r="A4" s="1"/>
      <c r="B4" s="1"/>
      <c r="C4" s="1"/>
      <c r="D4" s="1"/>
      <c r="E4" s="1"/>
      <c r="F4" s="1"/>
      <c r="G4" s="83">
        <v>40994</v>
      </c>
      <c r="H4" s="83"/>
      <c r="I4" s="83"/>
      <c r="J4" s="1"/>
      <c r="K4" s="2"/>
      <c r="L4" s="2"/>
    </row>
    <row r="5" spans="1:12" s="3" customFormat="1" ht="15.75" customHeight="1" hidden="1">
      <c r="A5" s="1"/>
      <c r="B5" s="5" t="s">
        <v>2</v>
      </c>
      <c r="C5" s="1"/>
      <c r="D5" s="1"/>
      <c r="E5" s="1"/>
      <c r="F5" s="1"/>
      <c r="G5" s="6"/>
      <c r="H5" s="6"/>
      <c r="I5" s="6"/>
      <c r="J5" s="1"/>
      <c r="K5" s="2"/>
      <c r="L5" s="2"/>
    </row>
    <row r="6" spans="2:12" s="3" customFormat="1" ht="15.75" customHeight="1">
      <c r="B6" s="2" t="str">
        <f>"Найменування обєкта: РЗА "&amp;E47</f>
        <v>Найменування обєкта: РЗА </v>
      </c>
      <c r="C6" s="1"/>
      <c r="D6" s="1"/>
      <c r="E6" s="1"/>
      <c r="F6" s="1"/>
      <c r="G6" s="1"/>
      <c r="H6" s="1"/>
      <c r="I6" s="7"/>
      <c r="J6" s="1"/>
      <c r="K6" s="2"/>
      <c r="L6" s="2"/>
    </row>
    <row r="7" spans="2:12" s="3" customFormat="1" ht="15.75" customHeight="1">
      <c r="B7" s="2" t="s">
        <v>61</v>
      </c>
      <c r="C7" s="1"/>
      <c r="D7" s="1"/>
      <c r="E7" s="1"/>
      <c r="F7" s="1"/>
      <c r="G7" s="1"/>
      <c r="H7" s="1"/>
      <c r="I7" s="7"/>
      <c r="J7" s="1"/>
      <c r="K7" s="2"/>
      <c r="L7" s="2"/>
    </row>
    <row r="8" spans="2:12" s="3" customFormat="1" ht="15.75" customHeight="1" hidden="1">
      <c r="B8" s="2" t="str">
        <f>"Вартість об’єкту: "&amp;L8&amp;" грн."</f>
        <v>Вартість об’єкту: 2860459,59 грн.</v>
      </c>
      <c r="C8" s="1"/>
      <c r="D8" s="1"/>
      <c r="E8" s="1"/>
      <c r="F8" s="1"/>
      <c r="G8" s="1"/>
      <c r="H8" s="1"/>
      <c r="I8" s="7"/>
      <c r="J8" s="1"/>
      <c r="K8" s="2"/>
      <c r="L8" s="8">
        <v>2860459.59</v>
      </c>
    </row>
    <row r="9" spans="2:12" s="3" customFormat="1" ht="15.75" customHeight="1">
      <c r="B9" s="4" t="s">
        <v>62</v>
      </c>
      <c r="D9" s="1"/>
      <c r="E9" s="1"/>
      <c r="F9" s="1"/>
      <c r="G9" s="1"/>
      <c r="H9" s="1"/>
      <c r="I9" s="7"/>
      <c r="J9" s="1"/>
      <c r="K9" s="2"/>
      <c r="L9" s="2"/>
    </row>
    <row r="10" spans="2:12" s="3" customFormat="1" ht="15.75" customHeight="1">
      <c r="B10" s="2" t="s">
        <v>63</v>
      </c>
      <c r="C10" s="4"/>
      <c r="D10" s="1"/>
      <c r="E10" s="1"/>
      <c r="F10" s="1"/>
      <c r="G10" s="1"/>
      <c r="H10" s="1"/>
      <c r="I10" s="7"/>
      <c r="J10" s="1"/>
      <c r="K10" s="2"/>
      <c r="L10" s="2"/>
    </row>
    <row r="11" spans="1:12" s="3" customFormat="1" ht="15.75" customHeight="1">
      <c r="A11" s="1"/>
      <c r="B11" s="1"/>
      <c r="C11" s="1"/>
      <c r="D11" s="1" t="s">
        <v>3</v>
      </c>
      <c r="E11" s="1">
        <v>0</v>
      </c>
      <c r="F11" s="7"/>
      <c r="G11" s="1"/>
      <c r="H11" s="1"/>
      <c r="I11" s="1"/>
      <c r="J11" s="1"/>
      <c r="K11" s="2"/>
      <c r="L11" s="2"/>
    </row>
    <row r="12" spans="2:12" s="3" customFormat="1" ht="20.25" customHeight="1">
      <c r="B12" s="4" t="s">
        <v>64</v>
      </c>
      <c r="C12" s="1"/>
      <c r="E12" s="1"/>
      <c r="F12" s="7"/>
      <c r="G12" s="1"/>
      <c r="I12" s="1"/>
      <c r="J12" s="1"/>
      <c r="K12" s="2"/>
      <c r="L12" s="2"/>
    </row>
    <row r="13" spans="1:12" s="3" customFormat="1" ht="20.25" customHeight="1">
      <c r="A13" s="4"/>
      <c r="C13" s="1"/>
      <c r="D13" s="9" t="s">
        <v>66</v>
      </c>
      <c r="E13" s="1"/>
      <c r="F13" s="7"/>
      <c r="G13" s="1"/>
      <c r="I13" s="1"/>
      <c r="J13" s="1"/>
      <c r="K13" s="2"/>
      <c r="L13" s="2"/>
    </row>
    <row r="14" spans="1:12" s="3" customFormat="1" ht="21.75" customHeight="1">
      <c r="A14" s="10"/>
      <c r="B14" s="11"/>
      <c r="C14" s="84">
        <f>G4</f>
        <v>40994</v>
      </c>
      <c r="D14" s="84"/>
      <c r="E14" s="84"/>
      <c r="F14" s="84"/>
      <c r="G14" s="11"/>
      <c r="H14" s="11"/>
      <c r="I14" s="11"/>
      <c r="J14" s="11"/>
      <c r="K14" s="2"/>
      <c r="L14" s="2"/>
    </row>
    <row r="15" spans="1:10" s="15" customFormat="1" ht="30" customHeight="1">
      <c r="A15" s="12" t="s">
        <v>4</v>
      </c>
      <c r="B15" s="13" t="s">
        <v>5</v>
      </c>
      <c r="C15" s="13" t="s">
        <v>6</v>
      </c>
      <c r="D15" s="13" t="s">
        <v>7</v>
      </c>
      <c r="E15" s="13" t="s">
        <v>8</v>
      </c>
      <c r="F15" s="13" t="s">
        <v>9</v>
      </c>
      <c r="G15" s="13" t="s">
        <v>10</v>
      </c>
      <c r="H15" s="13" t="s">
        <v>11</v>
      </c>
      <c r="I15" s="14" t="s">
        <v>12</v>
      </c>
      <c r="J15" s="14" t="s">
        <v>13</v>
      </c>
    </row>
    <row r="16" spans="1:10" s="19" customFormat="1" ht="52.5" customHeight="1">
      <c r="A16" s="16"/>
      <c r="B16" s="17"/>
      <c r="C16" s="17"/>
      <c r="D16" s="17"/>
      <c r="E16" s="17"/>
      <c r="F16" s="17"/>
      <c r="G16" s="17"/>
      <c r="H16" s="17"/>
      <c r="I16" s="18"/>
      <c r="J16" s="18"/>
    </row>
    <row r="17" spans="1:12" s="19" customFormat="1" ht="42.75" customHeight="1">
      <c r="A17" s="20" t="s">
        <v>14</v>
      </c>
      <c r="B17" s="21" t="s">
        <v>15</v>
      </c>
      <c r="C17" s="22" t="s">
        <v>16</v>
      </c>
      <c r="D17" s="23" t="s">
        <v>17</v>
      </c>
      <c r="E17" s="23">
        <v>8</v>
      </c>
      <c r="F17" s="24">
        <v>1</v>
      </c>
      <c r="G17" s="25"/>
      <c r="H17" s="26"/>
      <c r="I17" s="27"/>
      <c r="J17" s="27"/>
      <c r="L17" s="28">
        <f>F17*E17</f>
        <v>8</v>
      </c>
    </row>
    <row r="18" spans="1:12" s="19" customFormat="1" ht="40.5" customHeight="1" hidden="1">
      <c r="A18" s="20" t="s">
        <v>18</v>
      </c>
      <c r="B18" s="21"/>
      <c r="C18" s="22"/>
      <c r="D18" s="23"/>
      <c r="E18" s="23"/>
      <c r="F18" s="29"/>
      <c r="G18" s="30"/>
      <c r="H18" s="26"/>
      <c r="I18" s="27"/>
      <c r="J18" s="27"/>
      <c r="L18" s="28">
        <f>F18*E18</f>
        <v>0</v>
      </c>
    </row>
    <row r="19" spans="1:12" s="19" customFormat="1" ht="40.5" customHeight="1" hidden="1">
      <c r="A19" s="20" t="s">
        <v>19</v>
      </c>
      <c r="B19" s="21"/>
      <c r="C19" s="22"/>
      <c r="D19" s="23"/>
      <c r="E19" s="23"/>
      <c r="F19" s="24"/>
      <c r="G19" s="30"/>
      <c r="H19" s="26"/>
      <c r="I19" s="27"/>
      <c r="J19" s="27"/>
      <c r="L19" s="28">
        <f>F19*E19</f>
        <v>0</v>
      </c>
    </row>
    <row r="20" spans="1:12" s="19" customFormat="1" ht="40.5" customHeight="1" hidden="1">
      <c r="A20" s="20" t="s">
        <v>20</v>
      </c>
      <c r="B20" s="21"/>
      <c r="C20" s="22"/>
      <c r="D20" s="23"/>
      <c r="E20" s="23"/>
      <c r="F20" s="24">
        <v>7.5</v>
      </c>
      <c r="G20" s="30"/>
      <c r="H20" s="26"/>
      <c r="I20" s="27"/>
      <c r="J20" s="27"/>
      <c r="L20" s="28">
        <f>F20*E20</f>
        <v>0</v>
      </c>
    </row>
    <row r="21" spans="1:12" s="19" customFormat="1" ht="40.5" customHeight="1" hidden="1">
      <c r="A21" s="20" t="s">
        <v>21</v>
      </c>
      <c r="B21" s="21"/>
      <c r="C21" s="22"/>
      <c r="D21" s="23"/>
      <c r="E21" s="23"/>
      <c r="F21" s="24">
        <v>3</v>
      </c>
      <c r="G21" s="30"/>
      <c r="H21" s="26"/>
      <c r="I21" s="27"/>
      <c r="J21" s="27"/>
      <c r="L21" s="28">
        <f>F21*E21</f>
        <v>0</v>
      </c>
    </row>
    <row r="22" spans="1:12" s="2" customFormat="1" ht="21" customHeight="1">
      <c r="A22" s="2">
        <v>1</v>
      </c>
      <c r="B22" s="31" t="s">
        <v>22</v>
      </c>
      <c r="C22" s="32"/>
      <c r="D22" s="20"/>
      <c r="E22" s="20"/>
      <c r="F22" s="33"/>
      <c r="G22" s="34">
        <f>G23+G24</f>
        <v>0</v>
      </c>
      <c r="H22" s="35"/>
      <c r="I22" s="36"/>
      <c r="J22" s="37"/>
      <c r="L22" s="8">
        <f>SUM(L17:L21)</f>
        <v>8</v>
      </c>
    </row>
    <row r="23" spans="1:10" s="2" customFormat="1" ht="15.75" customHeight="1">
      <c r="A23" s="38"/>
      <c r="B23" s="31" t="s">
        <v>23</v>
      </c>
      <c r="C23" s="39"/>
      <c r="D23" s="25" t="s">
        <v>24</v>
      </c>
      <c r="E23" s="38"/>
      <c r="F23" s="33"/>
      <c r="G23" s="40">
        <v>0</v>
      </c>
      <c r="H23" s="41"/>
      <c r="I23" s="36"/>
      <c r="J23" s="40"/>
    </row>
    <row r="24" spans="1:10" s="2" customFormat="1" ht="15.75" customHeight="1">
      <c r="A24" s="38"/>
      <c r="B24" s="31" t="s">
        <v>25</v>
      </c>
      <c r="C24" s="39"/>
      <c r="D24" s="25" t="s">
        <v>24</v>
      </c>
      <c r="E24" s="38"/>
      <c r="F24" s="33"/>
      <c r="G24" s="40"/>
      <c r="H24" s="41"/>
      <c r="I24" s="36"/>
      <c r="J24" s="40"/>
    </row>
    <row r="25" spans="1:10" s="2" customFormat="1" ht="15.75" customHeight="1">
      <c r="A25" s="42">
        <v>2</v>
      </c>
      <c r="B25" s="31" t="s">
        <v>26</v>
      </c>
      <c r="C25" s="39"/>
      <c r="D25" s="25" t="s">
        <v>27</v>
      </c>
      <c r="E25" s="38"/>
      <c r="F25" s="33"/>
      <c r="G25" s="40"/>
      <c r="H25" s="41"/>
      <c r="I25" s="36"/>
      <c r="J25" s="40"/>
    </row>
    <row r="26" spans="1:10" s="2" customFormat="1" ht="30" customHeight="1">
      <c r="A26" s="43" t="s">
        <v>28</v>
      </c>
      <c r="B26" s="31" t="s">
        <v>29</v>
      </c>
      <c r="C26" s="39"/>
      <c r="D26" s="25" t="s">
        <v>27</v>
      </c>
      <c r="E26" s="38"/>
      <c r="F26" s="44"/>
      <c r="G26" s="45"/>
      <c r="H26" s="46"/>
      <c r="I26" s="36">
        <v>0</v>
      </c>
      <c r="J26" s="40"/>
    </row>
    <row r="27" spans="1:10" s="2" customFormat="1" ht="15.75" customHeight="1">
      <c r="A27" s="47"/>
      <c r="B27" s="31" t="s">
        <v>30</v>
      </c>
      <c r="C27" s="39"/>
      <c r="D27" s="25" t="s">
        <v>27</v>
      </c>
      <c r="E27" s="38"/>
      <c r="F27" s="38"/>
      <c r="G27" s="40"/>
      <c r="H27" s="40"/>
      <c r="I27" s="48">
        <f>ROUND(I26*0.3706,2)</f>
        <v>0</v>
      </c>
      <c r="J27" s="49"/>
    </row>
    <row r="28" spans="1:10" s="2" customFormat="1" ht="45.75" customHeight="1">
      <c r="A28" s="50" t="s">
        <v>31</v>
      </c>
      <c r="B28" s="51" t="s">
        <v>65</v>
      </c>
      <c r="C28" s="52"/>
      <c r="D28" s="21" t="s">
        <v>27</v>
      </c>
      <c r="E28" s="53"/>
      <c r="F28" s="53"/>
      <c r="G28" s="21"/>
      <c r="H28" s="21"/>
      <c r="I28" s="54">
        <v>0</v>
      </c>
      <c r="J28" s="31"/>
    </row>
    <row r="29" spans="1:10" s="2" customFormat="1" ht="15.75" customHeight="1">
      <c r="A29" s="50"/>
      <c r="B29" s="55" t="s">
        <v>32</v>
      </c>
      <c r="C29" s="56"/>
      <c r="D29" s="21" t="s">
        <v>27</v>
      </c>
      <c r="E29" s="53"/>
      <c r="F29" s="53"/>
      <c r="G29" s="53"/>
      <c r="H29" s="21"/>
      <c r="I29" s="54"/>
      <c r="J29" s="31"/>
    </row>
    <row r="30" spans="1:10" s="2" customFormat="1" ht="15.75" customHeight="1">
      <c r="A30" s="50" t="s">
        <v>33</v>
      </c>
      <c r="B30" s="53" t="s">
        <v>34</v>
      </c>
      <c r="C30" s="53"/>
      <c r="D30" s="21" t="s">
        <v>27</v>
      </c>
      <c r="E30" s="53"/>
      <c r="F30" s="53"/>
      <c r="G30" s="53"/>
      <c r="H30" s="53"/>
      <c r="I30" s="54">
        <f>I31+I32</f>
        <v>0</v>
      </c>
      <c r="J30" s="31"/>
    </row>
    <row r="31" spans="1:10" s="2" customFormat="1" ht="15.75" customHeight="1">
      <c r="A31" s="50"/>
      <c r="B31" s="53" t="s">
        <v>35</v>
      </c>
      <c r="C31" s="53"/>
      <c r="D31" s="21" t="s">
        <v>27</v>
      </c>
      <c r="E31" s="53"/>
      <c r="F31" s="53"/>
      <c r="G31" s="53"/>
      <c r="H31" s="53"/>
      <c r="I31" s="54"/>
      <c r="J31" s="31"/>
    </row>
    <row r="32" spans="1:10" s="2" customFormat="1" ht="15.75" customHeight="1">
      <c r="A32" s="50"/>
      <c r="B32" s="53" t="s">
        <v>36</v>
      </c>
      <c r="C32" s="53"/>
      <c r="D32" s="21" t="s">
        <v>27</v>
      </c>
      <c r="E32" s="53"/>
      <c r="F32" s="53"/>
      <c r="G32" s="53"/>
      <c r="H32" s="53"/>
      <c r="I32" s="57"/>
      <c r="J32" s="31"/>
    </row>
    <row r="33" spans="1:10" s="61" customFormat="1" ht="30.75" customHeight="1">
      <c r="A33" s="58" t="s">
        <v>37</v>
      </c>
      <c r="B33" s="59" t="s">
        <v>38</v>
      </c>
      <c r="C33" s="59"/>
      <c r="D33" s="59"/>
      <c r="E33" s="59"/>
      <c r="F33" s="59"/>
      <c r="G33" s="59"/>
      <c r="H33" s="59"/>
      <c r="I33" s="60">
        <f>SUM(I34:I36)</f>
        <v>0</v>
      </c>
      <c r="J33" s="59"/>
    </row>
    <row r="34" spans="1:10" s="63" customFormat="1" ht="15.75" customHeight="1">
      <c r="A34" s="62" t="s">
        <v>39</v>
      </c>
      <c r="B34" s="59" t="s">
        <v>40</v>
      </c>
      <c r="D34" s="64">
        <f>G22</f>
        <v>0</v>
      </c>
      <c r="E34" s="65" t="s">
        <v>41</v>
      </c>
      <c r="F34" s="66"/>
      <c r="G34" s="59" t="s">
        <v>42</v>
      </c>
      <c r="H34" s="19" t="s">
        <v>43</v>
      </c>
      <c r="I34" s="60">
        <f>ROUND(D34*F34*0.6*0.063,2)</f>
        <v>0</v>
      </c>
      <c r="J34" s="59"/>
    </row>
    <row r="35" spans="1:10" s="63" customFormat="1" ht="15.75" customHeight="1">
      <c r="A35" s="62" t="s">
        <v>44</v>
      </c>
      <c r="B35" s="59" t="s">
        <v>45</v>
      </c>
      <c r="D35" s="64">
        <f>I34</f>
        <v>0</v>
      </c>
      <c r="E35" s="65" t="s">
        <v>41</v>
      </c>
      <c r="F35" s="67">
        <v>0.3706</v>
      </c>
      <c r="G35" s="59"/>
      <c r="H35" s="19" t="s">
        <v>43</v>
      </c>
      <c r="I35" s="60">
        <f>ROUND(D35*F35,2)</f>
        <v>0</v>
      </c>
      <c r="J35" s="68"/>
    </row>
    <row r="36" spans="1:10" s="63" customFormat="1" ht="15.75" customHeight="1">
      <c r="A36" s="69" t="s">
        <v>46</v>
      </c>
      <c r="B36" s="59" t="s">
        <v>47</v>
      </c>
      <c r="D36" s="64">
        <f>D34</f>
        <v>0</v>
      </c>
      <c r="E36" s="65" t="s">
        <v>41</v>
      </c>
      <c r="F36" s="65">
        <v>0.46</v>
      </c>
      <c r="G36" s="59" t="s">
        <v>48</v>
      </c>
      <c r="H36" s="19" t="s">
        <v>43</v>
      </c>
      <c r="I36" s="60">
        <f>ROUND(D36*F36*0.6,2)</f>
        <v>0</v>
      </c>
      <c r="J36" s="59"/>
    </row>
    <row r="37" spans="1:10" s="2" customFormat="1" ht="15.75" customHeight="1">
      <c r="A37" s="70"/>
      <c r="B37" s="68"/>
      <c r="C37" s="65"/>
      <c r="D37" s="59"/>
      <c r="E37" s="59"/>
      <c r="H37" s="59"/>
      <c r="I37" s="71"/>
      <c r="J37" s="59"/>
    </row>
    <row r="38" spans="1:10" s="2" customFormat="1" ht="16.5" customHeight="1">
      <c r="A38" s="72"/>
      <c r="B38" s="59"/>
      <c r="C38" s="59"/>
      <c r="D38" s="59"/>
      <c r="E38" s="59"/>
      <c r="F38" s="59"/>
      <c r="G38" s="59"/>
      <c r="H38" s="59"/>
      <c r="I38" s="60"/>
      <c r="J38" s="59"/>
    </row>
    <row r="39" spans="1:10" s="2" customFormat="1" ht="20.25" customHeight="1">
      <c r="A39" s="72"/>
      <c r="B39" s="59" t="s">
        <v>49</v>
      </c>
      <c r="C39" s="59"/>
      <c r="D39" s="59"/>
      <c r="E39" s="59"/>
      <c r="F39" s="59"/>
      <c r="G39" s="59"/>
      <c r="H39" s="59"/>
      <c r="I39" s="60"/>
      <c r="J39" s="59"/>
    </row>
    <row r="40" spans="1:10" s="2" customFormat="1" ht="15.75" customHeight="1">
      <c r="A40" s="73"/>
      <c r="B40" s="74" t="s">
        <v>50</v>
      </c>
      <c r="C40" s="74"/>
      <c r="D40" s="74"/>
      <c r="E40" s="74"/>
      <c r="F40" s="74"/>
      <c r="G40" s="74"/>
      <c r="H40" s="75">
        <f>I33+I30+I28+I27+I26</f>
        <v>0</v>
      </c>
      <c r="I40" s="75"/>
      <c r="J40" s="59"/>
    </row>
    <row r="41" spans="1:10" s="2" customFormat="1" ht="15.75" customHeight="1">
      <c r="A41" s="73"/>
      <c r="B41" s="74"/>
      <c r="C41" s="74"/>
      <c r="D41" s="74"/>
      <c r="E41" s="74"/>
      <c r="F41" s="74"/>
      <c r="G41" s="74"/>
      <c r="H41" s="74"/>
      <c r="I41" s="60"/>
      <c r="J41" s="59"/>
    </row>
    <row r="42" spans="1:10" s="2" customFormat="1" ht="15.75" customHeight="1">
      <c r="A42" s="73"/>
      <c r="B42" s="74"/>
      <c r="C42" s="74"/>
      <c r="D42" s="74"/>
      <c r="E42" s="74"/>
      <c r="F42" s="74"/>
      <c r="G42" s="74"/>
      <c r="H42" s="74"/>
      <c r="I42" s="60"/>
      <c r="J42" s="59"/>
    </row>
    <row r="43" spans="1:10" ht="20.25" customHeight="1">
      <c r="A43" s="76"/>
      <c r="B43" s="77" t="s">
        <v>51</v>
      </c>
      <c r="C43" s="77"/>
      <c r="D43" s="77"/>
      <c r="E43" s="77"/>
      <c r="F43" s="77"/>
      <c r="G43" s="77"/>
      <c r="H43" s="77"/>
      <c r="I43" s="78">
        <f>I34+I35+I26+I27</f>
        <v>0</v>
      </c>
      <c r="J43" s="77"/>
    </row>
    <row r="44" spans="1:10" s="2" customFormat="1" ht="15.75" customHeight="1">
      <c r="A44" s="73"/>
      <c r="B44" s="74"/>
      <c r="C44" s="74"/>
      <c r="D44" s="74"/>
      <c r="E44" s="74"/>
      <c r="F44" s="74"/>
      <c r="G44" s="74"/>
      <c r="H44" s="74"/>
      <c r="I44" s="74"/>
      <c r="J44" s="74"/>
    </row>
    <row r="45" spans="1:11" s="2" customFormat="1" ht="15.75" customHeight="1">
      <c r="A45" s="73"/>
      <c r="B45" s="73"/>
      <c r="C45" s="74" t="s">
        <v>52</v>
      </c>
      <c r="D45" s="8"/>
      <c r="E45" s="74"/>
      <c r="F45" s="74"/>
      <c r="I45" s="8"/>
      <c r="K45" s="74"/>
    </row>
    <row r="46" spans="1:11" s="2" customFormat="1" ht="15.75" customHeight="1">
      <c r="A46" s="73"/>
      <c r="B46" s="73"/>
      <c r="C46" s="74"/>
      <c r="D46" s="8"/>
      <c r="E46" s="74"/>
      <c r="F46" s="74"/>
      <c r="G46" s="74"/>
      <c r="I46" s="8"/>
      <c r="K46" s="74"/>
    </row>
    <row r="47" spans="1:11" s="2" customFormat="1" ht="15.75" customHeight="1">
      <c r="A47" s="73"/>
      <c r="B47" s="73"/>
      <c r="C47" s="74" t="s">
        <v>53</v>
      </c>
      <c r="D47" s="8"/>
      <c r="E47" s="28"/>
      <c r="F47" s="74"/>
      <c r="G47" s="74"/>
      <c r="I47" s="8"/>
      <c r="K47" s="74"/>
    </row>
    <row r="48" spans="1:11" s="2" customFormat="1" ht="15.75" customHeight="1">
      <c r="A48" s="73"/>
      <c r="B48" s="73"/>
      <c r="C48" s="74"/>
      <c r="D48" s="74"/>
      <c r="E48" s="74"/>
      <c r="F48" s="74"/>
      <c r="G48" s="74"/>
      <c r="I48" s="74"/>
      <c r="K48" s="74"/>
    </row>
    <row r="49" spans="1:11" s="2" customFormat="1" ht="15.75" customHeight="1">
      <c r="A49" s="8" t="s">
        <v>54</v>
      </c>
      <c r="E49" s="19"/>
      <c r="F49" s="73"/>
      <c r="G49" s="73"/>
      <c r="I49" s="80"/>
      <c r="K49" s="80"/>
    </row>
    <row r="50" spans="1:11" s="2" customFormat="1" ht="15.75" customHeight="1">
      <c r="A50" s="73"/>
      <c r="C50" s="15"/>
      <c r="D50" s="8"/>
      <c r="E50" s="19"/>
      <c r="F50" s="73"/>
      <c r="G50" s="73"/>
      <c r="I50" s="80"/>
      <c r="K50" s="80"/>
    </row>
    <row r="51" spans="1:11" s="2" customFormat="1" ht="15.75" customHeight="1">
      <c r="A51" s="73"/>
      <c r="C51" s="15"/>
      <c r="D51" s="8"/>
      <c r="E51" s="19"/>
      <c r="F51" s="73"/>
      <c r="G51" s="73"/>
      <c r="I51" s="8"/>
      <c r="K51" s="80"/>
    </row>
    <row r="52" spans="1:11" s="2" customFormat="1" ht="15.75" customHeight="1">
      <c r="A52" s="73"/>
      <c r="C52" s="15"/>
      <c r="D52" s="8"/>
      <c r="E52" s="19"/>
      <c r="F52" s="73"/>
      <c r="G52" s="73"/>
      <c r="I52" s="80"/>
      <c r="K52" s="80"/>
    </row>
    <row r="53" spans="1:11" s="2" customFormat="1" ht="15.75" customHeight="1">
      <c r="A53" s="8" t="s">
        <v>55</v>
      </c>
      <c r="E53" s="19"/>
      <c r="F53" s="73"/>
      <c r="G53" s="73"/>
      <c r="I53" s="80"/>
      <c r="K53" s="80"/>
    </row>
    <row r="54" spans="1:11" s="2" customFormat="1" ht="15.75" customHeight="1">
      <c r="A54" s="73"/>
      <c r="C54" s="15"/>
      <c r="D54" s="8"/>
      <c r="E54" s="19"/>
      <c r="F54" s="73"/>
      <c r="G54" s="73"/>
      <c r="I54" s="80"/>
      <c r="K54" s="80"/>
    </row>
    <row r="55" spans="1:11" s="2" customFormat="1" ht="15.75" customHeight="1">
      <c r="A55" s="73"/>
      <c r="C55" s="15"/>
      <c r="D55" s="8" t="s">
        <v>56</v>
      </c>
      <c r="E55" s="19"/>
      <c r="F55" s="73"/>
      <c r="G55" s="73"/>
      <c r="I55" s="81"/>
      <c r="K55" s="80"/>
    </row>
    <row r="56" spans="1:11" s="2" customFormat="1" ht="15.75" customHeight="1">
      <c r="A56" s="73"/>
      <c r="C56" s="15"/>
      <c r="D56" s="8"/>
      <c r="E56" s="19"/>
      <c r="F56" s="73"/>
      <c r="G56" s="73"/>
      <c r="I56" s="8"/>
      <c r="K56" s="80"/>
    </row>
    <row r="57" spans="1:13" s="2" customFormat="1" ht="15.75" customHeight="1">
      <c r="A57" s="28" t="s">
        <v>57</v>
      </c>
      <c r="C57" s="28"/>
      <c r="D57" s="28"/>
      <c r="E57" s="28"/>
      <c r="F57" s="28"/>
      <c r="G57" s="28"/>
      <c r="I57" s="28"/>
      <c r="K57" s="28"/>
      <c r="L57" s="28"/>
      <c r="M57" s="28"/>
    </row>
    <row r="58" spans="1:11" s="2" customFormat="1" ht="15.75" customHeight="1">
      <c r="A58" s="73"/>
      <c r="B58" s="73"/>
      <c r="C58" s="15"/>
      <c r="D58" s="8"/>
      <c r="E58" s="19"/>
      <c r="F58" s="73"/>
      <c r="G58" s="73"/>
      <c r="I58" s="80"/>
      <c r="K58" s="80"/>
    </row>
    <row r="59" spans="1:11" s="2" customFormat="1" ht="15.75" customHeight="1">
      <c r="A59" s="73"/>
      <c r="B59" s="73"/>
      <c r="C59" s="15"/>
      <c r="D59" s="8" t="s">
        <v>58</v>
      </c>
      <c r="E59" s="19"/>
      <c r="F59" s="73"/>
      <c r="G59" s="73"/>
      <c r="I59" s="82"/>
      <c r="K59" s="80"/>
    </row>
    <row r="60" spans="1:10" s="2" customFormat="1" ht="15.75" customHeight="1">
      <c r="A60" s="73"/>
      <c r="B60" s="15"/>
      <c r="C60" s="8"/>
      <c r="D60" s="19"/>
      <c r="E60" s="73"/>
      <c r="F60" s="73"/>
      <c r="G60" s="73"/>
      <c r="H60" s="73"/>
      <c r="I60" s="80"/>
      <c r="J60" s="80"/>
    </row>
    <row r="61" spans="1:10" s="2" customFormat="1" ht="15.75" customHeight="1">
      <c r="A61" s="8" t="s">
        <v>59</v>
      </c>
      <c r="B61" s="15"/>
      <c r="C61" s="8"/>
      <c r="D61" s="19"/>
      <c r="E61" s="73"/>
      <c r="F61" s="73"/>
      <c r="G61" s="73"/>
      <c r="H61" s="73"/>
      <c r="I61" s="81"/>
      <c r="J61" s="80"/>
    </row>
    <row r="62" spans="1:10" s="2" customFormat="1" ht="15.75" customHeight="1">
      <c r="A62" s="73"/>
      <c r="B62" s="15"/>
      <c r="C62" s="8"/>
      <c r="D62" s="19"/>
      <c r="E62" s="73"/>
      <c r="F62" s="73"/>
      <c r="G62" s="73"/>
      <c r="H62" s="73"/>
      <c r="I62" s="81"/>
      <c r="J62" s="80"/>
    </row>
    <row r="63" spans="1:10" s="2" customFormat="1" ht="15.75" customHeight="1">
      <c r="A63" s="73"/>
      <c r="B63" s="15"/>
      <c r="C63" s="8"/>
      <c r="D63" s="28" t="s">
        <v>60</v>
      </c>
      <c r="E63" s="73"/>
      <c r="F63" s="73"/>
      <c r="G63" s="73"/>
      <c r="H63" s="73"/>
      <c r="I63" s="81"/>
      <c r="J63" s="80"/>
    </row>
    <row r="64" s="2" customFormat="1" ht="15.75" customHeight="1"/>
    <row r="65" s="2" customFormat="1" ht="15.75" customHeight="1"/>
  </sheetData>
  <sheetProtection/>
  <mergeCells count="19">
    <mergeCell ref="A30:A32"/>
    <mergeCell ref="H40:I40"/>
    <mergeCell ref="I15:I16"/>
    <mergeCell ref="J15:J16"/>
    <mergeCell ref="A26:A27"/>
    <mergeCell ref="F26:H26"/>
    <mergeCell ref="A28:A29"/>
    <mergeCell ref="B28:C28"/>
    <mergeCell ref="B29:C29"/>
    <mergeCell ref="G4:I4"/>
    <mergeCell ref="C14:F14"/>
    <mergeCell ref="A15:A16"/>
    <mergeCell ref="B15:B16"/>
    <mergeCell ref="C15:C16"/>
    <mergeCell ref="D15:D16"/>
    <mergeCell ref="E15:E16"/>
    <mergeCell ref="F15:F16"/>
    <mergeCell ref="G15:G16"/>
    <mergeCell ref="H15:H16"/>
  </mergeCells>
  <dataValidations count="6">
    <dataValidation type="list" allowBlank="1" showInputMessage="1" showErrorMessage="1" sqref="I47">
      <formula1>"Шевченко В. М., Лобунець О. В., Мещеряков А. В., Олефір В. М., Семенко В. Г., Гарькавий П. М."</formula1>
    </dataValidation>
    <dataValidation type="list" allowBlank="1" showInputMessage="1" showErrorMessage="1" sqref="I45">
      <formula1>"Греков С. В., Довганюк С. П., Антонік М. І.,Винник Д. О., Станкевич Ю. В., Дорошенко А. В., Прокопенко О. І."</formula1>
    </dataValidation>
    <dataValidation type="list" allowBlank="1" showInputMessage="1" showErrorMessage="1" sqref="D47">
      <formula1>"Начальник, Майстер"</formula1>
    </dataValidation>
    <dataValidation type="list" allowBlank="1" showInputMessage="1" showErrorMessage="1" sqref="E47">
      <formula1>"ПС ""Кременчук"", ПС ""Миргород"", ПС ""Полтава"""</formula1>
    </dataValidation>
    <dataValidation type="list" allowBlank="1" showInputMessage="1" showErrorMessage="1" sqref="D45">
      <formula1>"Провідний інженер РЗА, Інженер РЗА 1-ї кат., Інженер РЗА 2-ї кат."</formula1>
    </dataValidation>
    <dataValidation type="list" allowBlank="1" showInputMessage="1" showErrorMessage="1" sqref="G2">
      <formula1>"Головний інженер Полтавських МЕМ, Директор Полтавських МЕМ"</formula1>
    </dataValidation>
  </dataValidations>
  <printOptions/>
  <pageMargins left="0.75" right="0.24" top="0.57" bottom="0.64" header="0.5" footer="0.5"/>
  <pageSetup fitToHeight="1" fitToWidth="1" horizontalDpi="120" verticalDpi="12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Ореховская</dc:creator>
  <cp:keywords/>
  <dc:description/>
  <cp:lastModifiedBy>Ореховская</cp:lastModifiedBy>
  <dcterms:created xsi:type="dcterms:W3CDTF">2012-07-27T04:30:33Z</dcterms:created>
  <dcterms:modified xsi:type="dcterms:W3CDTF">2012-07-27T04:33:05Z</dcterms:modified>
  <cp:category/>
  <cp:version/>
  <cp:contentType/>
  <cp:contentStatus/>
</cp:coreProperties>
</file>