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4160" windowHeight="7755"/>
  </bookViews>
  <sheets>
    <sheet name="Лист1" sheetId="1" r:id="rId1"/>
  </sheets>
  <definedNames>
    <definedName name="_xlnm._FilterDatabase" localSheetId="0" hidden="1">Лист1!$A$1:$L$1</definedName>
  </definedNames>
  <calcPr calcId="124519"/>
</workbook>
</file>

<file path=xl/calcChain.xml><?xml version="1.0" encoding="utf-8"?>
<calcChain xmlns="http://schemas.openxmlformats.org/spreadsheetml/2006/main">
  <c r="B64" i="1"/>
  <c r="C64"/>
  <c r="D64"/>
  <c r="E64"/>
  <c r="B449"/>
  <c r="C449"/>
  <c r="D449"/>
  <c r="E449"/>
  <c r="B450"/>
  <c r="C450"/>
  <c r="D450"/>
  <c r="E450"/>
  <c r="B451"/>
  <c r="C451"/>
  <c r="D451"/>
  <c r="E451"/>
  <c r="B47"/>
  <c r="C47"/>
  <c r="D47"/>
  <c r="E47"/>
  <c r="B48"/>
  <c r="C48"/>
  <c r="D48"/>
  <c r="E48"/>
  <c r="B452"/>
  <c r="C452"/>
  <c r="D452"/>
  <c r="E452"/>
  <c r="B453"/>
  <c r="C453"/>
  <c r="D453"/>
  <c r="E453"/>
  <c r="B454"/>
  <c r="C454"/>
  <c r="D454"/>
  <c r="E454"/>
  <c r="B455"/>
  <c r="C455"/>
  <c r="D455"/>
  <c r="E455"/>
  <c r="B456"/>
  <c r="C456"/>
  <c r="D456"/>
  <c r="E456"/>
  <c r="B457"/>
  <c r="C457"/>
  <c r="D457"/>
  <c r="E457"/>
  <c r="B458"/>
  <c r="C458"/>
  <c r="D458"/>
  <c r="E458"/>
  <c r="B410"/>
  <c r="C410"/>
  <c r="D410"/>
  <c r="E410"/>
  <c r="B411"/>
  <c r="C411"/>
  <c r="D411"/>
  <c r="E411"/>
  <c r="B412"/>
  <c r="C412"/>
  <c r="D412"/>
  <c r="E412"/>
  <c r="B413"/>
  <c r="C413"/>
  <c r="D413"/>
  <c r="E413"/>
  <c r="B414"/>
  <c r="C414"/>
  <c r="D414"/>
  <c r="E414"/>
  <c r="B415"/>
  <c r="C415"/>
  <c r="D415"/>
  <c r="E415"/>
  <c r="B416"/>
  <c r="C416"/>
  <c r="D416"/>
  <c r="E416"/>
  <c r="B417"/>
  <c r="C417"/>
  <c r="D417"/>
  <c r="E417"/>
  <c r="B418"/>
  <c r="C418"/>
  <c r="D418"/>
  <c r="E418"/>
  <c r="B419"/>
  <c r="C419"/>
  <c r="D419"/>
  <c r="E419"/>
  <c r="B420"/>
  <c r="C420"/>
  <c r="D420"/>
  <c r="E420"/>
  <c r="B421"/>
  <c r="C421"/>
  <c r="D421"/>
  <c r="E421"/>
  <c r="B422"/>
  <c r="C422"/>
  <c r="D422"/>
  <c r="E422"/>
  <c r="B423"/>
  <c r="C423"/>
  <c r="D423"/>
  <c r="E423"/>
  <c r="B424"/>
  <c r="C424"/>
  <c r="D424"/>
  <c r="E424"/>
  <c r="B425"/>
  <c r="C425"/>
  <c r="D425"/>
  <c r="E425"/>
  <c r="B426"/>
  <c r="C426"/>
  <c r="D426"/>
  <c r="E426"/>
  <c r="B427"/>
  <c r="C427"/>
  <c r="D427"/>
  <c r="E427"/>
  <c r="B428"/>
  <c r="C428"/>
  <c r="D428"/>
  <c r="E428"/>
  <c r="B429"/>
  <c r="C429"/>
  <c r="D429"/>
  <c r="E429"/>
  <c r="B430"/>
  <c r="C430"/>
  <c r="D430"/>
  <c r="E430"/>
  <c r="B431"/>
  <c r="C431"/>
  <c r="D431"/>
  <c r="E431"/>
  <c r="B432"/>
  <c r="C432"/>
  <c r="D432"/>
  <c r="E432"/>
  <c r="B433"/>
  <c r="C433"/>
  <c r="D433"/>
  <c r="E433"/>
  <c r="B434"/>
  <c r="C434"/>
  <c r="D434"/>
  <c r="E434"/>
  <c r="B435"/>
  <c r="C435"/>
  <c r="D435"/>
  <c r="E435"/>
  <c r="B436"/>
  <c r="C436"/>
  <c r="D436"/>
  <c r="E436"/>
  <c r="B437"/>
  <c r="C437"/>
  <c r="D437"/>
  <c r="E437"/>
  <c r="B438"/>
  <c r="C438"/>
  <c r="D438"/>
  <c r="E438"/>
  <c r="B439"/>
  <c r="C439"/>
  <c r="D439"/>
  <c r="E439"/>
  <c r="B440"/>
  <c r="C440"/>
  <c r="D440"/>
  <c r="E440"/>
  <c r="B441"/>
  <c r="C441"/>
  <c r="D441"/>
  <c r="E441"/>
  <c r="B442"/>
  <c r="C442"/>
  <c r="D442"/>
  <c r="E442"/>
  <c r="B443"/>
  <c r="C443"/>
  <c r="D443"/>
  <c r="E443"/>
  <c r="B444"/>
  <c r="C444"/>
  <c r="D444"/>
  <c r="E444"/>
  <c r="B445"/>
  <c r="C445"/>
  <c r="D445"/>
  <c r="E445"/>
  <c r="B446"/>
  <c r="C446"/>
  <c r="D446"/>
  <c r="E446"/>
  <c r="B447"/>
  <c r="C447"/>
  <c r="D447"/>
  <c r="E447"/>
  <c r="B448"/>
  <c r="C448"/>
  <c r="D448"/>
  <c r="E448"/>
  <c r="B377"/>
  <c r="C377"/>
  <c r="D377"/>
  <c r="E377"/>
  <c r="B378"/>
  <c r="C378"/>
  <c r="D378"/>
  <c r="E378"/>
  <c r="B379"/>
  <c r="C379"/>
  <c r="D379"/>
  <c r="E379"/>
  <c r="B380"/>
  <c r="C380"/>
  <c r="D380"/>
  <c r="E380"/>
  <c r="B381"/>
  <c r="C381"/>
  <c r="D381"/>
  <c r="E381"/>
  <c r="B382"/>
  <c r="C382"/>
  <c r="D382"/>
  <c r="E382"/>
  <c r="B383"/>
  <c r="C383"/>
  <c r="D383"/>
  <c r="E383"/>
  <c r="B384"/>
  <c r="C384"/>
  <c r="D384"/>
  <c r="E384"/>
  <c r="B385"/>
  <c r="C385"/>
  <c r="D385"/>
  <c r="E385"/>
  <c r="B386"/>
  <c r="C386"/>
  <c r="D386"/>
  <c r="E386"/>
  <c r="B387"/>
  <c r="C387"/>
  <c r="D387"/>
  <c r="E387"/>
  <c r="B388"/>
  <c r="C388"/>
  <c r="D388"/>
  <c r="E388"/>
  <c r="B389"/>
  <c r="C389"/>
  <c r="D389"/>
  <c r="E389"/>
  <c r="B390"/>
  <c r="C390"/>
  <c r="D390"/>
  <c r="E390"/>
  <c r="B391"/>
  <c r="C391"/>
  <c r="D391"/>
  <c r="E391"/>
  <c r="B392"/>
  <c r="C392"/>
  <c r="D392"/>
  <c r="E392"/>
  <c r="B393"/>
  <c r="C393"/>
  <c r="D393"/>
  <c r="E393"/>
  <c r="B394"/>
  <c r="C394"/>
  <c r="D394"/>
  <c r="E394"/>
  <c r="B395"/>
  <c r="C395"/>
  <c r="D395"/>
  <c r="E395"/>
  <c r="B87"/>
  <c r="C87"/>
  <c r="D87"/>
  <c r="E87"/>
  <c r="B63"/>
  <c r="C63"/>
  <c r="D63"/>
  <c r="E63"/>
  <c r="B46"/>
  <c r="C46"/>
  <c r="D46"/>
  <c r="E46"/>
  <c r="B396"/>
  <c r="C396"/>
  <c r="D396"/>
  <c r="E396"/>
  <c r="B397"/>
  <c r="C397"/>
  <c r="D397"/>
  <c r="E397"/>
  <c r="B398"/>
  <c r="C398"/>
  <c r="D398"/>
  <c r="E398"/>
  <c r="B399"/>
  <c r="C399"/>
  <c r="D399"/>
  <c r="E399"/>
  <c r="B400"/>
  <c r="C400"/>
  <c r="D400"/>
  <c r="E400"/>
  <c r="B401"/>
  <c r="C401"/>
  <c r="D401"/>
  <c r="E401"/>
  <c r="B402"/>
  <c r="C402"/>
  <c r="D402"/>
  <c r="E402"/>
  <c r="B403"/>
  <c r="C403"/>
  <c r="D403"/>
  <c r="E403"/>
  <c r="B404"/>
  <c r="C404"/>
  <c r="D404"/>
  <c r="E404"/>
  <c r="B405"/>
  <c r="C405"/>
  <c r="D405"/>
  <c r="E405"/>
  <c r="B406"/>
  <c r="C406"/>
  <c r="D406"/>
  <c r="E406"/>
  <c r="B54"/>
  <c r="C54"/>
  <c r="D54"/>
  <c r="E54"/>
  <c r="B407"/>
  <c r="C407"/>
  <c r="D407"/>
  <c r="E407"/>
  <c r="B408"/>
  <c r="C408"/>
  <c r="D408"/>
  <c r="E408"/>
  <c r="B409"/>
  <c r="C409"/>
  <c r="D409"/>
  <c r="E409"/>
  <c r="B345"/>
  <c r="C345"/>
  <c r="D345"/>
  <c r="E345"/>
  <c r="B346"/>
  <c r="C346"/>
  <c r="D346"/>
  <c r="E346"/>
  <c r="B347"/>
  <c r="C347"/>
  <c r="D347"/>
  <c r="E347"/>
  <c r="B348"/>
  <c r="C348"/>
  <c r="D348"/>
  <c r="E348"/>
  <c r="B349"/>
  <c r="C349"/>
  <c r="D349"/>
  <c r="E349"/>
  <c r="B350"/>
  <c r="C350"/>
  <c r="D350"/>
  <c r="E350"/>
  <c r="B70"/>
  <c r="C70"/>
  <c r="D70"/>
  <c r="E70"/>
  <c r="B351"/>
  <c r="C351"/>
  <c r="D351"/>
  <c r="E351"/>
  <c r="B352"/>
  <c r="C352"/>
  <c r="D352"/>
  <c r="E352"/>
  <c r="B353"/>
  <c r="C353"/>
  <c r="D353"/>
  <c r="E353"/>
  <c r="B354"/>
  <c r="C354"/>
  <c r="D354"/>
  <c r="E354"/>
  <c r="B355"/>
  <c r="C355"/>
  <c r="D355"/>
  <c r="E355"/>
  <c r="B356"/>
  <c r="C356"/>
  <c r="D356"/>
  <c r="E356"/>
  <c r="B357"/>
  <c r="C357"/>
  <c r="D357"/>
  <c r="E357"/>
  <c r="B358"/>
  <c r="C358"/>
  <c r="D358"/>
  <c r="E358"/>
  <c r="B359"/>
  <c r="C359"/>
  <c r="D359"/>
  <c r="E359"/>
  <c r="B360"/>
  <c r="C360"/>
  <c r="D360"/>
  <c r="E360"/>
  <c r="B361"/>
  <c r="C361"/>
  <c r="D361"/>
  <c r="E361"/>
  <c r="B42"/>
  <c r="C42"/>
  <c r="D42"/>
  <c r="E42"/>
  <c r="B362"/>
  <c r="C362"/>
  <c r="D362"/>
  <c r="E362"/>
  <c r="B363"/>
  <c r="C363"/>
  <c r="D363"/>
  <c r="E363"/>
  <c r="B364"/>
  <c r="C364"/>
  <c r="D364"/>
  <c r="E364"/>
  <c r="B365"/>
  <c r="C365"/>
  <c r="D365"/>
  <c r="E365"/>
  <c r="B43"/>
  <c r="C43"/>
  <c r="D43"/>
  <c r="E43"/>
  <c r="B44"/>
  <c r="C44"/>
  <c r="D44"/>
  <c r="E44"/>
  <c r="B366"/>
  <c r="C366"/>
  <c r="D366"/>
  <c r="E366"/>
  <c r="B367"/>
  <c r="C367"/>
  <c r="D367"/>
  <c r="E367"/>
  <c r="B368"/>
  <c r="C368"/>
  <c r="D368"/>
  <c r="E368"/>
  <c r="B369"/>
  <c r="C369"/>
  <c r="D369"/>
  <c r="E369"/>
  <c r="B370"/>
  <c r="C370"/>
  <c r="D370"/>
  <c r="E370"/>
  <c r="B371"/>
  <c r="C371"/>
  <c r="D371"/>
  <c r="E371"/>
  <c r="B372"/>
  <c r="C372"/>
  <c r="D372"/>
  <c r="E372"/>
  <c r="B373"/>
  <c r="C373"/>
  <c r="D373"/>
  <c r="E373"/>
  <c r="B374"/>
  <c r="C374"/>
  <c r="D374"/>
  <c r="E374"/>
  <c r="B375"/>
  <c r="C375"/>
  <c r="D375"/>
  <c r="E375"/>
  <c r="B376"/>
  <c r="C376"/>
  <c r="D376"/>
  <c r="E376"/>
  <c r="B45"/>
  <c r="C45"/>
  <c r="D45"/>
  <c r="E45"/>
  <c r="B314"/>
  <c r="C314"/>
  <c r="D314"/>
  <c r="E314"/>
  <c r="B315"/>
  <c r="C315"/>
  <c r="D315"/>
  <c r="E315"/>
  <c r="B83"/>
  <c r="C83"/>
  <c r="D83"/>
  <c r="E83"/>
  <c r="B84"/>
  <c r="C84"/>
  <c r="D84"/>
  <c r="E84"/>
  <c r="B85"/>
  <c r="C85"/>
  <c r="D85"/>
  <c r="E85"/>
  <c r="B316"/>
  <c r="C316"/>
  <c r="D316"/>
  <c r="E316"/>
  <c r="B317"/>
  <c r="C317"/>
  <c r="D317"/>
  <c r="E317"/>
  <c r="B318"/>
  <c r="C318"/>
  <c r="D318"/>
  <c r="E318"/>
  <c r="B319"/>
  <c r="C319"/>
  <c r="D319"/>
  <c r="E319"/>
  <c r="B320"/>
  <c r="C320"/>
  <c r="D320"/>
  <c r="E320"/>
  <c r="B321"/>
  <c r="C321"/>
  <c r="D321"/>
  <c r="E321"/>
  <c r="B322"/>
  <c r="C322"/>
  <c r="D322"/>
  <c r="E322"/>
  <c r="B86"/>
  <c r="C86"/>
  <c r="D86"/>
  <c r="E86"/>
  <c r="B323"/>
  <c r="C323"/>
  <c r="D323"/>
  <c r="E323"/>
  <c r="B324"/>
  <c r="C324"/>
  <c r="D324"/>
  <c r="E324"/>
  <c r="B325"/>
  <c r="C325"/>
  <c r="D325"/>
  <c r="E325"/>
  <c r="B69"/>
  <c r="C69"/>
  <c r="D69"/>
  <c r="E69"/>
  <c r="B326"/>
  <c r="C326"/>
  <c r="D326"/>
  <c r="E326"/>
  <c r="B327"/>
  <c r="C327"/>
  <c r="D327"/>
  <c r="E327"/>
  <c r="B328"/>
  <c r="C328"/>
  <c r="D328"/>
  <c r="E328"/>
  <c r="B329"/>
  <c r="C329"/>
  <c r="D329"/>
  <c r="E329"/>
  <c r="B330"/>
  <c r="C330"/>
  <c r="D330"/>
  <c r="E330"/>
  <c r="B331"/>
  <c r="C331"/>
  <c r="D331"/>
  <c r="E331"/>
  <c r="B332"/>
  <c r="C332"/>
  <c r="D332"/>
  <c r="E332"/>
  <c r="B333"/>
  <c r="C333"/>
  <c r="D333"/>
  <c r="E333"/>
  <c r="B334"/>
  <c r="C334"/>
  <c r="D334"/>
  <c r="E334"/>
  <c r="B335"/>
  <c r="C335"/>
  <c r="D335"/>
  <c r="E335"/>
  <c r="B62"/>
  <c r="C62"/>
  <c r="D62"/>
  <c r="E62"/>
  <c r="B336"/>
  <c r="C336"/>
  <c r="D336"/>
  <c r="E336"/>
  <c r="B337"/>
  <c r="C337"/>
  <c r="D337"/>
  <c r="E337"/>
  <c r="B338"/>
  <c r="C338"/>
  <c r="D338"/>
  <c r="E338"/>
  <c r="B339"/>
  <c r="C339"/>
  <c r="D339"/>
  <c r="E339"/>
  <c r="B340"/>
  <c r="C340"/>
  <c r="D340"/>
  <c r="E340"/>
  <c r="B341"/>
  <c r="C341"/>
  <c r="D341"/>
  <c r="E341"/>
  <c r="B342"/>
  <c r="C342"/>
  <c r="D342"/>
  <c r="E342"/>
  <c r="B343"/>
  <c r="C343"/>
  <c r="D343"/>
  <c r="E343"/>
  <c r="B344"/>
  <c r="C344"/>
  <c r="D344"/>
  <c r="E344"/>
  <c r="B280"/>
  <c r="C280"/>
  <c r="D280"/>
  <c r="E280"/>
  <c r="B281"/>
  <c r="C281"/>
  <c r="D281"/>
  <c r="E281"/>
  <c r="B282"/>
  <c r="C282"/>
  <c r="D282"/>
  <c r="E282"/>
  <c r="B283"/>
  <c r="C283"/>
  <c r="D283"/>
  <c r="E283"/>
  <c r="B284"/>
  <c r="C284"/>
  <c r="D284"/>
  <c r="E284"/>
  <c r="B285"/>
  <c r="C285"/>
  <c r="D285"/>
  <c r="E285"/>
  <c r="B286"/>
  <c r="C286"/>
  <c r="D286"/>
  <c r="E286"/>
  <c r="B287"/>
  <c r="C287"/>
  <c r="D287"/>
  <c r="E287"/>
  <c r="B288"/>
  <c r="C288"/>
  <c r="D288"/>
  <c r="E288"/>
  <c r="B289"/>
  <c r="C289"/>
  <c r="D289"/>
  <c r="E289"/>
  <c r="B290"/>
  <c r="C290"/>
  <c r="D290"/>
  <c r="E290"/>
  <c r="B291"/>
  <c r="C291"/>
  <c r="D291"/>
  <c r="E291"/>
  <c r="B292"/>
  <c r="C292"/>
  <c r="D292"/>
  <c r="E292"/>
  <c r="B53"/>
  <c r="C53"/>
  <c r="D53"/>
  <c r="E53"/>
  <c r="B293"/>
  <c r="C293"/>
  <c r="D293"/>
  <c r="E293"/>
  <c r="B294"/>
  <c r="C294"/>
  <c r="D294"/>
  <c r="E294"/>
  <c r="B295"/>
  <c r="C295"/>
  <c r="D295"/>
  <c r="E295"/>
  <c r="B82"/>
  <c r="C82"/>
  <c r="D82"/>
  <c r="E82"/>
  <c r="B296"/>
  <c r="C296"/>
  <c r="D296"/>
  <c r="E296"/>
  <c r="B40"/>
  <c r="C40"/>
  <c r="D40"/>
  <c r="E40"/>
  <c r="B297"/>
  <c r="C297"/>
  <c r="D297"/>
  <c r="E297"/>
  <c r="B298"/>
  <c r="C298"/>
  <c r="D298"/>
  <c r="E298"/>
  <c r="B299"/>
  <c r="C299"/>
  <c r="D299"/>
  <c r="E299"/>
  <c r="B300"/>
  <c r="C300"/>
  <c r="D300"/>
  <c r="E300"/>
  <c r="B301"/>
  <c r="C301"/>
  <c r="D301"/>
  <c r="E301"/>
  <c r="B302"/>
  <c r="C302"/>
  <c r="D302"/>
  <c r="E302"/>
  <c r="B303"/>
  <c r="C303"/>
  <c r="D303"/>
  <c r="E303"/>
  <c r="B304"/>
  <c r="C304"/>
  <c r="D304"/>
  <c r="E304"/>
  <c r="B305"/>
  <c r="C305"/>
  <c r="D305"/>
  <c r="E305"/>
  <c r="B306"/>
  <c r="C306"/>
  <c r="D306"/>
  <c r="E306"/>
  <c r="B307"/>
  <c r="C307"/>
  <c r="D307"/>
  <c r="E307"/>
  <c r="B308"/>
  <c r="C308"/>
  <c r="D308"/>
  <c r="E308"/>
  <c r="B41"/>
  <c r="C41"/>
  <c r="D41"/>
  <c r="E41"/>
  <c r="B309"/>
  <c r="C309"/>
  <c r="D309"/>
  <c r="E309"/>
  <c r="B310"/>
  <c r="C310"/>
  <c r="D310"/>
  <c r="E310"/>
  <c r="B311"/>
  <c r="C311"/>
  <c r="D311"/>
  <c r="E311"/>
  <c r="B312"/>
  <c r="C312"/>
  <c r="D312"/>
  <c r="E312"/>
  <c r="B313"/>
  <c r="C313"/>
  <c r="D313"/>
  <c r="E313"/>
  <c r="B252"/>
  <c r="C252"/>
  <c r="D252"/>
  <c r="E252"/>
  <c r="B34"/>
  <c r="C34"/>
  <c r="D34"/>
  <c r="E34"/>
  <c r="B253"/>
  <c r="C253"/>
  <c r="D253"/>
  <c r="E253"/>
  <c r="B254"/>
  <c r="C254"/>
  <c r="D254"/>
  <c r="E254"/>
  <c r="B255"/>
  <c r="C255"/>
  <c r="D255"/>
  <c r="E255"/>
  <c r="B67"/>
  <c r="C67"/>
  <c r="D67"/>
  <c r="E67"/>
  <c r="B35"/>
  <c r="C35"/>
  <c r="D35"/>
  <c r="E35"/>
  <c r="B36"/>
  <c r="C36"/>
  <c r="D36"/>
  <c r="E36"/>
  <c r="B256"/>
  <c r="C256"/>
  <c r="D256"/>
  <c r="E256"/>
  <c r="B257"/>
  <c r="C257"/>
  <c r="D257"/>
  <c r="E257"/>
  <c r="B258"/>
  <c r="C258"/>
  <c r="D258"/>
  <c r="E258"/>
  <c r="B259"/>
  <c r="C259"/>
  <c r="D259"/>
  <c r="E259"/>
  <c r="B37"/>
  <c r="C37"/>
  <c r="D37"/>
  <c r="E37"/>
  <c r="B260"/>
  <c r="C260"/>
  <c r="D260"/>
  <c r="E260"/>
  <c r="B261"/>
  <c r="C261"/>
  <c r="D261"/>
  <c r="E261"/>
  <c r="B262"/>
  <c r="C262"/>
  <c r="D262"/>
  <c r="E262"/>
  <c r="B263"/>
  <c r="C263"/>
  <c r="D263"/>
  <c r="E263"/>
  <c r="B264"/>
  <c r="C264"/>
  <c r="D264"/>
  <c r="E264"/>
  <c r="B265"/>
  <c r="C265"/>
  <c r="D265"/>
  <c r="E265"/>
  <c r="B266"/>
  <c r="C266"/>
  <c r="D266"/>
  <c r="E266"/>
  <c r="B267"/>
  <c r="C267"/>
  <c r="D267"/>
  <c r="E267"/>
  <c r="B268"/>
  <c r="C268"/>
  <c r="D268"/>
  <c r="E268"/>
  <c r="B269"/>
  <c r="C269"/>
  <c r="D269"/>
  <c r="E269"/>
  <c r="B270"/>
  <c r="C270"/>
  <c r="D270"/>
  <c r="E270"/>
  <c r="B271"/>
  <c r="C271"/>
  <c r="D271"/>
  <c r="E271"/>
  <c r="B272"/>
  <c r="C272"/>
  <c r="D272"/>
  <c r="E272"/>
  <c r="B273"/>
  <c r="C273"/>
  <c r="D273"/>
  <c r="E273"/>
  <c r="B81"/>
  <c r="C81"/>
  <c r="D81"/>
  <c r="E81"/>
  <c r="B38"/>
  <c r="C38"/>
  <c r="D38"/>
  <c r="E38"/>
  <c r="B39"/>
  <c r="C39"/>
  <c r="D39"/>
  <c r="E39"/>
  <c r="B274"/>
  <c r="C274"/>
  <c r="D274"/>
  <c r="E274"/>
  <c r="B275"/>
  <c r="C275"/>
  <c r="D275"/>
  <c r="E275"/>
  <c r="B68"/>
  <c r="C68"/>
  <c r="D68"/>
  <c r="E68"/>
  <c r="B276"/>
  <c r="C276"/>
  <c r="D276"/>
  <c r="E276"/>
  <c r="B277"/>
  <c r="C277"/>
  <c r="D277"/>
  <c r="E277"/>
  <c r="B278"/>
  <c r="C278"/>
  <c r="D278"/>
  <c r="E278"/>
  <c r="B279"/>
  <c r="C279"/>
  <c r="D279"/>
  <c r="E279"/>
  <c r="B79"/>
  <c r="C79"/>
  <c r="D79"/>
  <c r="E79"/>
  <c r="B21"/>
  <c r="C21"/>
  <c r="D21"/>
  <c r="E21"/>
  <c r="B234"/>
  <c r="C234"/>
  <c r="D234"/>
  <c r="E234"/>
  <c r="B235"/>
  <c r="C235"/>
  <c r="D235"/>
  <c r="E235"/>
  <c r="B236"/>
  <c r="C236"/>
  <c r="D236"/>
  <c r="E236"/>
  <c r="B22"/>
  <c r="C22"/>
  <c r="D22"/>
  <c r="E22"/>
  <c r="B237"/>
  <c r="C237"/>
  <c r="D237"/>
  <c r="E237"/>
  <c r="B23"/>
  <c r="C23"/>
  <c r="D23"/>
  <c r="E23"/>
  <c r="B24"/>
  <c r="C24"/>
  <c r="D24"/>
  <c r="E24"/>
  <c r="B238"/>
  <c r="C238"/>
  <c r="D238"/>
  <c r="E238"/>
  <c r="B239"/>
  <c r="C239"/>
  <c r="D239"/>
  <c r="E239"/>
  <c r="B25"/>
  <c r="C25"/>
  <c r="D25"/>
  <c r="E25"/>
  <c r="B240"/>
  <c r="C240"/>
  <c r="D240"/>
  <c r="E240"/>
  <c r="B26"/>
  <c r="C26"/>
  <c r="D26"/>
  <c r="E26"/>
  <c r="B27"/>
  <c r="C27"/>
  <c r="D27"/>
  <c r="E27"/>
  <c r="B28"/>
  <c r="C28"/>
  <c r="D28"/>
  <c r="E28"/>
  <c r="B29"/>
  <c r="C29"/>
  <c r="D29"/>
  <c r="E29"/>
  <c r="B241"/>
  <c r="C241"/>
  <c r="D241"/>
  <c r="E241"/>
  <c r="B30"/>
  <c r="C30"/>
  <c r="D30"/>
  <c r="E30"/>
  <c r="B60"/>
  <c r="C60"/>
  <c r="D60"/>
  <c r="E60"/>
  <c r="B31"/>
  <c r="C31"/>
  <c r="D31"/>
  <c r="E31"/>
  <c r="B242"/>
  <c r="C242"/>
  <c r="D242"/>
  <c r="E242"/>
  <c r="B80"/>
  <c r="C80"/>
  <c r="D80"/>
  <c r="E80"/>
  <c r="B32"/>
  <c r="C32"/>
  <c r="D32"/>
  <c r="E32"/>
  <c r="B243"/>
  <c r="C243"/>
  <c r="D243"/>
  <c r="E243"/>
  <c r="B244"/>
  <c r="C244"/>
  <c r="D244"/>
  <c r="E244"/>
  <c r="B245"/>
  <c r="C245"/>
  <c r="D245"/>
  <c r="E245"/>
  <c r="B246"/>
  <c r="C246"/>
  <c r="D246"/>
  <c r="E246"/>
  <c r="B247"/>
  <c r="C247"/>
  <c r="D247"/>
  <c r="E247"/>
  <c r="B248"/>
  <c r="C248"/>
  <c r="D248"/>
  <c r="E248"/>
  <c r="B61"/>
  <c r="C61"/>
  <c r="D61"/>
  <c r="E61"/>
  <c r="B52"/>
  <c r="C52"/>
  <c r="D52"/>
  <c r="E52"/>
  <c r="B249"/>
  <c r="C249"/>
  <c r="D249"/>
  <c r="E249"/>
  <c r="B250"/>
  <c r="C250"/>
  <c r="D250"/>
  <c r="E250"/>
  <c r="B251"/>
  <c r="C251"/>
  <c r="D251"/>
  <c r="E251"/>
  <c r="B33"/>
  <c r="C33"/>
  <c r="D33"/>
  <c r="E33"/>
  <c r="B205"/>
  <c r="C205"/>
  <c r="D205"/>
  <c r="E205"/>
  <c r="B206"/>
  <c r="C206"/>
  <c r="D206"/>
  <c r="E206"/>
  <c r="B207"/>
  <c r="C207"/>
  <c r="D207"/>
  <c r="E207"/>
  <c r="B208"/>
  <c r="C208"/>
  <c r="D208"/>
  <c r="E208"/>
  <c r="B209"/>
  <c r="C209"/>
  <c r="D209"/>
  <c r="E209"/>
  <c r="B210"/>
  <c r="C210"/>
  <c r="D210"/>
  <c r="E210"/>
  <c r="B211"/>
  <c r="C211"/>
  <c r="D211"/>
  <c r="E211"/>
  <c r="B212"/>
  <c r="C212"/>
  <c r="D212"/>
  <c r="E212"/>
  <c r="B18"/>
  <c r="C18"/>
  <c r="D18"/>
  <c r="E18"/>
  <c r="B213"/>
  <c r="C213"/>
  <c r="D213"/>
  <c r="E213"/>
  <c r="B214"/>
  <c r="C214"/>
  <c r="D214"/>
  <c r="E214"/>
  <c r="B58"/>
  <c r="C58"/>
  <c r="D58"/>
  <c r="E58"/>
  <c r="B215"/>
  <c r="C215"/>
  <c r="D215"/>
  <c r="E215"/>
  <c r="B216"/>
  <c r="C216"/>
  <c r="D216"/>
  <c r="E216"/>
  <c r="B217"/>
  <c r="C217"/>
  <c r="D217"/>
  <c r="E217"/>
  <c r="B218"/>
  <c r="C218"/>
  <c r="D218"/>
  <c r="E218"/>
  <c r="B219"/>
  <c r="C219"/>
  <c r="D219"/>
  <c r="E219"/>
  <c r="B220"/>
  <c r="C220"/>
  <c r="D220"/>
  <c r="E220"/>
  <c r="B221"/>
  <c r="C221"/>
  <c r="D221"/>
  <c r="E221"/>
  <c r="B222"/>
  <c r="C222"/>
  <c r="D222"/>
  <c r="E222"/>
  <c r="B59"/>
  <c r="C59"/>
  <c r="D59"/>
  <c r="E59"/>
  <c r="B223"/>
  <c r="C223"/>
  <c r="D223"/>
  <c r="E223"/>
  <c r="B224"/>
  <c r="C224"/>
  <c r="D224"/>
  <c r="E224"/>
  <c r="B225"/>
  <c r="C225"/>
  <c r="D225"/>
  <c r="E225"/>
  <c r="B226"/>
  <c r="C226"/>
  <c r="D226"/>
  <c r="E226"/>
  <c r="B227"/>
  <c r="C227"/>
  <c r="D227"/>
  <c r="E227"/>
  <c r="B228"/>
  <c r="C228"/>
  <c r="D228"/>
  <c r="E228"/>
  <c r="B19"/>
  <c r="C19"/>
  <c r="D19"/>
  <c r="E19"/>
  <c r="B20"/>
  <c r="C20"/>
  <c r="D20"/>
  <c r="E20"/>
  <c r="B66"/>
  <c r="C66"/>
  <c r="D66"/>
  <c r="E66"/>
  <c r="B229"/>
  <c r="C229"/>
  <c r="D229"/>
  <c r="E229"/>
  <c r="B230"/>
  <c r="C230"/>
  <c r="D230"/>
  <c r="E230"/>
  <c r="B231"/>
  <c r="C231"/>
  <c r="D231"/>
  <c r="E231"/>
  <c r="B232"/>
  <c r="C232"/>
  <c r="D232"/>
  <c r="E232"/>
  <c r="B233"/>
  <c r="C233"/>
  <c r="D233"/>
  <c r="E233"/>
  <c r="B77"/>
  <c r="C77"/>
  <c r="D77"/>
  <c r="E77"/>
  <c r="B78"/>
  <c r="C78"/>
  <c r="D78"/>
  <c r="E78"/>
  <c r="B173"/>
  <c r="C173"/>
  <c r="D173"/>
  <c r="E173"/>
  <c r="B174"/>
  <c r="C174"/>
  <c r="D174"/>
  <c r="E174"/>
  <c r="B175"/>
  <c r="C175"/>
  <c r="D175"/>
  <c r="E175"/>
  <c r="B14"/>
  <c r="C14"/>
  <c r="D14"/>
  <c r="E14"/>
  <c r="B15"/>
  <c r="C15"/>
  <c r="D15"/>
  <c r="E15"/>
  <c r="B16"/>
  <c r="C16"/>
  <c r="D16"/>
  <c r="E16"/>
  <c r="B176"/>
  <c r="C176"/>
  <c r="D176"/>
  <c r="E176"/>
  <c r="B177"/>
  <c r="C177"/>
  <c r="D177"/>
  <c r="E177"/>
  <c r="B178"/>
  <c r="C178"/>
  <c r="D178"/>
  <c r="E178"/>
  <c r="B17"/>
  <c r="C17"/>
  <c r="D17"/>
  <c r="E17"/>
  <c r="B179"/>
  <c r="C179"/>
  <c r="D179"/>
  <c r="E179"/>
  <c r="B180"/>
  <c r="C180"/>
  <c r="D180"/>
  <c r="E180"/>
  <c r="B181"/>
  <c r="C181"/>
  <c r="D181"/>
  <c r="E181"/>
  <c r="B182"/>
  <c r="C182"/>
  <c r="D182"/>
  <c r="E182"/>
  <c r="B76"/>
  <c r="C76"/>
  <c r="D76"/>
  <c r="E76"/>
  <c r="B183"/>
  <c r="C183"/>
  <c r="D183"/>
  <c r="E183"/>
  <c r="B184"/>
  <c r="C184"/>
  <c r="D184"/>
  <c r="E184"/>
  <c r="B185"/>
  <c r="C185"/>
  <c r="D185"/>
  <c r="E185"/>
  <c r="B186"/>
  <c r="C186"/>
  <c r="D186"/>
  <c r="E186"/>
  <c r="B187"/>
  <c r="C187"/>
  <c r="D187"/>
  <c r="E187"/>
  <c r="B188"/>
  <c r="C188"/>
  <c r="D188"/>
  <c r="E188"/>
  <c r="B189"/>
  <c r="C189"/>
  <c r="D189"/>
  <c r="E189"/>
  <c r="B190"/>
  <c r="C190"/>
  <c r="D190"/>
  <c r="E190"/>
  <c r="B191"/>
  <c r="C191"/>
  <c r="D191"/>
  <c r="E191"/>
  <c r="B192"/>
  <c r="C192"/>
  <c r="D192"/>
  <c r="E192"/>
  <c r="B193"/>
  <c r="C193"/>
  <c r="D193"/>
  <c r="E193"/>
  <c r="B194"/>
  <c r="C194"/>
  <c r="D194"/>
  <c r="E194"/>
  <c r="B195"/>
  <c r="C195"/>
  <c r="D195"/>
  <c r="E195"/>
  <c r="B196"/>
  <c r="C196"/>
  <c r="D196"/>
  <c r="E196"/>
  <c r="B197"/>
  <c r="C197"/>
  <c r="D197"/>
  <c r="E197"/>
  <c r="B198"/>
  <c r="C198"/>
  <c r="D198"/>
  <c r="E198"/>
  <c r="B199"/>
  <c r="C199"/>
  <c r="D199"/>
  <c r="E199"/>
  <c r="B200"/>
  <c r="C200"/>
  <c r="D200"/>
  <c r="E200"/>
  <c r="B201"/>
  <c r="C201"/>
  <c r="D201"/>
  <c r="E201"/>
  <c r="B202"/>
  <c r="C202"/>
  <c r="D202"/>
  <c r="E202"/>
  <c r="B203"/>
  <c r="C203"/>
  <c r="D203"/>
  <c r="E203"/>
  <c r="B204"/>
  <c r="C204"/>
  <c r="D204"/>
  <c r="E204"/>
  <c r="B147"/>
  <c r="C147"/>
  <c r="D147"/>
  <c r="E147"/>
  <c r="B148"/>
  <c r="C148"/>
  <c r="D148"/>
  <c r="E148"/>
  <c r="B57"/>
  <c r="C57"/>
  <c r="D57"/>
  <c r="E57"/>
  <c r="B149"/>
  <c r="C149"/>
  <c r="D149"/>
  <c r="E149"/>
  <c r="B150"/>
  <c r="C150"/>
  <c r="D150"/>
  <c r="E150"/>
  <c r="B151"/>
  <c r="C151"/>
  <c r="D151"/>
  <c r="E151"/>
  <c r="B152"/>
  <c r="C152"/>
  <c r="D152"/>
  <c r="E152"/>
  <c r="B153"/>
  <c r="C153"/>
  <c r="D153"/>
  <c r="E153"/>
  <c r="B154"/>
  <c r="C154"/>
  <c r="D154"/>
  <c r="E154"/>
  <c r="B155"/>
  <c r="C155"/>
  <c r="D155"/>
  <c r="E155"/>
  <c r="B74"/>
  <c r="C74"/>
  <c r="D74"/>
  <c r="E74"/>
  <c r="B9"/>
  <c r="C9"/>
  <c r="D9"/>
  <c r="E9"/>
  <c r="B10"/>
  <c r="C10"/>
  <c r="D10"/>
  <c r="E10"/>
  <c r="B156"/>
  <c r="C156"/>
  <c r="D156"/>
  <c r="E156"/>
  <c r="B157"/>
  <c r="C157"/>
  <c r="D157"/>
  <c r="E157"/>
  <c r="B158"/>
  <c r="C158"/>
  <c r="D158"/>
  <c r="E158"/>
  <c r="B65"/>
  <c r="C65"/>
  <c r="D65"/>
  <c r="E65"/>
  <c r="B159"/>
  <c r="C159"/>
  <c r="D159"/>
  <c r="E159"/>
  <c r="B50"/>
  <c r="C50"/>
  <c r="D50"/>
  <c r="E50"/>
  <c r="B160"/>
  <c r="C160"/>
  <c r="D160"/>
  <c r="E160"/>
  <c r="B161"/>
  <c r="C161"/>
  <c r="D161"/>
  <c r="E161"/>
  <c r="B162"/>
  <c r="C162"/>
  <c r="D162"/>
  <c r="E162"/>
  <c r="B163"/>
  <c r="C163"/>
  <c r="D163"/>
  <c r="E163"/>
  <c r="B164"/>
  <c r="C164"/>
  <c r="D164"/>
  <c r="E164"/>
  <c r="B165"/>
  <c r="C165"/>
  <c r="D165"/>
  <c r="E165"/>
  <c r="B75"/>
  <c r="C75"/>
  <c r="D75"/>
  <c r="E75"/>
  <c r="B11"/>
  <c r="C11"/>
  <c r="D11"/>
  <c r="E11"/>
  <c r="B166"/>
  <c r="C166"/>
  <c r="D166"/>
  <c r="E166"/>
  <c r="B167"/>
  <c r="C167"/>
  <c r="D167"/>
  <c r="E167"/>
  <c r="B168"/>
  <c r="C168"/>
  <c r="D168"/>
  <c r="E168"/>
  <c r="B169"/>
  <c r="C169"/>
  <c r="D169"/>
  <c r="E169"/>
  <c r="B51"/>
  <c r="C51"/>
  <c r="D51"/>
  <c r="E51"/>
  <c r="B170"/>
  <c r="C170"/>
  <c r="D170"/>
  <c r="E170"/>
  <c r="B171"/>
  <c r="C171"/>
  <c r="D171"/>
  <c r="E171"/>
  <c r="B12"/>
  <c r="C12"/>
  <c r="D12"/>
  <c r="E12"/>
  <c r="B13"/>
  <c r="C13"/>
  <c r="D13"/>
  <c r="E13"/>
  <c r="B172"/>
  <c r="C172"/>
  <c r="D172"/>
  <c r="E172"/>
  <c r="B119"/>
  <c r="C119"/>
  <c r="D119"/>
  <c r="E119"/>
  <c r="B120"/>
  <c r="C120"/>
  <c r="D120"/>
  <c r="E120"/>
  <c r="B121"/>
  <c r="C121"/>
  <c r="D121"/>
  <c r="E121"/>
  <c r="B122"/>
  <c r="C122"/>
  <c r="D122"/>
  <c r="E122"/>
  <c r="B123"/>
  <c r="C123"/>
  <c r="D123"/>
  <c r="E123"/>
  <c r="B72"/>
  <c r="C72"/>
  <c r="D72"/>
  <c r="E72"/>
  <c r="B55"/>
  <c r="C55"/>
  <c r="D55"/>
  <c r="E55"/>
  <c r="B124"/>
  <c r="C124"/>
  <c r="D124"/>
  <c r="E124"/>
  <c r="B73"/>
  <c r="C73"/>
  <c r="D73"/>
  <c r="E73"/>
  <c r="B125"/>
  <c r="C125"/>
  <c r="D125"/>
  <c r="E125"/>
  <c r="B126"/>
  <c r="C126"/>
  <c r="D126"/>
  <c r="E126"/>
  <c r="B127"/>
  <c r="C127"/>
  <c r="D127"/>
  <c r="E127"/>
  <c r="B5"/>
  <c r="C5"/>
  <c r="D5"/>
  <c r="E5"/>
  <c r="B6"/>
  <c r="C6"/>
  <c r="D6"/>
  <c r="E6"/>
  <c r="B128"/>
  <c r="C128"/>
  <c r="D128"/>
  <c r="E128"/>
  <c r="B129"/>
  <c r="C129"/>
  <c r="D129"/>
  <c r="E129"/>
  <c r="B7"/>
  <c r="C7"/>
  <c r="D7"/>
  <c r="E7"/>
  <c r="B8"/>
  <c r="C8"/>
  <c r="D8"/>
  <c r="E8"/>
  <c r="B130"/>
  <c r="C130"/>
  <c r="D130"/>
  <c r="E130"/>
  <c r="B131"/>
  <c r="C131"/>
  <c r="D131"/>
  <c r="E131"/>
  <c r="B132"/>
  <c r="C132"/>
  <c r="D132"/>
  <c r="E132"/>
  <c r="B133"/>
  <c r="C133"/>
  <c r="D133"/>
  <c r="E133"/>
  <c r="B134"/>
  <c r="C134"/>
  <c r="D134"/>
  <c r="E134"/>
  <c r="B135"/>
  <c r="C135"/>
  <c r="D135"/>
  <c r="E135"/>
  <c r="B136"/>
  <c r="C136"/>
  <c r="D136"/>
  <c r="E136"/>
  <c r="B137"/>
  <c r="C137"/>
  <c r="D137"/>
  <c r="E137"/>
  <c r="B138"/>
  <c r="C138"/>
  <c r="D138"/>
  <c r="E138"/>
  <c r="B139"/>
  <c r="C139"/>
  <c r="D139"/>
  <c r="E139"/>
  <c r="B140"/>
  <c r="C140"/>
  <c r="D140"/>
  <c r="E140"/>
  <c r="B56"/>
  <c r="C56"/>
  <c r="D56"/>
  <c r="E56"/>
  <c r="B141"/>
  <c r="C141"/>
  <c r="D141"/>
  <c r="E141"/>
  <c r="B142"/>
  <c r="C142"/>
  <c r="D142"/>
  <c r="E142"/>
  <c r="B143"/>
  <c r="C143"/>
  <c r="D143"/>
  <c r="E143"/>
  <c r="B144"/>
  <c r="C144"/>
  <c r="D144"/>
  <c r="E144"/>
  <c r="B145"/>
  <c r="C145"/>
  <c r="D145"/>
  <c r="E145"/>
  <c r="B146"/>
  <c r="C146"/>
  <c r="D146"/>
  <c r="E146"/>
  <c r="B2"/>
  <c r="C2"/>
  <c r="D2"/>
  <c r="E2"/>
  <c r="B88"/>
  <c r="C88"/>
  <c r="D88"/>
  <c r="E88"/>
  <c r="B89"/>
  <c r="C89"/>
  <c r="D89"/>
  <c r="E89"/>
  <c r="B90"/>
  <c r="C90"/>
  <c r="D90"/>
  <c r="E90"/>
  <c r="B91"/>
  <c r="C91"/>
  <c r="D91"/>
  <c r="E91"/>
  <c r="B92"/>
  <c r="C92"/>
  <c r="D92"/>
  <c r="E92"/>
  <c r="B93"/>
  <c r="C93"/>
  <c r="D93"/>
  <c r="E93"/>
  <c r="B3"/>
  <c r="C3"/>
  <c r="D3"/>
  <c r="E3"/>
  <c r="B94"/>
  <c r="C94"/>
  <c r="D94"/>
  <c r="E94"/>
  <c r="B95"/>
  <c r="C95"/>
  <c r="D95"/>
  <c r="E95"/>
  <c r="B96"/>
  <c r="C96"/>
  <c r="D96"/>
  <c r="E96"/>
  <c r="B97"/>
  <c r="C97"/>
  <c r="D97"/>
  <c r="E97"/>
  <c r="B98"/>
  <c r="C98"/>
  <c r="D98"/>
  <c r="E98"/>
  <c r="B99"/>
  <c r="C99"/>
  <c r="D99"/>
  <c r="E99"/>
  <c r="B4"/>
  <c r="C4"/>
  <c r="D4"/>
  <c r="E4"/>
  <c r="B100"/>
  <c r="C100"/>
  <c r="D100"/>
  <c r="E100"/>
  <c r="B101"/>
  <c r="C101"/>
  <c r="D101"/>
  <c r="E101"/>
  <c r="B102"/>
  <c r="C102"/>
  <c r="D102"/>
  <c r="E102"/>
  <c r="B103"/>
  <c r="C103"/>
  <c r="D103"/>
  <c r="E103"/>
  <c r="B104"/>
  <c r="C104"/>
  <c r="D104"/>
  <c r="E104"/>
  <c r="B105"/>
  <c r="C105"/>
  <c r="D105"/>
  <c r="E105"/>
  <c r="B71"/>
  <c r="C71"/>
  <c r="D71"/>
  <c r="E71"/>
  <c r="B49"/>
  <c r="C49"/>
  <c r="D49"/>
  <c r="E49"/>
  <c r="B106"/>
  <c r="C106"/>
  <c r="D106"/>
  <c r="E106"/>
  <c r="B107"/>
  <c r="C107"/>
  <c r="D107"/>
  <c r="E107"/>
  <c r="B108"/>
  <c r="C108"/>
  <c r="D108"/>
  <c r="E108"/>
  <c r="B109"/>
  <c r="C109"/>
  <c r="D109"/>
  <c r="E109"/>
  <c r="B110"/>
  <c r="C110"/>
  <c r="D110"/>
  <c r="E110"/>
  <c r="B111"/>
  <c r="C111"/>
  <c r="D111"/>
  <c r="E111"/>
  <c r="B112"/>
  <c r="C112"/>
  <c r="D112"/>
  <c r="E112"/>
  <c r="B113"/>
  <c r="C113"/>
  <c r="D113"/>
  <c r="E113"/>
  <c r="B114"/>
  <c r="C114"/>
  <c r="D114"/>
  <c r="E114"/>
  <c r="B115"/>
  <c r="C115"/>
  <c r="D115"/>
  <c r="E115"/>
  <c r="B116"/>
  <c r="C116"/>
  <c r="D116"/>
  <c r="E116"/>
  <c r="B117"/>
  <c r="C117"/>
  <c r="D117"/>
  <c r="E117"/>
  <c r="B118"/>
  <c r="C118"/>
  <c r="D118"/>
  <c r="E118"/>
</calcChain>
</file>

<file path=xl/sharedStrings.xml><?xml version="1.0" encoding="utf-8"?>
<sst xmlns="http://schemas.openxmlformats.org/spreadsheetml/2006/main" count="6" uniqueCount="6">
  <si>
    <t>Date</t>
  </si>
  <si>
    <t>№ изделия</t>
  </si>
  <si>
    <t>Описание изделия</t>
  </si>
  <si>
    <t>Стеллаж</t>
  </si>
  <si>
    <t>Lot</t>
  </si>
  <si>
    <t>Balance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</si>
</sst>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58"/>
  <sheetViews>
    <sheetView tabSelected="1" topLeftCell="A64" workbookViewId="0">
      <selection sqref="A1:XFD1"/>
    </sheetView>
  </sheetViews>
  <sheetFormatPr defaultRowHeight="15"/>
  <cols>
    <col min="1" max="1" width="10.285156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1">
        <v>41124</v>
      </c>
      <c r="B2" t="str">
        <f>"021205"</f>
        <v>021205</v>
      </c>
      <c r="C2" t="str">
        <f>"GREY MB"</f>
        <v>GREY MB</v>
      </c>
      <c r="D2" t="str">
        <f>"Open Stock"</f>
        <v>Open Stock</v>
      </c>
      <c r="E2" t="str">
        <f>"11U2527"</f>
        <v>11U2527</v>
      </c>
      <c r="F2">
        <v>150</v>
      </c>
    </row>
    <row r="3" spans="1:6">
      <c r="A3" s="1">
        <v>41124</v>
      </c>
      <c r="B3" t="str">
        <f>"024551"</f>
        <v>024551</v>
      </c>
      <c r="C3" t="str">
        <f>"RED MB"</f>
        <v>RED MB</v>
      </c>
      <c r="D3" t="str">
        <f>"Open Stock"</f>
        <v>Open Stock</v>
      </c>
      <c r="E3" t="str">
        <f>"12U0556"</f>
        <v>12U0556</v>
      </c>
      <c r="F3">
        <v>32</v>
      </c>
    </row>
    <row r="4" spans="1:6">
      <c r="A4" s="1">
        <v>41124</v>
      </c>
      <c r="B4" t="str">
        <f>"025160T"</f>
        <v>025160T</v>
      </c>
      <c r="C4" t="str">
        <f>"GREEN LUMINOUS MB"</f>
        <v>GREEN LUMINOUS MB</v>
      </c>
      <c r="D4" t="str">
        <f>"Open Stock"</f>
        <v>Open Stock</v>
      </c>
      <c r="E4" t="str">
        <f>"11С60510"</f>
        <v>11С60510</v>
      </c>
      <c r="F4">
        <v>25</v>
      </c>
    </row>
    <row r="5" spans="1:6">
      <c r="A5" s="1">
        <v>41124</v>
      </c>
      <c r="B5" t="str">
        <f>"AE00149"</f>
        <v>AE00149</v>
      </c>
      <c r="C5" t="str">
        <f>"MINT SCENT"</f>
        <v>MINT SCENT</v>
      </c>
      <c r="D5" t="str">
        <f>"Open Stock"</f>
        <v>Open Stock</v>
      </c>
      <c r="E5" t="str">
        <f>"04M10726"</f>
        <v>04M10726</v>
      </c>
      <c r="F5">
        <v>25</v>
      </c>
    </row>
    <row r="6" spans="1:6">
      <c r="A6" s="1">
        <v>41124</v>
      </c>
      <c r="B6" t="str">
        <f>"AE00235"</f>
        <v>AE00235</v>
      </c>
      <c r="C6" t="str">
        <f>"CLEANING COMPAUND"</f>
        <v>CLEANING COMPAUND</v>
      </c>
      <c r="D6" t="str">
        <f>"Open Stock"</f>
        <v>Open Stock</v>
      </c>
      <c r="E6" t="str">
        <f>"10M61157"</f>
        <v>10M61157</v>
      </c>
      <c r="F6">
        <v>20</v>
      </c>
    </row>
    <row r="7" spans="1:6">
      <c r="A7" s="1">
        <v>41124</v>
      </c>
      <c r="B7" t="str">
        <f>"AF2792PE"</f>
        <v>AF2792PE</v>
      </c>
      <c r="C7" t="str">
        <f>"ANTIFOG"</f>
        <v>ANTIFOG</v>
      </c>
      <c r="D7" t="str">
        <f>"Open Stock"</f>
        <v>Open Stock</v>
      </c>
      <c r="E7" t="str">
        <f>"11C51922"</f>
        <v>11C51922</v>
      </c>
      <c r="F7">
        <v>184.55</v>
      </c>
    </row>
    <row r="8" spans="1:6">
      <c r="A8" s="1">
        <v>41124</v>
      </c>
      <c r="B8" t="str">
        <f>"AO001PE"</f>
        <v>AO001PE</v>
      </c>
      <c r="C8" t="str">
        <f>"ANTIOXIDANT MB"</f>
        <v>ANTIOXIDANT MB</v>
      </c>
      <c r="D8" t="str">
        <f>"Open Stock"</f>
        <v>Open Stock</v>
      </c>
      <c r="E8" t="str">
        <f>"10U2676"</f>
        <v>10U2676</v>
      </c>
      <c r="F8">
        <v>25</v>
      </c>
    </row>
    <row r="9" spans="1:6">
      <c r="A9" s="1">
        <v>41124</v>
      </c>
      <c r="B9" t="str">
        <f>"EH9201U"</f>
        <v>EH9201U</v>
      </c>
      <c r="C9" t="str">
        <f>"BLACK MB"</f>
        <v>BLACK MB</v>
      </c>
      <c r="D9" t="str">
        <f>"Open Stock"</f>
        <v>Open Stock</v>
      </c>
      <c r="E9" t="str">
        <f>"11U2247"</f>
        <v>11U2247</v>
      </c>
      <c r="F9">
        <v>322.6999999999</v>
      </c>
    </row>
    <row r="10" spans="1:6">
      <c r="A10" s="1">
        <v>41124</v>
      </c>
      <c r="B10" t="str">
        <f>"EH9201U"</f>
        <v>EH9201U</v>
      </c>
      <c r="C10" t="str">
        <f>"BLACK MB"</f>
        <v>BLACK MB</v>
      </c>
      <c r="D10" t="str">
        <f>"Open Stock"</f>
        <v>Open Stock</v>
      </c>
      <c r="E10" t="str">
        <f>"11U2708"</f>
        <v>11U2708</v>
      </c>
      <c r="F10" s="2">
        <v>1250</v>
      </c>
    </row>
    <row r="11" spans="1:6">
      <c r="A11" s="1">
        <v>41124</v>
      </c>
      <c r="B11" t="str">
        <f>"KE004C"</f>
        <v>KE004C</v>
      </c>
      <c r="C11" t="str">
        <f>"Compaund of CaCO3"</f>
        <v>Compaund of CaCO3</v>
      </c>
      <c r="D11" t="str">
        <f>"Open Stock"</f>
        <v>Open Stock</v>
      </c>
      <c r="E11" t="str">
        <f>"11U2768"</f>
        <v>11U2768</v>
      </c>
      <c r="F11">
        <v>17</v>
      </c>
    </row>
    <row r="12" spans="1:6">
      <c r="A12" s="1">
        <v>41124</v>
      </c>
      <c r="B12" t="str">
        <f>"ME10600"</f>
        <v>ME10600</v>
      </c>
      <c r="C12" t="str">
        <f>"GREY MB"</f>
        <v>GREY MB</v>
      </c>
      <c r="D12" t="str">
        <f>"Open Stock"</f>
        <v>Open Stock</v>
      </c>
      <c r="E12" t="str">
        <f>"11U2896"</f>
        <v>11U2896</v>
      </c>
      <c r="F12">
        <v>75</v>
      </c>
    </row>
    <row r="13" spans="1:6">
      <c r="A13" s="1">
        <v>41124</v>
      </c>
      <c r="B13" t="str">
        <f>"ME10600"</f>
        <v>ME10600</v>
      </c>
      <c r="C13" t="str">
        <f>"GREY MB"</f>
        <v>GREY MB</v>
      </c>
      <c r="D13" t="str">
        <f>"Open Stock"</f>
        <v>Open Stock</v>
      </c>
      <c r="E13" t="str">
        <f>"11U3091"</f>
        <v>11U3091</v>
      </c>
      <c r="F13">
        <v>250</v>
      </c>
    </row>
    <row r="14" spans="1:6">
      <c r="A14" s="1">
        <v>41124</v>
      </c>
      <c r="B14" t="str">
        <f>"ME12682"</f>
        <v>ME12682</v>
      </c>
      <c r="C14" t="str">
        <f>"GREY MB"</f>
        <v>GREY MB</v>
      </c>
      <c r="D14" t="str">
        <f>"Open Stock"</f>
        <v>Open Stock</v>
      </c>
      <c r="E14" t="str">
        <f>"11U2055"</f>
        <v>11U2055</v>
      </c>
      <c r="F14">
        <v>25</v>
      </c>
    </row>
    <row r="15" spans="1:6">
      <c r="A15" s="1">
        <v>41124</v>
      </c>
      <c r="B15" t="str">
        <f>"ME13106"</f>
        <v>ME13106</v>
      </c>
      <c r="C15" t="str">
        <f>"GREY MB"</f>
        <v>GREY MB</v>
      </c>
      <c r="D15" t="str">
        <f>"Open Stock"</f>
        <v>Open Stock</v>
      </c>
      <c r="E15" t="str">
        <f>"11U0621"</f>
        <v>11U0621</v>
      </c>
      <c r="F15">
        <v>49.5</v>
      </c>
    </row>
    <row r="16" spans="1:6">
      <c r="A16" s="1">
        <v>41124</v>
      </c>
      <c r="B16" t="str">
        <f>"ME13350"</f>
        <v>ME13350</v>
      </c>
      <c r="C16" t="str">
        <f>"GREY MB"</f>
        <v>GREY MB</v>
      </c>
      <c r="D16" t="str">
        <f>"Open Stock"</f>
        <v>Open Stock</v>
      </c>
      <c r="E16" t="str">
        <f>"11U0624"</f>
        <v>11U0624</v>
      </c>
      <c r="F16">
        <v>24.5</v>
      </c>
    </row>
    <row r="17" spans="1:6">
      <c r="A17" s="1">
        <v>41124</v>
      </c>
      <c r="B17" t="str">
        <f>"ME20997"</f>
        <v>ME20997</v>
      </c>
      <c r="C17" t="str">
        <f>"YELLOW MB"</f>
        <v>YELLOW MB</v>
      </c>
      <c r="D17" t="str">
        <f>"Open Stock"</f>
        <v>Open Stock</v>
      </c>
      <c r="E17" t="str">
        <f>"12U0733"</f>
        <v>12U0733</v>
      </c>
      <c r="F17">
        <v>50</v>
      </c>
    </row>
    <row r="18" spans="1:6">
      <c r="A18" s="1">
        <v>41124</v>
      </c>
      <c r="B18" t="str">
        <f>"ME31516"</f>
        <v>ME31516</v>
      </c>
      <c r="C18" t="str">
        <f>"ORANGE MB"</f>
        <v>ORANGE MB</v>
      </c>
      <c r="D18" t="str">
        <f>"Open Stock"</f>
        <v>Open Stock</v>
      </c>
      <c r="E18" t="str">
        <f>"12U0132"</f>
        <v>12U0132</v>
      </c>
      <c r="F18">
        <v>100</v>
      </c>
    </row>
    <row r="19" spans="1:6">
      <c r="A19" s="1">
        <v>41124</v>
      </c>
      <c r="B19" t="str">
        <f>"ME42489"</f>
        <v>ME42489</v>
      </c>
      <c r="C19" t="str">
        <f>"RED MB"</f>
        <v>RED MB</v>
      </c>
      <c r="D19" t="str">
        <f>"Open Stock"</f>
        <v>Open Stock</v>
      </c>
      <c r="E19" t="str">
        <f>"11U2125"</f>
        <v>11U2125</v>
      </c>
      <c r="F19">
        <v>200</v>
      </c>
    </row>
    <row r="20" spans="1:6">
      <c r="A20" s="1">
        <v>41124</v>
      </c>
      <c r="B20" t="str">
        <f>"ME42496"</f>
        <v>ME42496</v>
      </c>
      <c r="C20" t="str">
        <f>"RED MB"</f>
        <v>RED MB</v>
      </c>
      <c r="D20" t="str">
        <f>"Open Stock"</f>
        <v>Open Stock</v>
      </c>
      <c r="E20" t="str">
        <f>"12U1426"</f>
        <v>12U1426</v>
      </c>
      <c r="F20">
        <v>23</v>
      </c>
    </row>
    <row r="21" spans="1:6">
      <c r="A21" s="1">
        <v>41124</v>
      </c>
      <c r="B21" t="str">
        <f>"ME44407"</f>
        <v>ME44407</v>
      </c>
      <c r="C21" t="str">
        <f>"PINK MB"</f>
        <v>PINK MB</v>
      </c>
      <c r="D21" t="str">
        <f>"Open Stock"</f>
        <v>Open Stock</v>
      </c>
      <c r="E21" t="str">
        <f>"11U1491"</f>
        <v>11U1491</v>
      </c>
      <c r="F21">
        <v>119.5</v>
      </c>
    </row>
    <row r="22" spans="1:6">
      <c r="A22" s="1">
        <v>41124</v>
      </c>
      <c r="B22" t="str">
        <f>"ME44606"</f>
        <v>ME44606</v>
      </c>
      <c r="C22" t="str">
        <f>"RED MB"</f>
        <v>RED MB</v>
      </c>
      <c r="D22" t="str">
        <f>"Open Stock"</f>
        <v>Open Stock</v>
      </c>
      <c r="E22" t="str">
        <f>"11U2766"</f>
        <v>11U2766</v>
      </c>
      <c r="F22">
        <v>50</v>
      </c>
    </row>
    <row r="23" spans="1:6">
      <c r="A23" s="1">
        <v>41124</v>
      </c>
      <c r="B23" t="str">
        <f>"ME45077"</f>
        <v>ME45077</v>
      </c>
      <c r="C23" t="str">
        <f>"PEARL PINK MB"</f>
        <v>PEARL PINK MB</v>
      </c>
      <c r="D23" t="str">
        <f>"Open Stock"</f>
        <v>Open Stock</v>
      </c>
      <c r="E23" t="str">
        <f>"11U2558"</f>
        <v>11U2558</v>
      </c>
      <c r="F23">
        <v>20</v>
      </c>
    </row>
    <row r="24" spans="1:6">
      <c r="A24" s="1">
        <v>41124</v>
      </c>
      <c r="B24" t="str">
        <f>"ME45078"</f>
        <v>ME45078</v>
      </c>
      <c r="C24" t="str">
        <f>"PINK MB"</f>
        <v>PINK MB</v>
      </c>
      <c r="D24" t="str">
        <f>"Open Stock"</f>
        <v>Open Stock</v>
      </c>
      <c r="E24" t="str">
        <f>"10U2199"</f>
        <v>10U2199</v>
      </c>
      <c r="F24">
        <v>50</v>
      </c>
    </row>
    <row r="25" spans="1:6">
      <c r="A25" s="1">
        <v>41124</v>
      </c>
      <c r="B25" t="str">
        <f>"ME45170"</f>
        <v>ME45170</v>
      </c>
      <c r="C25" t="str">
        <f>"PINK MB"</f>
        <v>PINK MB</v>
      </c>
      <c r="D25" t="str">
        <f>"Open Stock"</f>
        <v>Open Stock</v>
      </c>
      <c r="E25" t="str">
        <f>"11U1948"</f>
        <v>11U1948</v>
      </c>
      <c r="F25">
        <v>20</v>
      </c>
    </row>
    <row r="26" spans="1:6">
      <c r="A26" s="1">
        <v>41124</v>
      </c>
      <c r="B26" t="str">
        <f>"ME45220"</f>
        <v>ME45220</v>
      </c>
      <c r="C26" t="str">
        <f>"PINK MB"</f>
        <v>PINK MB</v>
      </c>
      <c r="D26" t="str">
        <f>"Open Stock"</f>
        <v>Open Stock</v>
      </c>
      <c r="E26" t="str">
        <f>"11U0019"</f>
        <v>11U0019</v>
      </c>
      <c r="F26">
        <v>50</v>
      </c>
    </row>
    <row r="27" spans="1:6">
      <c r="A27" s="1">
        <v>41124</v>
      </c>
      <c r="B27" t="str">
        <f>"ME47854"</f>
        <v>ME47854</v>
      </c>
      <c r="C27" t="str">
        <f>"VIOLET MB"</f>
        <v>VIOLET MB</v>
      </c>
      <c r="D27" t="str">
        <f>"Open Stock"</f>
        <v>Open Stock</v>
      </c>
      <c r="E27" t="str">
        <f>"10U2181"</f>
        <v>10U2181</v>
      </c>
      <c r="F27">
        <v>23</v>
      </c>
    </row>
    <row r="28" spans="1:6">
      <c r="A28" s="1">
        <v>41124</v>
      </c>
      <c r="B28" t="str">
        <f>"ME47854"</f>
        <v>ME47854</v>
      </c>
      <c r="C28" t="str">
        <f>"VIOLET MB"</f>
        <v>VIOLET MB</v>
      </c>
      <c r="D28" t="str">
        <f>"Open Stock"</f>
        <v>Open Stock</v>
      </c>
      <c r="E28" t="str">
        <f>"11U1488"</f>
        <v>11U1488</v>
      </c>
      <c r="F28">
        <v>25</v>
      </c>
    </row>
    <row r="29" spans="1:6">
      <c r="A29" s="1">
        <v>41124</v>
      </c>
      <c r="B29" t="str">
        <f>"ME47854"</f>
        <v>ME47854</v>
      </c>
      <c r="C29" t="str">
        <f>"VIOLET MB"</f>
        <v>VIOLET MB</v>
      </c>
      <c r="D29" t="str">
        <f>"Open Stock"</f>
        <v>Open Stock</v>
      </c>
      <c r="E29" t="str">
        <f>"11U1842"</f>
        <v>11U1842</v>
      </c>
      <c r="F29">
        <v>100</v>
      </c>
    </row>
    <row r="30" spans="1:6">
      <c r="A30" s="1">
        <v>41124</v>
      </c>
      <c r="B30" t="str">
        <f>"ME48281"</f>
        <v>ME48281</v>
      </c>
      <c r="C30" t="str">
        <f>"PEARLESCENT VIOLET MB"</f>
        <v>PEARLESCENT VIOLET MB</v>
      </c>
      <c r="D30" t="str">
        <f>"Open Stock"</f>
        <v>Open Stock</v>
      </c>
      <c r="E30" t="str">
        <f>"11U2824"</f>
        <v>11U2824</v>
      </c>
      <c r="F30">
        <v>50</v>
      </c>
    </row>
    <row r="31" spans="1:6">
      <c r="A31" s="1">
        <v>41124</v>
      </c>
      <c r="B31" t="str">
        <f>"ME49057"</f>
        <v>ME49057</v>
      </c>
      <c r="C31" t="str">
        <f>"VIOLET MB"</f>
        <v>VIOLET MB</v>
      </c>
      <c r="D31" t="str">
        <f>"Open Stock"</f>
        <v>Open Stock</v>
      </c>
      <c r="E31" t="str">
        <f>"10U0585"</f>
        <v>10U0585</v>
      </c>
      <c r="F31">
        <v>23</v>
      </c>
    </row>
    <row r="32" spans="1:6">
      <c r="A32" s="1">
        <v>41124</v>
      </c>
      <c r="B32" t="str">
        <f>"ME49065"</f>
        <v>ME49065</v>
      </c>
      <c r="C32" t="str">
        <f>"VIOLET MB"</f>
        <v>VIOLET MB</v>
      </c>
      <c r="D32" t="str">
        <f>"Open Stock"</f>
        <v>Open Stock</v>
      </c>
      <c r="E32" t="str">
        <f>"11U2232"</f>
        <v>11U2232</v>
      </c>
      <c r="F32">
        <v>138</v>
      </c>
    </row>
    <row r="33" spans="1:6">
      <c r="A33" s="1">
        <v>41124</v>
      </c>
      <c r="B33" t="str">
        <f>"ME51683A"</f>
        <v>ME51683A</v>
      </c>
      <c r="C33" t="str">
        <f>"GREEN MB"</f>
        <v>GREEN MB</v>
      </c>
      <c r="D33" t="str">
        <f>"Open Stock"</f>
        <v>Open Stock</v>
      </c>
      <c r="E33" t="str">
        <f>"11U1093"</f>
        <v>11U1093</v>
      </c>
      <c r="F33">
        <v>10</v>
      </c>
    </row>
    <row r="34" spans="1:6">
      <c r="A34" s="1">
        <v>41124</v>
      </c>
      <c r="B34" t="str">
        <f>"ME53144"</f>
        <v>ME53144</v>
      </c>
      <c r="C34" t="str">
        <f>"GREEN MB"</f>
        <v>GREEN MB</v>
      </c>
      <c r="D34" t="str">
        <f>"Open Stock"</f>
        <v>Open Stock</v>
      </c>
      <c r="E34" t="str">
        <f>"11U0050"</f>
        <v>11U0050</v>
      </c>
      <c r="F34">
        <v>25</v>
      </c>
    </row>
    <row r="35" spans="1:6">
      <c r="A35" s="1">
        <v>41124</v>
      </c>
      <c r="B35" t="str">
        <f>"ME53969U"</f>
        <v>ME53969U</v>
      </c>
      <c r="C35" t="str">
        <f>"GREEN MB"</f>
        <v>GREEN MB</v>
      </c>
      <c r="D35" t="str">
        <f>"Open Stock"</f>
        <v>Open Stock</v>
      </c>
      <c r="E35" t="str">
        <f>"10U1057"</f>
        <v>10U1057</v>
      </c>
      <c r="F35">
        <v>2.5</v>
      </c>
    </row>
    <row r="36" spans="1:6">
      <c r="A36" s="1">
        <v>41124</v>
      </c>
      <c r="B36" t="str">
        <f>"ME53974"</f>
        <v>ME53974</v>
      </c>
      <c r="C36" t="str">
        <f>"GREEN MB"</f>
        <v>GREEN MB</v>
      </c>
      <c r="D36" t="str">
        <f>"Open Stock"</f>
        <v>Open Stock</v>
      </c>
      <c r="E36" t="str">
        <f>"10U1624"</f>
        <v>10U1624</v>
      </c>
      <c r="F36">
        <v>125</v>
      </c>
    </row>
    <row r="37" spans="1:6">
      <c r="A37" s="1">
        <v>41124</v>
      </c>
      <c r="B37" t="str">
        <f>"ME54126"</f>
        <v>ME54126</v>
      </c>
      <c r="C37" t="str">
        <f>"GREEN MB"</f>
        <v>GREEN MB</v>
      </c>
      <c r="D37" t="str">
        <f>"Open Stock"</f>
        <v>Open Stock</v>
      </c>
      <c r="E37" t="str">
        <f>"11U2619"</f>
        <v>11U2619</v>
      </c>
      <c r="F37">
        <v>717</v>
      </c>
    </row>
    <row r="38" spans="1:6">
      <c r="A38" s="1">
        <v>41124</v>
      </c>
      <c r="B38" t="str">
        <f>"ME61769"</f>
        <v>ME61769</v>
      </c>
      <c r="C38" t="str">
        <f>"BLUE MB"</f>
        <v>BLUE MB</v>
      </c>
      <c r="D38" t="str">
        <f>"Open Stock"</f>
        <v>Open Stock</v>
      </c>
      <c r="E38" t="str">
        <f>"11U0030"</f>
        <v>11U0030</v>
      </c>
      <c r="F38">
        <v>99.65</v>
      </c>
    </row>
    <row r="39" spans="1:6">
      <c r="A39" s="1">
        <v>41124</v>
      </c>
      <c r="B39" t="str">
        <f>"ME63916"</f>
        <v>ME63916</v>
      </c>
      <c r="C39" t="str">
        <f>"BLUE MB"</f>
        <v>BLUE MB</v>
      </c>
      <c r="D39" t="str">
        <f>"Open Stock"</f>
        <v>Open Stock</v>
      </c>
      <c r="E39" t="str">
        <f>"12U0046"</f>
        <v>12U0046</v>
      </c>
      <c r="F39">
        <v>100</v>
      </c>
    </row>
    <row r="40" spans="1:6">
      <c r="A40" s="1">
        <v>41124</v>
      </c>
      <c r="B40" t="str">
        <f>"ME68211"</f>
        <v>ME68211</v>
      </c>
      <c r="C40" t="str">
        <f>"BLUE MB"</f>
        <v>BLUE MB</v>
      </c>
      <c r="D40" t="str">
        <f>"Open Stock"</f>
        <v>Open Stock</v>
      </c>
      <c r="E40" t="str">
        <f>"10U0807"</f>
        <v>10U0807</v>
      </c>
      <c r="F40">
        <v>70</v>
      </c>
    </row>
    <row r="41" spans="1:6">
      <c r="A41" s="1">
        <v>41124</v>
      </c>
      <c r="B41" t="str">
        <f>"ME80010"</f>
        <v>ME80010</v>
      </c>
      <c r="C41" t="str">
        <f>"WHITE"</f>
        <v>WHITE</v>
      </c>
      <c r="D41" t="str">
        <f>"Open Stock"</f>
        <v>Open Stock</v>
      </c>
      <c r="E41" t="str">
        <f>"09A50130"</f>
        <v>09A50130</v>
      </c>
      <c r="F41">
        <v>25</v>
      </c>
    </row>
    <row r="42" spans="1:6">
      <c r="A42" s="1">
        <v>41124</v>
      </c>
      <c r="B42" t="str">
        <f>"ME96402"</f>
        <v>ME96402</v>
      </c>
      <c r="C42" t="str">
        <f>"SILVER MB"</f>
        <v>SILVER MB</v>
      </c>
      <c r="D42" t="str">
        <f>"Open Stock"</f>
        <v>Open Stock</v>
      </c>
      <c r="E42" t="str">
        <f>"10U1197"</f>
        <v>10U1197</v>
      </c>
      <c r="F42">
        <v>50</v>
      </c>
    </row>
    <row r="43" spans="1:6">
      <c r="A43" s="1">
        <v>41124</v>
      </c>
      <c r="B43" t="str">
        <f>"MP13754"</f>
        <v>MP13754</v>
      </c>
      <c r="C43" t="str">
        <f>"GREY MB"</f>
        <v>GREY MB</v>
      </c>
      <c r="D43" t="str">
        <f>"Open Stock"</f>
        <v>Open Stock</v>
      </c>
      <c r="E43" t="str">
        <f>"11U1638"</f>
        <v>11U1638</v>
      </c>
      <c r="F43">
        <v>125</v>
      </c>
    </row>
    <row r="44" spans="1:6">
      <c r="A44" s="1">
        <v>41124</v>
      </c>
      <c r="B44" t="str">
        <f>"MP22573"</f>
        <v>MP22573</v>
      </c>
      <c r="C44" t="str">
        <f>"YELLOW MB"</f>
        <v>YELLOW MB</v>
      </c>
      <c r="D44" t="str">
        <f>"Open Stock"</f>
        <v>Open Stock</v>
      </c>
      <c r="E44" t="str">
        <f>"11U1484"</f>
        <v>11U1484</v>
      </c>
      <c r="F44">
        <v>23.1</v>
      </c>
    </row>
    <row r="45" spans="1:6">
      <c r="A45" s="1">
        <v>41124</v>
      </c>
      <c r="B45" t="str">
        <f>"MP53722"</f>
        <v>MP53722</v>
      </c>
      <c r="C45" t="str">
        <f>"GREEN MB"</f>
        <v>GREEN MB</v>
      </c>
      <c r="D45" t="str">
        <f>"Open Stock"</f>
        <v>Open Stock</v>
      </c>
      <c r="E45" t="str">
        <f>"11U0776"</f>
        <v>11U0776</v>
      </c>
      <c r="F45">
        <v>199.56999999990001</v>
      </c>
    </row>
    <row r="46" spans="1:6">
      <c r="A46" s="1">
        <v>41124</v>
      </c>
      <c r="B46" t="str">
        <f>"MS42630"</f>
        <v>MS42630</v>
      </c>
      <c r="C46" t="str">
        <f>"RED MB"</f>
        <v>RED MB</v>
      </c>
      <c r="D46" t="str">
        <f>"Open Stock"</f>
        <v>Open Stock</v>
      </c>
      <c r="E46" t="str">
        <f>"11U1229"</f>
        <v>11U1229</v>
      </c>
      <c r="F46">
        <v>100</v>
      </c>
    </row>
    <row r="47" spans="1:6">
      <c r="A47" s="1">
        <v>41124</v>
      </c>
      <c r="B47" t="str">
        <f>"ST0908PS"</f>
        <v>ST0908PS</v>
      </c>
      <c r="C47" t="str">
        <f>"ANTISTATIC"</f>
        <v>ANTISTATIC</v>
      </c>
      <c r="D47" t="str">
        <f>"Open Stock"</f>
        <v>Open Stock</v>
      </c>
      <c r="E47" t="str">
        <f>"09C50601"</f>
        <v>09C50601</v>
      </c>
      <c r="F47">
        <v>670</v>
      </c>
    </row>
    <row r="48" spans="1:6">
      <c r="A48" s="1">
        <v>41124</v>
      </c>
      <c r="B48" t="str">
        <f>"ST3792PE"</f>
        <v>ST3792PE</v>
      </c>
      <c r="C48" t="str">
        <f>"ANTISTATIC"</f>
        <v>ANTISTATIC</v>
      </c>
      <c r="D48" t="str">
        <f>"Open Stock"</f>
        <v>Open Stock</v>
      </c>
      <c r="E48" t="str">
        <f>"09C52027/001"</f>
        <v>09C52027/001</v>
      </c>
      <c r="F48">
        <v>56.92</v>
      </c>
    </row>
    <row r="49" spans="1:6">
      <c r="A49" s="1">
        <v>41124</v>
      </c>
      <c r="B49" t="str">
        <f>"025585"</f>
        <v>025585</v>
      </c>
      <c r="C49" t="str">
        <f>"GREEN MB"</f>
        <v>GREEN MB</v>
      </c>
      <c r="D49" t="str">
        <f>"GOLOV"</f>
        <v>GOLOV</v>
      </c>
      <c r="E49" t="str">
        <f>"12U1993"</f>
        <v>12U1993</v>
      </c>
      <c r="F49">
        <v>125</v>
      </c>
    </row>
    <row r="50" spans="1:6">
      <c r="A50" s="1">
        <v>41124</v>
      </c>
      <c r="B50" t="str">
        <f>"EI9400A"</f>
        <v>EI9400A</v>
      </c>
      <c r="C50" t="str">
        <f>"BLACK MB"</f>
        <v>BLACK MB</v>
      </c>
      <c r="D50" t="str">
        <f>"GOLOV"</f>
        <v>GOLOV</v>
      </c>
      <c r="E50" t="str">
        <f>"12U1402A"</f>
        <v>12U1402A</v>
      </c>
      <c r="F50">
        <v>464</v>
      </c>
    </row>
    <row r="51" spans="1:6">
      <c r="A51" s="1">
        <v>41124</v>
      </c>
      <c r="B51" t="str">
        <f>"LP9400R"</f>
        <v>LP9400R</v>
      </c>
      <c r="C51" t="str">
        <f>"BLACK MB"</f>
        <v>BLACK MB</v>
      </c>
      <c r="D51" t="str">
        <f>"GOLOV"</f>
        <v>GOLOV</v>
      </c>
      <c r="E51" t="str">
        <f>"110918/A"</f>
        <v>110918/A</v>
      </c>
      <c r="F51">
        <v>223</v>
      </c>
    </row>
    <row r="52" spans="1:6">
      <c r="A52" s="1">
        <v>41124</v>
      </c>
      <c r="B52" t="str">
        <f>"ME51493"</f>
        <v>ME51493</v>
      </c>
      <c r="C52" t="str">
        <f>"GREEN MB"</f>
        <v>GREEN MB</v>
      </c>
      <c r="D52" t="str">
        <f>"GOLOV"</f>
        <v>GOLOV</v>
      </c>
      <c r="E52" t="str">
        <f>"12U1996"</f>
        <v>12U1996</v>
      </c>
      <c r="F52">
        <v>50</v>
      </c>
    </row>
    <row r="53" spans="1:6">
      <c r="A53" s="1">
        <v>41124</v>
      </c>
      <c r="B53" t="str">
        <f>"ME66666A"</f>
        <v>ME66666A</v>
      </c>
      <c r="C53" t="str">
        <f>"BLUE MB"</f>
        <v>BLUE MB</v>
      </c>
      <c r="D53" t="str">
        <f>"GOLOV"</f>
        <v>GOLOV</v>
      </c>
      <c r="E53" t="str">
        <f>"12U1914"</f>
        <v>12U1914</v>
      </c>
      <c r="F53">
        <v>25</v>
      </c>
    </row>
    <row r="54" spans="1:6">
      <c r="A54" s="1">
        <v>41124</v>
      </c>
      <c r="B54" t="str">
        <f>"NU001PE"</f>
        <v>NU001PE</v>
      </c>
      <c r="C54" t="str">
        <f>"Nucleator for PE"</f>
        <v>Nucleator for PE</v>
      </c>
      <c r="D54" t="str">
        <f>"GOLOV"</f>
        <v>GOLOV</v>
      </c>
      <c r="E54" t="str">
        <f>"12U1987"</f>
        <v>12U1987</v>
      </c>
      <c r="F54">
        <v>200</v>
      </c>
    </row>
    <row r="55" spans="1:6">
      <c r="A55" s="1">
        <v>41124</v>
      </c>
      <c r="B55" t="str">
        <f>"AB001PE"</f>
        <v>AB001PE</v>
      </c>
      <c r="C55" t="str">
        <f>"ANTIBLOCK MB"</f>
        <v>ANTIBLOCK MB</v>
      </c>
      <c r="D55" t="str">
        <f>"EYDEL"</f>
        <v>EYDEL</v>
      </c>
      <c r="E55" t="str">
        <f>"12U1966"</f>
        <v>12U1966</v>
      </c>
      <c r="F55">
        <v>50</v>
      </c>
    </row>
    <row r="56" spans="1:6">
      <c r="A56" s="1">
        <v>41124</v>
      </c>
      <c r="B56" t="str">
        <f>"AP2085PE"</f>
        <v>AP2085PE</v>
      </c>
      <c r="C56" t="str">
        <f>"PROCESSING"</f>
        <v>PROCESSING</v>
      </c>
      <c r="D56" t="str">
        <f>"EYDEL"</f>
        <v>EYDEL</v>
      </c>
      <c r="E56" t="str">
        <f>"12C00396"</f>
        <v>12C00396</v>
      </c>
      <c r="F56">
        <v>100</v>
      </c>
    </row>
    <row r="57" spans="1:6">
      <c r="A57" s="1">
        <v>41124</v>
      </c>
      <c r="B57" t="str">
        <f>"CP001PE"</f>
        <v>CP001PE</v>
      </c>
      <c r="C57" t="str">
        <f>"DEHYDRATOR MB"</f>
        <v>DEHYDRATOR MB</v>
      </c>
      <c r="D57" t="str">
        <f>"EYDEL"</f>
        <v>EYDEL</v>
      </c>
      <c r="E57" t="str">
        <f>"12U2119"</f>
        <v>12U2119</v>
      </c>
      <c r="F57">
        <v>100</v>
      </c>
    </row>
    <row r="58" spans="1:6">
      <c r="A58" s="1">
        <v>41124</v>
      </c>
      <c r="B58" t="str">
        <f>"ME32162"</f>
        <v>ME32162</v>
      </c>
      <c r="C58" t="str">
        <f>"ORANGE MB"</f>
        <v>ORANGE MB</v>
      </c>
      <c r="D58" t="str">
        <f>"EYDEL"</f>
        <v>EYDEL</v>
      </c>
      <c r="E58" t="str">
        <f>"12U2215"</f>
        <v>12U2215</v>
      </c>
      <c r="F58">
        <v>100</v>
      </c>
    </row>
    <row r="59" spans="1:6">
      <c r="A59" s="1">
        <v>41124</v>
      </c>
      <c r="B59" t="str">
        <f>"ME41939"</f>
        <v>ME41939</v>
      </c>
      <c r="C59" t="str">
        <f>"RED MB"</f>
        <v>RED MB</v>
      </c>
      <c r="D59" t="str">
        <f>"EYDEL"</f>
        <v>EYDEL</v>
      </c>
      <c r="E59" t="str">
        <f>"12U2047"</f>
        <v>12U2047</v>
      </c>
      <c r="F59">
        <v>100</v>
      </c>
    </row>
    <row r="60" spans="1:6">
      <c r="A60" s="1">
        <v>41124</v>
      </c>
      <c r="B60" t="str">
        <f>"ME49057"</f>
        <v>ME49057</v>
      </c>
      <c r="C60" t="str">
        <f>"VIOLET MB"</f>
        <v>VIOLET MB</v>
      </c>
      <c r="D60" t="str">
        <f>"EYDEL"</f>
        <v>EYDEL</v>
      </c>
      <c r="E60" t="str">
        <f>"11U1193"</f>
        <v>11U1193</v>
      </c>
      <c r="F60">
        <v>50</v>
      </c>
    </row>
    <row r="61" spans="1:6">
      <c r="A61" s="1">
        <v>41124</v>
      </c>
      <c r="B61" t="str">
        <f>"ME51493"</f>
        <v>ME51493</v>
      </c>
      <c r="C61" t="str">
        <f>"GREEN MB"</f>
        <v>GREEN MB</v>
      </c>
      <c r="D61" t="str">
        <f>"EYDEL"</f>
        <v>EYDEL</v>
      </c>
      <c r="E61" t="str">
        <f>"12U1996"</f>
        <v>12U1996</v>
      </c>
      <c r="F61">
        <v>25</v>
      </c>
    </row>
    <row r="62" spans="1:6">
      <c r="A62" s="1">
        <v>41124</v>
      </c>
      <c r="B62" t="str">
        <f>"ME85348"</f>
        <v>ME85348</v>
      </c>
      <c r="C62" t="str">
        <f>"CREAM MB"</f>
        <v>CREAM MB</v>
      </c>
      <c r="D62" t="str">
        <f>"EYDEL"</f>
        <v>EYDEL</v>
      </c>
      <c r="E62" t="str">
        <f>"11U1227"</f>
        <v>11U1227</v>
      </c>
      <c r="F62">
        <v>13</v>
      </c>
    </row>
    <row r="63" spans="1:6">
      <c r="A63" s="1">
        <v>41124</v>
      </c>
      <c r="B63" t="str">
        <f>"MS22866"</f>
        <v>MS22866</v>
      </c>
      <c r="C63" t="str">
        <f>"YELLOW MB"</f>
        <v>YELLOW MB</v>
      </c>
      <c r="D63" t="str">
        <f>"EYDEL"</f>
        <v>EYDEL</v>
      </c>
      <c r="E63" t="str">
        <f>"12U2000"</f>
        <v>12U2000</v>
      </c>
      <c r="F63">
        <v>300</v>
      </c>
    </row>
    <row r="64" spans="1:6">
      <c r="A64" s="1">
        <v>41124</v>
      </c>
      <c r="B64" t="str">
        <f>"SL001O"</f>
        <v>SL001O</v>
      </c>
      <c r="C64" t="str">
        <f>"SLIP MB"</f>
        <v>SLIP MB</v>
      </c>
      <c r="D64" t="str">
        <f>"EYDEL"</f>
        <v>EYDEL</v>
      </c>
      <c r="E64" t="str">
        <f>"12U1795"</f>
        <v>12U1795</v>
      </c>
      <c r="F64">
        <v>25</v>
      </c>
    </row>
    <row r="65" spans="1:6">
      <c r="A65" s="1">
        <v>41124</v>
      </c>
      <c r="B65" t="str">
        <f>"EH9301U"</f>
        <v>EH9301U</v>
      </c>
      <c r="C65" t="str">
        <f>"BLACK MB"</f>
        <v>BLACK MB</v>
      </c>
      <c r="D65" t="str">
        <f>"DAVIDCHENKO"</f>
        <v>DAVIDCHENKO</v>
      </c>
      <c r="E65" t="str">
        <f>"12U2082"</f>
        <v>12U2082</v>
      </c>
      <c r="F65">
        <v>500</v>
      </c>
    </row>
    <row r="66" spans="1:6">
      <c r="A66" s="1">
        <v>41124</v>
      </c>
      <c r="B66" t="str">
        <f>"ME42637"</f>
        <v>ME42637</v>
      </c>
      <c r="C66" t="str">
        <f>"RED MB"</f>
        <v>RED MB</v>
      </c>
      <c r="D66" t="str">
        <f>"DAVIDCHENKO"</f>
        <v>DAVIDCHENKO</v>
      </c>
      <c r="E66" t="str">
        <f>"12U0117"</f>
        <v>12U0117</v>
      </c>
      <c r="F66">
        <v>50</v>
      </c>
    </row>
    <row r="67" spans="1:6">
      <c r="A67" s="1">
        <v>41124</v>
      </c>
      <c r="B67" t="str">
        <f>"ME53726"</f>
        <v>ME53726</v>
      </c>
      <c r="C67" t="str">
        <f>"GREEN MB"</f>
        <v>GREEN MB</v>
      </c>
      <c r="D67" t="str">
        <f>"DAVIDCHENKO"</f>
        <v>DAVIDCHENKO</v>
      </c>
      <c r="E67" t="str">
        <f>"12U1997"</f>
        <v>12U1997</v>
      </c>
      <c r="F67">
        <v>25</v>
      </c>
    </row>
    <row r="68" spans="1:6">
      <c r="A68" s="1">
        <v>41124</v>
      </c>
      <c r="B68" t="str">
        <f>"ME63924"</f>
        <v>ME63924</v>
      </c>
      <c r="C68" t="str">
        <f>"BLUE MB"</f>
        <v>BLUE MB</v>
      </c>
      <c r="D68" t="str">
        <f>"DAVIDCHENKO"</f>
        <v>DAVIDCHENKO</v>
      </c>
      <c r="E68" t="str">
        <f>"12U0596"</f>
        <v>12U0596</v>
      </c>
      <c r="F68">
        <v>25</v>
      </c>
    </row>
    <row r="69" spans="1:6">
      <c r="A69" s="1">
        <v>41124</v>
      </c>
      <c r="B69" t="str">
        <f>"ME81773"</f>
        <v>ME81773</v>
      </c>
      <c r="C69" t="str">
        <f>"WHITE MB"</f>
        <v>WHITE MB</v>
      </c>
      <c r="D69" t="str">
        <f>"DAVIDCHENKO"</f>
        <v>DAVIDCHENKO</v>
      </c>
      <c r="E69" t="str">
        <f>"12U1718"</f>
        <v>12U1718</v>
      </c>
      <c r="F69">
        <v>300</v>
      </c>
    </row>
    <row r="70" spans="1:6">
      <c r="A70" s="1">
        <v>41124</v>
      </c>
      <c r="B70" t="str">
        <f>"ME94183U"</f>
        <v>ME94183U</v>
      </c>
      <c r="C70" t="str">
        <f>"GOLD MB"</f>
        <v>GOLD MB</v>
      </c>
      <c r="D70" t="str">
        <f>"DAVIDCHENKO"</f>
        <v>DAVIDCHENKO</v>
      </c>
      <c r="E70" t="str">
        <f>"12U1401"</f>
        <v>12U1401</v>
      </c>
      <c r="F70">
        <v>25</v>
      </c>
    </row>
    <row r="71" spans="1:6">
      <c r="A71" s="1">
        <v>41124</v>
      </c>
      <c r="B71" t="str">
        <f>"025585"</f>
        <v>025585</v>
      </c>
      <c r="C71" t="str">
        <f>"GREEN MB"</f>
        <v>GREEN MB</v>
      </c>
      <c r="D71" t="str">
        <f>"BORVIKOV"</f>
        <v>BORVIKOV</v>
      </c>
      <c r="E71" t="str">
        <f>"12U1993"</f>
        <v>12U1993</v>
      </c>
      <c r="F71">
        <v>100</v>
      </c>
    </row>
    <row r="72" spans="1:6">
      <c r="A72" s="1">
        <v>41124</v>
      </c>
      <c r="B72" t="str">
        <f>"AB001PE"</f>
        <v>AB001PE</v>
      </c>
      <c r="C72" t="str">
        <f>"ANTIBLOCK MB"</f>
        <v>ANTIBLOCK MB</v>
      </c>
      <c r="D72" t="str">
        <f>"BORVIKOV"</f>
        <v>BORVIKOV</v>
      </c>
      <c r="E72" t="str">
        <f>"12U1966"</f>
        <v>12U1966</v>
      </c>
      <c r="F72">
        <v>50</v>
      </c>
    </row>
    <row r="73" spans="1:6">
      <c r="A73" s="1">
        <v>41124</v>
      </c>
      <c r="B73" t="str">
        <f>"AB0631LL"</f>
        <v>AB0631LL</v>
      </c>
      <c r="C73" t="str">
        <f>"ANTIBLOCK MB"</f>
        <v>ANTIBLOCK MB</v>
      </c>
      <c r="D73" t="str">
        <f>"BORVIKOV"</f>
        <v>BORVIKOV</v>
      </c>
      <c r="E73" t="str">
        <f>"12C80302"</f>
        <v>12C80302</v>
      </c>
      <c r="F73">
        <v>20</v>
      </c>
    </row>
    <row r="74" spans="1:6">
      <c r="A74" s="1">
        <v>41124</v>
      </c>
      <c r="B74" t="str">
        <f>"EF9500U"</f>
        <v>EF9500U</v>
      </c>
      <c r="C74" t="str">
        <f>"BLACK MB"</f>
        <v>BLACK MB</v>
      </c>
      <c r="D74" t="str">
        <f>"BORVIKOV"</f>
        <v>BORVIKOV</v>
      </c>
      <c r="E74" t="str">
        <f>"12U1287"</f>
        <v>12U1287</v>
      </c>
      <c r="F74">
        <v>100</v>
      </c>
    </row>
    <row r="75" spans="1:6">
      <c r="A75" s="1">
        <v>41124</v>
      </c>
      <c r="B75" t="str">
        <f>"GF1436HP"</f>
        <v>GF1436HP</v>
      </c>
      <c r="C75" t="str">
        <f>"GF REINFORCED PP"</f>
        <v>GF REINFORCED PP</v>
      </c>
      <c r="D75" t="str">
        <f>"BORVIKOV"</f>
        <v>BORVIKOV</v>
      </c>
      <c r="E75" t="str">
        <f>"12C01089"</f>
        <v>12C01089</v>
      </c>
      <c r="F75">
        <v>19</v>
      </c>
    </row>
    <row r="76" spans="1:6">
      <c r="A76" s="1">
        <v>41124</v>
      </c>
      <c r="B76" t="str">
        <f>"ME21817"</f>
        <v>ME21817</v>
      </c>
      <c r="C76" t="str">
        <f>"YELLOW MB"</f>
        <v>YELLOW MB</v>
      </c>
      <c r="D76" t="str">
        <f>"BORVIKOV"</f>
        <v>BORVIKOV</v>
      </c>
      <c r="E76" t="str">
        <f>"12U0089"</f>
        <v>12U0089</v>
      </c>
      <c r="F76">
        <v>25</v>
      </c>
    </row>
    <row r="77" spans="1:6">
      <c r="A77" s="1">
        <v>41124</v>
      </c>
      <c r="B77" t="str">
        <f>"ME44164"</f>
        <v>ME44164</v>
      </c>
      <c r="C77" t="str">
        <f>"PINK MB"</f>
        <v>PINK MB</v>
      </c>
      <c r="D77" t="str">
        <f>"BORVIKOV"</f>
        <v>BORVIKOV</v>
      </c>
      <c r="E77" t="str">
        <f>"11U2855"</f>
        <v>11U2855</v>
      </c>
      <c r="F77">
        <v>10</v>
      </c>
    </row>
    <row r="78" spans="1:6">
      <c r="A78" s="1">
        <v>41124</v>
      </c>
      <c r="B78" t="str">
        <f>"ME44164"</f>
        <v>ME44164</v>
      </c>
      <c r="C78" t="str">
        <f>"PINK MB"</f>
        <v>PINK MB</v>
      </c>
      <c r="D78" t="str">
        <f>"BORVIKOV"</f>
        <v>BORVIKOV</v>
      </c>
      <c r="E78" t="str">
        <f>"12U0090"</f>
        <v>12U0090</v>
      </c>
      <c r="F78">
        <v>20</v>
      </c>
    </row>
    <row r="79" spans="1:6">
      <c r="A79" s="1">
        <v>41124</v>
      </c>
      <c r="B79" t="str">
        <f>"ME44164"</f>
        <v>ME44164</v>
      </c>
      <c r="C79" t="str">
        <f>"PINK MB"</f>
        <v>PINK MB</v>
      </c>
      <c r="D79" t="str">
        <f>"BORVIKOV"</f>
        <v>BORVIKOV</v>
      </c>
      <c r="E79" t="str">
        <f>"12U1195"</f>
        <v>12U1195</v>
      </c>
      <c r="F79">
        <v>25</v>
      </c>
    </row>
    <row r="80" spans="1:6">
      <c r="A80" s="1">
        <v>41124</v>
      </c>
      <c r="B80" t="str">
        <f>"ME49060"</f>
        <v>ME49060</v>
      </c>
      <c r="C80" t="str">
        <f>"VIOLET MB"</f>
        <v>VIOLET MB</v>
      </c>
      <c r="D80" t="str">
        <f>"BORVIKOV"</f>
        <v>BORVIKOV</v>
      </c>
      <c r="E80" t="str">
        <f>"11U2057"</f>
        <v>11U2057</v>
      </c>
      <c r="F80">
        <v>100</v>
      </c>
    </row>
    <row r="81" spans="1:6">
      <c r="A81" s="1">
        <v>41124</v>
      </c>
      <c r="B81" t="str">
        <f>"ME61416"</f>
        <v>ME61416</v>
      </c>
      <c r="C81" t="str">
        <f>"BLUE"</f>
        <v>BLUE</v>
      </c>
      <c r="D81" t="str">
        <f>"BORVIKOV"</f>
        <v>BORVIKOV</v>
      </c>
      <c r="E81" t="str">
        <f>"12U2033"</f>
        <v>12U2033</v>
      </c>
      <c r="F81">
        <v>100</v>
      </c>
    </row>
    <row r="82" spans="1:6">
      <c r="A82" s="1">
        <v>41124</v>
      </c>
      <c r="B82" t="str">
        <f>"ME68154"</f>
        <v>ME68154</v>
      </c>
      <c r="C82" t="str">
        <f>"BLUE MB"</f>
        <v>BLUE MB</v>
      </c>
      <c r="D82" t="str">
        <f>"BORVIKOV"</f>
        <v>BORVIKOV</v>
      </c>
      <c r="E82" t="str">
        <f>"12U1877"</f>
        <v>12U1877</v>
      </c>
      <c r="F82">
        <v>25</v>
      </c>
    </row>
    <row r="83" spans="1:6">
      <c r="A83" s="1">
        <v>41124</v>
      </c>
      <c r="B83" t="str">
        <f>"ME81472C"</f>
        <v>ME81472C</v>
      </c>
      <c r="C83" t="str">
        <f>"WHITE MB"</f>
        <v>WHITE MB</v>
      </c>
      <c r="D83" t="str">
        <f>"BORVIKOV"</f>
        <v>BORVIKOV</v>
      </c>
      <c r="E83" t="str">
        <f>"11U2841"</f>
        <v>11U2841</v>
      </c>
      <c r="F83">
        <v>40</v>
      </c>
    </row>
    <row r="84" spans="1:6">
      <c r="A84" s="1">
        <v>41124</v>
      </c>
      <c r="B84" t="str">
        <f>"ME81472C"</f>
        <v>ME81472C</v>
      </c>
      <c r="C84" t="str">
        <f>"WHITE MB"</f>
        <v>WHITE MB</v>
      </c>
      <c r="D84" t="str">
        <f>"BORVIKOV"</f>
        <v>BORVIKOV</v>
      </c>
      <c r="E84" t="str">
        <f>"11U2991"</f>
        <v>11U2991</v>
      </c>
      <c r="F84">
        <v>100</v>
      </c>
    </row>
    <row r="85" spans="1:6">
      <c r="A85" s="1">
        <v>41124</v>
      </c>
      <c r="B85" t="str">
        <f>"ME81472C"</f>
        <v>ME81472C</v>
      </c>
      <c r="C85" t="str">
        <f>"WHITE MB"</f>
        <v>WHITE MB</v>
      </c>
      <c r="D85" t="str">
        <f>"BORVIKOV"</f>
        <v>BORVIKOV</v>
      </c>
      <c r="E85" t="str">
        <f>"12U1746"</f>
        <v>12U1746</v>
      </c>
      <c r="F85">
        <v>300</v>
      </c>
    </row>
    <row r="86" spans="1:6">
      <c r="A86" s="1">
        <v>41124</v>
      </c>
      <c r="B86" t="str">
        <f>"ME81472CO"</f>
        <v>ME81472CO</v>
      </c>
      <c r="C86" t="str">
        <f>"WHITE MB"</f>
        <v>WHITE MB</v>
      </c>
      <c r="D86" t="str">
        <f>"BORVIKOV"</f>
        <v>BORVIKOV</v>
      </c>
      <c r="E86" t="str">
        <f>"12U1790"</f>
        <v>12U1790</v>
      </c>
      <c r="F86">
        <v>150</v>
      </c>
    </row>
    <row r="87" spans="1:6">
      <c r="A87" s="1">
        <v>41124</v>
      </c>
      <c r="B87" t="str">
        <f>"MS13767"</f>
        <v>MS13767</v>
      </c>
      <c r="C87" t="str">
        <f>"GREY MB"</f>
        <v>GREY MB</v>
      </c>
      <c r="D87" t="str">
        <f>"BORVIKOV"</f>
        <v>BORVIKOV</v>
      </c>
      <c r="E87" t="str">
        <f>"12U1435"</f>
        <v>12U1435</v>
      </c>
      <c r="F87">
        <v>25</v>
      </c>
    </row>
    <row r="88" spans="1:6">
      <c r="A88" s="1">
        <v>41124</v>
      </c>
      <c r="B88" t="str">
        <f>"022328U"</f>
        <v>022328U</v>
      </c>
      <c r="C88" t="str">
        <f>"YELLOW TRANSPARENT MB"</f>
        <v>YELLOW TRANSPARENT MB</v>
      </c>
      <c r="D88" t="str">
        <f>"0"</f>
        <v>0</v>
      </c>
      <c r="E88" t="str">
        <f>"12U1008"</f>
        <v>12U1008</v>
      </c>
      <c r="F88">
        <v>125</v>
      </c>
    </row>
    <row r="89" spans="1:6">
      <c r="A89" s="1">
        <v>41124</v>
      </c>
      <c r="B89" t="str">
        <f>"023156"</f>
        <v>023156</v>
      </c>
      <c r="C89" t="str">
        <f>"ORANGE MB"</f>
        <v>ORANGE MB</v>
      </c>
      <c r="D89" t="str">
        <f>"0"</f>
        <v>0</v>
      </c>
      <c r="E89" t="str">
        <f>"11U0977"</f>
        <v>11U0977</v>
      </c>
      <c r="F89">
        <v>36.35</v>
      </c>
    </row>
    <row r="90" spans="1:6">
      <c r="A90" s="1">
        <v>41124</v>
      </c>
      <c r="B90" t="str">
        <f>"023156"</f>
        <v>023156</v>
      </c>
      <c r="C90" t="str">
        <f>"ORANGE MB"</f>
        <v>ORANGE MB</v>
      </c>
      <c r="D90" t="str">
        <f>"0"</f>
        <v>0</v>
      </c>
      <c r="E90" t="str">
        <f>"12U1081"</f>
        <v>12U1081</v>
      </c>
      <c r="F90">
        <v>500</v>
      </c>
    </row>
    <row r="91" spans="1:6">
      <c r="A91" s="1">
        <v>41124</v>
      </c>
      <c r="B91" t="str">
        <f>"023190"</f>
        <v>023190</v>
      </c>
      <c r="C91" t="str">
        <f>"ORANGE MB"</f>
        <v>ORANGE MB</v>
      </c>
      <c r="D91" t="str">
        <f>"0"</f>
        <v>0</v>
      </c>
      <c r="E91" t="str">
        <f>"11U2358"</f>
        <v>11U2358</v>
      </c>
      <c r="F91">
        <v>45</v>
      </c>
    </row>
    <row r="92" spans="1:6">
      <c r="A92" s="1">
        <v>41124</v>
      </c>
      <c r="B92" t="str">
        <f>"024085U"</f>
        <v>024085U</v>
      </c>
      <c r="C92" t="str">
        <f>"PINK MB"</f>
        <v>PINK MB</v>
      </c>
      <c r="D92" t="str">
        <f>"0"</f>
        <v>0</v>
      </c>
      <c r="E92" t="str">
        <f>"12U1009"</f>
        <v>12U1009</v>
      </c>
      <c r="F92">
        <v>125</v>
      </c>
    </row>
    <row r="93" spans="1:6">
      <c r="A93" s="1">
        <v>41124</v>
      </c>
      <c r="B93" t="str">
        <f>"024385"</f>
        <v>024385</v>
      </c>
      <c r="C93" t="str">
        <f>"RED MB"</f>
        <v>RED MB</v>
      </c>
      <c r="D93" t="str">
        <f>"0"</f>
        <v>0</v>
      </c>
      <c r="E93" t="str">
        <f>"12U1597"</f>
        <v>12U1597</v>
      </c>
      <c r="F93">
        <v>175</v>
      </c>
    </row>
    <row r="94" spans="1:6">
      <c r="A94" s="1">
        <v>41124</v>
      </c>
      <c r="B94" t="str">
        <f>"024672"</f>
        <v>024672</v>
      </c>
      <c r="C94" t="str">
        <f>"PINK MB"</f>
        <v>PINK MB</v>
      </c>
      <c r="D94" t="str">
        <f>"0"</f>
        <v>0</v>
      </c>
      <c r="E94" t="str">
        <f>"12U0871"</f>
        <v>12U0871</v>
      </c>
      <c r="F94">
        <v>25</v>
      </c>
    </row>
    <row r="95" spans="1:6">
      <c r="A95" s="1">
        <v>41124</v>
      </c>
      <c r="B95" t="str">
        <f>"024690P"</f>
        <v>024690P</v>
      </c>
      <c r="C95" t="str">
        <f>"PINK MB"</f>
        <v>PINK MB</v>
      </c>
      <c r="D95" t="str">
        <f>"0"</f>
        <v>0</v>
      </c>
      <c r="E95" t="str">
        <f>"11U1804"</f>
        <v>11U1804</v>
      </c>
      <c r="F95">
        <v>100</v>
      </c>
    </row>
    <row r="96" spans="1:6">
      <c r="A96" s="1">
        <v>41124</v>
      </c>
      <c r="B96" t="str">
        <f>"024690P"</f>
        <v>024690P</v>
      </c>
      <c r="C96" t="str">
        <f>"PINK MB"</f>
        <v>PINK MB</v>
      </c>
      <c r="D96" t="str">
        <f>"0"</f>
        <v>0</v>
      </c>
      <c r="E96" t="str">
        <f>"12U0594"</f>
        <v>12U0594</v>
      </c>
      <c r="F96">
        <v>150</v>
      </c>
    </row>
    <row r="97" spans="1:6">
      <c r="A97" s="1">
        <v>41124</v>
      </c>
      <c r="B97" t="str">
        <f>"024691U"</f>
        <v>024691U</v>
      </c>
      <c r="C97" t="str">
        <f>"PINK TRANSPEARENT MB"</f>
        <v>PINK TRANSPEARENT MB</v>
      </c>
      <c r="D97" t="str">
        <f>"0"</f>
        <v>0</v>
      </c>
      <c r="E97" t="str">
        <f>"11U1501"</f>
        <v>11U1501</v>
      </c>
      <c r="F97">
        <v>200</v>
      </c>
    </row>
    <row r="98" spans="1:6">
      <c r="A98" s="1">
        <v>41124</v>
      </c>
      <c r="B98" t="str">
        <f>"024704U"</f>
        <v>024704U</v>
      </c>
      <c r="C98" t="str">
        <f>"VIOLET TRANSPEARENT MB"</f>
        <v>VIOLET TRANSPEARENT MB</v>
      </c>
      <c r="D98" t="str">
        <f>"0"</f>
        <v>0</v>
      </c>
      <c r="E98" t="str">
        <f>"12U0251"</f>
        <v>12U0251</v>
      </c>
      <c r="F98">
        <v>25</v>
      </c>
    </row>
    <row r="99" spans="1:6">
      <c r="A99" s="1">
        <v>41124</v>
      </c>
      <c r="B99" t="str">
        <f>"024704U"</f>
        <v>024704U</v>
      </c>
      <c r="C99" t="str">
        <f>"VIOLET TRANSPEARENT MB"</f>
        <v>VIOLET TRANSPEARENT MB</v>
      </c>
      <c r="D99" t="str">
        <f>"0"</f>
        <v>0</v>
      </c>
      <c r="E99" t="str">
        <f>"12U0595"</f>
        <v>12U0595</v>
      </c>
      <c r="F99">
        <v>225</v>
      </c>
    </row>
    <row r="100" spans="1:6">
      <c r="A100" s="1">
        <v>41124</v>
      </c>
      <c r="B100" t="str">
        <f>"025230"</f>
        <v>025230</v>
      </c>
      <c r="C100" t="str">
        <f>"GREEN TIADENTA MB"</f>
        <v>GREEN TIADENTA MB</v>
      </c>
      <c r="D100" t="str">
        <f>"0"</f>
        <v>0</v>
      </c>
      <c r="E100" t="str">
        <f>"12U0158"</f>
        <v>12U0158</v>
      </c>
      <c r="F100">
        <v>25</v>
      </c>
    </row>
    <row r="101" spans="1:6">
      <c r="A101" s="1">
        <v>41124</v>
      </c>
      <c r="B101" t="str">
        <f>"025359"</f>
        <v>025359</v>
      </c>
      <c r="C101" t="str">
        <f>"GREEN MB"</f>
        <v>GREEN MB</v>
      </c>
      <c r="D101" t="str">
        <f>"0"</f>
        <v>0</v>
      </c>
      <c r="E101" t="str">
        <f>"12U0614"</f>
        <v>12U0614</v>
      </c>
      <c r="F101">
        <v>75</v>
      </c>
    </row>
    <row r="102" spans="1:6">
      <c r="A102" s="1">
        <v>41124</v>
      </c>
      <c r="B102" t="str">
        <f>"025401"</f>
        <v>025401</v>
      </c>
      <c r="C102" t="str">
        <f>"GREEN MB"</f>
        <v>GREEN MB</v>
      </c>
      <c r="D102" t="str">
        <f>"0"</f>
        <v>0</v>
      </c>
      <c r="E102" t="str">
        <f>"11U2599"</f>
        <v>11U2599</v>
      </c>
      <c r="F102">
        <v>6.4</v>
      </c>
    </row>
    <row r="103" spans="1:6">
      <c r="A103" s="1">
        <v>41124</v>
      </c>
      <c r="B103" t="str">
        <f>"025401"</f>
        <v>025401</v>
      </c>
      <c r="C103" t="str">
        <f>"GREEN MB"</f>
        <v>GREEN MB</v>
      </c>
      <c r="D103" t="str">
        <f>"0"</f>
        <v>0</v>
      </c>
      <c r="E103" t="str">
        <f>"11U2630"</f>
        <v>11U2630</v>
      </c>
      <c r="F103">
        <v>50</v>
      </c>
    </row>
    <row r="104" spans="1:6">
      <c r="A104" s="1">
        <v>41124</v>
      </c>
      <c r="B104" t="str">
        <f>"025401"</f>
        <v>025401</v>
      </c>
      <c r="C104" t="str">
        <f>"GREEN MB"</f>
        <v>GREEN MB</v>
      </c>
      <c r="D104" t="str">
        <f>"0"</f>
        <v>0</v>
      </c>
      <c r="E104" t="str">
        <f>"11U2826"</f>
        <v>11U2826</v>
      </c>
      <c r="F104">
        <v>150</v>
      </c>
    </row>
    <row r="105" spans="1:6">
      <c r="A105" s="1">
        <v>41124</v>
      </c>
      <c r="B105" t="str">
        <f>"025585"</f>
        <v>025585</v>
      </c>
      <c r="C105" t="str">
        <f>"GREEN MB"</f>
        <v>GREEN MB</v>
      </c>
      <c r="D105" t="str">
        <f>"0"</f>
        <v>0</v>
      </c>
      <c r="E105" t="str">
        <f>"12U1993"</f>
        <v>12U1993</v>
      </c>
      <c r="F105">
        <v>44.3</v>
      </c>
    </row>
    <row r="106" spans="1:6">
      <c r="A106" s="1">
        <v>41124</v>
      </c>
      <c r="B106" t="str">
        <f>"026026"</f>
        <v>026026</v>
      </c>
      <c r="C106" t="str">
        <f>"BLUE MB"</f>
        <v>BLUE MB</v>
      </c>
      <c r="D106" t="str">
        <f>"0"</f>
        <v>0</v>
      </c>
      <c r="E106" t="str">
        <f>"12U1423"</f>
        <v>12U1423</v>
      </c>
      <c r="F106">
        <v>50</v>
      </c>
    </row>
    <row r="107" spans="1:6">
      <c r="A107" s="1">
        <v>41124</v>
      </c>
      <c r="B107" t="str">
        <f>"026032"</f>
        <v>026032</v>
      </c>
      <c r="C107" t="str">
        <f>"BLUE MB"</f>
        <v>BLUE MB</v>
      </c>
      <c r="D107" t="str">
        <f>"0"</f>
        <v>0</v>
      </c>
      <c r="E107" t="str">
        <f>"11U2803"</f>
        <v>11U2803</v>
      </c>
      <c r="F107">
        <v>16.899999999990001</v>
      </c>
    </row>
    <row r="108" spans="1:6">
      <c r="A108" s="1">
        <v>41124</v>
      </c>
      <c r="B108" t="str">
        <f>"026032"</f>
        <v>026032</v>
      </c>
      <c r="C108" t="str">
        <f>"BLUE MB"</f>
        <v>BLUE MB</v>
      </c>
      <c r="D108" t="str">
        <f>"0"</f>
        <v>0</v>
      </c>
      <c r="E108" t="str">
        <f>"12U0566"</f>
        <v>12U0566</v>
      </c>
      <c r="F108">
        <v>50</v>
      </c>
    </row>
    <row r="109" spans="1:6">
      <c r="A109" s="1">
        <v>41124</v>
      </c>
      <c r="B109" t="str">
        <f>"026032"</f>
        <v>026032</v>
      </c>
      <c r="C109" t="str">
        <f>"BLUE MB"</f>
        <v>BLUE MB</v>
      </c>
      <c r="D109" t="str">
        <f>"0"</f>
        <v>0</v>
      </c>
      <c r="E109" t="str">
        <f>"12U1887"</f>
        <v>12U1887</v>
      </c>
      <c r="F109">
        <v>300</v>
      </c>
    </row>
    <row r="110" spans="1:6">
      <c r="A110" s="1">
        <v>41124</v>
      </c>
      <c r="B110" t="str">
        <f>"026266"</f>
        <v>026266</v>
      </c>
      <c r="C110" t="str">
        <f>"LIGHT BLUE MB"</f>
        <v>LIGHT BLUE MB</v>
      </c>
      <c r="D110" t="str">
        <f>"0"</f>
        <v>0</v>
      </c>
      <c r="E110" t="str">
        <f>"12U0380"</f>
        <v>12U0380</v>
      </c>
      <c r="F110">
        <v>14</v>
      </c>
    </row>
    <row r="111" spans="1:6">
      <c r="A111" s="1">
        <v>41124</v>
      </c>
      <c r="B111" t="str">
        <f>"026266"</f>
        <v>026266</v>
      </c>
      <c r="C111" t="str">
        <f>"LIGHT BLUE MB"</f>
        <v>LIGHT BLUE MB</v>
      </c>
      <c r="D111" t="str">
        <f>"0"</f>
        <v>0</v>
      </c>
      <c r="E111" t="str">
        <f>"12U1173"</f>
        <v>12U1173</v>
      </c>
      <c r="F111">
        <v>25</v>
      </c>
    </row>
    <row r="112" spans="1:6">
      <c r="A112" s="1">
        <v>41124</v>
      </c>
      <c r="B112" t="str">
        <f>"026266"</f>
        <v>026266</v>
      </c>
      <c r="C112" t="str">
        <f>"LIGHT BLUE MB"</f>
        <v>LIGHT BLUE MB</v>
      </c>
      <c r="D112" t="str">
        <f>"0"</f>
        <v>0</v>
      </c>
      <c r="E112" t="str">
        <f>"12U1500"</f>
        <v>12U1500</v>
      </c>
      <c r="F112">
        <v>575</v>
      </c>
    </row>
    <row r="113" spans="1:6">
      <c r="A113" s="1">
        <v>41124</v>
      </c>
      <c r="B113" t="str">
        <f>"026296"</f>
        <v>026296</v>
      </c>
      <c r="C113" t="str">
        <f>"BLUE MB"</f>
        <v>BLUE MB</v>
      </c>
      <c r="D113" t="str">
        <f>"0"</f>
        <v>0</v>
      </c>
      <c r="E113" t="str">
        <f>"12U0806"</f>
        <v>12U0806</v>
      </c>
      <c r="F113">
        <v>24.9</v>
      </c>
    </row>
    <row r="114" spans="1:6">
      <c r="A114" s="1">
        <v>41124</v>
      </c>
      <c r="B114" t="str">
        <f>"026296"</f>
        <v>026296</v>
      </c>
      <c r="C114" t="str">
        <f>"BLUE MB"</f>
        <v>BLUE MB</v>
      </c>
      <c r="D114" t="str">
        <f>"0"</f>
        <v>0</v>
      </c>
      <c r="E114" t="str">
        <f>"12U1247"</f>
        <v>12U1247</v>
      </c>
      <c r="F114">
        <v>75</v>
      </c>
    </row>
    <row r="115" spans="1:6">
      <c r="A115" s="1">
        <v>41124</v>
      </c>
      <c r="B115" t="str">
        <f>"027019"</f>
        <v>027019</v>
      </c>
      <c r="C115" t="str">
        <f>"BROWN MB"</f>
        <v>BROWN MB</v>
      </c>
      <c r="D115" t="str">
        <f>"0"</f>
        <v>0</v>
      </c>
      <c r="E115" t="str">
        <f>"12U1584"</f>
        <v>12U1584</v>
      </c>
      <c r="F115">
        <v>22</v>
      </c>
    </row>
    <row r="116" spans="1:6">
      <c r="A116" s="1">
        <v>41124</v>
      </c>
      <c r="B116" t="str">
        <f>"027128"</f>
        <v>027128</v>
      </c>
      <c r="C116" t="str">
        <f>"BROWN MB"</f>
        <v>BROWN MB</v>
      </c>
      <c r="D116" t="str">
        <f>"0"</f>
        <v>0</v>
      </c>
      <c r="E116" t="str">
        <f>"11U0353"</f>
        <v>11U0353</v>
      </c>
      <c r="F116">
        <v>100</v>
      </c>
    </row>
    <row r="117" spans="1:6">
      <c r="A117" s="1">
        <v>41124</v>
      </c>
      <c r="B117" t="str">
        <f>"028100U"</f>
        <v>028100U</v>
      </c>
      <c r="C117" t="str">
        <f>"PEARL WHITE MB"</f>
        <v>PEARL WHITE MB</v>
      </c>
      <c r="D117" t="str">
        <f>"0"</f>
        <v>0</v>
      </c>
      <c r="E117" t="str">
        <f>"11U3044"</f>
        <v>11U3044</v>
      </c>
      <c r="F117">
        <v>50</v>
      </c>
    </row>
    <row r="118" spans="1:6">
      <c r="A118" s="1">
        <v>41124</v>
      </c>
      <c r="B118" t="str">
        <f>"028307U"</f>
        <v>028307U</v>
      </c>
      <c r="C118" t="str">
        <f>"YELLOW MB"</f>
        <v>YELLOW MB</v>
      </c>
      <c r="D118" t="str">
        <f>"0"</f>
        <v>0</v>
      </c>
      <c r="E118" t="str">
        <f>"12U1994"</f>
        <v>12U1994</v>
      </c>
      <c r="F118">
        <v>250</v>
      </c>
    </row>
    <row r="119" spans="1:6">
      <c r="A119" s="1">
        <v>41124</v>
      </c>
      <c r="B119" t="str">
        <f>"029029"</f>
        <v>029029</v>
      </c>
      <c r="C119" t="str">
        <f>"BLUE METAL MB"</f>
        <v>BLUE METAL MB</v>
      </c>
      <c r="D119" t="str">
        <f>"0"</f>
        <v>0</v>
      </c>
      <c r="E119" t="str">
        <f>"11U2728"</f>
        <v>11U2728</v>
      </c>
      <c r="F119">
        <v>100</v>
      </c>
    </row>
    <row r="120" spans="1:6">
      <c r="A120" s="1">
        <v>41124</v>
      </c>
      <c r="B120" t="str">
        <f>"10938"</f>
        <v>10938</v>
      </c>
      <c r="C120" t="str">
        <f>"IMPACT MODIFIER"</f>
        <v>IMPACT MODIFIER</v>
      </c>
      <c r="D120" t="str">
        <f>"0"</f>
        <v>0</v>
      </c>
      <c r="E120" t="str">
        <f>"17053625"</f>
        <v>17053625</v>
      </c>
      <c r="F120">
        <v>328</v>
      </c>
    </row>
    <row r="121" spans="1:6">
      <c r="A121" s="1">
        <v>41124</v>
      </c>
      <c r="B121" t="str">
        <f>"10938A."</f>
        <v>10938A.</v>
      </c>
      <c r="C121" t="str">
        <f>"IMPACT MODIFIER"</f>
        <v>IMPACT MODIFIER</v>
      </c>
      <c r="D121" t="str">
        <f>"0"</f>
        <v>0</v>
      </c>
      <c r="E121" t="str">
        <f>"1043015CF"</f>
        <v>1043015CF</v>
      </c>
      <c r="F121">
        <v>25</v>
      </c>
    </row>
    <row r="122" spans="1:6">
      <c r="A122" s="1">
        <v>41124</v>
      </c>
      <c r="B122" t="str">
        <f>"99185"</f>
        <v>99185</v>
      </c>
      <c r="C122" t="str">
        <f>"BLACK MB"</f>
        <v>BLACK MB</v>
      </c>
      <c r="D122" t="str">
        <f>"0"</f>
        <v>0</v>
      </c>
      <c r="E122" t="str">
        <f>"11U2891"</f>
        <v>11U2891</v>
      </c>
      <c r="F122">
        <v>23</v>
      </c>
    </row>
    <row r="123" spans="1:6">
      <c r="A123" s="1">
        <v>41124</v>
      </c>
      <c r="B123" t="str">
        <f>"AB001PE"</f>
        <v>AB001PE</v>
      </c>
      <c r="C123" t="str">
        <f>"ANTIBLOCK MB"</f>
        <v>ANTIBLOCK MB</v>
      </c>
      <c r="D123" t="str">
        <f>"0"</f>
        <v>0</v>
      </c>
      <c r="E123" t="str">
        <f>"12U1966"</f>
        <v>12U1966</v>
      </c>
      <c r="F123">
        <v>550</v>
      </c>
    </row>
    <row r="124" spans="1:6">
      <c r="A124" s="1">
        <v>41124</v>
      </c>
      <c r="B124" t="str">
        <f>"AB0631LL"</f>
        <v>AB0631LL</v>
      </c>
      <c r="C124" t="str">
        <f>"ANTIBLOCK MB"</f>
        <v>ANTIBLOCK MB</v>
      </c>
      <c r="D124" t="str">
        <f>"0"</f>
        <v>0</v>
      </c>
      <c r="E124" t="str">
        <f>"12C80302"</f>
        <v>12C80302</v>
      </c>
      <c r="F124">
        <v>156</v>
      </c>
    </row>
    <row r="125" spans="1:6">
      <c r="A125" s="1">
        <v>41124</v>
      </c>
      <c r="B125" t="str">
        <f>"AE00104B"</f>
        <v>AE00104B</v>
      </c>
      <c r="C125" t="str">
        <f>"BAZOKA SCENT"</f>
        <v>BAZOKA SCENT</v>
      </c>
      <c r="D125" t="str">
        <f>"0"</f>
        <v>0</v>
      </c>
      <c r="E125" t="str">
        <f>"08M5953/001"</f>
        <v>08M5953/001</v>
      </c>
      <c r="F125">
        <v>40</v>
      </c>
    </row>
    <row r="126" spans="1:6">
      <c r="A126" s="1">
        <v>41124</v>
      </c>
      <c r="B126" t="str">
        <f>"AE00104D"</f>
        <v>AE00104D</v>
      </c>
      <c r="C126" t="str">
        <f>"CINAMON SCENT MB"</f>
        <v>CINAMON SCENT MB</v>
      </c>
      <c r="D126" t="str">
        <f>"0"</f>
        <v>0</v>
      </c>
      <c r="E126" t="str">
        <f>"10M51963"</f>
        <v>10M51963</v>
      </c>
      <c r="F126">
        <v>20</v>
      </c>
    </row>
    <row r="127" spans="1:6">
      <c r="A127" s="1">
        <v>41124</v>
      </c>
      <c r="B127" t="str">
        <f>"AE00145"</f>
        <v>AE00145</v>
      </c>
      <c r="C127" t="str">
        <f>"APPLE FRAGRANCE"</f>
        <v>APPLE FRAGRANCE</v>
      </c>
      <c r="D127" t="str">
        <f>"0"</f>
        <v>0</v>
      </c>
      <c r="E127" t="str">
        <f>"08M57260"</f>
        <v>08M57260</v>
      </c>
      <c r="F127">
        <v>40</v>
      </c>
    </row>
    <row r="128" spans="1:6">
      <c r="A128" s="1">
        <v>41124</v>
      </c>
      <c r="B128" t="str">
        <f>"AE00330"</f>
        <v>AE00330</v>
      </c>
      <c r="C128" t="str">
        <f>"CLEANING COMPOUND"</f>
        <v>CLEANING COMPOUND</v>
      </c>
      <c r="D128" t="str">
        <f>"0"</f>
        <v>0</v>
      </c>
      <c r="E128" t="str">
        <f>"11M63150/001"</f>
        <v>11M63150/001</v>
      </c>
      <c r="F128">
        <v>100</v>
      </c>
    </row>
    <row r="129" spans="1:6">
      <c r="A129" s="1">
        <v>41124</v>
      </c>
      <c r="B129" t="str">
        <f>"AE00330"</f>
        <v>AE00330</v>
      </c>
      <c r="C129" t="str">
        <f>"CLEANING COMPOUND"</f>
        <v>CLEANING COMPOUND</v>
      </c>
      <c r="D129" t="str">
        <f>"0"</f>
        <v>0</v>
      </c>
      <c r="E129" t="str">
        <f>"12M81731/001"</f>
        <v>12M81731/001</v>
      </c>
      <c r="F129">
        <v>99.4</v>
      </c>
    </row>
    <row r="130" spans="1:6">
      <c r="A130" s="1">
        <v>41124</v>
      </c>
      <c r="B130" t="str">
        <f>"AO002PE"</f>
        <v>AO002PE</v>
      </c>
      <c r="C130" t="str">
        <f>"ANTIOXIDANT MB"</f>
        <v>ANTIOXIDANT MB</v>
      </c>
      <c r="D130" t="str">
        <f>"0"</f>
        <v>0</v>
      </c>
      <c r="E130" t="str">
        <f>"10U3017/C"</f>
        <v>10U3017/C</v>
      </c>
      <c r="F130">
        <v>20</v>
      </c>
    </row>
    <row r="131" spans="1:6">
      <c r="A131" s="1">
        <v>41124</v>
      </c>
      <c r="B131" t="str">
        <f>"AO002PE"</f>
        <v>AO002PE</v>
      </c>
      <c r="C131" t="str">
        <f>"ANTIOXIDANT MB"</f>
        <v>ANTIOXIDANT MB</v>
      </c>
      <c r="D131" t="str">
        <f>"0"</f>
        <v>0</v>
      </c>
      <c r="E131" t="str">
        <f>"12U0416"</f>
        <v>12U0416</v>
      </c>
      <c r="F131">
        <v>5</v>
      </c>
    </row>
    <row r="132" spans="1:6">
      <c r="A132" s="1">
        <v>41124</v>
      </c>
      <c r="B132" t="str">
        <f>"AO002PE"</f>
        <v>AO002PE</v>
      </c>
      <c r="C132" t="str">
        <f>"ANTIOXIDANT MB"</f>
        <v>ANTIOXIDANT MB</v>
      </c>
      <c r="D132" t="str">
        <f>"0"</f>
        <v>0</v>
      </c>
      <c r="E132" t="str">
        <f>"12U0811/C"</f>
        <v>12U0811/C</v>
      </c>
      <c r="F132">
        <v>149.19999999999999</v>
      </c>
    </row>
    <row r="133" spans="1:6">
      <c r="A133" s="1">
        <v>41124</v>
      </c>
      <c r="B133" t="str">
        <f>"AO002PE"</f>
        <v>AO002PE</v>
      </c>
      <c r="C133" t="str">
        <f>"ANTIOXIDANT MB"</f>
        <v>ANTIOXIDANT MB</v>
      </c>
      <c r="D133" t="str">
        <f>"0"</f>
        <v>0</v>
      </c>
      <c r="E133" t="str">
        <f>"12U1424"</f>
        <v>12U1424</v>
      </c>
      <c r="F133">
        <v>150</v>
      </c>
    </row>
    <row r="134" spans="1:6">
      <c r="A134" s="1">
        <v>41124</v>
      </c>
      <c r="B134" t="str">
        <f>"AO4107PE"</f>
        <v>AO4107PE</v>
      </c>
      <c r="C134" t="str">
        <f>"ANTIOXIDANT"</f>
        <v>ANTIOXIDANT</v>
      </c>
      <c r="D134" t="str">
        <f>"0"</f>
        <v>0</v>
      </c>
      <c r="E134" t="str">
        <f>"11C54344/002"</f>
        <v>11C54344/002</v>
      </c>
      <c r="F134">
        <v>530</v>
      </c>
    </row>
    <row r="135" spans="1:6">
      <c r="A135" s="1">
        <v>41124</v>
      </c>
      <c r="B135" t="str">
        <f>"AP00157"</f>
        <v>AP00157</v>
      </c>
      <c r="C135" t="str">
        <f>"FLOW ENHANCER FOR PP"</f>
        <v>FLOW ENHANCER FOR PP</v>
      </c>
      <c r="D135" t="str">
        <f>"0"</f>
        <v>0</v>
      </c>
      <c r="E135" t="str">
        <f>"11M65211"</f>
        <v>11M65211</v>
      </c>
      <c r="F135">
        <v>67</v>
      </c>
    </row>
    <row r="136" spans="1:6">
      <c r="A136" s="1">
        <v>41124</v>
      </c>
      <c r="B136" t="str">
        <f>"AP2085PE"</f>
        <v>AP2085PE</v>
      </c>
      <c r="C136" t="str">
        <f>"PROCESSING"</f>
        <v>PROCESSING</v>
      </c>
      <c r="D136" t="str">
        <f>"0"</f>
        <v>0</v>
      </c>
      <c r="E136" t="str">
        <f>"12C00119/008"</f>
        <v>12C00119/008</v>
      </c>
      <c r="F136">
        <v>300</v>
      </c>
    </row>
    <row r="137" spans="1:6">
      <c r="A137" s="1">
        <v>41124</v>
      </c>
      <c r="B137" t="str">
        <f>"AP2085PE"</f>
        <v>AP2085PE</v>
      </c>
      <c r="C137" t="str">
        <f>"PROCESSING"</f>
        <v>PROCESSING</v>
      </c>
      <c r="D137" t="str">
        <f>"0"</f>
        <v>0</v>
      </c>
      <c r="E137" t="str">
        <f>"12C00119/009"</f>
        <v>12C00119/009</v>
      </c>
      <c r="F137">
        <v>40</v>
      </c>
    </row>
    <row r="138" spans="1:6">
      <c r="A138" s="1">
        <v>41124</v>
      </c>
      <c r="B138" t="str">
        <f>"AP2085PE"</f>
        <v>AP2085PE</v>
      </c>
      <c r="C138" t="str">
        <f>"PROCESSING"</f>
        <v>PROCESSING</v>
      </c>
      <c r="D138" t="str">
        <f>"0"</f>
        <v>0</v>
      </c>
      <c r="E138" t="str">
        <f>"12C00396"</f>
        <v>12C00396</v>
      </c>
      <c r="F138">
        <v>289</v>
      </c>
    </row>
    <row r="139" spans="1:6">
      <c r="A139" s="1">
        <v>41124</v>
      </c>
      <c r="B139" t="str">
        <f>"AP2085PE"</f>
        <v>AP2085PE</v>
      </c>
      <c r="C139" t="str">
        <f>"PROCESSING"</f>
        <v>PROCESSING</v>
      </c>
      <c r="D139" t="str">
        <f>"0"</f>
        <v>0</v>
      </c>
      <c r="E139" t="str">
        <f>"12C00855"</f>
        <v>12C00855</v>
      </c>
      <c r="F139">
        <v>100</v>
      </c>
    </row>
    <row r="140" spans="1:6">
      <c r="A140" s="1">
        <v>41124</v>
      </c>
      <c r="B140" t="str">
        <f>"AP2085PE"</f>
        <v>AP2085PE</v>
      </c>
      <c r="C140" t="str">
        <f>"PROCESSING"</f>
        <v>PROCESSING</v>
      </c>
      <c r="D140" t="str">
        <f>"0"</f>
        <v>0</v>
      </c>
      <c r="E140" t="str">
        <f>"12С00450"</f>
        <v>12С00450</v>
      </c>
      <c r="F140">
        <v>800</v>
      </c>
    </row>
    <row r="141" spans="1:6">
      <c r="A141" s="1">
        <v>41124</v>
      </c>
      <c r="B141" t="str">
        <f>"AP5618PE"</f>
        <v>AP5618PE</v>
      </c>
      <c r="C141" t="str">
        <f>"PROCESSING AID"</f>
        <v>PROCESSING AID</v>
      </c>
      <c r="D141" t="str">
        <f>"0"</f>
        <v>0</v>
      </c>
      <c r="E141" t="str">
        <f>"11C31681"</f>
        <v>11C31681</v>
      </c>
      <c r="F141">
        <v>356</v>
      </c>
    </row>
    <row r="142" spans="1:6">
      <c r="A142" s="1">
        <v>41124</v>
      </c>
      <c r="B142" t="str">
        <f>"AP5618PE"</f>
        <v>AP5618PE</v>
      </c>
      <c r="C142" t="str">
        <f>"PROCESSING AID"</f>
        <v>PROCESSING AID</v>
      </c>
      <c r="D142" t="str">
        <f>"0"</f>
        <v>0</v>
      </c>
      <c r="E142" t="str">
        <f>"12C02290"</f>
        <v>12C02290</v>
      </c>
      <c r="F142">
        <v>200</v>
      </c>
    </row>
    <row r="143" spans="1:6">
      <c r="A143" s="1">
        <v>41124</v>
      </c>
      <c r="B143" t="str">
        <f>"BZ04305"</f>
        <v>BZ04305</v>
      </c>
      <c r="C143" t="str">
        <f>"PEARL BLUE MB"</f>
        <v>PEARL BLUE MB</v>
      </c>
      <c r="D143" t="str">
        <f>"0"</f>
        <v>0</v>
      </c>
      <c r="E143" t="str">
        <f>"12U1178"</f>
        <v>12U1178</v>
      </c>
      <c r="F143">
        <v>17</v>
      </c>
    </row>
    <row r="144" spans="1:6">
      <c r="A144" s="1">
        <v>41124</v>
      </c>
      <c r="B144" t="str">
        <f>"BZ04306"</f>
        <v>BZ04306</v>
      </c>
      <c r="C144" t="str">
        <f>"PEARL GREEN MB"</f>
        <v>PEARL GREEN MB</v>
      </c>
      <c r="D144" t="str">
        <f>"0"</f>
        <v>0</v>
      </c>
      <c r="E144" t="str">
        <f>"11U2357"</f>
        <v>11U2357</v>
      </c>
      <c r="F144">
        <v>25</v>
      </c>
    </row>
    <row r="145" spans="1:6">
      <c r="A145" s="1">
        <v>41124</v>
      </c>
      <c r="B145" t="str">
        <f>"CL1524PE"</f>
        <v>CL1524PE</v>
      </c>
      <c r="C145" t="str">
        <f>"PURGE COMPAUND"</f>
        <v>PURGE COMPAUND</v>
      </c>
      <c r="D145" t="str">
        <f>"0"</f>
        <v>0</v>
      </c>
      <c r="E145" t="str">
        <f>"11C52052"</f>
        <v>11C52052</v>
      </c>
      <c r="F145">
        <v>181</v>
      </c>
    </row>
    <row r="146" spans="1:6">
      <c r="A146" s="1">
        <v>41124</v>
      </c>
      <c r="B146" t="str">
        <f>"CP001PE"</f>
        <v>CP001PE</v>
      </c>
      <c r="C146" t="str">
        <f>"DEHYDRATOR MB"</f>
        <v>DEHYDRATOR MB</v>
      </c>
      <c r="D146" t="str">
        <f>"0"</f>
        <v>0</v>
      </c>
      <c r="E146" t="str">
        <f>"11U1906"</f>
        <v>11U1906</v>
      </c>
      <c r="F146">
        <v>3.3</v>
      </c>
    </row>
    <row r="147" spans="1:6">
      <c r="A147" s="1">
        <v>41124</v>
      </c>
      <c r="B147" t="str">
        <f>"CP001PE"</f>
        <v>CP001PE</v>
      </c>
      <c r="C147" t="str">
        <f>"DEHYDRATOR MB"</f>
        <v>DEHYDRATOR MB</v>
      </c>
      <c r="D147" t="str">
        <f>"0"</f>
        <v>0</v>
      </c>
      <c r="E147" t="str">
        <f>"12U1306"</f>
        <v>12U1306</v>
      </c>
      <c r="F147">
        <v>20</v>
      </c>
    </row>
    <row r="148" spans="1:6">
      <c r="A148" s="1">
        <v>41124</v>
      </c>
      <c r="B148" t="str">
        <f>"CP001PE"</f>
        <v>CP001PE</v>
      </c>
      <c r="C148" t="str">
        <f>"DEHYDRATOR MB"</f>
        <v>DEHYDRATOR MB</v>
      </c>
      <c r="D148" t="str">
        <f>"0"</f>
        <v>0</v>
      </c>
      <c r="E148" t="str">
        <f>"12U2119"</f>
        <v>12U2119</v>
      </c>
      <c r="F148" s="2">
        <v>1050</v>
      </c>
    </row>
    <row r="149" spans="1:6">
      <c r="A149" s="1">
        <v>41124</v>
      </c>
      <c r="B149" t="str">
        <f>"EF9401U"</f>
        <v>EF9401U</v>
      </c>
      <c r="C149" t="str">
        <f>"BLACK MB"</f>
        <v>BLACK MB</v>
      </c>
      <c r="D149" t="str">
        <f>"0"</f>
        <v>0</v>
      </c>
      <c r="E149" t="str">
        <f>"11U2287"</f>
        <v>11U2287</v>
      </c>
      <c r="F149">
        <v>275</v>
      </c>
    </row>
    <row r="150" spans="1:6">
      <c r="A150" s="1">
        <v>41124</v>
      </c>
      <c r="B150" t="str">
        <f>"EF9401U"</f>
        <v>EF9401U</v>
      </c>
      <c r="C150" t="str">
        <f>"BLACK MB"</f>
        <v>BLACK MB</v>
      </c>
      <c r="D150" t="str">
        <f>"0"</f>
        <v>0</v>
      </c>
      <c r="E150" t="str">
        <f>"11U2525"</f>
        <v>11U2525</v>
      </c>
      <c r="F150">
        <v>600</v>
      </c>
    </row>
    <row r="151" spans="1:6">
      <c r="A151" s="1">
        <v>41124</v>
      </c>
      <c r="B151" t="str">
        <f>"EF9401U"</f>
        <v>EF9401U</v>
      </c>
      <c r="C151" t="str">
        <f>"BLACK MB"</f>
        <v>BLACK MB</v>
      </c>
      <c r="D151" t="str">
        <f>"0"</f>
        <v>0</v>
      </c>
      <c r="E151" t="str">
        <f>"11U2909"</f>
        <v>11U2909</v>
      </c>
      <c r="F151">
        <v>24.8</v>
      </c>
    </row>
    <row r="152" spans="1:6">
      <c r="A152" s="1">
        <v>41124</v>
      </c>
      <c r="B152" t="str">
        <f>"EF9401U"</f>
        <v>EF9401U</v>
      </c>
      <c r="C152" t="str">
        <f>"BLACK MB"</f>
        <v>BLACK MB</v>
      </c>
      <c r="D152" t="str">
        <f>"0"</f>
        <v>0</v>
      </c>
      <c r="E152" t="str">
        <f>"12U0573"</f>
        <v>12U0573</v>
      </c>
      <c r="F152">
        <v>250</v>
      </c>
    </row>
    <row r="153" spans="1:6">
      <c r="A153" s="1">
        <v>41124</v>
      </c>
      <c r="B153" t="str">
        <f>"EF9500U"</f>
        <v>EF9500U</v>
      </c>
      <c r="C153" t="str">
        <f>"BLACK MB"</f>
        <v>BLACK MB</v>
      </c>
      <c r="D153" t="str">
        <f>"0"</f>
        <v>0</v>
      </c>
      <c r="E153" t="str">
        <f>"11U2664"</f>
        <v>11U2664</v>
      </c>
      <c r="F153">
        <v>16.5</v>
      </c>
    </row>
    <row r="154" spans="1:6">
      <c r="A154" s="1">
        <v>41124</v>
      </c>
      <c r="B154" t="str">
        <f>"EF9500U"</f>
        <v>EF9500U</v>
      </c>
      <c r="C154" t="str">
        <f>"BLACK MB"</f>
        <v>BLACK MB</v>
      </c>
      <c r="D154" t="str">
        <f>"0"</f>
        <v>0</v>
      </c>
      <c r="E154" t="str">
        <f>"12U1874"</f>
        <v>12U1874</v>
      </c>
      <c r="F154">
        <v>50</v>
      </c>
    </row>
    <row r="155" spans="1:6">
      <c r="A155" s="1">
        <v>41124</v>
      </c>
      <c r="B155" t="str">
        <f>"EF9500U"</f>
        <v>EF9500U</v>
      </c>
      <c r="C155" t="str">
        <f>"BLACK MB"</f>
        <v>BLACK MB</v>
      </c>
      <c r="D155" t="str">
        <f>"0"</f>
        <v>0</v>
      </c>
      <c r="E155" t="str">
        <f>"12U2236"</f>
        <v>12U2236</v>
      </c>
      <c r="F155" s="2">
        <v>1250</v>
      </c>
    </row>
    <row r="156" spans="1:6">
      <c r="A156" s="1">
        <v>41124</v>
      </c>
      <c r="B156" t="str">
        <f>"EH9201UOS"</f>
        <v>EH9201UOS</v>
      </c>
      <c r="C156" t="str">
        <f>"BLACK MB"</f>
        <v>BLACK MB</v>
      </c>
      <c r="D156" t="str">
        <f>"0"</f>
        <v>0</v>
      </c>
      <c r="E156" t="str">
        <f>"12U0235"</f>
        <v>12U0235</v>
      </c>
      <c r="F156">
        <v>15</v>
      </c>
    </row>
    <row r="157" spans="1:6">
      <c r="A157" s="1">
        <v>41124</v>
      </c>
      <c r="B157" t="str">
        <f>"EH9201UOS"</f>
        <v>EH9201UOS</v>
      </c>
      <c r="C157" t="str">
        <f>"BLACK MB"</f>
        <v>BLACK MB</v>
      </c>
      <c r="D157" t="str">
        <f>"0"</f>
        <v>0</v>
      </c>
      <c r="E157" t="str">
        <f>"12U1216"</f>
        <v>12U1216</v>
      </c>
      <c r="F157">
        <v>900</v>
      </c>
    </row>
    <row r="158" spans="1:6">
      <c r="A158" s="1">
        <v>41124</v>
      </c>
      <c r="B158" t="str">
        <f>"EH9301U"</f>
        <v>EH9301U</v>
      </c>
      <c r="C158" t="str">
        <f>"BLACK MB"</f>
        <v>BLACK MB</v>
      </c>
      <c r="D158" t="str">
        <f>"0"</f>
        <v>0</v>
      </c>
      <c r="E158" t="str">
        <f>"12U2082"</f>
        <v>12U2082</v>
      </c>
      <c r="F158" s="2">
        <v>1000</v>
      </c>
    </row>
    <row r="159" spans="1:6">
      <c r="A159" s="1">
        <v>41124</v>
      </c>
      <c r="B159" t="str">
        <f>"EH9350UW"</f>
        <v>EH9350UW</v>
      </c>
      <c r="C159" t="str">
        <f>"BLACK MB"</f>
        <v>BLACK MB</v>
      </c>
      <c r="D159" t="str">
        <f>"0"</f>
        <v>0</v>
      </c>
      <c r="E159" t="str">
        <f>"10U1830"</f>
        <v>10U1830</v>
      </c>
      <c r="F159">
        <v>50</v>
      </c>
    </row>
    <row r="160" spans="1:6">
      <c r="A160" s="1">
        <v>41124</v>
      </c>
      <c r="B160" t="str">
        <f>"EI9400U"</f>
        <v>EI9400U</v>
      </c>
      <c r="C160" t="str">
        <f>"BLACK MB"</f>
        <v>BLACK MB</v>
      </c>
      <c r="D160" t="str">
        <f>"0"</f>
        <v>0</v>
      </c>
      <c r="E160" t="str">
        <f>"11U2741"</f>
        <v>11U2741</v>
      </c>
      <c r="F160">
        <v>515</v>
      </c>
    </row>
    <row r="161" spans="1:6">
      <c r="A161" s="1">
        <v>41124</v>
      </c>
      <c r="B161" t="str">
        <f>"EI9400U"</f>
        <v>EI9400U</v>
      </c>
      <c r="C161" t="str">
        <f>"BLACK MB"</f>
        <v>BLACK MB</v>
      </c>
      <c r="D161" t="str">
        <f>"0"</f>
        <v>0</v>
      </c>
      <c r="E161" t="str">
        <f>"12U1726"</f>
        <v>12U1726</v>
      </c>
      <c r="F161" s="2">
        <v>1500</v>
      </c>
    </row>
    <row r="162" spans="1:6">
      <c r="A162" s="1">
        <v>41124</v>
      </c>
      <c r="B162" t="str">
        <f>"EI9400UO"</f>
        <v>EI9400UO</v>
      </c>
      <c r="C162" t="str">
        <f>"BLACK MB"</f>
        <v>BLACK MB</v>
      </c>
      <c r="D162" t="str">
        <f>"0"</f>
        <v>0</v>
      </c>
      <c r="E162" t="str">
        <f>"11U0416"</f>
        <v>11U0416</v>
      </c>
      <c r="F162">
        <v>9</v>
      </c>
    </row>
    <row r="163" spans="1:6">
      <c r="A163" s="1">
        <v>41124</v>
      </c>
      <c r="B163" t="str">
        <f>"EI9400UO"</f>
        <v>EI9400UO</v>
      </c>
      <c r="C163" t="str">
        <f>"BLACK MB"</f>
        <v>BLACK MB</v>
      </c>
      <c r="D163" t="str">
        <f>"0"</f>
        <v>0</v>
      </c>
      <c r="E163" t="str">
        <f>"11U2857"</f>
        <v>11U2857</v>
      </c>
      <c r="F163">
        <v>225</v>
      </c>
    </row>
    <row r="164" spans="1:6">
      <c r="A164" s="1">
        <v>41124</v>
      </c>
      <c r="B164" t="str">
        <f>"FA0701PE"</f>
        <v>FA0701PE</v>
      </c>
      <c r="C164" t="str">
        <f>"BLOWING"</f>
        <v>BLOWING</v>
      </c>
      <c r="D164" t="str">
        <f>"0"</f>
        <v>0</v>
      </c>
      <c r="E164" t="str">
        <f>"08C51207"</f>
        <v>08C51207</v>
      </c>
      <c r="F164">
        <v>13.5</v>
      </c>
    </row>
    <row r="165" spans="1:6">
      <c r="A165" s="1">
        <v>41124</v>
      </c>
      <c r="B165" t="str">
        <f>"FR2191PS"</f>
        <v>FR2191PS</v>
      </c>
      <c r="C165" t="str">
        <f>"FR"</f>
        <v>FR</v>
      </c>
      <c r="D165" t="str">
        <f>"0"</f>
        <v>0</v>
      </c>
      <c r="E165" t="str">
        <f>"12C01001"</f>
        <v>12C01001</v>
      </c>
      <c r="F165">
        <v>150</v>
      </c>
    </row>
    <row r="166" spans="1:6">
      <c r="A166" s="1">
        <v>41124</v>
      </c>
      <c r="B166" t="str">
        <f>"KE004W"</f>
        <v>KE004W</v>
      </c>
      <c r="C166" t="str">
        <f>"COMPAUND OF CaCO3"</f>
        <v>COMPAUND OF CaCO3</v>
      </c>
      <c r="D166" t="str">
        <f>"0"</f>
        <v>0</v>
      </c>
      <c r="E166" t="str">
        <f>"12U0033"</f>
        <v>12U0033</v>
      </c>
      <c r="F166">
        <v>125</v>
      </c>
    </row>
    <row r="167" spans="1:6">
      <c r="A167" s="1">
        <v>41124</v>
      </c>
      <c r="B167" t="str">
        <f>"KE004W"</f>
        <v>KE004W</v>
      </c>
      <c r="C167" t="str">
        <f>"COMPAUND OF CaCO3"</f>
        <v>COMPAUND OF CaCO3</v>
      </c>
      <c r="D167" t="str">
        <f>"0"</f>
        <v>0</v>
      </c>
      <c r="E167" t="str">
        <f>"12U0064"</f>
        <v>12U0064</v>
      </c>
      <c r="F167">
        <v>20</v>
      </c>
    </row>
    <row r="168" spans="1:6">
      <c r="A168" s="1">
        <v>41124</v>
      </c>
      <c r="B168" t="str">
        <f>"KE004W"</f>
        <v>KE004W</v>
      </c>
      <c r="C168" t="str">
        <f>"COMPAUND OF CaCO3"</f>
        <v>COMPAUND OF CaCO3</v>
      </c>
      <c r="D168" t="str">
        <f>"0"</f>
        <v>0</v>
      </c>
      <c r="E168" t="str">
        <f>"12U0200"</f>
        <v>12U0200</v>
      </c>
      <c r="F168" s="2">
        <v>1450</v>
      </c>
    </row>
    <row r="169" spans="1:6">
      <c r="A169" s="1">
        <v>41124</v>
      </c>
      <c r="B169" t="str">
        <f>"KE004W"</f>
        <v>KE004W</v>
      </c>
      <c r="C169" t="str">
        <f>"COMPAUND OF CaCO3"</f>
        <v>COMPAUND OF CaCO3</v>
      </c>
      <c r="D169" t="str">
        <f>"0"</f>
        <v>0</v>
      </c>
      <c r="E169" t="str">
        <f>"12U0226"</f>
        <v>12U0226</v>
      </c>
      <c r="F169" s="2">
        <v>1250</v>
      </c>
    </row>
    <row r="170" spans="1:6">
      <c r="A170" s="1">
        <v>41124</v>
      </c>
      <c r="B170" t="str">
        <f>"ME10246"</f>
        <v>ME10246</v>
      </c>
      <c r="C170" t="str">
        <f>"GREY MB"</f>
        <v>GREY MB</v>
      </c>
      <c r="D170" t="str">
        <f>"0"</f>
        <v>0</v>
      </c>
      <c r="E170" t="str">
        <f>"12U1599"</f>
        <v>12U1599</v>
      </c>
      <c r="F170">
        <v>150</v>
      </c>
    </row>
    <row r="171" spans="1:6">
      <c r="A171" s="1">
        <v>41124</v>
      </c>
      <c r="B171" t="str">
        <f>"ME10416"</f>
        <v>ME10416</v>
      </c>
      <c r="C171" t="str">
        <f>"GREY MB"</f>
        <v>GREY MB</v>
      </c>
      <c r="D171" t="str">
        <f>"0"</f>
        <v>0</v>
      </c>
      <c r="E171" t="str">
        <f>"11U3092"</f>
        <v>11U3092</v>
      </c>
      <c r="F171">
        <v>275</v>
      </c>
    </row>
    <row r="172" spans="1:6">
      <c r="A172" s="1">
        <v>41124</v>
      </c>
      <c r="B172" t="str">
        <f>"ME11174"</f>
        <v>ME11174</v>
      </c>
      <c r="C172" t="str">
        <f>"GREY MB"</f>
        <v>GREY MB</v>
      </c>
      <c r="D172" t="str">
        <f>"0"</f>
        <v>0</v>
      </c>
      <c r="E172" t="str">
        <f>"12U2066"</f>
        <v>12U2066</v>
      </c>
      <c r="F172">
        <v>20</v>
      </c>
    </row>
    <row r="173" spans="1:6">
      <c r="A173" s="1">
        <v>41124</v>
      </c>
      <c r="B173" t="str">
        <f>"ME12679"</f>
        <v>ME12679</v>
      </c>
      <c r="C173" t="str">
        <f>"GREY MB"</f>
        <v>GREY MB</v>
      </c>
      <c r="D173" t="str">
        <f>"0"</f>
        <v>0</v>
      </c>
      <c r="E173" t="str">
        <f>"12U1010"</f>
        <v>12U1010</v>
      </c>
      <c r="F173">
        <v>25</v>
      </c>
    </row>
    <row r="174" spans="1:6">
      <c r="A174" s="1">
        <v>41124</v>
      </c>
      <c r="B174" t="str">
        <f>"ME12679"</f>
        <v>ME12679</v>
      </c>
      <c r="C174" t="str">
        <f>"GREY MB"</f>
        <v>GREY MB</v>
      </c>
      <c r="D174" t="str">
        <f>"0"</f>
        <v>0</v>
      </c>
      <c r="E174" t="str">
        <f>"12U1168"</f>
        <v>12U1168</v>
      </c>
      <c r="F174">
        <v>75</v>
      </c>
    </row>
    <row r="175" spans="1:6">
      <c r="A175" s="1">
        <v>41124</v>
      </c>
      <c r="B175" t="str">
        <f>"ME12679"</f>
        <v>ME12679</v>
      </c>
      <c r="C175" t="str">
        <f>"GREY MB"</f>
        <v>GREY MB</v>
      </c>
      <c r="D175" t="str">
        <f>"0"</f>
        <v>0</v>
      </c>
      <c r="E175" t="str">
        <f>"12U2150"</f>
        <v>12U2150</v>
      </c>
      <c r="F175">
        <v>250</v>
      </c>
    </row>
    <row r="176" spans="1:6">
      <c r="A176" s="1">
        <v>41124</v>
      </c>
      <c r="B176" t="str">
        <f>"ME13451"</f>
        <v>ME13451</v>
      </c>
      <c r="C176" t="str">
        <f>"GREY MB"</f>
        <v>GREY MB</v>
      </c>
      <c r="D176" t="str">
        <f>"0"</f>
        <v>0</v>
      </c>
      <c r="E176" t="str">
        <f>"12U0311"</f>
        <v>12U0311</v>
      </c>
      <c r="F176">
        <v>50</v>
      </c>
    </row>
    <row r="177" spans="1:6">
      <c r="A177" s="1">
        <v>41124</v>
      </c>
      <c r="B177" t="str">
        <f>"ME13451"</f>
        <v>ME13451</v>
      </c>
      <c r="C177" t="str">
        <f>"GREY MB"</f>
        <v>GREY MB</v>
      </c>
      <c r="D177" t="str">
        <f>"0"</f>
        <v>0</v>
      </c>
      <c r="E177" t="str">
        <f>"12U1295"</f>
        <v>12U1295</v>
      </c>
      <c r="F177">
        <v>220</v>
      </c>
    </row>
    <row r="178" spans="1:6">
      <c r="A178" s="1">
        <v>41124</v>
      </c>
      <c r="B178" t="str">
        <f>"ME13451"</f>
        <v>ME13451</v>
      </c>
      <c r="C178" t="str">
        <f>"GREY MB"</f>
        <v>GREY MB</v>
      </c>
      <c r="D178" t="str">
        <f>"0"</f>
        <v>0</v>
      </c>
      <c r="E178" t="str">
        <f>"12U1600"</f>
        <v>12U1600</v>
      </c>
      <c r="F178">
        <v>450</v>
      </c>
    </row>
    <row r="179" spans="1:6">
      <c r="A179" s="1">
        <v>41124</v>
      </c>
      <c r="B179" t="str">
        <f>"ME20997D"</f>
        <v>ME20997D</v>
      </c>
      <c r="C179" t="str">
        <f>"YELLOW MB"</f>
        <v>YELLOW MB</v>
      </c>
      <c r="D179" t="str">
        <f>"0"</f>
        <v>0</v>
      </c>
      <c r="E179" t="str">
        <f>"12U1666"</f>
        <v>12U1666</v>
      </c>
      <c r="F179">
        <v>175</v>
      </c>
    </row>
    <row r="180" spans="1:6">
      <c r="A180" s="1">
        <v>41124</v>
      </c>
      <c r="B180" t="str">
        <f>"ME20997D"</f>
        <v>ME20997D</v>
      </c>
      <c r="C180" t="str">
        <f>"YELLOW MB"</f>
        <v>YELLOW MB</v>
      </c>
      <c r="D180" t="str">
        <f>"0"</f>
        <v>0</v>
      </c>
      <c r="E180" t="str">
        <f>"12U1909"</f>
        <v>12U1909</v>
      </c>
      <c r="F180">
        <v>635</v>
      </c>
    </row>
    <row r="181" spans="1:6">
      <c r="A181" s="1">
        <v>41124</v>
      </c>
      <c r="B181" t="str">
        <f>"ME20997D"</f>
        <v>ME20997D</v>
      </c>
      <c r="C181" t="str">
        <f>"YELLOW MB"</f>
        <v>YELLOW MB</v>
      </c>
      <c r="D181" t="str">
        <f>"0"</f>
        <v>0</v>
      </c>
      <c r="E181" t="str">
        <f>"12U2090"</f>
        <v>12U2090</v>
      </c>
      <c r="F181">
        <v>500</v>
      </c>
    </row>
    <row r="182" spans="1:6">
      <c r="A182" s="1">
        <v>41124</v>
      </c>
      <c r="B182" t="str">
        <f>"ME21817"</f>
        <v>ME21817</v>
      </c>
      <c r="C182" t="str">
        <f>"YELLOW MB"</f>
        <v>YELLOW MB</v>
      </c>
      <c r="D182" t="str">
        <f>"0"</f>
        <v>0</v>
      </c>
      <c r="E182" t="str">
        <f>"12U0089"</f>
        <v>12U0089</v>
      </c>
      <c r="F182">
        <v>75</v>
      </c>
    </row>
    <row r="183" spans="1:6">
      <c r="A183" s="1">
        <v>41124</v>
      </c>
      <c r="B183" t="str">
        <f>"ME21820W"</f>
        <v>ME21820W</v>
      </c>
      <c r="C183" t="str">
        <f>"YELLOW MB"</f>
        <v>YELLOW MB</v>
      </c>
      <c r="D183" t="str">
        <f>"0"</f>
        <v>0</v>
      </c>
      <c r="E183" t="str">
        <f>"12U1384"</f>
        <v>12U1384</v>
      </c>
      <c r="F183">
        <v>225</v>
      </c>
    </row>
    <row r="184" spans="1:6">
      <c r="A184" s="1">
        <v>41124</v>
      </c>
      <c r="B184" t="str">
        <f>"ME21965"</f>
        <v>ME21965</v>
      </c>
      <c r="C184" t="str">
        <f>"YELLOW LEMON MB"</f>
        <v>YELLOW LEMON MB</v>
      </c>
      <c r="D184" t="str">
        <f>"0"</f>
        <v>0</v>
      </c>
      <c r="E184" t="str">
        <f>"12U2164"</f>
        <v>12U2164</v>
      </c>
      <c r="F184">
        <v>297</v>
      </c>
    </row>
    <row r="185" spans="1:6">
      <c r="A185" s="1">
        <v>41124</v>
      </c>
      <c r="B185" t="str">
        <f>"ME22111"</f>
        <v>ME22111</v>
      </c>
      <c r="C185" t="str">
        <f>"YELLOW MB"</f>
        <v>YELLOW MB</v>
      </c>
      <c r="D185" t="str">
        <f>"0"</f>
        <v>0</v>
      </c>
      <c r="E185" t="str">
        <f>"12U0446"</f>
        <v>12U0446</v>
      </c>
      <c r="F185">
        <v>2</v>
      </c>
    </row>
    <row r="186" spans="1:6">
      <c r="A186" s="1">
        <v>41124</v>
      </c>
      <c r="B186" t="str">
        <f>"ME22111"</f>
        <v>ME22111</v>
      </c>
      <c r="C186" t="str">
        <f>"YELLOW MB"</f>
        <v>YELLOW MB</v>
      </c>
      <c r="D186" t="str">
        <f>"0"</f>
        <v>0</v>
      </c>
      <c r="E186" t="str">
        <f>"12U1318"</f>
        <v>12U1318</v>
      </c>
      <c r="F186">
        <v>175</v>
      </c>
    </row>
    <row r="187" spans="1:6">
      <c r="A187" s="1">
        <v>41124</v>
      </c>
      <c r="B187" t="str">
        <f>"ME22154"</f>
        <v>ME22154</v>
      </c>
      <c r="C187" t="str">
        <f>"YELLOW LEMON MB"</f>
        <v>YELLOW LEMON MB</v>
      </c>
      <c r="D187" t="str">
        <f>"0"</f>
        <v>0</v>
      </c>
      <c r="E187" t="str">
        <f>"12U1894"</f>
        <v>12U1894</v>
      </c>
      <c r="F187">
        <v>98</v>
      </c>
    </row>
    <row r="188" spans="1:6">
      <c r="A188" s="1">
        <v>41124</v>
      </c>
      <c r="B188" t="str">
        <f>"ME22154"</f>
        <v>ME22154</v>
      </c>
      <c r="C188" t="str">
        <f>"YELLOW LEMON MB"</f>
        <v>YELLOW LEMON MB</v>
      </c>
      <c r="D188" t="str">
        <f>"0"</f>
        <v>0</v>
      </c>
      <c r="E188" t="str">
        <f>"12U1894"</f>
        <v>12U1894</v>
      </c>
      <c r="F188">
        <v>-3</v>
      </c>
    </row>
    <row r="189" spans="1:6">
      <c r="A189" s="1">
        <v>41124</v>
      </c>
      <c r="B189" t="str">
        <f>"ME22167"</f>
        <v>ME22167</v>
      </c>
      <c r="C189" t="str">
        <f>"YELLOW MB"</f>
        <v>YELLOW MB</v>
      </c>
      <c r="D189" t="str">
        <f>"0"</f>
        <v>0</v>
      </c>
      <c r="E189" t="str">
        <f>"11U0778"</f>
        <v>11U0778</v>
      </c>
      <c r="F189">
        <v>250</v>
      </c>
    </row>
    <row r="190" spans="1:6">
      <c r="A190" s="1">
        <v>41124</v>
      </c>
      <c r="B190" t="str">
        <f>"ME22167"</f>
        <v>ME22167</v>
      </c>
      <c r="C190" t="str">
        <f>"YELLOW MB"</f>
        <v>YELLOW MB</v>
      </c>
      <c r="D190" t="str">
        <f>"0"</f>
        <v>0</v>
      </c>
      <c r="E190" t="str">
        <f>"12U1601"</f>
        <v>12U1601</v>
      </c>
      <c r="F190">
        <v>50</v>
      </c>
    </row>
    <row r="191" spans="1:6">
      <c r="A191" s="1">
        <v>41124</v>
      </c>
      <c r="B191" t="str">
        <f>"ME22167"</f>
        <v>ME22167</v>
      </c>
      <c r="C191" t="str">
        <f>"YELLOW MB"</f>
        <v>YELLOW MB</v>
      </c>
      <c r="D191" t="str">
        <f>"0"</f>
        <v>0</v>
      </c>
      <c r="E191" t="str">
        <f>"12U2131"</f>
        <v>12U2131</v>
      </c>
      <c r="F191">
        <v>300</v>
      </c>
    </row>
    <row r="192" spans="1:6">
      <c r="A192" s="1">
        <v>41124</v>
      </c>
      <c r="B192" t="str">
        <f>"ME22220"</f>
        <v>ME22220</v>
      </c>
      <c r="C192" t="str">
        <f>"YELLOW MB"</f>
        <v>YELLOW MB</v>
      </c>
      <c r="D192" t="str">
        <f>"0"</f>
        <v>0</v>
      </c>
      <c r="E192" t="str">
        <f>"12U0102"</f>
        <v>12U0102</v>
      </c>
      <c r="F192">
        <v>24</v>
      </c>
    </row>
    <row r="193" spans="1:6">
      <c r="A193" s="1">
        <v>41124</v>
      </c>
      <c r="B193" t="str">
        <f>"ME22220"</f>
        <v>ME22220</v>
      </c>
      <c r="C193" t="str">
        <f>"YELLOW MB"</f>
        <v>YELLOW MB</v>
      </c>
      <c r="D193" t="str">
        <f>"0"</f>
        <v>0</v>
      </c>
      <c r="E193" t="str">
        <f>"12U1751"</f>
        <v>12U1751</v>
      </c>
      <c r="F193">
        <v>200</v>
      </c>
    </row>
    <row r="194" spans="1:6">
      <c r="A194" s="1">
        <v>41124</v>
      </c>
      <c r="B194" t="str">
        <f>"ME22220"</f>
        <v>ME22220</v>
      </c>
      <c r="C194" t="str">
        <f>"YELLOW MB"</f>
        <v>YELLOW MB</v>
      </c>
      <c r="D194" t="str">
        <f>"0"</f>
        <v>0</v>
      </c>
      <c r="E194" t="str">
        <f>"12U1895"</f>
        <v>12U1895</v>
      </c>
      <c r="F194">
        <v>75</v>
      </c>
    </row>
    <row r="195" spans="1:6">
      <c r="A195" s="1">
        <v>41124</v>
      </c>
      <c r="B195" t="str">
        <f>"ME22220A"</f>
        <v>ME22220A</v>
      </c>
      <c r="C195" t="str">
        <f>"YELLOW MB"</f>
        <v>YELLOW MB</v>
      </c>
      <c r="D195" t="str">
        <f>"0"</f>
        <v>0</v>
      </c>
      <c r="E195" t="str">
        <f>"12U1952"</f>
        <v>12U1952</v>
      </c>
      <c r="F195">
        <v>275</v>
      </c>
    </row>
    <row r="196" spans="1:6">
      <c r="A196" s="1">
        <v>41124</v>
      </c>
      <c r="B196" t="str">
        <f>"ME22222"</f>
        <v>ME22222</v>
      </c>
      <c r="C196" t="str">
        <f>"YELLOW MB"</f>
        <v>YELLOW MB</v>
      </c>
      <c r="D196" t="str">
        <f>"0"</f>
        <v>0</v>
      </c>
      <c r="E196" t="str">
        <f>"12U1387"</f>
        <v>12U1387</v>
      </c>
      <c r="F196">
        <v>250</v>
      </c>
    </row>
    <row r="197" spans="1:6">
      <c r="A197" s="1">
        <v>41124</v>
      </c>
      <c r="B197" t="str">
        <f>"ME22376D"</f>
        <v>ME22376D</v>
      </c>
      <c r="C197" t="str">
        <f>"YELLOW MB"</f>
        <v>YELLOW MB</v>
      </c>
      <c r="D197" t="str">
        <f>"0"</f>
        <v>0</v>
      </c>
      <c r="E197" t="str">
        <f>"10U2839"</f>
        <v>10U2839</v>
      </c>
      <c r="F197">
        <v>15.3</v>
      </c>
    </row>
    <row r="198" spans="1:6">
      <c r="A198" s="1">
        <v>41124</v>
      </c>
      <c r="B198" t="str">
        <f>"ME22380D"</f>
        <v>ME22380D</v>
      </c>
      <c r="C198" t="str">
        <f>"YELLOW MB"</f>
        <v>YELLOW MB</v>
      </c>
      <c r="D198" t="str">
        <f>"0"</f>
        <v>0</v>
      </c>
      <c r="E198" t="str">
        <f>"12U1793"</f>
        <v>12U1793</v>
      </c>
      <c r="F198">
        <v>125</v>
      </c>
    </row>
    <row r="199" spans="1:6">
      <c r="A199" s="1">
        <v>41124</v>
      </c>
      <c r="B199" t="str">
        <f>"ME22383D"</f>
        <v>ME22383D</v>
      </c>
      <c r="C199" t="str">
        <f>"YELLOW MB"</f>
        <v>YELLOW MB</v>
      </c>
      <c r="D199" t="str">
        <f>"0"</f>
        <v>0</v>
      </c>
      <c r="E199" t="str">
        <f>"12U1626"</f>
        <v>12U1626</v>
      </c>
      <c r="F199">
        <v>123</v>
      </c>
    </row>
    <row r="200" spans="1:6">
      <c r="A200" s="1">
        <v>41124</v>
      </c>
      <c r="B200" t="str">
        <f>"ME22383D"</f>
        <v>ME22383D</v>
      </c>
      <c r="C200" t="str">
        <f>"YELLOW MB"</f>
        <v>YELLOW MB</v>
      </c>
      <c r="D200" t="str">
        <f>"0"</f>
        <v>0</v>
      </c>
      <c r="E200" t="str">
        <f>"12U1837"</f>
        <v>12U1837</v>
      </c>
      <c r="F200">
        <v>300</v>
      </c>
    </row>
    <row r="201" spans="1:6">
      <c r="A201" s="1">
        <v>41124</v>
      </c>
      <c r="B201" t="str">
        <f>"ME22384D"</f>
        <v>ME22384D</v>
      </c>
      <c r="C201" t="str">
        <f>"YELLOW MB"</f>
        <v>YELLOW MB</v>
      </c>
      <c r="D201" t="str">
        <f>"0"</f>
        <v>0</v>
      </c>
      <c r="E201" t="str">
        <f>"12U1012"</f>
        <v>12U1012</v>
      </c>
      <c r="F201">
        <v>11</v>
      </c>
    </row>
    <row r="202" spans="1:6">
      <c r="A202" s="1">
        <v>41124</v>
      </c>
      <c r="B202" t="str">
        <f>"ME22384D"</f>
        <v>ME22384D</v>
      </c>
      <c r="C202" t="str">
        <f>"YELLOW MB"</f>
        <v>YELLOW MB</v>
      </c>
      <c r="D202" t="str">
        <f>"0"</f>
        <v>0</v>
      </c>
      <c r="E202" t="str">
        <f>"12U1187"</f>
        <v>12U1187</v>
      </c>
      <c r="F202">
        <v>150</v>
      </c>
    </row>
    <row r="203" spans="1:6">
      <c r="A203" s="1">
        <v>41124</v>
      </c>
      <c r="B203" t="str">
        <f>"ME22384D"</f>
        <v>ME22384D</v>
      </c>
      <c r="C203" t="str">
        <f>"YELLOW MB"</f>
        <v>YELLOW MB</v>
      </c>
      <c r="D203" t="str">
        <f>"0"</f>
        <v>0</v>
      </c>
      <c r="E203" t="str">
        <f>"12U2039"</f>
        <v>12U2039</v>
      </c>
      <c r="F203">
        <v>300</v>
      </c>
    </row>
    <row r="204" spans="1:6">
      <c r="A204" s="1">
        <v>41124</v>
      </c>
      <c r="B204" t="str">
        <f>"ME22576"</f>
        <v>ME22576</v>
      </c>
      <c r="C204" t="str">
        <f>"YELLOW MB"</f>
        <v>YELLOW MB</v>
      </c>
      <c r="D204" t="str">
        <f>"0"</f>
        <v>0</v>
      </c>
      <c r="E204" t="str">
        <f>"12U2132"</f>
        <v>12U2132</v>
      </c>
      <c r="F204">
        <v>400</v>
      </c>
    </row>
    <row r="205" spans="1:6">
      <c r="A205" s="1">
        <v>41124</v>
      </c>
      <c r="B205" t="str">
        <f>"ME30000"</f>
        <v>ME30000</v>
      </c>
      <c r="C205" t="str">
        <f>"ORANGE MB"</f>
        <v>ORANGE MB</v>
      </c>
      <c r="D205" t="str">
        <f>"0"</f>
        <v>0</v>
      </c>
      <c r="E205" t="str">
        <f>"10U0924"</f>
        <v>10U0924</v>
      </c>
      <c r="F205">
        <v>72.599999999999994</v>
      </c>
    </row>
    <row r="206" spans="1:6">
      <c r="A206" s="1">
        <v>41124</v>
      </c>
      <c r="B206" t="str">
        <f>"ME30000"</f>
        <v>ME30000</v>
      </c>
      <c r="C206" t="str">
        <f>"ORANGE MB"</f>
        <v>ORANGE MB</v>
      </c>
      <c r="D206" t="str">
        <f>"0"</f>
        <v>0</v>
      </c>
      <c r="E206" t="str">
        <f>"11U2246"</f>
        <v>11U2246</v>
      </c>
      <c r="F206">
        <v>15.2</v>
      </c>
    </row>
    <row r="207" spans="1:6">
      <c r="A207" s="1">
        <v>41124</v>
      </c>
      <c r="B207" t="str">
        <f>"ME31325"</f>
        <v>ME31325</v>
      </c>
      <c r="C207" t="str">
        <f>"ORANGE MB"</f>
        <v>ORANGE MB</v>
      </c>
      <c r="D207" t="str">
        <f>"0"</f>
        <v>0</v>
      </c>
      <c r="E207" t="str">
        <f>"11U1967"</f>
        <v>11U1967</v>
      </c>
      <c r="F207">
        <v>3.8</v>
      </c>
    </row>
    <row r="208" spans="1:6">
      <c r="A208" s="1">
        <v>41124</v>
      </c>
      <c r="B208" t="str">
        <f>"ME31325"</f>
        <v>ME31325</v>
      </c>
      <c r="C208" t="str">
        <f>"ORANGE MB"</f>
        <v>ORANGE MB</v>
      </c>
      <c r="D208" t="str">
        <f>"0"</f>
        <v>0</v>
      </c>
      <c r="E208" t="str">
        <f>"12U0673"</f>
        <v>12U0673</v>
      </c>
      <c r="F208">
        <v>15</v>
      </c>
    </row>
    <row r="209" spans="1:6">
      <c r="A209" s="1">
        <v>41124</v>
      </c>
      <c r="B209" t="str">
        <f>"ME31330"</f>
        <v>ME31330</v>
      </c>
      <c r="C209" t="str">
        <f>"ORANGE MB"</f>
        <v>ORANGE MB</v>
      </c>
      <c r="D209" t="str">
        <f>"0"</f>
        <v>0</v>
      </c>
      <c r="E209" t="str">
        <f>"11U0863"</f>
        <v>11U0863</v>
      </c>
      <c r="F209">
        <v>65</v>
      </c>
    </row>
    <row r="210" spans="1:6">
      <c r="A210" s="1">
        <v>41124</v>
      </c>
      <c r="B210" t="str">
        <f>"ME31375U"</f>
        <v>ME31375U</v>
      </c>
      <c r="C210" t="str">
        <f>"ORANGE MB"</f>
        <v>ORANGE MB</v>
      </c>
      <c r="D210" t="str">
        <f>"0"</f>
        <v>0</v>
      </c>
      <c r="E210" t="str">
        <f>"12U0708"</f>
        <v>12U0708</v>
      </c>
      <c r="F210">
        <v>20</v>
      </c>
    </row>
    <row r="211" spans="1:6">
      <c r="A211" s="1">
        <v>41124</v>
      </c>
      <c r="B211" t="str">
        <f>"ME31375U"</f>
        <v>ME31375U</v>
      </c>
      <c r="C211" t="str">
        <f>"ORANGE MB"</f>
        <v>ORANGE MB</v>
      </c>
      <c r="D211" t="str">
        <f>"0"</f>
        <v>0</v>
      </c>
      <c r="E211" t="str">
        <f>"12U0874"</f>
        <v>12U0874</v>
      </c>
      <c r="F211">
        <v>150</v>
      </c>
    </row>
    <row r="212" spans="1:6">
      <c r="A212" s="1">
        <v>41124</v>
      </c>
      <c r="B212" t="str">
        <f>"ME31514"</f>
        <v>ME31514</v>
      </c>
      <c r="C212" t="str">
        <f>"ORANGE MB"</f>
        <v>ORANGE MB</v>
      </c>
      <c r="D212" t="str">
        <f>"0"</f>
        <v>0</v>
      </c>
      <c r="E212" t="str">
        <f>"12U1913"</f>
        <v>12U1913</v>
      </c>
      <c r="F212">
        <v>400</v>
      </c>
    </row>
    <row r="213" spans="1:6">
      <c r="A213" s="1">
        <v>41124</v>
      </c>
      <c r="B213" t="str">
        <f>"ME31719"</f>
        <v>ME31719</v>
      </c>
      <c r="C213" t="str">
        <f>"ORANGE MB"</f>
        <v>ORANGE MB</v>
      </c>
      <c r="D213" t="str">
        <f>"0"</f>
        <v>0</v>
      </c>
      <c r="E213" t="str">
        <f>"12U1389"</f>
        <v>12U1389</v>
      </c>
      <c r="F213">
        <v>25</v>
      </c>
    </row>
    <row r="214" spans="1:6">
      <c r="A214" s="1">
        <v>41124</v>
      </c>
      <c r="B214" t="str">
        <f>"ME31768"</f>
        <v>ME31768</v>
      </c>
      <c r="C214" t="str">
        <f>"ORANGE MB"</f>
        <v>ORANGE MB</v>
      </c>
      <c r="D214" t="str">
        <f>"0"</f>
        <v>0</v>
      </c>
      <c r="E214" t="str">
        <f>"10U2792"</f>
        <v>10U2792</v>
      </c>
      <c r="F214">
        <v>25</v>
      </c>
    </row>
    <row r="215" spans="1:6">
      <c r="A215" s="1">
        <v>41124</v>
      </c>
      <c r="B215" t="str">
        <f>"ME33333"</f>
        <v>ME33333</v>
      </c>
      <c r="C215" t="str">
        <f>"ORANGE MB"</f>
        <v>ORANGE MB</v>
      </c>
      <c r="D215" t="str">
        <f>"0"</f>
        <v>0</v>
      </c>
      <c r="E215" t="str">
        <f>"11U0759"</f>
        <v>11U0759</v>
      </c>
      <c r="F215">
        <v>3</v>
      </c>
    </row>
    <row r="216" spans="1:6">
      <c r="A216" s="1">
        <v>41124</v>
      </c>
      <c r="B216" t="str">
        <f>"ME33333"</f>
        <v>ME33333</v>
      </c>
      <c r="C216" t="str">
        <f>"ORANGE MB"</f>
        <v>ORANGE MB</v>
      </c>
      <c r="D216" t="str">
        <f>"0"</f>
        <v>0</v>
      </c>
      <c r="E216" t="str">
        <f>"11U1688"</f>
        <v>11U1688</v>
      </c>
      <c r="F216">
        <v>25</v>
      </c>
    </row>
    <row r="217" spans="1:6">
      <c r="A217" s="1">
        <v>41124</v>
      </c>
      <c r="B217" t="str">
        <f>"ME40243"</f>
        <v>ME40243</v>
      </c>
      <c r="C217" t="str">
        <f>"RED MB"</f>
        <v>RED MB</v>
      </c>
      <c r="D217" t="str">
        <f>"0"</f>
        <v>0</v>
      </c>
      <c r="E217" t="str">
        <f>"12U1581"</f>
        <v>12U1581</v>
      </c>
      <c r="F217">
        <v>125</v>
      </c>
    </row>
    <row r="218" spans="1:6">
      <c r="A218" s="1">
        <v>41124</v>
      </c>
      <c r="B218" t="str">
        <f>"ME40792"</f>
        <v>ME40792</v>
      </c>
      <c r="C218" t="str">
        <f>"RED MB"</f>
        <v>RED MB</v>
      </c>
      <c r="D218" t="str">
        <f>"0"</f>
        <v>0</v>
      </c>
      <c r="E218" t="str">
        <f>"12U1637"</f>
        <v>12U1637</v>
      </c>
      <c r="F218">
        <v>200</v>
      </c>
    </row>
    <row r="219" spans="1:6">
      <c r="A219" s="1">
        <v>41124</v>
      </c>
      <c r="B219" t="str">
        <f>"ME41769"</f>
        <v>ME41769</v>
      </c>
      <c r="C219" t="str">
        <f>"RED MB"</f>
        <v>RED MB</v>
      </c>
      <c r="D219" t="str">
        <f>"0"</f>
        <v>0</v>
      </c>
      <c r="E219" t="str">
        <f>"11U0078"</f>
        <v>11U0078</v>
      </c>
      <c r="F219">
        <v>41.1</v>
      </c>
    </row>
    <row r="220" spans="1:6">
      <c r="A220" s="1">
        <v>41124</v>
      </c>
      <c r="B220" t="str">
        <f>"ME41769"</f>
        <v>ME41769</v>
      </c>
      <c r="C220" t="str">
        <f>"RED MB"</f>
        <v>RED MB</v>
      </c>
      <c r="D220" t="str">
        <f>"0"</f>
        <v>0</v>
      </c>
      <c r="E220" t="str">
        <f>"12U1794"</f>
        <v>12U1794</v>
      </c>
      <c r="F220">
        <v>300</v>
      </c>
    </row>
    <row r="221" spans="1:6">
      <c r="A221" s="1">
        <v>41124</v>
      </c>
      <c r="B221" t="str">
        <f>"ME41939"</f>
        <v>ME41939</v>
      </c>
      <c r="C221" t="str">
        <f>"RED MB"</f>
        <v>RED MB</v>
      </c>
      <c r="D221" t="str">
        <f>"0"</f>
        <v>0</v>
      </c>
      <c r="E221" t="str">
        <f>"12U1763"</f>
        <v>12U1763</v>
      </c>
      <c r="F221">
        <v>50</v>
      </c>
    </row>
    <row r="222" spans="1:6">
      <c r="A222" s="1">
        <v>41124</v>
      </c>
      <c r="B222" t="str">
        <f>"ME41939"</f>
        <v>ME41939</v>
      </c>
      <c r="C222" t="str">
        <f>"RED MB"</f>
        <v>RED MB</v>
      </c>
      <c r="D222" t="str">
        <f>"0"</f>
        <v>0</v>
      </c>
      <c r="E222" t="str">
        <f>"12U2047"</f>
        <v>12U2047</v>
      </c>
      <c r="F222">
        <v>50</v>
      </c>
    </row>
    <row r="223" spans="1:6">
      <c r="A223" s="1">
        <v>41124</v>
      </c>
      <c r="B223" t="str">
        <f>"ME42169"</f>
        <v>ME42169</v>
      </c>
      <c r="C223" t="str">
        <f>"RED MB"</f>
        <v>RED MB</v>
      </c>
      <c r="D223" t="str">
        <f>"0"</f>
        <v>0</v>
      </c>
      <c r="E223" t="str">
        <f>"12U1106"</f>
        <v>12U1106</v>
      </c>
      <c r="F223">
        <v>33.399999999990001</v>
      </c>
    </row>
    <row r="224" spans="1:6">
      <c r="A224" s="1">
        <v>41124</v>
      </c>
      <c r="B224" t="str">
        <f>"ME42169"</f>
        <v>ME42169</v>
      </c>
      <c r="C224" t="str">
        <f>"RED MB"</f>
        <v>RED MB</v>
      </c>
      <c r="D224" t="str">
        <f>"0"</f>
        <v>0</v>
      </c>
      <c r="E224" t="str">
        <f>"12U1184"</f>
        <v>12U1184</v>
      </c>
      <c r="F224">
        <v>125</v>
      </c>
    </row>
    <row r="225" spans="1:6">
      <c r="A225" s="1">
        <v>41124</v>
      </c>
      <c r="B225" t="str">
        <f>"ME42205"</f>
        <v>ME42205</v>
      </c>
      <c r="C225" t="str">
        <f>"RED MB"</f>
        <v>RED MB</v>
      </c>
      <c r="D225" t="str">
        <f>"0"</f>
        <v>0</v>
      </c>
      <c r="E225" t="str">
        <f>"12U1200"</f>
        <v>12U1200</v>
      </c>
      <c r="F225">
        <v>150</v>
      </c>
    </row>
    <row r="226" spans="1:6">
      <c r="A226" s="1">
        <v>41124</v>
      </c>
      <c r="B226" t="str">
        <f>"ME42208"</f>
        <v>ME42208</v>
      </c>
      <c r="C226" t="str">
        <f>"RED MB"</f>
        <v>RED MB</v>
      </c>
      <c r="D226" t="str">
        <f>"0"</f>
        <v>0</v>
      </c>
      <c r="E226" t="str">
        <f>"12U0013"</f>
        <v>12U0013</v>
      </c>
      <c r="F226">
        <v>75</v>
      </c>
    </row>
    <row r="227" spans="1:6">
      <c r="A227" s="1">
        <v>41124</v>
      </c>
      <c r="B227" t="str">
        <f>"ME42301"</f>
        <v>ME42301</v>
      </c>
      <c r="C227" t="str">
        <f>"RED MB"</f>
        <v>RED MB</v>
      </c>
      <c r="D227" t="str">
        <f>"0"</f>
        <v>0</v>
      </c>
      <c r="E227" t="str">
        <f>"12U2216"</f>
        <v>12U2216</v>
      </c>
      <c r="F227">
        <v>300</v>
      </c>
    </row>
    <row r="228" spans="1:6">
      <c r="A228" s="1">
        <v>41124</v>
      </c>
      <c r="B228" t="str">
        <f>"ME42387"</f>
        <v>ME42387</v>
      </c>
      <c r="C228" t="str">
        <f>"RED MB"</f>
        <v>RED MB</v>
      </c>
      <c r="D228" t="str">
        <f>"0"</f>
        <v>0</v>
      </c>
      <c r="E228" t="str">
        <f>"12U0319"</f>
        <v>12U0319</v>
      </c>
      <c r="F228">
        <v>50</v>
      </c>
    </row>
    <row r="229" spans="1:6">
      <c r="A229" s="1">
        <v>41124</v>
      </c>
      <c r="B229" t="str">
        <f>"ME43500"</f>
        <v>ME43500</v>
      </c>
      <c r="C229" t="str">
        <f>"RED MB"</f>
        <v>RED MB</v>
      </c>
      <c r="D229" t="str">
        <f>"0"</f>
        <v>0</v>
      </c>
      <c r="E229" t="str">
        <f>"12U0231"</f>
        <v>12U0231</v>
      </c>
      <c r="F229">
        <v>25</v>
      </c>
    </row>
    <row r="230" spans="1:6">
      <c r="A230" s="1">
        <v>41124</v>
      </c>
      <c r="B230" t="str">
        <f>"ME43500"</f>
        <v>ME43500</v>
      </c>
      <c r="C230" t="str">
        <f>"RED MB"</f>
        <v>RED MB</v>
      </c>
      <c r="D230" t="str">
        <f>"0"</f>
        <v>0</v>
      </c>
      <c r="E230" t="str">
        <f>"12U0441"</f>
        <v>12U0441</v>
      </c>
      <c r="F230">
        <v>50</v>
      </c>
    </row>
    <row r="231" spans="1:6">
      <c r="A231" s="1">
        <v>41124</v>
      </c>
      <c r="B231" t="str">
        <f>"ME43855"</f>
        <v>ME43855</v>
      </c>
      <c r="C231" t="str">
        <f>"RED MB"</f>
        <v>RED MB</v>
      </c>
      <c r="D231" t="str">
        <f>"0"</f>
        <v>0</v>
      </c>
      <c r="E231" t="str">
        <f>"12U1198"</f>
        <v>12U1198</v>
      </c>
      <c r="F231">
        <v>75</v>
      </c>
    </row>
    <row r="232" spans="1:6">
      <c r="A232" s="1">
        <v>41124</v>
      </c>
      <c r="B232" t="str">
        <f>"ME44164"</f>
        <v>ME44164</v>
      </c>
      <c r="C232" t="str">
        <f>"PINK MB"</f>
        <v>PINK MB</v>
      </c>
      <c r="D232" t="str">
        <f>"0"</f>
        <v>0</v>
      </c>
      <c r="E232" t="str">
        <f>"11U0244"</f>
        <v>11U0244</v>
      </c>
      <c r="F232">
        <v>1.95</v>
      </c>
    </row>
    <row r="233" spans="1:6">
      <c r="A233" s="1">
        <v>41124</v>
      </c>
      <c r="B233" t="str">
        <f>"ME44164"</f>
        <v>ME44164</v>
      </c>
      <c r="C233" t="str">
        <f>"PINK MB"</f>
        <v>PINK MB</v>
      </c>
      <c r="D233" t="str">
        <f>"0"</f>
        <v>0</v>
      </c>
      <c r="E233" t="str">
        <f>"12U2226"</f>
        <v>12U2226</v>
      </c>
      <c r="F233">
        <v>300</v>
      </c>
    </row>
    <row r="234" spans="1:6">
      <c r="A234" s="1">
        <v>41124</v>
      </c>
      <c r="B234" t="str">
        <f>"ME44418"</f>
        <v>ME44418</v>
      </c>
      <c r="C234" t="str">
        <f>"PINK MB"</f>
        <v>PINK MB</v>
      </c>
      <c r="D234" t="str">
        <f>"0"</f>
        <v>0</v>
      </c>
      <c r="E234" t="str">
        <f>"12U0558"</f>
        <v>12U0558</v>
      </c>
      <c r="F234">
        <v>75</v>
      </c>
    </row>
    <row r="235" spans="1:6">
      <c r="A235" s="1">
        <v>41124</v>
      </c>
      <c r="B235" t="str">
        <f>"ME44444"</f>
        <v>ME44444</v>
      </c>
      <c r="C235" t="str">
        <f>"RED MB"</f>
        <v>RED MB</v>
      </c>
      <c r="D235" t="str">
        <f>"0"</f>
        <v>0</v>
      </c>
      <c r="E235" t="str">
        <f>"11U1120"</f>
        <v>11U1120</v>
      </c>
      <c r="F235">
        <v>9.39</v>
      </c>
    </row>
    <row r="236" spans="1:6">
      <c r="A236" s="1">
        <v>41124</v>
      </c>
      <c r="B236" t="str">
        <f>"ME44444"</f>
        <v>ME44444</v>
      </c>
      <c r="C236" t="str">
        <f>"RED MB"</f>
        <v>RED MB</v>
      </c>
      <c r="D236" t="str">
        <f>"0"</f>
        <v>0</v>
      </c>
      <c r="E236" t="str">
        <f>"12U1392"</f>
        <v>12U1392</v>
      </c>
      <c r="F236">
        <v>275</v>
      </c>
    </row>
    <row r="237" spans="1:6">
      <c r="A237" s="1">
        <v>41124</v>
      </c>
      <c r="B237" t="str">
        <f>"ME45037"</f>
        <v>ME45037</v>
      </c>
      <c r="C237" t="str">
        <f>"PINK MB"</f>
        <v>PINK MB</v>
      </c>
      <c r="D237" t="str">
        <f>"0"</f>
        <v>0</v>
      </c>
      <c r="E237" t="str">
        <f>"11U2378"</f>
        <v>11U2378</v>
      </c>
      <c r="F237">
        <v>113.9</v>
      </c>
    </row>
    <row r="238" spans="1:6">
      <c r="A238" s="1">
        <v>41124</v>
      </c>
      <c r="B238" t="str">
        <f>"ME45079"</f>
        <v>ME45079</v>
      </c>
      <c r="C238" t="str">
        <f>"PINK MB"</f>
        <v>PINK MB</v>
      </c>
      <c r="D238" t="str">
        <f>"0"</f>
        <v>0</v>
      </c>
      <c r="E238" t="str">
        <f>"10U2554"</f>
        <v>10U2554</v>
      </c>
      <c r="F238">
        <v>25</v>
      </c>
    </row>
    <row r="239" spans="1:6">
      <c r="A239" s="1">
        <v>41124</v>
      </c>
      <c r="B239" t="str">
        <f>"ME45170"</f>
        <v>ME45170</v>
      </c>
      <c r="C239" t="str">
        <f>"PINK MB"</f>
        <v>PINK MB</v>
      </c>
      <c r="D239" t="str">
        <f>"0"</f>
        <v>0</v>
      </c>
      <c r="E239" t="str">
        <f>"11U1948"</f>
        <v>11U1948</v>
      </c>
      <c r="F239">
        <v>4.1399999999989996</v>
      </c>
    </row>
    <row r="240" spans="1:6">
      <c r="A240" s="1">
        <v>41124</v>
      </c>
      <c r="B240" t="str">
        <f>"ME45218"</f>
        <v>ME45218</v>
      </c>
      <c r="C240" t="str">
        <f>"PINK MB"</f>
        <v>PINK MB</v>
      </c>
      <c r="D240" t="str">
        <f>"0"</f>
        <v>0</v>
      </c>
      <c r="E240" t="str">
        <f>"12U0118"</f>
        <v>12U0118</v>
      </c>
      <c r="F240">
        <v>50</v>
      </c>
    </row>
    <row r="241" spans="1:6">
      <c r="A241" s="1">
        <v>41124</v>
      </c>
      <c r="B241" t="str">
        <f>"ME48176"</f>
        <v>ME48176</v>
      </c>
      <c r="C241" t="str">
        <f>"VIOLET MB"</f>
        <v>VIOLET MB</v>
      </c>
      <c r="D241" t="str">
        <f>"0"</f>
        <v>0</v>
      </c>
      <c r="E241" t="str">
        <f>"11U2427"</f>
        <v>11U2427</v>
      </c>
      <c r="F241">
        <v>100</v>
      </c>
    </row>
    <row r="242" spans="1:6">
      <c r="A242" s="1">
        <v>41124</v>
      </c>
      <c r="B242" t="str">
        <f>"ME49060"</f>
        <v>ME49060</v>
      </c>
      <c r="C242" t="str">
        <f>"VIOLET MB"</f>
        <v>VIOLET MB</v>
      </c>
      <c r="D242" t="str">
        <f>"0"</f>
        <v>0</v>
      </c>
      <c r="E242" t="str">
        <f>"11U2057"</f>
        <v>11U2057</v>
      </c>
      <c r="F242">
        <v>75</v>
      </c>
    </row>
    <row r="243" spans="1:6">
      <c r="A243" s="1">
        <v>41124</v>
      </c>
      <c r="B243" t="str">
        <f>"ME49066"</f>
        <v>ME49066</v>
      </c>
      <c r="C243" t="str">
        <f>"VIOLET MB"</f>
        <v>VIOLET MB</v>
      </c>
      <c r="D243" t="str">
        <f>"0"</f>
        <v>0</v>
      </c>
      <c r="E243" t="str">
        <f>"11U0743"</f>
        <v>11U0743</v>
      </c>
      <c r="F243">
        <v>80</v>
      </c>
    </row>
    <row r="244" spans="1:6">
      <c r="A244" s="1">
        <v>41124</v>
      </c>
      <c r="B244" t="str">
        <f>"ME49321D"</f>
        <v>ME49321D</v>
      </c>
      <c r="C244" t="str">
        <f>"VIOLET MB"</f>
        <v>VIOLET MB</v>
      </c>
      <c r="D244" t="str">
        <f>"0"</f>
        <v>0</v>
      </c>
      <c r="E244" t="str">
        <f>"12U1784"</f>
        <v>12U1784</v>
      </c>
      <c r="F244">
        <v>125</v>
      </c>
    </row>
    <row r="245" spans="1:6">
      <c r="A245" s="1">
        <v>41124</v>
      </c>
      <c r="B245" t="str">
        <f>"ME49388"</f>
        <v>ME49388</v>
      </c>
      <c r="C245" t="str">
        <f>"VIOLET MB"</f>
        <v>VIOLET MB</v>
      </c>
      <c r="D245" t="str">
        <f>"0"</f>
        <v>0</v>
      </c>
      <c r="E245" t="str">
        <f>"11U2631"</f>
        <v>11U2631</v>
      </c>
      <c r="F245">
        <v>25</v>
      </c>
    </row>
    <row r="246" spans="1:6">
      <c r="A246" s="1">
        <v>41124</v>
      </c>
      <c r="B246" t="str">
        <f>"ME50314"</f>
        <v>ME50314</v>
      </c>
      <c r="C246" t="str">
        <f>"GREEN MB"</f>
        <v>GREEN MB</v>
      </c>
      <c r="D246" t="str">
        <f>"0"</f>
        <v>0</v>
      </c>
      <c r="E246" t="str">
        <f>"12U1754"</f>
        <v>12U1754</v>
      </c>
      <c r="F246">
        <v>250</v>
      </c>
    </row>
    <row r="247" spans="1:6">
      <c r="A247" s="1">
        <v>41124</v>
      </c>
      <c r="B247" t="str">
        <f>"ME51493"</f>
        <v>ME51493</v>
      </c>
      <c r="C247" t="str">
        <f>"GREEN MB"</f>
        <v>GREEN MB</v>
      </c>
      <c r="D247" t="str">
        <f>"0"</f>
        <v>0</v>
      </c>
      <c r="E247" t="str">
        <f>"11U3034"</f>
        <v>11U3034</v>
      </c>
      <c r="F247">
        <v>4.2</v>
      </c>
    </row>
    <row r="248" spans="1:6">
      <c r="A248" s="1">
        <v>41124</v>
      </c>
      <c r="B248" t="str">
        <f>"ME51493"</f>
        <v>ME51493</v>
      </c>
      <c r="C248" t="str">
        <f>"GREEN MB"</f>
        <v>GREEN MB</v>
      </c>
      <c r="D248" t="str">
        <f>"0"</f>
        <v>0</v>
      </c>
      <c r="E248" t="str">
        <f>"12U1996"</f>
        <v>12U1996</v>
      </c>
      <c r="F248">
        <v>175</v>
      </c>
    </row>
    <row r="249" spans="1:6">
      <c r="A249" s="1">
        <v>41124</v>
      </c>
      <c r="B249" t="str">
        <f>"ME51683"</f>
        <v>ME51683</v>
      </c>
      <c r="C249" t="str">
        <f>"GREEN MB"</f>
        <v>GREEN MB</v>
      </c>
      <c r="D249" t="str">
        <f>"0"</f>
        <v>0</v>
      </c>
      <c r="E249" t="str">
        <f>"11U2067"</f>
        <v>11U2067</v>
      </c>
      <c r="F249">
        <v>4.5</v>
      </c>
    </row>
    <row r="250" spans="1:6">
      <c r="A250" s="1">
        <v>41124</v>
      </c>
      <c r="B250" t="str">
        <f>"ME51683"</f>
        <v>ME51683</v>
      </c>
      <c r="C250" t="str">
        <f>"GREEN MB"</f>
        <v>GREEN MB</v>
      </c>
      <c r="D250" t="str">
        <f>"0"</f>
        <v>0</v>
      </c>
      <c r="E250" t="str">
        <f>"12U1149"</f>
        <v>12U1149</v>
      </c>
      <c r="F250">
        <v>400</v>
      </c>
    </row>
    <row r="251" spans="1:6">
      <c r="A251" s="1">
        <v>41124</v>
      </c>
      <c r="B251" t="str">
        <f>"ME51683"</f>
        <v>ME51683</v>
      </c>
      <c r="C251" t="str">
        <f>"GREEN MB"</f>
        <v>GREEN MB</v>
      </c>
      <c r="D251" t="str">
        <f>"0"</f>
        <v>0</v>
      </c>
      <c r="E251" t="str">
        <f>"12U1284"</f>
        <v>12U1284</v>
      </c>
      <c r="F251">
        <v>350</v>
      </c>
    </row>
    <row r="252" spans="1:6">
      <c r="A252" s="1">
        <v>41124</v>
      </c>
      <c r="B252" t="str">
        <f>"ME52421"</f>
        <v>ME52421</v>
      </c>
      <c r="C252" t="str">
        <f>"GREEN MB"</f>
        <v>GREEN MB</v>
      </c>
      <c r="D252" t="str">
        <f>"0"</f>
        <v>0</v>
      </c>
      <c r="E252" t="str">
        <f>"10U2560"</f>
        <v>10U2560</v>
      </c>
      <c r="F252">
        <v>75</v>
      </c>
    </row>
    <row r="253" spans="1:6">
      <c r="A253" s="1">
        <v>41124</v>
      </c>
      <c r="B253" t="str">
        <f>"ME53616"</f>
        <v>ME53616</v>
      </c>
      <c r="C253" t="str">
        <f>"GREEN MB"</f>
        <v>GREEN MB</v>
      </c>
      <c r="D253" t="str">
        <f>"0"</f>
        <v>0</v>
      </c>
      <c r="E253" t="str">
        <f>"12U1222"</f>
        <v>12U1222</v>
      </c>
      <c r="F253">
        <v>50</v>
      </c>
    </row>
    <row r="254" spans="1:6">
      <c r="A254" s="1">
        <v>41124</v>
      </c>
      <c r="B254" t="str">
        <f>"ME53725"</f>
        <v>ME53725</v>
      </c>
      <c r="C254" t="str">
        <f>"GREEN MB"</f>
        <v>GREEN MB</v>
      </c>
      <c r="D254" t="str">
        <f>"0"</f>
        <v>0</v>
      </c>
      <c r="E254" t="str">
        <f>"11U0681"</f>
        <v>11U0681</v>
      </c>
      <c r="F254">
        <v>49.1</v>
      </c>
    </row>
    <row r="255" spans="1:6">
      <c r="A255" s="1">
        <v>41124</v>
      </c>
      <c r="B255" t="str">
        <f>"ME53726"</f>
        <v>ME53726</v>
      </c>
      <c r="C255" t="str">
        <f>"GREEN MB"</f>
        <v>GREEN MB</v>
      </c>
      <c r="D255" t="str">
        <f>"0"</f>
        <v>0</v>
      </c>
      <c r="E255" t="str">
        <f>"12U1997"</f>
        <v>12U1997</v>
      </c>
      <c r="F255">
        <v>221</v>
      </c>
    </row>
    <row r="256" spans="1:6">
      <c r="A256" s="1">
        <v>41124</v>
      </c>
      <c r="B256" t="str">
        <f>"ME54117"</f>
        <v>ME54117</v>
      </c>
      <c r="C256" t="str">
        <f>"GREEN MB"</f>
        <v>GREEN MB</v>
      </c>
      <c r="D256" t="str">
        <f>"0"</f>
        <v>0</v>
      </c>
      <c r="E256" t="str">
        <f>"12U1543"</f>
        <v>12U1543</v>
      </c>
      <c r="F256">
        <v>100</v>
      </c>
    </row>
    <row r="257" spans="1:6">
      <c r="A257" s="1">
        <v>41124</v>
      </c>
      <c r="B257" t="str">
        <f>"ME54117"</f>
        <v>ME54117</v>
      </c>
      <c r="C257" t="str">
        <f>"GREEN MB"</f>
        <v>GREEN MB</v>
      </c>
      <c r="D257" t="str">
        <f>"0"</f>
        <v>0</v>
      </c>
      <c r="E257" t="str">
        <f>"12U1719"</f>
        <v>12U1719</v>
      </c>
      <c r="F257">
        <v>398</v>
      </c>
    </row>
    <row r="258" spans="1:6">
      <c r="A258" s="1">
        <v>41124</v>
      </c>
      <c r="B258" t="str">
        <f>"ME54117D"</f>
        <v>ME54117D</v>
      </c>
      <c r="C258" t="str">
        <f>"GREEN MB"</f>
        <v>GREEN MB</v>
      </c>
      <c r="D258" t="str">
        <f>"0"</f>
        <v>0</v>
      </c>
      <c r="E258" t="str">
        <f>"12U1769"</f>
        <v>12U1769</v>
      </c>
      <c r="F258">
        <v>162.69999999999999</v>
      </c>
    </row>
    <row r="259" spans="1:6">
      <c r="A259" s="1">
        <v>41124</v>
      </c>
      <c r="B259" t="str">
        <f>"ME54121"</f>
        <v>ME54121</v>
      </c>
      <c r="C259" t="str">
        <f>"GREEN MB"</f>
        <v>GREEN MB</v>
      </c>
      <c r="D259" t="str">
        <f>"0"</f>
        <v>0</v>
      </c>
      <c r="E259" t="str">
        <f>"12U1636"</f>
        <v>12U1636</v>
      </c>
      <c r="F259">
        <v>25</v>
      </c>
    </row>
    <row r="260" spans="1:6">
      <c r="A260" s="1">
        <v>41124</v>
      </c>
      <c r="B260" t="str">
        <f>"ME54438"</f>
        <v>ME54438</v>
      </c>
      <c r="C260" t="str">
        <f>"GREEN MB"</f>
        <v>GREEN MB</v>
      </c>
      <c r="D260" t="str">
        <f>"0"</f>
        <v>0</v>
      </c>
      <c r="E260" t="str">
        <f>"12U1429"</f>
        <v>12U1429</v>
      </c>
      <c r="F260">
        <v>100</v>
      </c>
    </row>
    <row r="261" spans="1:6">
      <c r="A261" s="1">
        <v>41124</v>
      </c>
      <c r="B261" t="str">
        <f>"ME54443W"</f>
        <v>ME54443W</v>
      </c>
      <c r="C261" t="str">
        <f>"GREEN MB"</f>
        <v>GREEN MB</v>
      </c>
      <c r="D261" t="str">
        <f>"0"</f>
        <v>0</v>
      </c>
      <c r="E261" t="str">
        <f>"11U2429"</f>
        <v>11U2429</v>
      </c>
      <c r="F261">
        <v>100</v>
      </c>
    </row>
    <row r="262" spans="1:6">
      <c r="A262" s="1">
        <v>41124</v>
      </c>
      <c r="B262" t="str">
        <f>"ME54673"</f>
        <v>ME54673</v>
      </c>
      <c r="C262" t="str">
        <f>"GREEN MB"</f>
        <v>GREEN MB</v>
      </c>
      <c r="D262" t="str">
        <f>"0"</f>
        <v>0</v>
      </c>
      <c r="E262" t="str">
        <f>"12U0643"</f>
        <v>12U0643</v>
      </c>
      <c r="F262">
        <v>25</v>
      </c>
    </row>
    <row r="263" spans="1:6">
      <c r="A263" s="1">
        <v>41124</v>
      </c>
      <c r="B263" t="str">
        <f>"ME54673"</f>
        <v>ME54673</v>
      </c>
      <c r="C263" t="str">
        <f>"GREEN MB"</f>
        <v>GREEN MB</v>
      </c>
      <c r="D263" t="str">
        <f>"0"</f>
        <v>0</v>
      </c>
      <c r="E263" t="str">
        <f>"12U2151"</f>
        <v>12U2151</v>
      </c>
      <c r="F263">
        <v>350</v>
      </c>
    </row>
    <row r="264" spans="1:6">
      <c r="A264" s="1">
        <v>41124</v>
      </c>
      <c r="B264" t="str">
        <f>"ME55110"</f>
        <v>ME55110</v>
      </c>
      <c r="C264" t="str">
        <f>"PEARL GREEN MB"</f>
        <v>PEARL GREEN MB</v>
      </c>
      <c r="D264" t="str">
        <f>"0"</f>
        <v>0</v>
      </c>
      <c r="E264" t="str">
        <f>"11U2061"</f>
        <v>11U2061</v>
      </c>
      <c r="F264">
        <v>150</v>
      </c>
    </row>
    <row r="265" spans="1:6">
      <c r="A265" s="1">
        <v>41124</v>
      </c>
      <c r="B265" t="str">
        <f>"ME55228"</f>
        <v>ME55228</v>
      </c>
      <c r="C265" t="str">
        <f>"TURQUIOSE MB"</f>
        <v>TURQUIOSE MB</v>
      </c>
      <c r="D265" t="str">
        <f>"0"</f>
        <v>0</v>
      </c>
      <c r="E265" t="str">
        <f>"11U2223"</f>
        <v>11U2223</v>
      </c>
      <c r="F265">
        <v>110</v>
      </c>
    </row>
    <row r="266" spans="1:6">
      <c r="A266" s="1">
        <v>41124</v>
      </c>
      <c r="B266" t="str">
        <f>"ME55278"</f>
        <v>ME55278</v>
      </c>
      <c r="C266" t="str">
        <f>"GREEN MB"</f>
        <v>GREEN MB</v>
      </c>
      <c r="D266" t="str">
        <f>"0"</f>
        <v>0</v>
      </c>
      <c r="E266" t="str">
        <f>"12U2048"</f>
        <v>12U2048</v>
      </c>
      <c r="F266">
        <v>250</v>
      </c>
    </row>
    <row r="267" spans="1:6">
      <c r="A267" s="1">
        <v>41124</v>
      </c>
      <c r="B267" t="str">
        <f>"ME55290"</f>
        <v>ME55290</v>
      </c>
      <c r="C267" t="str">
        <f>"GREEN MB"</f>
        <v>GREEN MB</v>
      </c>
      <c r="D267" t="str">
        <f>"0"</f>
        <v>0</v>
      </c>
      <c r="E267" t="str">
        <f>"12U1430"</f>
        <v>12U1430</v>
      </c>
      <c r="F267">
        <v>25</v>
      </c>
    </row>
    <row r="268" spans="1:6">
      <c r="A268" s="1">
        <v>41124</v>
      </c>
      <c r="B268" t="str">
        <f>"ME55290"</f>
        <v>ME55290</v>
      </c>
      <c r="C268" t="str">
        <f>"GREEN MB"</f>
        <v>GREEN MB</v>
      </c>
      <c r="D268" t="str">
        <f>"0"</f>
        <v>0</v>
      </c>
      <c r="E268" t="str">
        <f>"12U2217"</f>
        <v>12U2217</v>
      </c>
      <c r="F268">
        <v>300</v>
      </c>
    </row>
    <row r="269" spans="1:6">
      <c r="A269" s="1">
        <v>41124</v>
      </c>
      <c r="B269" t="str">
        <f>"ME57437"</f>
        <v>ME57437</v>
      </c>
      <c r="C269" t="str">
        <f>"TURQUIOSE MB"</f>
        <v>TURQUIOSE MB</v>
      </c>
      <c r="D269" t="str">
        <f>"0"</f>
        <v>0</v>
      </c>
      <c r="E269" t="str">
        <f>"12U2208"</f>
        <v>12U2208</v>
      </c>
      <c r="F269">
        <v>300</v>
      </c>
    </row>
    <row r="270" spans="1:6">
      <c r="A270" s="1">
        <v>41124</v>
      </c>
      <c r="B270" t="str">
        <f>"ME57439D"</f>
        <v>ME57439D</v>
      </c>
      <c r="C270" t="str">
        <f>"TURQUOISE MB"</f>
        <v>TURQUOISE MB</v>
      </c>
      <c r="D270" t="str">
        <f>"0"</f>
        <v>0</v>
      </c>
      <c r="E270" t="str">
        <f>"10U2909"</f>
        <v>10U2909</v>
      </c>
      <c r="F270">
        <v>16.3</v>
      </c>
    </row>
    <row r="271" spans="1:6">
      <c r="A271" s="1">
        <v>41124</v>
      </c>
      <c r="B271" t="str">
        <f>"ME60125"</f>
        <v>ME60125</v>
      </c>
      <c r="C271" t="str">
        <f>"BLUE MB"</f>
        <v>BLUE MB</v>
      </c>
      <c r="D271" t="str">
        <f>"0"</f>
        <v>0</v>
      </c>
      <c r="E271" t="str">
        <f>"12U2068"</f>
        <v>12U2068</v>
      </c>
      <c r="F271">
        <v>250</v>
      </c>
    </row>
    <row r="272" spans="1:6">
      <c r="A272" s="1">
        <v>41124</v>
      </c>
      <c r="B272" t="str">
        <f>"ME61416"</f>
        <v>ME61416</v>
      </c>
      <c r="C272" t="str">
        <f>"BLUE"</f>
        <v>BLUE</v>
      </c>
      <c r="D272" t="str">
        <f>"0"</f>
        <v>0</v>
      </c>
      <c r="E272" t="str">
        <f>"12U1564"</f>
        <v>12U1564</v>
      </c>
      <c r="F272">
        <v>46</v>
      </c>
    </row>
    <row r="273" spans="1:6">
      <c r="A273" s="1">
        <v>41124</v>
      </c>
      <c r="B273" t="str">
        <f>"ME61416"</f>
        <v>ME61416</v>
      </c>
      <c r="C273" t="str">
        <f>"BLUE"</f>
        <v>BLUE</v>
      </c>
      <c r="D273" t="str">
        <f>"0"</f>
        <v>0</v>
      </c>
      <c r="E273" t="str">
        <f>"12U2033"</f>
        <v>12U2033</v>
      </c>
      <c r="F273">
        <v>200</v>
      </c>
    </row>
    <row r="274" spans="1:6">
      <c r="A274" s="1">
        <v>41124</v>
      </c>
      <c r="B274" t="str">
        <f>"ME63918D"</f>
        <v>ME63918D</v>
      </c>
      <c r="C274" t="str">
        <f>"BLUE MB"</f>
        <v>BLUE MB</v>
      </c>
      <c r="D274" t="str">
        <f>"0"</f>
        <v>0</v>
      </c>
      <c r="E274" t="str">
        <f>"11U1852"</f>
        <v>11U1852</v>
      </c>
      <c r="F274">
        <v>174.5</v>
      </c>
    </row>
    <row r="275" spans="1:6">
      <c r="A275" s="1">
        <v>41124</v>
      </c>
      <c r="B275" t="str">
        <f>"ME63924"</f>
        <v>ME63924</v>
      </c>
      <c r="C275" t="str">
        <f>"BLUE MB"</f>
        <v>BLUE MB</v>
      </c>
      <c r="D275" t="str">
        <f>"0"</f>
        <v>0</v>
      </c>
      <c r="E275" t="str">
        <f>"12U0596"</f>
        <v>12U0596</v>
      </c>
      <c r="F275">
        <v>116</v>
      </c>
    </row>
    <row r="276" spans="1:6">
      <c r="A276" s="1">
        <v>41124</v>
      </c>
      <c r="B276" t="str">
        <f>"ME63925D"</f>
        <v>ME63925D</v>
      </c>
      <c r="C276" t="str">
        <f>"BLUE MB"</f>
        <v>BLUE MB</v>
      </c>
      <c r="D276" t="str">
        <f>"0"</f>
        <v>0</v>
      </c>
      <c r="E276" t="str">
        <f>"11U2805"</f>
        <v>11U2805</v>
      </c>
      <c r="F276">
        <v>7</v>
      </c>
    </row>
    <row r="277" spans="1:6">
      <c r="A277" s="1">
        <v>41124</v>
      </c>
      <c r="B277" t="str">
        <f>"ME63925D"</f>
        <v>ME63925D</v>
      </c>
      <c r="C277" t="str">
        <f>"BLUE MB"</f>
        <v>BLUE MB</v>
      </c>
      <c r="D277" t="str">
        <f>"0"</f>
        <v>0</v>
      </c>
      <c r="E277" t="str">
        <f>"12U1199"</f>
        <v>12U1199</v>
      </c>
      <c r="F277">
        <v>100</v>
      </c>
    </row>
    <row r="278" spans="1:6">
      <c r="A278" s="1">
        <v>41124</v>
      </c>
      <c r="B278" t="str">
        <f>"ME64116"</f>
        <v>ME64116</v>
      </c>
      <c r="C278" t="str">
        <f>"BLUE MB"</f>
        <v>BLUE MB</v>
      </c>
      <c r="D278" t="str">
        <f>"0"</f>
        <v>0</v>
      </c>
      <c r="E278" t="str">
        <f>"12U0872"</f>
        <v>12U0872</v>
      </c>
      <c r="F278">
        <v>50</v>
      </c>
    </row>
    <row r="279" spans="1:6">
      <c r="A279" s="1">
        <v>41124</v>
      </c>
      <c r="B279" t="str">
        <f>"ME64215"</f>
        <v>ME64215</v>
      </c>
      <c r="C279" t="str">
        <f>"BLUE MB"</f>
        <v>BLUE MB</v>
      </c>
      <c r="D279" t="str">
        <f>"0"</f>
        <v>0</v>
      </c>
      <c r="E279" t="str">
        <f>"12U2006"</f>
        <v>12U2006</v>
      </c>
      <c r="F279">
        <v>225</v>
      </c>
    </row>
    <row r="280" spans="1:6">
      <c r="A280" s="1">
        <v>41124</v>
      </c>
      <c r="B280" t="str">
        <f>"ME64215W"</f>
        <v>ME64215W</v>
      </c>
      <c r="C280" t="str">
        <f>"BLUE MB"</f>
        <v>BLUE MB</v>
      </c>
      <c r="D280" t="str">
        <f>"0"</f>
        <v>0</v>
      </c>
      <c r="E280" t="str">
        <f>"12U0979"</f>
        <v>12U0979</v>
      </c>
      <c r="F280">
        <v>75</v>
      </c>
    </row>
    <row r="281" spans="1:6">
      <c r="A281" s="1">
        <v>41124</v>
      </c>
      <c r="B281" t="str">
        <f>"ME64224"</f>
        <v>ME64224</v>
      </c>
      <c r="C281" t="str">
        <f>"BLUE MB"</f>
        <v>BLUE MB</v>
      </c>
      <c r="D281" t="str">
        <f>"0"</f>
        <v>0</v>
      </c>
      <c r="E281" t="str">
        <f>"11U2640"</f>
        <v>11U2640</v>
      </c>
      <c r="F281">
        <v>150</v>
      </c>
    </row>
    <row r="282" spans="1:6">
      <c r="A282" s="1">
        <v>41124</v>
      </c>
      <c r="B282" t="str">
        <f>"ME64224"</f>
        <v>ME64224</v>
      </c>
      <c r="C282" t="str">
        <f>"BLUE MB"</f>
        <v>BLUE MB</v>
      </c>
      <c r="D282" t="str">
        <f>"0"</f>
        <v>0</v>
      </c>
      <c r="E282" t="str">
        <f>"12U1328"</f>
        <v>12U1328</v>
      </c>
      <c r="F282">
        <v>175</v>
      </c>
    </row>
    <row r="283" spans="1:6">
      <c r="A283" s="1">
        <v>41124</v>
      </c>
      <c r="B283" t="str">
        <f>"ME64905"</f>
        <v>ME64905</v>
      </c>
      <c r="C283" t="str">
        <f>"BLUE MB"</f>
        <v>BLUE MB</v>
      </c>
      <c r="D283" t="str">
        <f>"0"</f>
        <v>0</v>
      </c>
      <c r="E283" t="str">
        <f>"12U0339"</f>
        <v>12U0339</v>
      </c>
      <c r="F283">
        <v>25</v>
      </c>
    </row>
    <row r="284" spans="1:6">
      <c r="A284" s="1">
        <v>41124</v>
      </c>
      <c r="B284" t="str">
        <f>"ME64905"</f>
        <v>ME64905</v>
      </c>
      <c r="C284" t="str">
        <f>"BLUE MB"</f>
        <v>BLUE MB</v>
      </c>
      <c r="D284" t="str">
        <f>"0"</f>
        <v>0</v>
      </c>
      <c r="E284" t="str">
        <f>"12U0973"</f>
        <v>12U0973</v>
      </c>
      <c r="F284">
        <v>75</v>
      </c>
    </row>
    <row r="285" spans="1:6">
      <c r="A285" s="1">
        <v>41124</v>
      </c>
      <c r="B285" t="str">
        <f>"ME64905"</f>
        <v>ME64905</v>
      </c>
      <c r="C285" t="str">
        <f>"BLUE MB"</f>
        <v>BLUE MB</v>
      </c>
      <c r="D285" t="str">
        <f>"0"</f>
        <v>0</v>
      </c>
      <c r="E285" t="str">
        <f>"12U1220"</f>
        <v>12U1220</v>
      </c>
      <c r="F285">
        <v>50</v>
      </c>
    </row>
    <row r="286" spans="1:6">
      <c r="A286" s="1">
        <v>41124</v>
      </c>
      <c r="B286" t="str">
        <f>"ME64905"</f>
        <v>ME64905</v>
      </c>
      <c r="C286" t="str">
        <f>"BLUE MB"</f>
        <v>BLUE MB</v>
      </c>
      <c r="D286" t="str">
        <f>"0"</f>
        <v>0</v>
      </c>
      <c r="E286" t="str">
        <f>"12U1641"</f>
        <v>12U1641</v>
      </c>
      <c r="F286">
        <v>50</v>
      </c>
    </row>
    <row r="287" spans="1:6">
      <c r="A287" s="1">
        <v>41124</v>
      </c>
      <c r="B287" t="str">
        <f>"ME66360"</f>
        <v>ME66360</v>
      </c>
      <c r="C287" t="str">
        <f>"BLUE MB"</f>
        <v>BLUE MB</v>
      </c>
      <c r="D287" t="str">
        <f>"0"</f>
        <v>0</v>
      </c>
      <c r="E287" t="str">
        <f>"10U1073"</f>
        <v>10U1073</v>
      </c>
      <c r="F287">
        <v>7</v>
      </c>
    </row>
    <row r="288" spans="1:6">
      <c r="A288" s="1">
        <v>41124</v>
      </c>
      <c r="B288" t="str">
        <f>"ME66360"</f>
        <v>ME66360</v>
      </c>
      <c r="C288" t="str">
        <f>"BLUE MB"</f>
        <v>BLUE MB</v>
      </c>
      <c r="D288" t="str">
        <f>"0"</f>
        <v>0</v>
      </c>
      <c r="E288" t="str">
        <f>"11U1903"</f>
        <v>11U1903</v>
      </c>
      <c r="F288">
        <v>19.699999999989998</v>
      </c>
    </row>
    <row r="289" spans="1:6">
      <c r="A289" s="1">
        <v>41124</v>
      </c>
      <c r="B289" t="str">
        <f>"ME66360"</f>
        <v>ME66360</v>
      </c>
      <c r="C289" t="str">
        <f>"BLUE MB"</f>
        <v>BLUE MB</v>
      </c>
      <c r="D289" t="str">
        <f>"0"</f>
        <v>0</v>
      </c>
      <c r="E289" t="str">
        <f>"12U1103"</f>
        <v>12U1103</v>
      </c>
      <c r="F289">
        <v>100</v>
      </c>
    </row>
    <row r="290" spans="1:6">
      <c r="A290" s="1">
        <v>41124</v>
      </c>
      <c r="B290" t="str">
        <f>"ME66666"</f>
        <v>ME66666</v>
      </c>
      <c r="C290" t="str">
        <f>"BLUE MB"</f>
        <v>BLUE MB</v>
      </c>
      <c r="D290" t="str">
        <f>"0"</f>
        <v>0</v>
      </c>
      <c r="E290" t="str">
        <f>"12U0450"</f>
        <v>12U0450</v>
      </c>
      <c r="F290">
        <v>5</v>
      </c>
    </row>
    <row r="291" spans="1:6">
      <c r="A291" s="1">
        <v>41124</v>
      </c>
      <c r="B291" t="str">
        <f>"ME66666"</f>
        <v>ME66666</v>
      </c>
      <c r="C291" t="str">
        <f>"BLUE MB"</f>
        <v>BLUE MB</v>
      </c>
      <c r="D291" t="str">
        <f>"0"</f>
        <v>0</v>
      </c>
      <c r="E291" t="str">
        <f>"12U1395"</f>
        <v>12U1395</v>
      </c>
      <c r="F291">
        <v>25</v>
      </c>
    </row>
    <row r="292" spans="1:6">
      <c r="A292" s="1">
        <v>41124</v>
      </c>
      <c r="B292" t="str">
        <f>"ME66666A"</f>
        <v>ME66666A</v>
      </c>
      <c r="C292" t="str">
        <f>"BLUE MB"</f>
        <v>BLUE MB</v>
      </c>
      <c r="D292" t="str">
        <f>"0"</f>
        <v>0</v>
      </c>
      <c r="E292" t="str">
        <f>"12U2138"</f>
        <v>12U2138</v>
      </c>
      <c r="F292">
        <v>300</v>
      </c>
    </row>
    <row r="293" spans="1:6">
      <c r="A293" s="1">
        <v>41124</v>
      </c>
      <c r="B293" t="str">
        <f>"ME67972"</f>
        <v>ME67972</v>
      </c>
      <c r="C293" t="str">
        <f>"BLUE MB"</f>
        <v>BLUE MB</v>
      </c>
      <c r="D293" t="str">
        <f>"0"</f>
        <v>0</v>
      </c>
      <c r="E293" t="str">
        <f>"11U2363"</f>
        <v>11U2363</v>
      </c>
      <c r="F293">
        <v>25</v>
      </c>
    </row>
    <row r="294" spans="1:6">
      <c r="A294" s="1">
        <v>41124</v>
      </c>
      <c r="B294" t="str">
        <f>"ME68039"</f>
        <v>ME68039</v>
      </c>
      <c r="C294" t="str">
        <f>"BLUE MB"</f>
        <v>BLUE MB</v>
      </c>
      <c r="D294" t="str">
        <f>"0"</f>
        <v>0</v>
      </c>
      <c r="E294" t="str">
        <f>"12U1838"</f>
        <v>12U1838</v>
      </c>
      <c r="F294">
        <v>249</v>
      </c>
    </row>
    <row r="295" spans="1:6">
      <c r="A295" s="1">
        <v>41124</v>
      </c>
      <c r="B295" t="str">
        <f>"ME68154"</f>
        <v>ME68154</v>
      </c>
      <c r="C295" t="str">
        <f>"BLUE MB"</f>
        <v>BLUE MB</v>
      </c>
      <c r="D295" t="str">
        <f>"0"</f>
        <v>0</v>
      </c>
      <c r="E295" t="str">
        <f>"12U1877"</f>
        <v>12U1877</v>
      </c>
      <c r="F295">
        <v>175</v>
      </c>
    </row>
    <row r="296" spans="1:6">
      <c r="A296" s="1">
        <v>41124</v>
      </c>
      <c r="B296" t="str">
        <f>"ME68206"</f>
        <v>ME68206</v>
      </c>
      <c r="C296" t="str">
        <f>"BLUE MB"</f>
        <v>BLUE MB</v>
      </c>
      <c r="D296" t="str">
        <f>"0"</f>
        <v>0</v>
      </c>
      <c r="E296" t="str">
        <f>"11U0470"</f>
        <v>11U0470</v>
      </c>
      <c r="F296">
        <v>50</v>
      </c>
    </row>
    <row r="297" spans="1:6">
      <c r="A297" s="1">
        <v>41124</v>
      </c>
      <c r="B297" t="str">
        <f>"ME68213"</f>
        <v>ME68213</v>
      </c>
      <c r="C297" t="str">
        <f>"BLUE MB"</f>
        <v>BLUE MB</v>
      </c>
      <c r="D297" t="str">
        <f>"0"</f>
        <v>0</v>
      </c>
      <c r="E297" t="str">
        <f>"11U0646"</f>
        <v>11U0646</v>
      </c>
      <c r="F297">
        <v>70</v>
      </c>
    </row>
    <row r="298" spans="1:6">
      <c r="A298" s="1">
        <v>41124</v>
      </c>
      <c r="B298" t="str">
        <f>"ME68216"</f>
        <v>ME68216</v>
      </c>
      <c r="C298" t="str">
        <f>"BLUE MB"</f>
        <v>BLUE MB</v>
      </c>
      <c r="D298" t="str">
        <f>"0"</f>
        <v>0</v>
      </c>
      <c r="E298" t="str">
        <f>"11U2958"</f>
        <v>11U2958</v>
      </c>
      <c r="F298">
        <v>25</v>
      </c>
    </row>
    <row r="299" spans="1:6">
      <c r="A299" s="1">
        <v>41124</v>
      </c>
      <c r="B299" t="str">
        <f>"ME68280"</f>
        <v>ME68280</v>
      </c>
      <c r="C299" t="str">
        <f>"BLUE MB"</f>
        <v>BLUE MB</v>
      </c>
      <c r="D299" t="str">
        <f>"0"</f>
        <v>0</v>
      </c>
      <c r="E299" t="str">
        <f>"11U2458"</f>
        <v>11U2458</v>
      </c>
      <c r="F299">
        <v>100</v>
      </c>
    </row>
    <row r="300" spans="1:6">
      <c r="A300" s="1">
        <v>41124</v>
      </c>
      <c r="B300" t="str">
        <f>"ME71435"</f>
        <v>ME71435</v>
      </c>
      <c r="C300" t="str">
        <f>"BROWN MB"</f>
        <v>BROWN MB</v>
      </c>
      <c r="D300" t="str">
        <f>"0"</f>
        <v>0</v>
      </c>
      <c r="E300" t="str">
        <f>"11U2208"</f>
        <v>11U2208</v>
      </c>
      <c r="F300">
        <v>86</v>
      </c>
    </row>
    <row r="301" spans="1:6">
      <c r="A301" s="1">
        <v>41124</v>
      </c>
      <c r="B301" t="str">
        <f>"ME71474A"</f>
        <v>ME71474A</v>
      </c>
      <c r="C301" t="str">
        <f>"BROWN MB"</f>
        <v>BROWN MB</v>
      </c>
      <c r="D301" t="str">
        <f>"0"</f>
        <v>0</v>
      </c>
      <c r="E301" t="str">
        <f>"12U0525"</f>
        <v>12U0525</v>
      </c>
      <c r="F301">
        <v>74</v>
      </c>
    </row>
    <row r="302" spans="1:6">
      <c r="A302" s="1">
        <v>41124</v>
      </c>
      <c r="B302" t="str">
        <f>"ME71497"</f>
        <v>ME71497</v>
      </c>
      <c r="C302" t="str">
        <f>"BROWN MB"</f>
        <v>BROWN MB</v>
      </c>
      <c r="D302" t="str">
        <f>"0"</f>
        <v>0</v>
      </c>
      <c r="E302" t="str">
        <f>"12U1836"</f>
        <v>12U1836</v>
      </c>
      <c r="F302">
        <v>275</v>
      </c>
    </row>
    <row r="303" spans="1:6">
      <c r="A303" s="1">
        <v>41124</v>
      </c>
      <c r="B303" t="str">
        <f>"ME71769"</f>
        <v>ME71769</v>
      </c>
      <c r="C303" t="str">
        <f>"BROWN MB"</f>
        <v>BROWN MB</v>
      </c>
      <c r="D303" t="str">
        <f>"0"</f>
        <v>0</v>
      </c>
      <c r="E303" t="str">
        <f>"12U1604"</f>
        <v>12U1604</v>
      </c>
      <c r="F303">
        <v>125</v>
      </c>
    </row>
    <row r="304" spans="1:6">
      <c r="A304" s="1">
        <v>41124</v>
      </c>
      <c r="B304" t="str">
        <f>"ME71769"</f>
        <v>ME71769</v>
      </c>
      <c r="C304" t="str">
        <f>"BROWN MB"</f>
        <v>BROWN MB</v>
      </c>
      <c r="D304" t="str">
        <f>"0"</f>
        <v>0</v>
      </c>
      <c r="E304" t="str">
        <f>"12U2069"</f>
        <v>12U2069</v>
      </c>
      <c r="F304">
        <v>300</v>
      </c>
    </row>
    <row r="305" spans="1:6">
      <c r="A305" s="1">
        <v>41124</v>
      </c>
      <c r="B305" t="str">
        <f>"ME72036"</f>
        <v>ME72036</v>
      </c>
      <c r="C305" t="str">
        <f>"BROWN MB"</f>
        <v>BROWN MB</v>
      </c>
      <c r="D305" t="str">
        <f>"0"</f>
        <v>0</v>
      </c>
      <c r="E305" t="str">
        <f>"11U2251"</f>
        <v>11U2251</v>
      </c>
      <c r="F305">
        <v>75</v>
      </c>
    </row>
    <row r="306" spans="1:6">
      <c r="A306" s="1">
        <v>41124</v>
      </c>
      <c r="B306" t="str">
        <f>"ME72048"</f>
        <v>ME72048</v>
      </c>
      <c r="C306" t="str">
        <f>"BROWN MB"</f>
        <v>BROWN MB</v>
      </c>
      <c r="D306" t="str">
        <f>"0"</f>
        <v>0</v>
      </c>
      <c r="E306" t="str">
        <f>"11U2938"</f>
        <v>11U2938</v>
      </c>
      <c r="F306">
        <v>174.3</v>
      </c>
    </row>
    <row r="307" spans="1:6">
      <c r="A307" s="1">
        <v>41124</v>
      </c>
      <c r="B307" t="str">
        <f>"ME72136"</f>
        <v>ME72136</v>
      </c>
      <c r="C307" t="str">
        <f>"BROWN MB"</f>
        <v>BROWN MB</v>
      </c>
      <c r="D307" t="str">
        <f>"0"</f>
        <v>0</v>
      </c>
      <c r="E307" t="str">
        <f>"12U1647"</f>
        <v>12U1647</v>
      </c>
      <c r="F307">
        <v>125</v>
      </c>
    </row>
    <row r="308" spans="1:6">
      <c r="A308" s="1">
        <v>41124</v>
      </c>
      <c r="B308" t="str">
        <f>"ME72457"</f>
        <v>ME72457</v>
      </c>
      <c r="C308" t="str">
        <f>"BROWN MB"</f>
        <v>BROWN MB</v>
      </c>
      <c r="D308" t="str">
        <f>"0"</f>
        <v>0</v>
      </c>
      <c r="E308" t="str">
        <f>"12U1407"</f>
        <v>12U1407</v>
      </c>
      <c r="F308">
        <v>25</v>
      </c>
    </row>
    <row r="309" spans="1:6">
      <c r="A309" s="1">
        <v>41124</v>
      </c>
      <c r="B309" t="str">
        <f>"ME81467C"</f>
        <v>ME81467C</v>
      </c>
      <c r="C309" t="str">
        <f>"WHITE MB"</f>
        <v>WHITE MB</v>
      </c>
      <c r="D309" t="str">
        <f>"0"</f>
        <v>0</v>
      </c>
      <c r="E309" t="str">
        <f>"11U2542"</f>
        <v>11U2542</v>
      </c>
      <c r="F309">
        <v>1.75</v>
      </c>
    </row>
    <row r="310" spans="1:6">
      <c r="A310" s="1">
        <v>41124</v>
      </c>
      <c r="B310" t="str">
        <f>"ME81467C"</f>
        <v>ME81467C</v>
      </c>
      <c r="C310" t="str">
        <f>"WHITE MB"</f>
        <v>WHITE MB</v>
      </c>
      <c r="D310" t="str">
        <f>"0"</f>
        <v>0</v>
      </c>
      <c r="E310" t="str">
        <f>"12U1957"</f>
        <v>12U1957</v>
      </c>
      <c r="F310">
        <v>925</v>
      </c>
    </row>
    <row r="311" spans="1:6">
      <c r="A311" s="1">
        <v>41124</v>
      </c>
      <c r="B311" t="str">
        <f>"ME81469C"</f>
        <v>ME81469C</v>
      </c>
      <c r="C311" t="str">
        <f>"WHITE MB"</f>
        <v>WHITE MB</v>
      </c>
      <c r="D311" t="str">
        <f>"0"</f>
        <v>0</v>
      </c>
      <c r="E311" t="str">
        <f>"12U0322"</f>
        <v>12U0322</v>
      </c>
      <c r="F311">
        <v>13</v>
      </c>
    </row>
    <row r="312" spans="1:6">
      <c r="A312" s="1">
        <v>41124</v>
      </c>
      <c r="B312" t="str">
        <f>"ME81469C"</f>
        <v>ME81469C</v>
      </c>
      <c r="C312" t="str">
        <f>"WHITE MB"</f>
        <v>WHITE MB</v>
      </c>
      <c r="D312" t="str">
        <f>"0"</f>
        <v>0</v>
      </c>
      <c r="E312" t="str">
        <f>"12U0604"</f>
        <v>12U0604</v>
      </c>
      <c r="F312">
        <v>25</v>
      </c>
    </row>
    <row r="313" spans="1:6">
      <c r="A313" s="1">
        <v>41124</v>
      </c>
      <c r="B313" t="str">
        <f>"ME81469C"</f>
        <v>ME81469C</v>
      </c>
      <c r="C313" t="str">
        <f>"WHITE MB"</f>
        <v>WHITE MB</v>
      </c>
      <c r="D313" t="str">
        <f>"0"</f>
        <v>0</v>
      </c>
      <c r="E313" t="str">
        <f>"12U1625"</f>
        <v>12U1625</v>
      </c>
      <c r="F313">
        <v>475</v>
      </c>
    </row>
    <row r="314" spans="1:6">
      <c r="A314" s="1">
        <v>41124</v>
      </c>
      <c r="B314" t="str">
        <f>"ME81472C"</f>
        <v>ME81472C</v>
      </c>
      <c r="C314" t="str">
        <f>"WHITE MB"</f>
        <v>WHITE MB</v>
      </c>
      <c r="D314" t="str">
        <f>"0"</f>
        <v>0</v>
      </c>
      <c r="E314" t="str">
        <f>"12U1282"</f>
        <v>12U1282</v>
      </c>
      <c r="F314">
        <v>17</v>
      </c>
    </row>
    <row r="315" spans="1:6">
      <c r="A315" s="1">
        <v>41124</v>
      </c>
      <c r="B315" t="str">
        <f>"ME81472C"</f>
        <v>ME81472C</v>
      </c>
      <c r="C315" t="str">
        <f>"WHITE MB"</f>
        <v>WHITE MB</v>
      </c>
      <c r="D315" t="str">
        <f>"0"</f>
        <v>0</v>
      </c>
      <c r="E315" t="str">
        <f>"12U1746"</f>
        <v>12U1746</v>
      </c>
      <c r="F315">
        <v>575</v>
      </c>
    </row>
    <row r="316" spans="1:6">
      <c r="A316" s="1">
        <v>41124</v>
      </c>
      <c r="B316" t="str">
        <f>"ME81472CO"</f>
        <v>ME81472CO</v>
      </c>
      <c r="C316" t="str">
        <f>"WHITE MB"</f>
        <v>WHITE MB</v>
      </c>
      <c r="D316" t="str">
        <f>"0"</f>
        <v>0</v>
      </c>
      <c r="E316" t="str">
        <f>"11U2634"</f>
        <v>11U2634</v>
      </c>
      <c r="F316">
        <v>225</v>
      </c>
    </row>
    <row r="317" spans="1:6">
      <c r="A317" s="1">
        <v>41124</v>
      </c>
      <c r="B317" t="str">
        <f>"ME81472CO"</f>
        <v>ME81472CO</v>
      </c>
      <c r="C317" t="str">
        <f>"WHITE MB"</f>
        <v>WHITE MB</v>
      </c>
      <c r="D317" t="str">
        <f>"0"</f>
        <v>0</v>
      </c>
      <c r="E317" t="str">
        <f>"12U0716"</f>
        <v>12U0716</v>
      </c>
      <c r="F317">
        <v>19.199999999989998</v>
      </c>
    </row>
    <row r="318" spans="1:6">
      <c r="A318" s="1">
        <v>41124</v>
      </c>
      <c r="B318" t="str">
        <f>"ME81472CO"</f>
        <v>ME81472CO</v>
      </c>
      <c r="C318" t="str">
        <f>"WHITE MB"</f>
        <v>WHITE MB</v>
      </c>
      <c r="D318" t="str">
        <f>"0"</f>
        <v>0</v>
      </c>
      <c r="E318" t="str">
        <f>"12U0945"</f>
        <v>12U0945</v>
      </c>
      <c r="F318">
        <v>775</v>
      </c>
    </row>
    <row r="319" spans="1:6">
      <c r="A319" s="1">
        <v>41124</v>
      </c>
      <c r="B319" t="str">
        <f>"ME81472CO"</f>
        <v>ME81472CO</v>
      </c>
      <c r="C319" t="str">
        <f>"WHITE MB"</f>
        <v>WHITE MB</v>
      </c>
      <c r="D319" t="str">
        <f>"0"</f>
        <v>0</v>
      </c>
      <c r="E319" t="str">
        <f>"12U1790"</f>
        <v>12U1790</v>
      </c>
      <c r="F319">
        <v>300</v>
      </c>
    </row>
    <row r="320" spans="1:6">
      <c r="A320" s="1">
        <v>41124</v>
      </c>
      <c r="B320" t="str">
        <f>"ME81472CO"</f>
        <v>ME81472CO</v>
      </c>
      <c r="C320" t="str">
        <f>"WHITE MB"</f>
        <v>WHITE MB</v>
      </c>
      <c r="D320" t="str">
        <f>"0"</f>
        <v>0</v>
      </c>
      <c r="E320" t="str">
        <f>"12U1889"</f>
        <v>12U1889</v>
      </c>
      <c r="F320" s="2">
        <v>2973.9</v>
      </c>
    </row>
    <row r="321" spans="1:6">
      <c r="A321" s="1">
        <v>41124</v>
      </c>
      <c r="B321" t="str">
        <f>"ME81472CO"</f>
        <v>ME81472CO</v>
      </c>
      <c r="C321" t="str">
        <f>"WHITE MB"</f>
        <v>WHITE MB</v>
      </c>
      <c r="D321" t="str">
        <f>"0"</f>
        <v>0</v>
      </c>
      <c r="E321" t="str">
        <f>"12U1969"</f>
        <v>12U1969</v>
      </c>
      <c r="F321" s="2">
        <v>2325</v>
      </c>
    </row>
    <row r="322" spans="1:6">
      <c r="A322" s="1">
        <v>41124</v>
      </c>
      <c r="B322" t="str">
        <f>"ME81472CO"</f>
        <v>ME81472CO</v>
      </c>
      <c r="C322" t="str">
        <f>"WHITE MB"</f>
        <v>WHITE MB</v>
      </c>
      <c r="D322" t="str">
        <f>"0"</f>
        <v>0</v>
      </c>
      <c r="E322" t="str">
        <f>"12U2177"</f>
        <v>12U2177</v>
      </c>
      <c r="F322" s="2">
        <v>3750</v>
      </c>
    </row>
    <row r="323" spans="1:6">
      <c r="A323" s="1">
        <v>41124</v>
      </c>
      <c r="B323" t="str">
        <f>"ME81773"</f>
        <v>ME81773</v>
      </c>
      <c r="C323" t="str">
        <f>"WHITE MB"</f>
        <v>WHITE MB</v>
      </c>
      <c r="D323" t="str">
        <f>"0"</f>
        <v>0</v>
      </c>
      <c r="E323" t="str">
        <f>"12U1718"</f>
        <v>12U1718</v>
      </c>
      <c r="F323">
        <v>25</v>
      </c>
    </row>
    <row r="324" spans="1:6">
      <c r="A324" s="1">
        <v>41124</v>
      </c>
      <c r="B324" t="str">
        <f>"ME81773"</f>
        <v>ME81773</v>
      </c>
      <c r="C324" t="str">
        <f>"WHITE MB"</f>
        <v>WHITE MB</v>
      </c>
      <c r="D324" t="str">
        <f>"0"</f>
        <v>0</v>
      </c>
      <c r="E324" t="str">
        <f>"12U1920"</f>
        <v>12U1920</v>
      </c>
      <c r="F324" s="2">
        <v>1250</v>
      </c>
    </row>
    <row r="325" spans="1:6">
      <c r="A325" s="1">
        <v>41124</v>
      </c>
      <c r="B325" t="str">
        <f>"ME81773"</f>
        <v>ME81773</v>
      </c>
      <c r="C325" t="str">
        <f>"WHITE MB"</f>
        <v>WHITE MB</v>
      </c>
      <c r="D325" t="str">
        <f>"0"</f>
        <v>0</v>
      </c>
      <c r="E325" t="str">
        <f>"12U2186"</f>
        <v>12U2186</v>
      </c>
      <c r="F325" s="2">
        <v>1250</v>
      </c>
    </row>
    <row r="326" spans="1:6">
      <c r="A326" s="1">
        <v>41124</v>
      </c>
      <c r="B326" t="str">
        <f>"ME82102"</f>
        <v>ME82102</v>
      </c>
      <c r="C326" t="str">
        <f>"WHITE MB"</f>
        <v>WHITE MB</v>
      </c>
      <c r="D326" t="str">
        <f>"0"</f>
        <v>0</v>
      </c>
      <c r="E326" t="str">
        <f>"11U3087"</f>
        <v>11U3087</v>
      </c>
      <c r="F326">
        <v>17.68</v>
      </c>
    </row>
    <row r="327" spans="1:6">
      <c r="A327" s="1">
        <v>41124</v>
      </c>
      <c r="B327" t="str">
        <f>"ME82103"</f>
        <v>ME82103</v>
      </c>
      <c r="C327" t="str">
        <f>"WHITE MB"</f>
        <v>WHITE MB</v>
      </c>
      <c r="D327" t="str">
        <f>"0"</f>
        <v>0</v>
      </c>
      <c r="E327" t="str">
        <f>"12U0070"</f>
        <v>12U0070</v>
      </c>
      <c r="F327">
        <v>24.4</v>
      </c>
    </row>
    <row r="328" spans="1:6">
      <c r="A328" s="1">
        <v>41124</v>
      </c>
      <c r="B328" t="str">
        <f>"ME82103"</f>
        <v>ME82103</v>
      </c>
      <c r="C328" t="str">
        <f>"WHITE MB"</f>
        <v>WHITE MB</v>
      </c>
      <c r="D328" t="str">
        <f>"0"</f>
        <v>0</v>
      </c>
      <c r="E328" t="str">
        <f>"12U0634"</f>
        <v>12U0634</v>
      </c>
      <c r="F328">
        <v>550</v>
      </c>
    </row>
    <row r="329" spans="1:6">
      <c r="A329" s="1">
        <v>41124</v>
      </c>
      <c r="B329" t="str">
        <f>"ME82103"</f>
        <v>ME82103</v>
      </c>
      <c r="C329" t="str">
        <f>"WHITE MB"</f>
        <v>WHITE MB</v>
      </c>
      <c r="D329" t="str">
        <f>"0"</f>
        <v>0</v>
      </c>
      <c r="E329" t="str">
        <f>"12U1529"</f>
        <v>12U1529</v>
      </c>
      <c r="F329">
        <v>100</v>
      </c>
    </row>
    <row r="330" spans="1:6">
      <c r="A330" s="1">
        <v>41124</v>
      </c>
      <c r="B330" t="str">
        <f>"ME82105"</f>
        <v>ME82105</v>
      </c>
      <c r="C330" t="str">
        <f>"WHITE"</f>
        <v>WHITE</v>
      </c>
      <c r="D330" t="str">
        <f>"0"</f>
        <v>0</v>
      </c>
      <c r="E330" t="str">
        <f>"11A50545"</f>
        <v>11A50545</v>
      </c>
      <c r="F330">
        <v>0.66</v>
      </c>
    </row>
    <row r="331" spans="1:6">
      <c r="A331" s="1">
        <v>41124</v>
      </c>
      <c r="B331" t="str">
        <f>"ME82328"</f>
        <v>ME82328</v>
      </c>
      <c r="C331" t="str">
        <f>"WHITE MB"</f>
        <v>WHITE MB</v>
      </c>
      <c r="D331" t="str">
        <f>"0"</f>
        <v>0</v>
      </c>
      <c r="E331" t="str">
        <f>"12U0253"</f>
        <v>12U0253</v>
      </c>
      <c r="F331">
        <v>100</v>
      </c>
    </row>
    <row r="332" spans="1:6">
      <c r="A332" s="1">
        <v>41124</v>
      </c>
      <c r="B332" t="str">
        <f>"ME82328"</f>
        <v>ME82328</v>
      </c>
      <c r="C332" t="str">
        <f>"WHITE MB"</f>
        <v>WHITE MB</v>
      </c>
      <c r="D332" t="str">
        <f>"0"</f>
        <v>0</v>
      </c>
      <c r="E332" t="str">
        <f>"12U0576"</f>
        <v>12U0576</v>
      </c>
      <c r="F332">
        <v>450</v>
      </c>
    </row>
    <row r="333" spans="1:6">
      <c r="A333" s="1">
        <v>41124</v>
      </c>
      <c r="B333" t="str">
        <f>"ME82328"</f>
        <v>ME82328</v>
      </c>
      <c r="C333" t="str">
        <f>"WHITE MB"</f>
        <v>WHITE MB</v>
      </c>
      <c r="D333" t="str">
        <f>"0"</f>
        <v>0</v>
      </c>
      <c r="E333" t="str">
        <f>"12U0715"</f>
        <v>12U0715</v>
      </c>
      <c r="F333">
        <v>125</v>
      </c>
    </row>
    <row r="334" spans="1:6">
      <c r="A334" s="1">
        <v>41124</v>
      </c>
      <c r="B334" t="str">
        <f>"ME82328"</f>
        <v>ME82328</v>
      </c>
      <c r="C334" t="str">
        <f>"WHITE MB"</f>
        <v>WHITE MB</v>
      </c>
      <c r="D334" t="str">
        <f>"0"</f>
        <v>0</v>
      </c>
      <c r="E334" t="str">
        <f>"12U1311"</f>
        <v>12U1311</v>
      </c>
      <c r="F334" s="2">
        <v>1025</v>
      </c>
    </row>
    <row r="335" spans="1:6">
      <c r="A335" s="1">
        <v>41124</v>
      </c>
      <c r="B335" t="str">
        <f>"ME82720"</f>
        <v>ME82720</v>
      </c>
      <c r="C335" t="str">
        <f>"WHITE MB"</f>
        <v>WHITE MB</v>
      </c>
      <c r="D335" t="str">
        <f>"0"</f>
        <v>0</v>
      </c>
      <c r="E335" t="str">
        <f>"12U2064"</f>
        <v>12U2064</v>
      </c>
      <c r="F335">
        <v>4</v>
      </c>
    </row>
    <row r="336" spans="1:6">
      <c r="A336" s="1">
        <v>41124</v>
      </c>
      <c r="B336" t="str">
        <f>"ME85505"</f>
        <v>ME85505</v>
      </c>
      <c r="C336" t="str">
        <f>"CREAM MB"</f>
        <v>CREAM MB</v>
      </c>
      <c r="D336" t="str">
        <f>"0"</f>
        <v>0</v>
      </c>
      <c r="E336" t="str">
        <f>"11U0975"</f>
        <v>11U0975</v>
      </c>
      <c r="F336">
        <v>5</v>
      </c>
    </row>
    <row r="337" spans="1:6">
      <c r="A337" s="1">
        <v>41124</v>
      </c>
      <c r="B337" t="str">
        <f>"ME85505"</f>
        <v>ME85505</v>
      </c>
      <c r="C337" t="str">
        <f>"CREAM MB"</f>
        <v>CREAM MB</v>
      </c>
      <c r="D337" t="str">
        <f>"0"</f>
        <v>0</v>
      </c>
      <c r="E337" t="str">
        <f>"11U2734"</f>
        <v>11U2734</v>
      </c>
      <c r="F337">
        <v>5</v>
      </c>
    </row>
    <row r="338" spans="1:6">
      <c r="A338" s="1">
        <v>41124</v>
      </c>
      <c r="B338" t="str">
        <f>"ME85505"</f>
        <v>ME85505</v>
      </c>
      <c r="C338" t="str">
        <f>"CREAM MB"</f>
        <v>CREAM MB</v>
      </c>
      <c r="D338" t="str">
        <f>"0"</f>
        <v>0</v>
      </c>
      <c r="E338" t="str">
        <f>"12U0927"</f>
        <v>12U0927</v>
      </c>
      <c r="F338">
        <v>50</v>
      </c>
    </row>
    <row r="339" spans="1:6">
      <c r="A339" s="1">
        <v>41124</v>
      </c>
      <c r="B339" t="str">
        <f>"ME85866"</f>
        <v>ME85866</v>
      </c>
      <c r="C339" t="str">
        <f>"CREAM MB"</f>
        <v>CREAM MB</v>
      </c>
      <c r="D339" t="str">
        <f>"0"</f>
        <v>0</v>
      </c>
      <c r="E339" t="str">
        <f>"12U0401"</f>
        <v>12U0401</v>
      </c>
      <c r="F339">
        <v>25</v>
      </c>
    </row>
    <row r="340" spans="1:6">
      <c r="A340" s="1">
        <v>41124</v>
      </c>
      <c r="B340" t="str">
        <f>"ME85905"</f>
        <v>ME85905</v>
      </c>
      <c r="C340" t="str">
        <f>"CREAM MB"</f>
        <v>CREAM MB</v>
      </c>
      <c r="D340" t="str">
        <f>"0"</f>
        <v>0</v>
      </c>
      <c r="E340" t="str">
        <f>"12U1527"</f>
        <v>12U1527</v>
      </c>
      <c r="F340">
        <v>50</v>
      </c>
    </row>
    <row r="341" spans="1:6">
      <c r="A341" s="1">
        <v>41124</v>
      </c>
      <c r="B341" t="str">
        <f>"ME88127"</f>
        <v>ME88127</v>
      </c>
      <c r="C341" t="str">
        <f>"CREAM MB"</f>
        <v>CREAM MB</v>
      </c>
      <c r="D341" t="str">
        <f>"0"</f>
        <v>0</v>
      </c>
      <c r="E341" t="str">
        <f>"12U0749"</f>
        <v>12U0749</v>
      </c>
      <c r="F341">
        <v>40</v>
      </c>
    </row>
    <row r="342" spans="1:6">
      <c r="A342" s="1">
        <v>41124</v>
      </c>
      <c r="B342" t="str">
        <f>"ME88127"</f>
        <v>ME88127</v>
      </c>
      <c r="C342" t="str">
        <f>"CREAM MB"</f>
        <v>CREAM MB</v>
      </c>
      <c r="D342" t="str">
        <f>"0"</f>
        <v>0</v>
      </c>
      <c r="E342" t="str">
        <f>"12U1397"</f>
        <v>12U1397</v>
      </c>
      <c r="F342">
        <v>375</v>
      </c>
    </row>
    <row r="343" spans="1:6">
      <c r="A343" s="1">
        <v>41124</v>
      </c>
      <c r="B343" t="str">
        <f>"ME88230"</f>
        <v>ME88230</v>
      </c>
      <c r="C343" t="str">
        <f>"CREAM MB"</f>
        <v>CREAM MB</v>
      </c>
      <c r="D343" t="str">
        <f>"0"</f>
        <v>0</v>
      </c>
      <c r="E343" t="str">
        <f>"12U1196"</f>
        <v>12U1196</v>
      </c>
      <c r="F343">
        <v>75</v>
      </c>
    </row>
    <row r="344" spans="1:6">
      <c r="A344" s="1">
        <v>41124</v>
      </c>
      <c r="B344" t="str">
        <f>"ME88231"</f>
        <v>ME88231</v>
      </c>
      <c r="C344" t="str">
        <f>"CREAM MB"</f>
        <v>CREAM MB</v>
      </c>
      <c r="D344" t="str">
        <f>"0"</f>
        <v>0</v>
      </c>
      <c r="E344" t="str">
        <f>"11U0026"</f>
        <v>11U0026</v>
      </c>
      <c r="F344">
        <v>75</v>
      </c>
    </row>
    <row r="345" spans="1:6">
      <c r="A345" s="1">
        <v>41124</v>
      </c>
      <c r="B345" t="str">
        <f>"ME88257"</f>
        <v>ME88257</v>
      </c>
      <c r="C345" t="str">
        <f>"CREAM MB"</f>
        <v>CREAM MB</v>
      </c>
      <c r="D345" t="str">
        <f>"0"</f>
        <v>0</v>
      </c>
      <c r="E345" t="str">
        <f>"12U1849"</f>
        <v>12U1849</v>
      </c>
      <c r="F345">
        <v>49.5</v>
      </c>
    </row>
    <row r="346" spans="1:6">
      <c r="A346" s="1">
        <v>41124</v>
      </c>
      <c r="B346" t="str">
        <f>"ME90040"</f>
        <v>ME90040</v>
      </c>
      <c r="C346" t="str">
        <f>"GREEN GOLD MB"</f>
        <v>GREEN GOLD MB</v>
      </c>
      <c r="D346" t="str">
        <f>"0"</f>
        <v>0</v>
      </c>
      <c r="E346" t="str">
        <f>"10U0177"</f>
        <v>10U0177</v>
      </c>
      <c r="F346">
        <v>50</v>
      </c>
    </row>
    <row r="347" spans="1:6">
      <c r="A347" s="1">
        <v>41124</v>
      </c>
      <c r="B347" t="str">
        <f>"ME94039"</f>
        <v>ME94039</v>
      </c>
      <c r="C347" t="str">
        <f>"GOLD MB"</f>
        <v>GOLD MB</v>
      </c>
      <c r="D347" t="str">
        <f>"0"</f>
        <v>0</v>
      </c>
      <c r="E347" t="str">
        <f>"12U0497"</f>
        <v>12U0497</v>
      </c>
      <c r="F347">
        <v>50</v>
      </c>
    </row>
    <row r="348" spans="1:6">
      <c r="A348" s="1">
        <v>41124</v>
      </c>
      <c r="B348" t="str">
        <f>"ME94149"</f>
        <v>ME94149</v>
      </c>
      <c r="C348" t="str">
        <f>"GOLD MB"</f>
        <v>GOLD MB</v>
      </c>
      <c r="D348" t="str">
        <f>"0"</f>
        <v>0</v>
      </c>
      <c r="E348" t="str">
        <f>"12U2003"</f>
        <v>12U2003</v>
      </c>
      <c r="F348">
        <v>150</v>
      </c>
    </row>
    <row r="349" spans="1:6">
      <c r="A349" s="1">
        <v>41124</v>
      </c>
      <c r="B349" t="str">
        <f>"ME94183U"</f>
        <v>ME94183U</v>
      </c>
      <c r="C349" t="str">
        <f>"GOLD MB"</f>
        <v>GOLD MB</v>
      </c>
      <c r="D349" t="str">
        <f>"0"</f>
        <v>0</v>
      </c>
      <c r="E349" t="str">
        <f>"12U1401"</f>
        <v>12U1401</v>
      </c>
      <c r="F349">
        <v>75</v>
      </c>
    </row>
    <row r="350" spans="1:6">
      <c r="A350" s="1">
        <v>41124</v>
      </c>
      <c r="B350" t="str">
        <f>"ME94183U"</f>
        <v>ME94183U</v>
      </c>
      <c r="C350" t="str">
        <f>"GOLD MB"</f>
        <v>GOLD MB</v>
      </c>
      <c r="D350" t="str">
        <f>"0"</f>
        <v>0</v>
      </c>
      <c r="E350" t="str">
        <f>"12U1632"</f>
        <v>12U1632</v>
      </c>
      <c r="F350">
        <v>125</v>
      </c>
    </row>
    <row r="351" spans="1:6">
      <c r="A351" s="1">
        <v>41124</v>
      </c>
      <c r="B351" t="str">
        <f>"ME94188"</f>
        <v>ME94188</v>
      </c>
      <c r="C351" t="str">
        <f>"GREEN GOLD MB"</f>
        <v>GREEN GOLD MB</v>
      </c>
      <c r="D351" t="str">
        <f>"0"</f>
        <v>0</v>
      </c>
      <c r="E351" t="str">
        <f>"10U0193"</f>
        <v>10U0193</v>
      </c>
      <c r="F351">
        <v>8.1300000000000008</v>
      </c>
    </row>
    <row r="352" spans="1:6">
      <c r="A352" s="1">
        <v>41124</v>
      </c>
      <c r="B352" t="str">
        <f>"ME94188"</f>
        <v>ME94188</v>
      </c>
      <c r="C352" t="str">
        <f>"GREEN GOLD MB"</f>
        <v>GREEN GOLD MB</v>
      </c>
      <c r="D352" t="str">
        <f>"0"</f>
        <v>0</v>
      </c>
      <c r="E352" t="str">
        <f>"12U0043"</f>
        <v>12U0043</v>
      </c>
      <c r="F352">
        <v>15</v>
      </c>
    </row>
    <row r="353" spans="1:6">
      <c r="A353" s="1">
        <v>41124</v>
      </c>
      <c r="B353" t="str">
        <f>"ME94199"</f>
        <v>ME94199</v>
      </c>
      <c r="C353" t="str">
        <f>"GOLD MB"</f>
        <v>GOLD MB</v>
      </c>
      <c r="D353" t="str">
        <f>"0"</f>
        <v>0</v>
      </c>
      <c r="E353" t="str">
        <f>"12U2065"</f>
        <v>12U2065</v>
      </c>
      <c r="F353">
        <v>75</v>
      </c>
    </row>
    <row r="354" spans="1:6">
      <c r="A354" s="1">
        <v>41124</v>
      </c>
      <c r="B354" t="str">
        <f>"ME94438"</f>
        <v>ME94438</v>
      </c>
      <c r="C354" t="str">
        <f>"GOLD MB"</f>
        <v>GOLD MB</v>
      </c>
      <c r="D354" t="str">
        <f>"0"</f>
        <v>0</v>
      </c>
      <c r="E354" t="str">
        <f>"11U2148"</f>
        <v>11U2148</v>
      </c>
      <c r="F354">
        <v>69.5</v>
      </c>
    </row>
    <row r="355" spans="1:6">
      <c r="A355" s="1">
        <v>41124</v>
      </c>
      <c r="B355" t="str">
        <f>"ME94454"</f>
        <v>ME94454</v>
      </c>
      <c r="C355" t="str">
        <f>"GOLD MB"</f>
        <v>GOLD MB</v>
      </c>
      <c r="D355" t="str">
        <f>"0"</f>
        <v>0</v>
      </c>
      <c r="E355" t="str">
        <f>"10U1965"</f>
        <v>10U1965</v>
      </c>
      <c r="F355">
        <v>9.65</v>
      </c>
    </row>
    <row r="356" spans="1:6">
      <c r="A356" s="1">
        <v>41124</v>
      </c>
      <c r="B356" t="str">
        <f>"ME95510"</f>
        <v>ME95510</v>
      </c>
      <c r="C356" t="str">
        <f>"SILVER MB"</f>
        <v>SILVER MB</v>
      </c>
      <c r="D356" t="str">
        <f>"0"</f>
        <v>0</v>
      </c>
      <c r="E356" t="str">
        <f>"10U2059"</f>
        <v>10U2059</v>
      </c>
      <c r="F356">
        <v>7.6</v>
      </c>
    </row>
    <row r="357" spans="1:6">
      <c r="A357" s="1">
        <v>41124</v>
      </c>
      <c r="B357" t="str">
        <f>"ME95510"</f>
        <v>ME95510</v>
      </c>
      <c r="C357" t="str">
        <f>"SILVER MB"</f>
        <v>SILVER MB</v>
      </c>
      <c r="D357" t="str">
        <f>"0"</f>
        <v>0</v>
      </c>
      <c r="E357" t="str">
        <f>"12U0269"</f>
        <v>12U0269</v>
      </c>
      <c r="F357">
        <v>100</v>
      </c>
    </row>
    <row r="358" spans="1:6">
      <c r="A358" s="1">
        <v>41124</v>
      </c>
      <c r="B358" t="str">
        <f>"ME96157D"</f>
        <v>ME96157D</v>
      </c>
      <c r="C358" t="str">
        <f>"SILVER MB"</f>
        <v>SILVER MB</v>
      </c>
      <c r="D358" t="str">
        <f>"0"</f>
        <v>0</v>
      </c>
      <c r="E358" t="str">
        <f>"12U1400"</f>
        <v>12U1400</v>
      </c>
      <c r="F358">
        <v>20.9</v>
      </c>
    </row>
    <row r="359" spans="1:6">
      <c r="A359" s="1">
        <v>41124</v>
      </c>
      <c r="B359" t="str">
        <f>"ME96157D"</f>
        <v>ME96157D</v>
      </c>
      <c r="C359" t="str">
        <f>"SILVER MB"</f>
        <v>SILVER MB</v>
      </c>
      <c r="D359" t="str">
        <f>"0"</f>
        <v>0</v>
      </c>
      <c r="E359" t="str">
        <f>"12U1814"</f>
        <v>12U1814</v>
      </c>
      <c r="F359">
        <v>500</v>
      </c>
    </row>
    <row r="360" spans="1:6">
      <c r="A360" s="1">
        <v>41124</v>
      </c>
      <c r="B360" t="str">
        <f>"ME96320"</f>
        <v>ME96320</v>
      </c>
      <c r="C360" t="str">
        <f>"SILVER MB"</f>
        <v>SILVER MB</v>
      </c>
      <c r="D360" t="str">
        <f>"0"</f>
        <v>0</v>
      </c>
      <c r="E360" t="str">
        <f>"12U0598"</f>
        <v>12U0598</v>
      </c>
      <c r="F360">
        <v>13</v>
      </c>
    </row>
    <row r="361" spans="1:6">
      <c r="A361" s="1">
        <v>41124</v>
      </c>
      <c r="B361" t="str">
        <f>"ME96320"</f>
        <v>ME96320</v>
      </c>
      <c r="C361" t="str">
        <f>"SILVER MB"</f>
        <v>SILVER MB</v>
      </c>
      <c r="D361" t="str">
        <f>"0"</f>
        <v>0</v>
      </c>
      <c r="E361" t="str">
        <f>"12U1805"</f>
        <v>12U1805</v>
      </c>
      <c r="F361">
        <v>300</v>
      </c>
    </row>
    <row r="362" spans="1:6">
      <c r="A362" s="1">
        <v>41124</v>
      </c>
      <c r="B362" t="str">
        <f>"MP10693"</f>
        <v>MP10693</v>
      </c>
      <c r="C362" t="str">
        <f>"GREY MB"</f>
        <v>GREY MB</v>
      </c>
      <c r="D362" t="str">
        <f>"0"</f>
        <v>0</v>
      </c>
      <c r="E362" t="str">
        <f>"12U0993"</f>
        <v>12U0993</v>
      </c>
      <c r="F362">
        <v>125</v>
      </c>
    </row>
    <row r="363" spans="1:6">
      <c r="A363" s="1">
        <v>41124</v>
      </c>
      <c r="B363" t="str">
        <f>"MP13105"</f>
        <v>MP13105</v>
      </c>
      <c r="C363" t="str">
        <f>"GREY MB"</f>
        <v>GREY MB</v>
      </c>
      <c r="D363" t="str">
        <f>"0"</f>
        <v>0</v>
      </c>
      <c r="E363" t="str">
        <f>"12U0481"</f>
        <v>12U0481</v>
      </c>
      <c r="F363">
        <v>25</v>
      </c>
    </row>
    <row r="364" spans="1:6">
      <c r="A364" s="1">
        <v>41124</v>
      </c>
      <c r="B364" t="str">
        <f>"MP13105"</f>
        <v>MP13105</v>
      </c>
      <c r="C364" t="str">
        <f>"GREY MB"</f>
        <v>GREY MB</v>
      </c>
      <c r="D364" t="str">
        <f>"0"</f>
        <v>0</v>
      </c>
      <c r="E364" t="str">
        <f>"12U1630"</f>
        <v>12U1630</v>
      </c>
      <c r="F364">
        <v>75</v>
      </c>
    </row>
    <row r="365" spans="1:6">
      <c r="A365" s="1">
        <v>41124</v>
      </c>
      <c r="B365" t="str">
        <f>"MP13458"</f>
        <v>MP13458</v>
      </c>
      <c r="C365" t="str">
        <f>"GREY MB"</f>
        <v>GREY MB</v>
      </c>
      <c r="D365" t="str">
        <f>"0"</f>
        <v>0</v>
      </c>
      <c r="E365" t="str">
        <f>"11U0582"</f>
        <v>11U0582</v>
      </c>
      <c r="F365">
        <v>225</v>
      </c>
    </row>
    <row r="366" spans="1:6">
      <c r="A366" s="1">
        <v>41124</v>
      </c>
      <c r="B366" t="str">
        <f>"MP32056"</f>
        <v>MP32056</v>
      </c>
      <c r="C366" t="str">
        <f>"ORANGE MB"</f>
        <v>ORANGE MB</v>
      </c>
      <c r="D366" t="str">
        <f>"0"</f>
        <v>0</v>
      </c>
      <c r="E366" t="str">
        <f>"12U2219"</f>
        <v>12U2219</v>
      </c>
      <c r="F366">
        <v>100</v>
      </c>
    </row>
    <row r="367" spans="1:6">
      <c r="A367" s="1">
        <v>41124</v>
      </c>
      <c r="B367" t="str">
        <f>"MP41861"</f>
        <v>MP41861</v>
      </c>
      <c r="C367" t="str">
        <f>"RED MB"</f>
        <v>RED MB</v>
      </c>
      <c r="D367" t="str">
        <f>"0"</f>
        <v>0</v>
      </c>
      <c r="E367" t="str">
        <f>"12U0092"</f>
        <v>12U0092</v>
      </c>
      <c r="F367">
        <v>175</v>
      </c>
    </row>
    <row r="368" spans="1:6">
      <c r="A368" s="1">
        <v>41124</v>
      </c>
      <c r="B368" t="str">
        <f>"MP42169"</f>
        <v>MP42169</v>
      </c>
      <c r="C368" t="str">
        <f>"RED MB"</f>
        <v>RED MB</v>
      </c>
      <c r="D368" t="str">
        <f>"0"</f>
        <v>0</v>
      </c>
      <c r="E368" t="str">
        <f>"12U0523"</f>
        <v>12U0523</v>
      </c>
      <c r="F368">
        <v>5</v>
      </c>
    </row>
    <row r="369" spans="1:6">
      <c r="A369" s="1">
        <v>41124</v>
      </c>
      <c r="B369" t="str">
        <f>"MP42169"</f>
        <v>MP42169</v>
      </c>
      <c r="C369" t="str">
        <f>"RED MB"</f>
        <v>RED MB</v>
      </c>
      <c r="D369" t="str">
        <f>"0"</f>
        <v>0</v>
      </c>
      <c r="E369" t="str">
        <f>"12U1201"</f>
        <v>12U1201</v>
      </c>
      <c r="F369">
        <v>20</v>
      </c>
    </row>
    <row r="370" spans="1:6">
      <c r="A370" s="1">
        <v>41124</v>
      </c>
      <c r="B370" t="str">
        <f>"MP42169"</f>
        <v>MP42169</v>
      </c>
      <c r="C370" t="str">
        <f>"RED MB"</f>
        <v>RED MB</v>
      </c>
      <c r="D370" t="str">
        <f>"0"</f>
        <v>0</v>
      </c>
      <c r="E370" t="str">
        <f>"12U1985"</f>
        <v>12U1985</v>
      </c>
      <c r="F370">
        <v>175</v>
      </c>
    </row>
    <row r="371" spans="1:6">
      <c r="A371" s="1">
        <v>41124</v>
      </c>
      <c r="B371" t="str">
        <f>"MP49061"</f>
        <v>MP49061</v>
      </c>
      <c r="C371" t="str">
        <f>"VIOLET MB"</f>
        <v>VIOLET MB</v>
      </c>
      <c r="D371" t="str">
        <f>"0"</f>
        <v>0</v>
      </c>
      <c r="E371" t="str">
        <f>"12U1182"</f>
        <v>12U1182</v>
      </c>
      <c r="F371">
        <v>100</v>
      </c>
    </row>
    <row r="372" spans="1:6">
      <c r="A372" s="1">
        <v>41124</v>
      </c>
      <c r="B372" t="str">
        <f>"MP49061"</f>
        <v>MP49061</v>
      </c>
      <c r="C372" t="str">
        <f>"VIOLET MB"</f>
        <v>VIOLET MB</v>
      </c>
      <c r="D372" t="str">
        <f>"0"</f>
        <v>0</v>
      </c>
      <c r="E372" t="str">
        <f>"12U1331"</f>
        <v>12U1331</v>
      </c>
      <c r="F372">
        <v>300</v>
      </c>
    </row>
    <row r="373" spans="1:6">
      <c r="A373" s="1">
        <v>41124</v>
      </c>
      <c r="B373" t="str">
        <f>"MP53143"</f>
        <v>MP53143</v>
      </c>
      <c r="C373" t="str">
        <f>"GREEN MB"</f>
        <v>GREEN MB</v>
      </c>
      <c r="D373" t="str">
        <f>"0"</f>
        <v>0</v>
      </c>
      <c r="E373" t="str">
        <f>"12U1181"</f>
        <v>12U1181</v>
      </c>
      <c r="F373">
        <v>100</v>
      </c>
    </row>
    <row r="374" spans="1:6">
      <c r="A374" s="1">
        <v>41124</v>
      </c>
      <c r="B374" t="str">
        <f>"MP53143"</f>
        <v>MP53143</v>
      </c>
      <c r="C374" t="str">
        <f>"GREEN MB"</f>
        <v>GREEN MB</v>
      </c>
      <c r="D374" t="str">
        <f>"0"</f>
        <v>0</v>
      </c>
      <c r="E374" t="str">
        <f>"12U1332"</f>
        <v>12U1332</v>
      </c>
      <c r="F374">
        <v>50</v>
      </c>
    </row>
    <row r="375" spans="1:6">
      <c r="A375" s="1">
        <v>41124</v>
      </c>
      <c r="B375" t="str">
        <f>"MP53143"</f>
        <v>MP53143</v>
      </c>
      <c r="C375" t="str">
        <f>"GREEN MB"</f>
        <v>GREEN MB</v>
      </c>
      <c r="D375" t="str">
        <f>"0"</f>
        <v>0</v>
      </c>
      <c r="E375" t="str">
        <f>"12U1427"</f>
        <v>12U1427</v>
      </c>
      <c r="F375">
        <v>350</v>
      </c>
    </row>
    <row r="376" spans="1:6">
      <c r="A376" s="1">
        <v>41124</v>
      </c>
      <c r="B376" t="str">
        <f>"MP53614"</f>
        <v>MP53614</v>
      </c>
      <c r="C376" t="str">
        <f>"GREEN MB"</f>
        <v>GREEN MB</v>
      </c>
      <c r="D376" t="str">
        <f>"0"</f>
        <v>0</v>
      </c>
      <c r="E376" t="str">
        <f>"10U2733"</f>
        <v>10U2733</v>
      </c>
      <c r="F376">
        <v>175</v>
      </c>
    </row>
    <row r="377" spans="1:6">
      <c r="A377" s="1">
        <v>41124</v>
      </c>
      <c r="B377" t="str">
        <f>"MP54664"</f>
        <v>MP54664</v>
      </c>
      <c r="C377" t="str">
        <f>"GREEN MB"</f>
        <v>GREEN MB</v>
      </c>
      <c r="D377" t="str">
        <f>"0"</f>
        <v>0</v>
      </c>
      <c r="E377" t="str">
        <f>"12U1399"</f>
        <v>12U1399</v>
      </c>
      <c r="F377">
        <v>68.299999999990007</v>
      </c>
    </row>
    <row r="378" spans="1:6">
      <c r="A378" s="1">
        <v>41124</v>
      </c>
      <c r="B378" t="str">
        <f>"MP54676"</f>
        <v>MP54676</v>
      </c>
      <c r="C378" t="str">
        <f>"PEARL GREEN MB"</f>
        <v>PEARL GREEN MB</v>
      </c>
      <c r="D378" t="str">
        <f>"0"</f>
        <v>0</v>
      </c>
      <c r="E378" t="str">
        <f>"12U2002"</f>
        <v>12U2002</v>
      </c>
      <c r="F378">
        <v>75</v>
      </c>
    </row>
    <row r="379" spans="1:6">
      <c r="A379" s="1">
        <v>41124</v>
      </c>
      <c r="B379" t="str">
        <f>"MP63002"</f>
        <v>MP63002</v>
      </c>
      <c r="C379" t="str">
        <f>"BLUE MB"</f>
        <v>BLUE MB</v>
      </c>
      <c r="D379" t="str">
        <f>"0"</f>
        <v>0</v>
      </c>
      <c r="E379" t="str">
        <f>"12U0787"</f>
        <v>12U0787</v>
      </c>
      <c r="F379">
        <v>75</v>
      </c>
    </row>
    <row r="380" spans="1:6">
      <c r="A380" s="1">
        <v>41124</v>
      </c>
      <c r="B380" t="str">
        <f>"MP63002"</f>
        <v>MP63002</v>
      </c>
      <c r="C380" t="str">
        <f>"BLUE MB"</f>
        <v>BLUE MB</v>
      </c>
      <c r="D380" t="str">
        <f>"0"</f>
        <v>0</v>
      </c>
      <c r="E380" t="str">
        <f>"12U2148"</f>
        <v>12U2148</v>
      </c>
      <c r="F380">
        <v>275</v>
      </c>
    </row>
    <row r="381" spans="1:6">
      <c r="A381" s="1">
        <v>41124</v>
      </c>
      <c r="B381" t="str">
        <f>"MP64910"</f>
        <v>MP64910</v>
      </c>
      <c r="C381" t="str">
        <f>"BLUE MB"</f>
        <v>BLUE MB</v>
      </c>
      <c r="D381" t="str">
        <f>"0"</f>
        <v>0</v>
      </c>
      <c r="E381" t="str">
        <f>"12U1866"</f>
        <v>12U1866</v>
      </c>
      <c r="F381">
        <v>200</v>
      </c>
    </row>
    <row r="382" spans="1:6">
      <c r="A382" s="1">
        <v>41124</v>
      </c>
      <c r="B382" t="str">
        <f>"MP68037"</f>
        <v>MP68037</v>
      </c>
      <c r="C382" t="str">
        <f>"BLUE MB"</f>
        <v>BLUE MB</v>
      </c>
      <c r="D382" t="str">
        <f>"0"</f>
        <v>0</v>
      </c>
      <c r="E382" t="str">
        <f>"12U2070"</f>
        <v>12U2070</v>
      </c>
      <c r="F382">
        <v>200</v>
      </c>
    </row>
    <row r="383" spans="1:6">
      <c r="A383" s="1">
        <v>41124</v>
      </c>
      <c r="B383" t="str">
        <f>"MP68281"</f>
        <v>MP68281</v>
      </c>
      <c r="C383" t="str">
        <f>"BLUE MB"</f>
        <v>BLUE MB</v>
      </c>
      <c r="D383" t="str">
        <f>"0"</f>
        <v>0</v>
      </c>
      <c r="E383" t="str">
        <f>"11U1321"</f>
        <v>11U1321</v>
      </c>
      <c r="F383">
        <v>75</v>
      </c>
    </row>
    <row r="384" spans="1:6">
      <c r="A384" s="1">
        <v>41124</v>
      </c>
      <c r="B384" t="str">
        <f>"MP71875"</f>
        <v>MP71875</v>
      </c>
      <c r="C384" t="str">
        <f>"BROWN MB"</f>
        <v>BROWN MB</v>
      </c>
      <c r="D384" t="str">
        <f>"0"</f>
        <v>0</v>
      </c>
      <c r="E384" t="str">
        <f>"11U2423"</f>
        <v>11U2423</v>
      </c>
      <c r="F384">
        <v>75</v>
      </c>
    </row>
    <row r="385" spans="1:6">
      <c r="A385" s="1">
        <v>41124</v>
      </c>
      <c r="B385" t="str">
        <f>"MP72051"</f>
        <v>MP72051</v>
      </c>
      <c r="C385" t="str">
        <f>"BROWN MB"</f>
        <v>BROWN MB</v>
      </c>
      <c r="D385" t="str">
        <f>"0"</f>
        <v>0</v>
      </c>
      <c r="E385" t="str">
        <f>"10U2783"</f>
        <v>10U2783</v>
      </c>
      <c r="F385">
        <v>74.5</v>
      </c>
    </row>
    <row r="386" spans="1:6">
      <c r="A386" s="1">
        <v>41124</v>
      </c>
      <c r="B386" t="str">
        <f>"MP81471"</f>
        <v>MP81471</v>
      </c>
      <c r="C386" t="str">
        <f>"WHITE MB"</f>
        <v>WHITE MB</v>
      </c>
      <c r="D386" t="str">
        <f>"0"</f>
        <v>0</v>
      </c>
      <c r="E386" t="str">
        <f>"12U1364"</f>
        <v>12U1364</v>
      </c>
      <c r="F386">
        <v>50</v>
      </c>
    </row>
    <row r="387" spans="1:6">
      <c r="A387" s="1">
        <v>41124</v>
      </c>
      <c r="B387" t="str">
        <f>"MP81471"</f>
        <v>MP81471</v>
      </c>
      <c r="C387" t="str">
        <f>"WHITE MB"</f>
        <v>WHITE MB</v>
      </c>
      <c r="D387" t="str">
        <f>"0"</f>
        <v>0</v>
      </c>
      <c r="E387" t="str">
        <f>"12U1721"</f>
        <v>12U1721</v>
      </c>
      <c r="F387">
        <v>50</v>
      </c>
    </row>
    <row r="388" spans="1:6">
      <c r="A388" s="1">
        <v>41124</v>
      </c>
      <c r="B388" t="str">
        <f>"MP81471"</f>
        <v>MP81471</v>
      </c>
      <c r="C388" t="str">
        <f>"WHITE MB"</f>
        <v>WHITE MB</v>
      </c>
      <c r="D388" t="str">
        <f>"0"</f>
        <v>0</v>
      </c>
      <c r="E388" t="str">
        <f>"12U2230"</f>
        <v>12U2230</v>
      </c>
      <c r="F388">
        <v>850</v>
      </c>
    </row>
    <row r="389" spans="1:6">
      <c r="A389" s="1">
        <v>41124</v>
      </c>
      <c r="B389" t="str">
        <f>"MP81776"</f>
        <v>MP81776</v>
      </c>
      <c r="C389" t="str">
        <f>"FIBERS BLACK MB"</f>
        <v>FIBERS BLACK MB</v>
      </c>
      <c r="D389" t="str">
        <f>"0"</f>
        <v>0</v>
      </c>
      <c r="E389" t="str">
        <f>"12U1167"</f>
        <v>12U1167</v>
      </c>
      <c r="F389">
        <v>20</v>
      </c>
    </row>
    <row r="390" spans="1:6">
      <c r="A390" s="1">
        <v>41124</v>
      </c>
      <c r="B390" t="str">
        <f>"MP81776"</f>
        <v>MP81776</v>
      </c>
      <c r="C390" t="str">
        <f>"FIBERS BLACK MB"</f>
        <v>FIBERS BLACK MB</v>
      </c>
      <c r="D390" t="str">
        <f>"0"</f>
        <v>0</v>
      </c>
      <c r="E390" t="str">
        <f>"12U1967"</f>
        <v>12U1967</v>
      </c>
      <c r="F390">
        <v>780</v>
      </c>
    </row>
    <row r="391" spans="1:6">
      <c r="A391" s="1">
        <v>41124</v>
      </c>
      <c r="B391" t="str">
        <f>"MP85734"</f>
        <v>MP85734</v>
      </c>
      <c r="C391" t="str">
        <f>"CREAM MB"</f>
        <v>CREAM MB</v>
      </c>
      <c r="D391" t="str">
        <f>"0"</f>
        <v>0</v>
      </c>
      <c r="E391" t="str">
        <f>"12U1907"</f>
        <v>12U1907</v>
      </c>
      <c r="F391">
        <v>400</v>
      </c>
    </row>
    <row r="392" spans="1:6">
      <c r="A392" s="1">
        <v>41124</v>
      </c>
      <c r="B392" t="str">
        <f>"MP85907"</f>
        <v>MP85907</v>
      </c>
      <c r="C392" t="str">
        <f>"CREAM MB"</f>
        <v>CREAM MB</v>
      </c>
      <c r="D392" t="str">
        <f>"0"</f>
        <v>0</v>
      </c>
      <c r="E392" t="str">
        <f>"12U1391"</f>
        <v>12U1391</v>
      </c>
      <c r="F392">
        <v>375</v>
      </c>
    </row>
    <row r="393" spans="1:6">
      <c r="A393" s="1">
        <v>41124</v>
      </c>
      <c r="B393" t="str">
        <f>"MP94505"</f>
        <v>MP94505</v>
      </c>
      <c r="C393" t="str">
        <f>"GOLD MB"</f>
        <v>GOLD MB</v>
      </c>
      <c r="D393" t="str">
        <f>"0"</f>
        <v>0</v>
      </c>
      <c r="E393" t="str">
        <f>"12U0335"</f>
        <v>12U0335</v>
      </c>
      <c r="F393">
        <v>75</v>
      </c>
    </row>
    <row r="394" spans="1:6">
      <c r="A394" s="1">
        <v>41124</v>
      </c>
      <c r="B394" t="str">
        <f>"MP94507"</f>
        <v>MP94507</v>
      </c>
      <c r="C394" t="str">
        <f>"GOLD MB"</f>
        <v>GOLD MB</v>
      </c>
      <c r="D394" t="str">
        <f>"0"</f>
        <v>0</v>
      </c>
      <c r="E394" t="str">
        <f>"12U1760"</f>
        <v>12U1760</v>
      </c>
      <c r="F394">
        <v>275</v>
      </c>
    </row>
    <row r="395" spans="1:6">
      <c r="A395" s="1">
        <v>41124</v>
      </c>
      <c r="B395" t="str">
        <f>"MP96414"</f>
        <v>MP96414</v>
      </c>
      <c r="C395" t="str">
        <f>"TRANSPEARENT SILVER MB"</f>
        <v>TRANSPEARENT SILVER MB</v>
      </c>
      <c r="D395" t="str">
        <f>"0"</f>
        <v>0</v>
      </c>
      <c r="E395" t="str">
        <f>"12U0049"</f>
        <v>12U0049</v>
      </c>
      <c r="F395">
        <v>100</v>
      </c>
    </row>
    <row r="396" spans="1:6">
      <c r="A396" s="1">
        <v>41124</v>
      </c>
      <c r="B396" t="str">
        <f>"MS72092"</f>
        <v>MS72092</v>
      </c>
      <c r="C396" t="str">
        <f>"BROWN"</f>
        <v>BROWN</v>
      </c>
      <c r="D396" t="str">
        <f>"0"</f>
        <v>0</v>
      </c>
      <c r="E396" t="str">
        <f>"11M55275"</f>
        <v>11M55275</v>
      </c>
      <c r="F396">
        <v>50</v>
      </c>
    </row>
    <row r="397" spans="1:6">
      <c r="A397" s="1">
        <v>41124</v>
      </c>
      <c r="B397" t="str">
        <f>"MS81773"</f>
        <v>MS81773</v>
      </c>
      <c r="C397" t="str">
        <f>"WHITE MB"</f>
        <v>WHITE MB</v>
      </c>
      <c r="D397" t="str">
        <f>"0"</f>
        <v>0</v>
      </c>
      <c r="E397" t="str">
        <f>"12U0076"</f>
        <v>12U0076</v>
      </c>
      <c r="F397">
        <v>198.5</v>
      </c>
    </row>
    <row r="398" spans="1:6">
      <c r="A398" s="1">
        <v>41124</v>
      </c>
      <c r="B398" t="str">
        <f>"MS82322"</f>
        <v>MS82322</v>
      </c>
      <c r="C398" t="str">
        <f>"WHITE MB"</f>
        <v>WHITE MB</v>
      </c>
      <c r="D398" t="str">
        <f>"0"</f>
        <v>0</v>
      </c>
      <c r="E398" t="str">
        <f>"11U0882"</f>
        <v>11U0882</v>
      </c>
      <c r="F398">
        <v>20</v>
      </c>
    </row>
    <row r="399" spans="1:6">
      <c r="A399" s="1">
        <v>41124</v>
      </c>
      <c r="B399" t="str">
        <f>"MS82322"</f>
        <v>MS82322</v>
      </c>
      <c r="C399" t="str">
        <f>"WHITE MB"</f>
        <v>WHITE MB</v>
      </c>
      <c r="D399" t="str">
        <f>"0"</f>
        <v>0</v>
      </c>
      <c r="E399" t="str">
        <f>"11U2749"</f>
        <v>11U2749</v>
      </c>
      <c r="F399">
        <v>300</v>
      </c>
    </row>
    <row r="400" spans="1:6">
      <c r="A400" s="1">
        <v>41124</v>
      </c>
      <c r="B400" t="str">
        <f>"MS82322"</f>
        <v>MS82322</v>
      </c>
      <c r="C400" t="str">
        <f>"WHITE MB"</f>
        <v>WHITE MB</v>
      </c>
      <c r="D400" t="str">
        <f>"0"</f>
        <v>0</v>
      </c>
      <c r="E400" t="str">
        <f>"11U2947"</f>
        <v>11U2947</v>
      </c>
      <c r="F400">
        <v>425</v>
      </c>
    </row>
    <row r="401" spans="1:6">
      <c r="A401" s="1">
        <v>41124</v>
      </c>
      <c r="B401" t="str">
        <f>"MS82322"</f>
        <v>MS82322</v>
      </c>
      <c r="C401" t="str">
        <f>"WHITE MB"</f>
        <v>WHITE MB</v>
      </c>
      <c r="D401" t="str">
        <f>"0"</f>
        <v>0</v>
      </c>
      <c r="E401" t="str">
        <f>"12U0077"</f>
        <v>12U0077</v>
      </c>
      <c r="F401">
        <v>750</v>
      </c>
    </row>
    <row r="402" spans="1:6">
      <c r="A402" s="1">
        <v>41124</v>
      </c>
      <c r="B402" t="str">
        <f>"MS82328"</f>
        <v>MS82328</v>
      </c>
      <c r="C402" t="str">
        <f>"WHITE MB"</f>
        <v>WHITE MB</v>
      </c>
      <c r="D402" t="str">
        <f>"0"</f>
        <v>0</v>
      </c>
      <c r="E402" t="str">
        <f>"11U2191"</f>
        <v>11U2191</v>
      </c>
      <c r="F402">
        <v>21.4</v>
      </c>
    </row>
    <row r="403" spans="1:6">
      <c r="A403" s="1">
        <v>41124</v>
      </c>
      <c r="B403" t="str">
        <f>"MS82328"</f>
        <v>MS82328</v>
      </c>
      <c r="C403" t="str">
        <f>"WHITE MB"</f>
        <v>WHITE MB</v>
      </c>
      <c r="D403" t="str">
        <f>"0"</f>
        <v>0</v>
      </c>
      <c r="E403" t="str">
        <f>"12U2153"</f>
        <v>12U2153</v>
      </c>
      <c r="F403">
        <v>300</v>
      </c>
    </row>
    <row r="404" spans="1:6">
      <c r="A404" s="1">
        <v>41124</v>
      </c>
      <c r="B404" t="str">
        <f>"MT81040"</f>
        <v>MT81040</v>
      </c>
      <c r="C404" t="str">
        <f>"WHITE"</f>
        <v>WHITE</v>
      </c>
      <c r="D404" t="str">
        <f>"0"</f>
        <v>0</v>
      </c>
      <c r="E404" t="str">
        <f>"11M51388"</f>
        <v>11M51388</v>
      </c>
      <c r="F404">
        <v>1.9</v>
      </c>
    </row>
    <row r="405" spans="1:6">
      <c r="A405" s="1">
        <v>41124</v>
      </c>
      <c r="B405" t="str">
        <f>"NU001PE"</f>
        <v>NU001PE</v>
      </c>
      <c r="C405" t="str">
        <f>"Nucleator for PE"</f>
        <v>Nucleator for PE</v>
      </c>
      <c r="D405" t="str">
        <f>"0"</f>
        <v>0</v>
      </c>
      <c r="E405" t="str">
        <f>"12U1935"</f>
        <v>12U1935</v>
      </c>
      <c r="F405">
        <v>19.5</v>
      </c>
    </row>
    <row r="406" spans="1:6">
      <c r="A406" s="1">
        <v>41124</v>
      </c>
      <c r="B406" t="str">
        <f>"NU001PE"</f>
        <v>NU001PE</v>
      </c>
      <c r="C406" t="str">
        <f>"Nucleator for PE"</f>
        <v>Nucleator for PE</v>
      </c>
      <c r="D406" t="str">
        <f>"0"</f>
        <v>0</v>
      </c>
      <c r="E406" t="str">
        <f>"12U1987"</f>
        <v>12U1987</v>
      </c>
      <c r="F406">
        <v>75</v>
      </c>
    </row>
    <row r="407" spans="1:6">
      <c r="A407" s="1">
        <v>41124</v>
      </c>
      <c r="B407" t="str">
        <f>"NU001PP"</f>
        <v>NU001PP</v>
      </c>
      <c r="C407" t="str">
        <f>"NUCLEATING AGENT"</f>
        <v>NUCLEATING AGENT</v>
      </c>
      <c r="D407" t="str">
        <f>"0"</f>
        <v>0</v>
      </c>
      <c r="E407" t="str">
        <f>"11U1294"</f>
        <v>11U1294</v>
      </c>
      <c r="F407">
        <v>60</v>
      </c>
    </row>
    <row r="408" spans="1:6">
      <c r="A408" s="1">
        <v>41124</v>
      </c>
      <c r="B408" t="str">
        <f>"NU001PS"</f>
        <v>NU001PS</v>
      </c>
      <c r="C408" t="str">
        <f>"Nucleator for PS"</f>
        <v>Nucleator for PS</v>
      </c>
      <c r="D408" t="str">
        <f>"0"</f>
        <v>0</v>
      </c>
      <c r="E408" t="str">
        <f>"11U0438"</f>
        <v>11U0438</v>
      </c>
      <c r="F408">
        <v>25</v>
      </c>
    </row>
    <row r="409" spans="1:6">
      <c r="A409" s="1">
        <v>41124</v>
      </c>
      <c r="B409" t="str">
        <f>"NU5787PP"</f>
        <v>NU5787PP</v>
      </c>
      <c r="C409" t="str">
        <f>"NUCLEATING MB"</f>
        <v>NUCLEATING MB</v>
      </c>
      <c r="D409" t="str">
        <f>"0"</f>
        <v>0</v>
      </c>
      <c r="E409" t="str">
        <f>"12C00986"</f>
        <v>12C00986</v>
      </c>
      <c r="F409">
        <v>140</v>
      </c>
    </row>
    <row r="410" spans="1:6">
      <c r="A410" s="1">
        <v>41124</v>
      </c>
      <c r="B410" t="str">
        <f>"NU5787PP"</f>
        <v>NU5787PP</v>
      </c>
      <c r="C410" t="str">
        <f>"NUCLEATING MB"</f>
        <v>NUCLEATING MB</v>
      </c>
      <c r="D410" t="str">
        <f>"0"</f>
        <v>0</v>
      </c>
      <c r="E410" t="str">
        <f>"12C02105/002"</f>
        <v>12C02105/002</v>
      </c>
      <c r="F410">
        <v>4</v>
      </c>
    </row>
    <row r="411" spans="1:6">
      <c r="A411" s="1">
        <v>41124</v>
      </c>
      <c r="B411" t="str">
        <f>"NU6677PP"</f>
        <v>NU6677PP</v>
      </c>
      <c r="C411" t="str">
        <f>"Clarifying Master Batch"</f>
        <v>Clarifying Master Batch</v>
      </c>
      <c r="D411" t="str">
        <f>"0"</f>
        <v>0</v>
      </c>
      <c r="E411" t="str">
        <f>"11C01596"</f>
        <v>11C01596</v>
      </c>
      <c r="F411">
        <v>2.7</v>
      </c>
    </row>
    <row r="412" spans="1:6">
      <c r="A412" s="1">
        <v>41124</v>
      </c>
      <c r="B412" t="str">
        <f>"OB015C"</f>
        <v>OB015C</v>
      </c>
      <c r="C412" t="str">
        <f>"Brightener MB"</f>
        <v>Brightener MB</v>
      </c>
      <c r="D412" t="str">
        <f>"0"</f>
        <v>0</v>
      </c>
      <c r="E412" t="str">
        <f>"12U0988"</f>
        <v>12U0988</v>
      </c>
      <c r="F412">
        <v>45.5</v>
      </c>
    </row>
    <row r="413" spans="1:6">
      <c r="A413" s="1">
        <v>41124</v>
      </c>
      <c r="B413" t="str">
        <f>"OX5854PE"</f>
        <v>OX5854PE</v>
      </c>
      <c r="C413" t="str">
        <f>"OXO BIODEGARDABLE PE MB"</f>
        <v>OXO BIODEGARDABLE PE MB</v>
      </c>
      <c r="D413" t="str">
        <f>"0"</f>
        <v>0</v>
      </c>
      <c r="E413" t="str">
        <f>"12M81344"</f>
        <v>12M81344</v>
      </c>
      <c r="F413">
        <v>173.15</v>
      </c>
    </row>
    <row r="414" spans="1:6">
      <c r="A414" s="1">
        <v>41124</v>
      </c>
      <c r="B414" t="str">
        <f>"P005"</f>
        <v>P005</v>
      </c>
      <c r="C414" t="str">
        <f>"PALLETS"</f>
        <v>PALLETS</v>
      </c>
      <c r="D414" t="str">
        <f>"0"</f>
        <v>0</v>
      </c>
      <c r="E414" t="str">
        <f>"0"</f>
        <v>0</v>
      </c>
      <c r="F414">
        <v>28</v>
      </c>
    </row>
    <row r="415" spans="1:6">
      <c r="A415" s="1">
        <v>41124</v>
      </c>
      <c r="B415" t="str">
        <f>"P010"</f>
        <v>P010</v>
      </c>
      <c r="C415" t="str">
        <f>"Streight film"</f>
        <v>Streight film</v>
      </c>
      <c r="D415" t="str">
        <f>"0"</f>
        <v>0</v>
      </c>
      <c r="E415" t="str">
        <f>"0"</f>
        <v>0</v>
      </c>
      <c r="F415">
        <v>13</v>
      </c>
    </row>
    <row r="416" spans="1:6">
      <c r="A416" s="1">
        <v>41124</v>
      </c>
      <c r="B416" t="str">
        <f>"P016"</f>
        <v>P016</v>
      </c>
      <c r="C416" t="str">
        <f>"Скотч 72х66"</f>
        <v>Скотч 72х66</v>
      </c>
      <c r="D416" t="str">
        <f>"0"</f>
        <v>0</v>
      </c>
      <c r="E416" t="str">
        <f>"0"</f>
        <v>0</v>
      </c>
      <c r="F416">
        <v>2</v>
      </c>
    </row>
    <row r="417" spans="1:6">
      <c r="A417" s="1">
        <v>41124</v>
      </c>
      <c r="B417" t="str">
        <f>"P026"</f>
        <v>P026</v>
      </c>
      <c r="C417" t="str">
        <f>"Мешки РР"</f>
        <v>Мешки РР</v>
      </c>
      <c r="D417" t="str">
        <f>"0"</f>
        <v>0</v>
      </c>
      <c r="E417" t="str">
        <f>"0"</f>
        <v>0</v>
      </c>
      <c r="F417">
        <v>200</v>
      </c>
    </row>
    <row r="418" spans="1:6">
      <c r="A418" s="1">
        <v>41124</v>
      </c>
      <c r="B418" t="str">
        <f>"P029"</f>
        <v>P029</v>
      </c>
      <c r="C418" t="str">
        <f>"EURO PALLETS"</f>
        <v>EURO PALLETS</v>
      </c>
      <c r="D418" t="str">
        <f>"0"</f>
        <v>0</v>
      </c>
      <c r="E418" t="str">
        <f>"0"</f>
        <v>0</v>
      </c>
      <c r="F418">
        <v>11</v>
      </c>
    </row>
    <row r="419" spans="1:6">
      <c r="A419" s="1">
        <v>41124</v>
      </c>
      <c r="B419" t="str">
        <f>"SB5996PE"</f>
        <v>SB5996PE</v>
      </c>
      <c r="C419" t="str">
        <f>"SLIP ANTIBLOCK MB"</f>
        <v>SLIP ANTIBLOCK MB</v>
      </c>
      <c r="D419" t="str">
        <f>"0"</f>
        <v>0</v>
      </c>
      <c r="E419" t="str">
        <f>"10C00612"</f>
        <v>10C00612</v>
      </c>
      <c r="F419">
        <v>25</v>
      </c>
    </row>
    <row r="420" spans="1:6">
      <c r="A420" s="1">
        <v>41124</v>
      </c>
      <c r="B420" t="str">
        <f>"SB6880PE"</f>
        <v>SB6880PE</v>
      </c>
      <c r="C420" t="str">
        <f>"SLIP+ANTIBLOCK MB"</f>
        <v>SLIP+ANTIBLOCK MB</v>
      </c>
      <c r="D420" t="str">
        <f>"0"</f>
        <v>0</v>
      </c>
      <c r="E420" t="str">
        <f>"12C02109/001"</f>
        <v>12C02109/001</v>
      </c>
      <c r="F420">
        <v>360</v>
      </c>
    </row>
    <row r="421" spans="1:6">
      <c r="A421" s="1">
        <v>41124</v>
      </c>
      <c r="B421" t="str">
        <f>"SB6880PE"</f>
        <v>SB6880PE</v>
      </c>
      <c r="C421" t="str">
        <f>"SLIP+ANTIBLOCK MB"</f>
        <v>SLIP+ANTIBLOCK MB</v>
      </c>
      <c r="D421" t="str">
        <f>"0"</f>
        <v>0</v>
      </c>
      <c r="E421" t="str">
        <f>"12C80031"</f>
        <v>12C80031</v>
      </c>
      <c r="F421">
        <v>10</v>
      </c>
    </row>
    <row r="422" spans="1:6">
      <c r="A422" s="1">
        <v>41124</v>
      </c>
      <c r="B422" t="str">
        <f>"SH9305S"</f>
        <v>SH9305S</v>
      </c>
      <c r="C422" t="str">
        <f>"BLACK MB"</f>
        <v>BLACK MB</v>
      </c>
      <c r="D422" t="str">
        <f>"0"</f>
        <v>0</v>
      </c>
      <c r="E422" t="str">
        <f>"101020"</f>
        <v>101020</v>
      </c>
      <c r="F422">
        <v>175</v>
      </c>
    </row>
    <row r="423" spans="1:6">
      <c r="A423" s="1">
        <v>41124</v>
      </c>
      <c r="B423" t="str">
        <f>"SL001E"</f>
        <v>SL001E</v>
      </c>
      <c r="C423" t="str">
        <f>"SLIP MB"</f>
        <v>SLIP MB</v>
      </c>
      <c r="D423" t="str">
        <f>"0"</f>
        <v>0</v>
      </c>
      <c r="E423" t="str">
        <f>"11U0415/C"</f>
        <v>11U0415/C</v>
      </c>
      <c r="F423">
        <v>75</v>
      </c>
    </row>
    <row r="424" spans="1:6">
      <c r="A424" s="1">
        <v>41124</v>
      </c>
      <c r="B424" t="str">
        <f>"SL001E"</f>
        <v>SL001E</v>
      </c>
      <c r="C424" t="str">
        <f>"SLIP MB"</f>
        <v>SLIP MB</v>
      </c>
      <c r="D424" t="str">
        <f>"0"</f>
        <v>0</v>
      </c>
      <c r="E424" t="str">
        <f>"11U0783/C"</f>
        <v>11U0783/C</v>
      </c>
      <c r="F424">
        <v>50</v>
      </c>
    </row>
    <row r="425" spans="1:6">
      <c r="A425" s="1">
        <v>41124</v>
      </c>
      <c r="B425" t="str">
        <f>"SL001E"</f>
        <v>SL001E</v>
      </c>
      <c r="C425" t="str">
        <f>"SLIP MB"</f>
        <v>SLIP MB</v>
      </c>
      <c r="D425" t="str">
        <f>"0"</f>
        <v>0</v>
      </c>
      <c r="E425" t="str">
        <f>"11U0952/C"</f>
        <v>11U0952/C</v>
      </c>
      <c r="F425">
        <v>25</v>
      </c>
    </row>
    <row r="426" spans="1:6">
      <c r="A426" s="1">
        <v>41124</v>
      </c>
      <c r="B426" t="str">
        <f>"SL001E"</f>
        <v>SL001E</v>
      </c>
      <c r="C426" t="str">
        <f>"SLIP MB"</f>
        <v>SLIP MB</v>
      </c>
      <c r="D426" t="str">
        <f>"0"</f>
        <v>0</v>
      </c>
      <c r="E426" t="str">
        <f>"11U1359/C"</f>
        <v>11U1359/C</v>
      </c>
      <c r="F426">
        <v>25</v>
      </c>
    </row>
    <row r="427" spans="1:6">
      <c r="A427" s="1">
        <v>41124</v>
      </c>
      <c r="B427" t="str">
        <f>"SL001E"</f>
        <v>SL001E</v>
      </c>
      <c r="C427" t="str">
        <f>"SLIP MB"</f>
        <v>SLIP MB</v>
      </c>
      <c r="D427" t="str">
        <f>"0"</f>
        <v>0</v>
      </c>
      <c r="E427" t="str">
        <f>"11U1713/C"</f>
        <v>11U1713/C</v>
      </c>
      <c r="F427">
        <v>75</v>
      </c>
    </row>
    <row r="428" spans="1:6">
      <c r="A428" s="1">
        <v>41124</v>
      </c>
      <c r="B428" t="str">
        <f>"SL001E"</f>
        <v>SL001E</v>
      </c>
      <c r="C428" t="str">
        <f>"SLIP MB"</f>
        <v>SLIP MB</v>
      </c>
      <c r="D428" t="str">
        <f>"0"</f>
        <v>0</v>
      </c>
      <c r="E428" t="str">
        <f>"11U1795/C"</f>
        <v>11U1795/C</v>
      </c>
      <c r="F428">
        <v>75</v>
      </c>
    </row>
    <row r="429" spans="1:6">
      <c r="A429" s="1">
        <v>41124</v>
      </c>
      <c r="B429" t="str">
        <f>"SL001E"</f>
        <v>SL001E</v>
      </c>
      <c r="C429" t="str">
        <f>"SLIP MB"</f>
        <v>SLIP MB</v>
      </c>
      <c r="D429" t="str">
        <f>"0"</f>
        <v>0</v>
      </c>
      <c r="E429" t="str">
        <f>"11U2894/C"</f>
        <v>11U2894/C</v>
      </c>
      <c r="F429">
        <v>25</v>
      </c>
    </row>
    <row r="430" spans="1:6">
      <c r="A430" s="1">
        <v>41124</v>
      </c>
      <c r="B430" t="str">
        <f>"SL001E"</f>
        <v>SL001E</v>
      </c>
      <c r="C430" t="str">
        <f>"SLIP MB"</f>
        <v>SLIP MB</v>
      </c>
      <c r="D430" t="str">
        <f>"0"</f>
        <v>0</v>
      </c>
      <c r="E430" t="str">
        <f>"11U3042/C"</f>
        <v>11U3042/C</v>
      </c>
      <c r="F430">
        <v>25</v>
      </c>
    </row>
    <row r="431" spans="1:6">
      <c r="A431" s="1">
        <v>41124</v>
      </c>
      <c r="B431" t="str">
        <f>"SL001E"</f>
        <v>SL001E</v>
      </c>
      <c r="C431" t="str">
        <f>"SLIP MB"</f>
        <v>SLIP MB</v>
      </c>
      <c r="D431" t="str">
        <f>"0"</f>
        <v>0</v>
      </c>
      <c r="E431" t="str">
        <f>"11U3088"</f>
        <v>11U3088</v>
      </c>
      <c r="F431">
        <v>15</v>
      </c>
    </row>
    <row r="432" spans="1:6">
      <c r="A432" s="1">
        <v>41124</v>
      </c>
      <c r="B432" t="str">
        <f>"SL001E"</f>
        <v>SL001E</v>
      </c>
      <c r="C432" t="str">
        <f>"SLIP MB"</f>
        <v>SLIP MB</v>
      </c>
      <c r="D432" t="str">
        <f>"0"</f>
        <v>0</v>
      </c>
      <c r="E432" t="str">
        <f>"11U3088/C"</f>
        <v>11U3088/C</v>
      </c>
      <c r="F432">
        <v>25</v>
      </c>
    </row>
    <row r="433" spans="1:6">
      <c r="A433" s="1">
        <v>41124</v>
      </c>
      <c r="B433" t="str">
        <f>"SL001E"</f>
        <v>SL001E</v>
      </c>
      <c r="C433" t="str">
        <f>"SLIP MB"</f>
        <v>SLIP MB</v>
      </c>
      <c r="D433" t="str">
        <f>"0"</f>
        <v>0</v>
      </c>
      <c r="E433" t="str">
        <f>"12U1159"</f>
        <v>12U1159</v>
      </c>
      <c r="F433">
        <v>771</v>
      </c>
    </row>
    <row r="434" spans="1:6">
      <c r="A434" s="1">
        <v>41124</v>
      </c>
      <c r="B434" t="str">
        <f>"SL001O"</f>
        <v>SL001O</v>
      </c>
      <c r="C434" t="str">
        <f>"SLIP MB"</f>
        <v>SLIP MB</v>
      </c>
      <c r="D434" t="str">
        <f>"0"</f>
        <v>0</v>
      </c>
      <c r="E434" t="str">
        <f>"10U2873/C"</f>
        <v>10U2873/C</v>
      </c>
      <c r="F434">
        <v>50</v>
      </c>
    </row>
    <row r="435" spans="1:6">
      <c r="A435" s="1">
        <v>41124</v>
      </c>
      <c r="B435" t="str">
        <f>"SL001O"</f>
        <v>SL001O</v>
      </c>
      <c r="C435" t="str">
        <f>"SLIP MB"</f>
        <v>SLIP MB</v>
      </c>
      <c r="D435" t="str">
        <f>"0"</f>
        <v>0</v>
      </c>
      <c r="E435" t="str">
        <f>"11U0102/C"</f>
        <v>11U0102/C</v>
      </c>
      <c r="F435">
        <v>275</v>
      </c>
    </row>
    <row r="436" spans="1:6">
      <c r="A436" s="1">
        <v>41124</v>
      </c>
      <c r="B436" t="str">
        <f>"SL001O"</f>
        <v>SL001O</v>
      </c>
      <c r="C436" t="str">
        <f>"SLIP MB"</f>
        <v>SLIP MB</v>
      </c>
      <c r="D436" t="str">
        <f>"0"</f>
        <v>0</v>
      </c>
      <c r="E436" t="str">
        <f>"11U0241/C"</f>
        <v>11U0241/C</v>
      </c>
      <c r="F436">
        <v>50</v>
      </c>
    </row>
    <row r="437" spans="1:6">
      <c r="A437" s="1">
        <v>41124</v>
      </c>
      <c r="B437" t="str">
        <f>"SL001O"</f>
        <v>SL001O</v>
      </c>
      <c r="C437" t="str">
        <f>"SLIP MB"</f>
        <v>SLIP MB</v>
      </c>
      <c r="D437" t="str">
        <f>"0"</f>
        <v>0</v>
      </c>
      <c r="E437" t="str">
        <f>"11U0384/C"</f>
        <v>11U0384/C</v>
      </c>
      <c r="F437">
        <v>75</v>
      </c>
    </row>
    <row r="438" spans="1:6">
      <c r="A438" s="1">
        <v>41124</v>
      </c>
      <c r="B438" t="str">
        <f>"SL001O"</f>
        <v>SL001O</v>
      </c>
      <c r="C438" t="str">
        <f>"SLIP MB"</f>
        <v>SLIP MB</v>
      </c>
      <c r="D438" t="str">
        <f>"0"</f>
        <v>0</v>
      </c>
      <c r="E438" t="str">
        <f>"11U0903/C"</f>
        <v>11U0903/C</v>
      </c>
      <c r="F438">
        <v>25</v>
      </c>
    </row>
    <row r="439" spans="1:6">
      <c r="A439" s="1">
        <v>41124</v>
      </c>
      <c r="B439" t="str">
        <f>"SL001O"</f>
        <v>SL001O</v>
      </c>
      <c r="C439" t="str">
        <f>"SLIP MB"</f>
        <v>SLIP MB</v>
      </c>
      <c r="D439" t="str">
        <f>"0"</f>
        <v>0</v>
      </c>
      <c r="E439" t="str">
        <f>"11U1081/C"</f>
        <v>11U1081/C</v>
      </c>
      <c r="F439">
        <v>100</v>
      </c>
    </row>
    <row r="440" spans="1:6">
      <c r="A440" s="1">
        <v>41124</v>
      </c>
      <c r="B440" t="str">
        <f>"SL001O"</f>
        <v>SL001O</v>
      </c>
      <c r="C440" t="str">
        <f>"SLIP MB"</f>
        <v>SLIP MB</v>
      </c>
      <c r="D440" t="str">
        <f>"0"</f>
        <v>0</v>
      </c>
      <c r="E440" t="str">
        <f>"11U1358/C"</f>
        <v>11U1358/C</v>
      </c>
      <c r="F440">
        <v>75</v>
      </c>
    </row>
    <row r="441" spans="1:6">
      <c r="A441" s="1">
        <v>41124</v>
      </c>
      <c r="B441" t="str">
        <f>"SL001O"</f>
        <v>SL001O</v>
      </c>
      <c r="C441" t="str">
        <f>"SLIP MB"</f>
        <v>SLIP MB</v>
      </c>
      <c r="D441" t="str">
        <f>"0"</f>
        <v>0</v>
      </c>
      <c r="E441" t="str">
        <f>"11U1581/C"</f>
        <v>11U1581/C</v>
      </c>
      <c r="F441">
        <v>75</v>
      </c>
    </row>
    <row r="442" spans="1:6">
      <c r="A442" s="1">
        <v>41124</v>
      </c>
      <c r="B442" t="str">
        <f>"SL001O"</f>
        <v>SL001O</v>
      </c>
      <c r="C442" t="str">
        <f>"SLIP MB"</f>
        <v>SLIP MB</v>
      </c>
      <c r="D442" t="str">
        <f>"0"</f>
        <v>0</v>
      </c>
      <c r="E442" t="str">
        <f>"11U1648/C"</f>
        <v>11U1648/C</v>
      </c>
      <c r="F442">
        <v>100</v>
      </c>
    </row>
    <row r="443" spans="1:6">
      <c r="A443" s="1">
        <v>41124</v>
      </c>
      <c r="B443" t="str">
        <f>"SL001O"</f>
        <v>SL001O</v>
      </c>
      <c r="C443" t="str">
        <f>"SLIP MB"</f>
        <v>SLIP MB</v>
      </c>
      <c r="D443" t="str">
        <f>"0"</f>
        <v>0</v>
      </c>
      <c r="E443" t="str">
        <f>"11U1742/C"</f>
        <v>11U1742/C</v>
      </c>
      <c r="F443">
        <v>50</v>
      </c>
    </row>
    <row r="444" spans="1:6">
      <c r="A444" s="1">
        <v>41124</v>
      </c>
      <c r="B444" t="str">
        <f>"SL001O"</f>
        <v>SL001O</v>
      </c>
      <c r="C444" t="str">
        <f>"SLIP MB"</f>
        <v>SLIP MB</v>
      </c>
      <c r="D444" t="str">
        <f>"0"</f>
        <v>0</v>
      </c>
      <c r="E444" t="str">
        <f>"11U1781/C"</f>
        <v>11U1781/C</v>
      </c>
      <c r="F444">
        <v>50</v>
      </c>
    </row>
    <row r="445" spans="1:6">
      <c r="A445" s="1">
        <v>41124</v>
      </c>
      <c r="B445" t="str">
        <f>"SL001O"</f>
        <v>SL001O</v>
      </c>
      <c r="C445" t="str">
        <f>"SLIP MB"</f>
        <v>SLIP MB</v>
      </c>
      <c r="D445" t="str">
        <f>"0"</f>
        <v>0</v>
      </c>
      <c r="E445" t="str">
        <f>"11U2065/C"</f>
        <v>11U2065/C</v>
      </c>
      <c r="F445">
        <v>50</v>
      </c>
    </row>
    <row r="446" spans="1:6">
      <c r="A446" s="1">
        <v>41124</v>
      </c>
      <c r="B446" t="str">
        <f>"SL001O"</f>
        <v>SL001O</v>
      </c>
      <c r="C446" t="str">
        <f>"SLIP MB"</f>
        <v>SLIP MB</v>
      </c>
      <c r="D446" t="str">
        <f>"0"</f>
        <v>0</v>
      </c>
      <c r="E446" t="str">
        <f>"11U2257/C"</f>
        <v>11U2257/C</v>
      </c>
      <c r="F446">
        <v>25</v>
      </c>
    </row>
    <row r="447" spans="1:6">
      <c r="A447" s="1">
        <v>41124</v>
      </c>
      <c r="B447" t="str">
        <f>"SL001O"</f>
        <v>SL001O</v>
      </c>
      <c r="C447" t="str">
        <f>"SLIP MB"</f>
        <v>SLIP MB</v>
      </c>
      <c r="D447" t="str">
        <f>"0"</f>
        <v>0</v>
      </c>
      <c r="E447" t="str">
        <f>"12U0036/C"</f>
        <v>12U0036/C</v>
      </c>
      <c r="F447">
        <v>75</v>
      </c>
    </row>
    <row r="448" spans="1:6">
      <c r="A448" s="1">
        <v>41124</v>
      </c>
      <c r="B448" t="str">
        <f>"SL001O"</f>
        <v>SL001O</v>
      </c>
      <c r="C448" t="str">
        <f>"SLIP MB"</f>
        <v>SLIP MB</v>
      </c>
      <c r="D448" t="str">
        <f>"0"</f>
        <v>0</v>
      </c>
      <c r="E448" t="str">
        <f>"12U1795"</f>
        <v>12U1795</v>
      </c>
      <c r="F448">
        <v>946</v>
      </c>
    </row>
    <row r="449" spans="1:6">
      <c r="A449" s="1">
        <v>41124</v>
      </c>
      <c r="B449" t="str">
        <f>"SL0534PE"</f>
        <v>SL0534PE</v>
      </c>
      <c r="C449" t="str">
        <f>"SLIP (SL001E)"</f>
        <v>SLIP (SL001E)</v>
      </c>
      <c r="D449" t="str">
        <f>"0"</f>
        <v>0</v>
      </c>
      <c r="E449" t="str">
        <f>"11C51520"</f>
        <v>11C51520</v>
      </c>
      <c r="F449">
        <v>5</v>
      </c>
    </row>
    <row r="450" spans="1:6">
      <c r="A450" s="1">
        <v>41124</v>
      </c>
      <c r="B450" t="str">
        <f>"SL0534PE"</f>
        <v>SL0534PE</v>
      </c>
      <c r="C450" t="str">
        <f>"SLIP (SL001E)"</f>
        <v>SLIP (SL001E)</v>
      </c>
      <c r="D450" t="str">
        <f>"0"</f>
        <v>0</v>
      </c>
      <c r="E450" t="str">
        <f>"11C54163"</f>
        <v>11C54163</v>
      </c>
      <c r="F450">
        <v>160</v>
      </c>
    </row>
    <row r="451" spans="1:6">
      <c r="A451" s="1">
        <v>41124</v>
      </c>
      <c r="B451" t="str">
        <f>"ST003PE"</f>
        <v>ST003PE</v>
      </c>
      <c r="C451" t="str">
        <f>"ANTISTATIC MB"</f>
        <v>ANTISTATIC MB</v>
      </c>
      <c r="D451" t="str">
        <f>"0"</f>
        <v>0</v>
      </c>
      <c r="E451" t="str">
        <f>"12U2093"</f>
        <v>12U2093</v>
      </c>
      <c r="F451">
        <v>350</v>
      </c>
    </row>
    <row r="452" spans="1:6">
      <c r="A452" s="1">
        <v>41124</v>
      </c>
      <c r="B452" t="str">
        <f>"UV0780PE"</f>
        <v>UV0780PE</v>
      </c>
      <c r="C452" t="str">
        <f>"UV MB"</f>
        <v>UV MB</v>
      </c>
      <c r="D452" t="str">
        <f>"0"</f>
        <v>0</v>
      </c>
      <c r="E452" t="str">
        <f>"12C80067"</f>
        <v>12C80067</v>
      </c>
      <c r="F452">
        <v>13.5</v>
      </c>
    </row>
    <row r="453" spans="1:6">
      <c r="A453" s="1">
        <v>41124</v>
      </c>
      <c r="B453" t="str">
        <f>"UV0780PE"</f>
        <v>UV0780PE</v>
      </c>
      <c r="C453" t="str">
        <f>"UV MB"</f>
        <v>UV MB</v>
      </c>
      <c r="D453" t="str">
        <f>"0"</f>
        <v>0</v>
      </c>
      <c r="E453" t="str">
        <f>"12С80276"</f>
        <v>12С80276</v>
      </c>
      <c r="F453" s="2">
        <v>1000</v>
      </c>
    </row>
    <row r="454" spans="1:6">
      <c r="A454" s="1">
        <v>41124</v>
      </c>
      <c r="B454" t="str">
        <f>"UV6253HP"</f>
        <v>UV6253HP</v>
      </c>
      <c r="C454" t="str">
        <f>"UV"</f>
        <v>UV</v>
      </c>
      <c r="D454" t="str">
        <f>"0"</f>
        <v>0</v>
      </c>
      <c r="E454" t="str">
        <f>"12C00120"</f>
        <v>12C00120</v>
      </c>
      <c r="F454" s="2">
        <v>1600</v>
      </c>
    </row>
    <row r="455" spans="1:6">
      <c r="A455" s="1">
        <v>41124</v>
      </c>
      <c r="B455" t="str">
        <f>"UV6253HP"</f>
        <v>UV6253HP</v>
      </c>
      <c r="C455" t="str">
        <f>"UV"</f>
        <v>UV</v>
      </c>
      <c r="D455" t="str">
        <f>"0"</f>
        <v>0</v>
      </c>
      <c r="E455" t="str">
        <f>"12C02106/002"</f>
        <v>12C02106/002</v>
      </c>
      <c r="F455">
        <v>400</v>
      </c>
    </row>
    <row r="456" spans="1:6">
      <c r="A456" s="1">
        <v>41124</v>
      </c>
      <c r="B456" t="str">
        <f>"UV6313PE"</f>
        <v>UV6313PE</v>
      </c>
      <c r="C456" t="str">
        <f>"UV MB"</f>
        <v>UV MB</v>
      </c>
      <c r="D456" t="str">
        <f>"0"</f>
        <v>0</v>
      </c>
      <c r="E456" t="str">
        <f>"12C00984"</f>
        <v>12C00984</v>
      </c>
      <c r="F456">
        <v>300</v>
      </c>
    </row>
    <row r="457" spans="1:6">
      <c r="A457" s="1">
        <v>41124</v>
      </c>
      <c r="B457" t="str">
        <f>"Z03789"</f>
        <v>Z03789</v>
      </c>
      <c r="C457" t="str">
        <f>"RED MB"</f>
        <v>RED MB</v>
      </c>
      <c r="D457" t="str">
        <f>"0"</f>
        <v>0</v>
      </c>
      <c r="E457" t="str">
        <f>"12U0976"</f>
        <v>12U0976</v>
      </c>
      <c r="F457">
        <v>9.6999999999999993</v>
      </c>
    </row>
    <row r="458" spans="1:6">
      <c r="A458" s="1">
        <v>41124</v>
      </c>
      <c r="B458" t="str">
        <f>"Z03789"</f>
        <v>Z03789</v>
      </c>
      <c r="C458" t="str">
        <f>"RED MB"</f>
        <v>RED MB</v>
      </c>
      <c r="D458" t="str">
        <f>"0"</f>
        <v>0</v>
      </c>
      <c r="E458" t="str">
        <f>"12U1602"</f>
        <v>12U1602</v>
      </c>
      <c r="F458">
        <v>250</v>
      </c>
    </row>
  </sheetData>
  <autoFilter ref="A1:L1">
    <sortState ref="A2:L458">
      <sortCondition descending="1" ref="D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 Бондаренко</dc:creator>
  <cp:lastModifiedBy>Артем Бондаренко</cp:lastModifiedBy>
  <dcterms:created xsi:type="dcterms:W3CDTF">2012-08-03T13:36:03Z</dcterms:created>
  <dcterms:modified xsi:type="dcterms:W3CDTF">2012-08-03T13:37:18Z</dcterms:modified>
</cp:coreProperties>
</file>