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" yWindow="165" windowWidth="19320" windowHeight="10230"/>
  </bookViews>
  <sheets>
    <sheet name="Заявка" sheetId="1" r:id="rId1"/>
    <sheet name="Прайс" sheetId="2" state="hidden" r:id="rId2"/>
    <sheet name="Склад" sheetId="3" r:id="rId3"/>
  </sheets>
  <externalReferences>
    <externalReference r:id="rId4"/>
  </externalReferences>
  <definedNames>
    <definedName name="_xlnm.Print_Area" localSheetId="0">Заявка!$A$2:$Q$38</definedName>
    <definedName name="Прайс">Прайс!$A$2:$C$43</definedName>
    <definedName name="Прайс_Монтаж">Прайс!$A$44:$B$48</definedName>
    <definedName name="Склад">#REF!</definedName>
  </definedNames>
  <calcPr calcId="124519"/>
</workbook>
</file>

<file path=xl/calcChain.xml><?xml version="1.0" encoding="utf-8"?>
<calcChain xmlns="http://schemas.openxmlformats.org/spreadsheetml/2006/main">
  <c r="E15" i="1"/>
  <c r="E14"/>
  <c r="E13"/>
  <c r="E12"/>
  <c r="E11"/>
  <c r="E10"/>
  <c r="E9"/>
  <c r="E8"/>
  <c r="E7"/>
  <c r="E6"/>
  <c r="L15" l="1"/>
  <c r="N15" s="1"/>
  <c r="L14"/>
  <c r="N14" s="1"/>
  <c r="L13"/>
  <c r="N13" s="1"/>
  <c r="L12"/>
  <c r="N12" s="1"/>
  <c r="L11"/>
  <c r="N11" s="1"/>
  <c r="L10"/>
  <c r="N10" s="1"/>
  <c r="L8"/>
  <c r="N8" s="1"/>
  <c r="L7"/>
  <c r="N7" s="1"/>
  <c r="L6"/>
  <c r="L9"/>
  <c r="N9" s="1"/>
  <c r="N6" l="1"/>
  <c r="G15"/>
  <c r="T30" l="1"/>
  <c r="S30"/>
  <c r="R30"/>
  <c r="T29"/>
  <c r="S29"/>
  <c r="R29"/>
  <c r="T28"/>
  <c r="S28"/>
  <c r="R28"/>
  <c r="T27"/>
  <c r="S27"/>
  <c r="R27"/>
  <c r="U26"/>
  <c r="T26"/>
  <c r="S26"/>
  <c r="R26"/>
  <c r="U25"/>
  <c r="T25"/>
  <c r="S25"/>
  <c r="R25"/>
  <c r="U24"/>
  <c r="T24"/>
  <c r="S24"/>
  <c r="R24"/>
  <c r="U23"/>
  <c r="T23"/>
  <c r="S23"/>
  <c r="R23"/>
  <c r="U22"/>
  <c r="T22"/>
  <c r="S22"/>
  <c r="R22"/>
  <c r="U21"/>
  <c r="T21"/>
  <c r="S21"/>
  <c r="R21"/>
  <c r="U20"/>
  <c r="T20"/>
  <c r="S20"/>
  <c r="R20"/>
  <c r="U19"/>
  <c r="T19"/>
  <c r="S19"/>
  <c r="R19"/>
  <c r="U18"/>
  <c r="T18"/>
  <c r="S18"/>
  <c r="R18"/>
  <c r="U17"/>
  <c r="T17"/>
  <c r="S17"/>
  <c r="R17"/>
  <c r="U16"/>
  <c r="T16"/>
  <c r="S16"/>
  <c r="R16"/>
  <c r="U15"/>
  <c r="T15"/>
  <c r="S15"/>
  <c r="R15"/>
  <c r="U14"/>
  <c r="T14"/>
  <c r="S14"/>
  <c r="R14"/>
  <c r="U13"/>
  <c r="T13"/>
  <c r="S13"/>
  <c r="R13"/>
  <c r="U12"/>
  <c r="T12"/>
  <c r="S12"/>
  <c r="R12"/>
  <c r="U11"/>
  <c r="T11"/>
  <c r="S11"/>
  <c r="R11"/>
  <c r="U10"/>
  <c r="T10"/>
  <c r="S10"/>
  <c r="R10"/>
  <c r="U9"/>
  <c r="T9"/>
  <c r="S9"/>
  <c r="R9"/>
  <c r="U8"/>
  <c r="T8"/>
  <c r="S8"/>
  <c r="R8"/>
  <c r="U7"/>
  <c r="T7"/>
  <c r="S7"/>
  <c r="R7"/>
  <c r="U6"/>
  <c r="T6"/>
  <c r="S6"/>
  <c r="R6"/>
  <c r="G6"/>
  <c r="F16"/>
  <c r="L18" s="1"/>
</calcChain>
</file>

<file path=xl/sharedStrings.xml><?xml version="1.0" encoding="utf-8"?>
<sst xmlns="http://schemas.openxmlformats.org/spreadsheetml/2006/main" count="46" uniqueCount="33">
  <si>
    <t>ЗАКАЗЧИК:</t>
  </si>
  <si>
    <t>№ ЗАКАЗА:</t>
  </si>
  <si>
    <t>ДАТА:</t>
  </si>
  <si>
    <t>Поз.</t>
  </si>
  <si>
    <t>СЕР.</t>
  </si>
  <si>
    <t>РАЗМЕР</t>
  </si>
  <si>
    <t>ЦЕНА</t>
  </si>
  <si>
    <t>КОЛИЧ.</t>
  </si>
  <si>
    <t>СУММА</t>
  </si>
  <si>
    <t>НАИМЕНОВАНИЕ</t>
  </si>
  <si>
    <t>в долл</t>
  </si>
  <si>
    <t>погонаж в дол</t>
  </si>
  <si>
    <t>ПРОЧИЕ ТОВАРЫ И УСЛУГИ</t>
  </si>
  <si>
    <t>ОБЩАЯ СТОИМОСТЬ ЗАКАЗА:</t>
  </si>
  <si>
    <t>ОПЛАЧЕНО:</t>
  </si>
  <si>
    <t>ОСТАТОК:</t>
  </si>
  <si>
    <t>ПЛАТЕЛЬЩИК:</t>
  </si>
  <si>
    <t>Ф.И.О</t>
  </si>
  <si>
    <t>подпись</t>
  </si>
  <si>
    <t>НАИМЕНОВАНИЕ ТОВАРА, УСЛУГИ</t>
  </si>
  <si>
    <t>ОТКРЫВАНИЕ</t>
  </si>
  <si>
    <t>Дамонтаж деревянной двери</t>
  </si>
  <si>
    <t>УютU7</t>
  </si>
  <si>
    <t>УютU6</t>
  </si>
  <si>
    <t>УютU5</t>
  </si>
  <si>
    <t>левая</t>
  </si>
  <si>
    <t>правая</t>
  </si>
  <si>
    <t xml:space="preserve">УютU7 </t>
  </si>
  <si>
    <t>ЛЕВАЯ</t>
  </si>
  <si>
    <t>ПРАВАЯ</t>
  </si>
  <si>
    <t>МОДЕЛЬ</t>
  </si>
  <si>
    <t>Р-Р</t>
  </si>
  <si>
    <t>ОСТАТОК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</si>
</sst>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0.0"/>
    <numFmt numFmtId="166" formatCode="#,##0.0&quot;р.&quot;"/>
  </numFmts>
  <fonts count="43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 Narrow"/>
      <family val="2"/>
      <charset val="204"/>
    </font>
    <font>
      <sz val="9"/>
      <color indexed="8"/>
      <name val="Calibri"/>
      <family val="2"/>
      <charset val="204"/>
    </font>
    <font>
      <b/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21"/>
      <name val="Arial"/>
      <family val="2"/>
      <charset val="204"/>
    </font>
    <font>
      <b/>
      <sz val="10"/>
      <color indexed="2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b/>
      <sz val="11"/>
      <color theme="4" tint="-0.499984740745262"/>
      <name val="Courier New"/>
      <family val="3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Arial Narrow"/>
      <family val="2"/>
      <charset val="204"/>
    </font>
    <font>
      <b/>
      <sz val="14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 Narrow"/>
      <family val="2"/>
      <charset val="204"/>
    </font>
    <font>
      <b/>
      <i/>
      <sz val="16"/>
      <color indexed="8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 Narrow"/>
      <family val="2"/>
      <charset val="204"/>
    </font>
    <font>
      <sz val="9"/>
      <color theme="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0"/>
      <name val="Courier New"/>
      <family val="3"/>
      <charset val="204"/>
    </font>
    <font>
      <b/>
      <u/>
      <sz val="11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name val="Arial"/>
      <family val="2"/>
      <charset val="204"/>
    </font>
    <font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name val="Courier New"/>
      <family val="3"/>
      <charset val="204"/>
    </font>
    <font>
      <b/>
      <sz val="12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2" fillId="0" borderId="0" xfId="0" applyFont="1"/>
    <xf numFmtId="0" fontId="2" fillId="2" borderId="0" xfId="0" applyFont="1" applyFill="1" applyBorder="1"/>
    <xf numFmtId="0" fontId="6" fillId="2" borderId="0" xfId="0" applyFont="1" applyFill="1" applyBorder="1"/>
    <xf numFmtId="0" fontId="2" fillId="0" borderId="0" xfId="0" applyFont="1" applyBorder="1"/>
    <xf numFmtId="0" fontId="5" fillId="2" borderId="0" xfId="0" applyFont="1" applyFill="1" applyBorder="1" applyAlignment="1"/>
    <xf numFmtId="0" fontId="8" fillId="0" borderId="0" xfId="0" applyFont="1"/>
    <xf numFmtId="0" fontId="3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8" fillId="2" borderId="9" xfId="0" applyFont="1" applyFill="1" applyBorder="1"/>
    <xf numFmtId="0" fontId="8" fillId="2" borderId="7" xfId="0" applyFont="1" applyFill="1" applyBorder="1"/>
    <xf numFmtId="0" fontId="2" fillId="2" borderId="10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/>
    <xf numFmtId="166" fontId="13" fillId="0" borderId="0" xfId="0" applyNumberFormat="1" applyFont="1" applyFill="1" applyBorder="1" applyAlignment="1" applyProtection="1">
      <protection locked="0" hidden="1"/>
    </xf>
    <xf numFmtId="0" fontId="16" fillId="0" borderId="0" xfId="0" applyFont="1" applyFill="1" applyBorder="1"/>
    <xf numFmtId="0" fontId="17" fillId="0" borderId="0" xfId="0" applyFont="1" applyFill="1" applyBorder="1"/>
    <xf numFmtId="0" fontId="18" fillId="5" borderId="8" xfId="0" applyNumberFormat="1" applyFont="1" applyFill="1" applyBorder="1" applyAlignment="1">
      <alignment horizontal="center"/>
    </xf>
    <xf numFmtId="0" fontId="0" fillId="0" borderId="0" xfId="0" applyNumberFormat="1"/>
    <xf numFmtId="0" fontId="5" fillId="2" borderId="0" xfId="0" applyFont="1" applyFill="1" applyBorder="1" applyAlignment="1">
      <alignment horizontal="left" indent="2"/>
    </xf>
    <xf numFmtId="49" fontId="19" fillId="0" borderId="0" xfId="0" applyNumberFormat="1" applyFont="1" applyAlignment="1">
      <alignment horizontal="center"/>
    </xf>
    <xf numFmtId="0" fontId="16" fillId="4" borderId="8" xfId="0" applyNumberFormat="1" applyFont="1" applyFill="1" applyBorder="1"/>
    <xf numFmtId="0" fontId="17" fillId="4" borderId="8" xfId="0" applyNumberFormat="1" applyFont="1" applyFill="1" applyBorder="1"/>
    <xf numFmtId="0" fontId="2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/>
    <xf numFmtId="0" fontId="2" fillId="2" borderId="6" xfId="0" applyFont="1" applyFill="1" applyBorder="1"/>
    <xf numFmtId="0" fontId="2" fillId="0" borderId="18" xfId="0" applyFont="1" applyBorder="1"/>
    <xf numFmtId="0" fontId="8" fillId="2" borderId="16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Fill="1"/>
    <xf numFmtId="0" fontId="29" fillId="0" borderId="0" xfId="0" applyFont="1"/>
    <xf numFmtId="0" fontId="30" fillId="0" borderId="0" xfId="0" applyFont="1" applyFill="1" applyBorder="1"/>
    <xf numFmtId="0" fontId="28" fillId="0" borderId="0" xfId="0" applyFont="1"/>
    <xf numFmtId="0" fontId="31" fillId="0" borderId="0" xfId="0" applyNumberFormat="1" applyFont="1" applyFill="1" applyBorder="1"/>
    <xf numFmtId="0" fontId="32" fillId="0" borderId="0" xfId="0" applyFont="1"/>
    <xf numFmtId="0" fontId="1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/>
    <xf numFmtId="0" fontId="33" fillId="0" borderId="0" xfId="0" applyFont="1" applyFill="1" applyBorder="1"/>
    <xf numFmtId="164" fontId="34" fillId="0" borderId="0" xfId="0" applyNumberFormat="1" applyFont="1" applyFill="1" applyBorder="1" applyAlignment="1"/>
    <xf numFmtId="0" fontId="35" fillId="0" borderId="0" xfId="0" applyFont="1" applyFill="1"/>
    <xf numFmtId="0" fontId="35" fillId="0" borderId="0" xfId="0" applyFont="1" applyFill="1" applyBorder="1"/>
    <xf numFmtId="0" fontId="28" fillId="0" borderId="0" xfId="0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/>
    <xf numFmtId="0" fontId="38" fillId="2" borderId="8" xfId="0" applyNumberFormat="1" applyFont="1" applyFill="1" applyBorder="1" applyProtection="1">
      <protection locked="0"/>
    </xf>
    <xf numFmtId="0" fontId="38" fillId="2" borderId="8" xfId="0" applyNumberFormat="1" applyFont="1" applyFill="1" applyBorder="1" applyAlignment="1" applyProtection="1">
      <alignment horizontal="center"/>
      <protection locked="0"/>
    </xf>
    <xf numFmtId="0" fontId="38" fillId="2" borderId="3" xfId="0" applyFont="1" applyFill="1" applyBorder="1" applyAlignment="1" applyProtection="1">
      <alignment horizontal="left"/>
      <protection locked="0"/>
    </xf>
    <xf numFmtId="0" fontId="38" fillId="5" borderId="23" xfId="0" applyNumberFormat="1" applyFont="1" applyFill="1" applyBorder="1"/>
    <xf numFmtId="164" fontId="38" fillId="5" borderId="23" xfId="0" applyNumberFormat="1" applyFont="1" applyFill="1" applyBorder="1"/>
    <xf numFmtId="165" fontId="38" fillId="2" borderId="4" xfId="0" applyNumberFormat="1" applyFont="1" applyFill="1" applyBorder="1" applyProtection="1">
      <protection locked="0"/>
    </xf>
    <xf numFmtId="166" fontId="38" fillId="5" borderId="23" xfId="0" applyNumberFormat="1" applyFont="1" applyFill="1" applyBorder="1"/>
    <xf numFmtId="166" fontId="38" fillId="5" borderId="24" xfId="0" applyNumberFormat="1" applyFont="1" applyFill="1" applyBorder="1"/>
    <xf numFmtId="164" fontId="38" fillId="5" borderId="24" xfId="0" applyNumberFormat="1" applyFont="1" applyFill="1" applyBorder="1"/>
    <xf numFmtId="0" fontId="38" fillId="2" borderId="4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/>
    </xf>
    <xf numFmtId="0" fontId="38" fillId="5" borderId="24" xfId="0" applyNumberFormat="1" applyFont="1" applyFill="1" applyBorder="1"/>
    <xf numFmtId="165" fontId="38" fillId="2" borderId="20" xfId="0" applyNumberFormat="1" applyFont="1" applyFill="1" applyBorder="1" applyProtection="1">
      <protection locked="0"/>
    </xf>
    <xf numFmtId="164" fontId="38" fillId="5" borderId="25" xfId="0" applyNumberFormat="1" applyFont="1" applyFill="1" applyBorder="1"/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6" fillId="4" borderId="29" xfId="0" applyNumberFormat="1" applyFont="1" applyFill="1" applyBorder="1"/>
    <xf numFmtId="0" fontId="18" fillId="5" borderId="29" xfId="0" applyNumberFormat="1" applyFont="1" applyFill="1" applyBorder="1" applyAlignment="1">
      <alignment horizontal="center"/>
    </xf>
    <xf numFmtId="0" fontId="16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41" fillId="0" borderId="0" xfId="0" applyFont="1"/>
    <xf numFmtId="0" fontId="42" fillId="0" borderId="0" xfId="0" applyFont="1" applyAlignment="1">
      <alignment horizontal="center"/>
    </xf>
    <xf numFmtId="0" fontId="0" fillId="4" borderId="8" xfId="0" applyNumberFormat="1" applyFill="1" applyBorder="1"/>
    <xf numFmtId="0" fontId="0" fillId="5" borderId="8" xfId="0" applyNumberFormat="1" applyFill="1" applyBorder="1"/>
    <xf numFmtId="0" fontId="39" fillId="0" borderId="0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2" fillId="5" borderId="26" xfId="0" applyNumberFormat="1" applyFont="1" applyFill="1" applyBorder="1" applyAlignment="1">
      <alignment horizontal="center"/>
    </xf>
    <xf numFmtId="164" fontId="22" fillId="5" borderId="27" xfId="0" applyNumberFormat="1" applyFont="1" applyFill="1" applyBorder="1" applyAlignment="1">
      <alignment horizontal="center"/>
    </xf>
    <xf numFmtId="164" fontId="22" fillId="5" borderId="28" xfId="0" applyNumberFormat="1" applyFont="1" applyFill="1" applyBorder="1" applyAlignment="1">
      <alignment horizontal="center"/>
    </xf>
    <xf numFmtId="0" fontId="40" fillId="2" borderId="10" xfId="0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2"/>
    </xf>
    <xf numFmtId="164" fontId="22" fillId="5" borderId="13" xfId="0" applyNumberFormat="1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164" fontId="21" fillId="2" borderId="26" xfId="0" applyNumberFormat="1" applyFont="1" applyFill="1" applyBorder="1" applyAlignment="1" applyProtection="1">
      <alignment horizontal="center"/>
      <protection locked="0"/>
    </xf>
    <xf numFmtId="0" fontId="21" fillId="2" borderId="28" xfId="0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38" fillId="2" borderId="8" xfId="0" applyFont="1" applyFill="1" applyBorder="1" applyAlignment="1" applyProtection="1">
      <alignment horizontal="center"/>
      <protection locked="0"/>
    </xf>
    <xf numFmtId="0" fontId="38" fillId="2" borderId="3" xfId="0" applyFont="1" applyFill="1" applyBorder="1" applyAlignment="1" applyProtection="1">
      <alignment horizontal="center"/>
      <protection locked="0"/>
    </xf>
    <xf numFmtId="14" fontId="24" fillId="2" borderId="13" xfId="0" applyNumberFormat="1" applyFont="1" applyFill="1" applyBorder="1" applyAlignment="1" applyProtection="1">
      <alignment horizontal="center" vertical="center"/>
      <protection locked="0"/>
    </xf>
    <xf numFmtId="14" fontId="2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80;&#1084;&#1080;&#1088;/Local%20Settings/Temporary%20Internet%20Files/Content.Outlook/MLIL2WUM/&#1101;&#1075;&#1080;&#1076;&#1072;%20&#1079;&#1072;&#1103;&#1074;&#1082;&#1072;%20&#8470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"/>
      <sheetName val="ОТГРУЗКА"/>
    </sheetNames>
    <sheetDataSet>
      <sheetData sheetId="0">
        <row r="2">
          <cell r="G2" t="str">
            <v>Эгида</v>
          </cell>
        </row>
        <row r="6">
          <cell r="Z6" t="str">
            <v>01</v>
          </cell>
          <cell r="AA6">
            <v>550</v>
          </cell>
          <cell r="AB6">
            <v>1000</v>
          </cell>
          <cell r="AC6">
            <v>1705</v>
          </cell>
          <cell r="AD6">
            <v>2790</v>
          </cell>
          <cell r="AF6">
            <v>17</v>
          </cell>
          <cell r="AG6">
            <v>36</v>
          </cell>
          <cell r="AH6">
            <v>55</v>
          </cell>
          <cell r="AI6">
            <v>90</v>
          </cell>
        </row>
        <row r="7">
          <cell r="Z7" t="str">
            <v>02</v>
          </cell>
          <cell r="AA7">
            <v>1000</v>
          </cell>
          <cell r="AB7" t="str">
            <v>нет</v>
          </cell>
          <cell r="AC7">
            <v>1705</v>
          </cell>
          <cell r="AD7">
            <v>2790</v>
          </cell>
          <cell r="AF7">
            <v>32</v>
          </cell>
          <cell r="AG7" t="str">
            <v>нет</v>
          </cell>
          <cell r="AH7">
            <v>55</v>
          </cell>
          <cell r="AI7">
            <v>90</v>
          </cell>
        </row>
        <row r="8">
          <cell r="Z8" t="str">
            <v>03</v>
          </cell>
          <cell r="AA8" t="str">
            <v>нет</v>
          </cell>
          <cell r="AB8">
            <v>1470</v>
          </cell>
          <cell r="AC8">
            <v>1705</v>
          </cell>
          <cell r="AD8">
            <v>2790</v>
          </cell>
          <cell r="AF8" t="str">
            <v>нет</v>
          </cell>
          <cell r="AG8">
            <v>53</v>
          </cell>
        </row>
        <row r="9">
          <cell r="Z9" t="str">
            <v>04</v>
          </cell>
          <cell r="AA9">
            <v>850</v>
          </cell>
          <cell r="AB9" t="str">
            <v>нет</v>
          </cell>
          <cell r="AF9">
            <v>27</v>
          </cell>
          <cell r="AG9" t="str">
            <v>нет</v>
          </cell>
        </row>
        <row r="10">
          <cell r="Z10" t="str">
            <v>05</v>
          </cell>
          <cell r="AA10">
            <v>850</v>
          </cell>
          <cell r="AB10">
            <v>1350</v>
          </cell>
          <cell r="AF10">
            <v>27</v>
          </cell>
          <cell r="AG10">
            <v>48</v>
          </cell>
        </row>
        <row r="11">
          <cell r="Z11" t="str">
            <v>05хс</v>
          </cell>
          <cell r="AA11">
            <v>1050</v>
          </cell>
          <cell r="AB11" t="str">
            <v>нет</v>
          </cell>
          <cell r="AF11">
            <v>33</v>
          </cell>
          <cell r="AG11" t="str">
            <v>нет</v>
          </cell>
        </row>
        <row r="12">
          <cell r="Z12" t="str">
            <v>06</v>
          </cell>
          <cell r="AA12">
            <v>850</v>
          </cell>
          <cell r="AB12" t="str">
            <v>нет</v>
          </cell>
          <cell r="AF12">
            <v>27</v>
          </cell>
          <cell r="AG12" t="str">
            <v>нет</v>
          </cell>
        </row>
        <row r="13">
          <cell r="Z13" t="str">
            <v>07</v>
          </cell>
          <cell r="AA13">
            <v>1000</v>
          </cell>
          <cell r="AB13" t="str">
            <v>нет</v>
          </cell>
          <cell r="AF13">
            <v>32</v>
          </cell>
          <cell r="AG13" t="str">
            <v>нет</v>
          </cell>
        </row>
        <row r="14">
          <cell r="Z14" t="str">
            <v>09</v>
          </cell>
          <cell r="AA14">
            <v>850</v>
          </cell>
          <cell r="AB14">
            <v>1350</v>
          </cell>
          <cell r="AF14">
            <v>27</v>
          </cell>
          <cell r="AG14">
            <v>48</v>
          </cell>
        </row>
        <row r="15">
          <cell r="Z15" t="str">
            <v>10</v>
          </cell>
          <cell r="AA15">
            <v>850</v>
          </cell>
          <cell r="AB15" t="str">
            <v>нет</v>
          </cell>
          <cell r="AF15">
            <v>27</v>
          </cell>
          <cell r="AG15" t="str">
            <v>нет</v>
          </cell>
        </row>
        <row r="16">
          <cell r="Z16" t="str">
            <v>11</v>
          </cell>
          <cell r="AA16">
            <v>1050</v>
          </cell>
          <cell r="AB16">
            <v>1600</v>
          </cell>
          <cell r="AF16">
            <v>33</v>
          </cell>
          <cell r="AG16">
            <v>57</v>
          </cell>
        </row>
        <row r="17">
          <cell r="Z17" t="str">
            <v>11хс</v>
          </cell>
          <cell r="AA17">
            <v>1350</v>
          </cell>
          <cell r="AB17" t="str">
            <v>нет</v>
          </cell>
          <cell r="AF17">
            <v>43</v>
          </cell>
          <cell r="AG17" t="str">
            <v>нет</v>
          </cell>
        </row>
        <row r="18">
          <cell r="Z18" t="str">
            <v>12</v>
          </cell>
          <cell r="AA18">
            <v>850</v>
          </cell>
          <cell r="AB18">
            <v>1350</v>
          </cell>
          <cell r="AF18">
            <v>27</v>
          </cell>
          <cell r="AG18">
            <v>48</v>
          </cell>
        </row>
        <row r="19">
          <cell r="C19" t="str">
            <v>Коробка</v>
          </cell>
          <cell r="T19">
            <v>4</v>
          </cell>
          <cell r="V19">
            <v>112</v>
          </cell>
          <cell r="Z19" t="str">
            <v>13</v>
          </cell>
          <cell r="AA19">
            <v>850</v>
          </cell>
          <cell r="AB19">
            <v>1350</v>
          </cell>
          <cell r="AF19">
            <v>27</v>
          </cell>
          <cell r="AG19">
            <v>48</v>
          </cell>
        </row>
        <row r="20">
          <cell r="C20" t="str">
            <v>Наличник, шт.</v>
          </cell>
          <cell r="T20">
            <v>1.6</v>
          </cell>
          <cell r="V20">
            <v>44.8</v>
          </cell>
          <cell r="Z20" t="str">
            <v>14</v>
          </cell>
          <cell r="AA20">
            <v>850</v>
          </cell>
          <cell r="AB20">
            <v>1350</v>
          </cell>
          <cell r="AF20">
            <v>27</v>
          </cell>
          <cell r="AG20">
            <v>48</v>
          </cell>
        </row>
        <row r="21">
          <cell r="C21" t="str">
            <v>Наличник полукруглый, шт.</v>
          </cell>
          <cell r="T21">
            <v>1.9</v>
          </cell>
          <cell r="V21">
            <v>54</v>
          </cell>
          <cell r="Z21" t="str">
            <v>16</v>
          </cell>
          <cell r="AA21" t="str">
            <v>нет</v>
          </cell>
          <cell r="AB21">
            <v>1600</v>
          </cell>
          <cell r="AF21" t="str">
            <v>нет</v>
          </cell>
          <cell r="AG21">
            <v>57</v>
          </cell>
        </row>
        <row r="22">
          <cell r="C22" t="str">
            <v>Добор 100, шт.</v>
          </cell>
          <cell r="T22">
            <v>3.2</v>
          </cell>
          <cell r="V22">
            <v>90</v>
          </cell>
          <cell r="Z22" t="str">
            <v>17</v>
          </cell>
          <cell r="AA22" t="str">
            <v>нет</v>
          </cell>
          <cell r="AB22">
            <v>1350</v>
          </cell>
          <cell r="AF22" t="str">
            <v>нет</v>
          </cell>
          <cell r="AG22">
            <v>48</v>
          </cell>
        </row>
        <row r="23">
          <cell r="C23" t="str">
            <v>Добор 140/150, шт.</v>
          </cell>
          <cell r="T23">
            <v>3.5</v>
          </cell>
          <cell r="V23">
            <v>98</v>
          </cell>
          <cell r="Z23" t="str">
            <v>19</v>
          </cell>
          <cell r="AA23" t="str">
            <v>нет</v>
          </cell>
          <cell r="AB23">
            <v>1470</v>
          </cell>
          <cell r="AF23" t="str">
            <v>нет</v>
          </cell>
          <cell r="AG23">
            <v>53</v>
          </cell>
        </row>
        <row r="24">
          <cell r="C24" t="str">
            <v>Нащельник, шт.</v>
          </cell>
          <cell r="T24">
            <v>2</v>
          </cell>
          <cell r="V24">
            <v>56</v>
          </cell>
          <cell r="Z24" t="str">
            <v>22</v>
          </cell>
          <cell r="AA24">
            <v>850</v>
          </cell>
          <cell r="AB24">
            <v>1350</v>
          </cell>
          <cell r="AF24">
            <v>27</v>
          </cell>
          <cell r="AG24">
            <v>48</v>
          </cell>
        </row>
        <row r="25">
          <cell r="T25" t="str">
            <v>Ш</v>
          </cell>
          <cell r="V25" t="str">
            <v>Ш</v>
          </cell>
          <cell r="Z25" t="str">
            <v>23</v>
          </cell>
          <cell r="AA25" t="str">
            <v>нет</v>
          </cell>
          <cell r="AB25">
            <v>1770</v>
          </cell>
          <cell r="AF25" t="str">
            <v xml:space="preserve">нет </v>
          </cell>
          <cell r="AG25">
            <v>63</v>
          </cell>
        </row>
        <row r="26">
          <cell r="C26" t="str">
            <v>ШГ-1,2,3</v>
          </cell>
          <cell r="T26">
            <v>55</v>
          </cell>
          <cell r="V26">
            <v>1705</v>
          </cell>
          <cell r="Z26" t="str">
            <v>24</v>
          </cell>
          <cell r="AA26" t="str">
            <v>нет</v>
          </cell>
          <cell r="AB26">
            <v>1770</v>
          </cell>
          <cell r="AF26" t="str">
            <v>нет</v>
          </cell>
          <cell r="AG26">
            <v>63</v>
          </cell>
        </row>
        <row r="27">
          <cell r="C27" t="str">
            <v>ШО-1,2,3</v>
          </cell>
          <cell r="T27">
            <v>90</v>
          </cell>
          <cell r="V27">
            <v>2790</v>
          </cell>
          <cell r="Z27" t="str">
            <v>25</v>
          </cell>
          <cell r="AA27" t="str">
            <v>нет</v>
          </cell>
          <cell r="AB27">
            <v>1770</v>
          </cell>
          <cell r="AF27" t="str">
            <v>нет</v>
          </cell>
          <cell r="AG27">
            <v>63</v>
          </cell>
        </row>
        <row r="28">
          <cell r="C28" t="str">
            <v>Коробка (Ш)</v>
          </cell>
          <cell r="T28">
            <v>7</v>
          </cell>
          <cell r="V28">
            <v>217</v>
          </cell>
          <cell r="Z28" t="str">
            <v>26</v>
          </cell>
          <cell r="AA28" t="str">
            <v>нет</v>
          </cell>
          <cell r="AB28">
            <v>1600</v>
          </cell>
          <cell r="AF28" t="str">
            <v>нет</v>
          </cell>
          <cell r="AG28">
            <v>57</v>
          </cell>
        </row>
        <row r="29">
          <cell r="C29" t="str">
            <v>Наличник (Ш)</v>
          </cell>
          <cell r="T29">
            <v>4</v>
          </cell>
          <cell r="V29">
            <v>124</v>
          </cell>
          <cell r="Z29" t="str">
            <v>27</v>
          </cell>
          <cell r="AA29" t="str">
            <v>нет</v>
          </cell>
          <cell r="AB29">
            <v>1600</v>
          </cell>
          <cell r="AF29" t="str">
            <v>нет</v>
          </cell>
          <cell r="AG29">
            <v>57</v>
          </cell>
        </row>
        <row r="30">
          <cell r="C30" t="str">
            <v>Добор(100) (Ш)</v>
          </cell>
          <cell r="T30">
            <v>7.5</v>
          </cell>
          <cell r="V30">
            <v>232.5</v>
          </cell>
          <cell r="Z30" t="str">
            <v>31</v>
          </cell>
          <cell r="AA30">
            <v>850</v>
          </cell>
          <cell r="AB30" t="str">
            <v>нет</v>
          </cell>
          <cell r="AF30">
            <v>27</v>
          </cell>
          <cell r="AG30" t="str">
            <v>нет</v>
          </cell>
        </row>
        <row r="31">
          <cell r="C31" t="str">
            <v>Добор(150) (Ш)</v>
          </cell>
          <cell r="T31">
            <v>10</v>
          </cell>
          <cell r="V31">
            <v>310</v>
          </cell>
          <cell r="Z31" t="str">
            <v>35</v>
          </cell>
          <cell r="AA31" t="str">
            <v>нет</v>
          </cell>
          <cell r="AB31">
            <v>1350</v>
          </cell>
          <cell r="AF31" t="str">
            <v>нет</v>
          </cell>
          <cell r="AG31">
            <v>48</v>
          </cell>
        </row>
        <row r="32">
          <cell r="C32" t="str">
            <v>Нащельник (Ш)</v>
          </cell>
          <cell r="T32">
            <v>5</v>
          </cell>
          <cell r="V32">
            <v>155</v>
          </cell>
          <cell r="Z32" t="str">
            <v>36</v>
          </cell>
          <cell r="AA32">
            <v>850</v>
          </cell>
          <cell r="AB32">
            <v>1350</v>
          </cell>
          <cell r="AF32">
            <v>27</v>
          </cell>
          <cell r="AG32">
            <v>48</v>
          </cell>
        </row>
        <row r="33">
          <cell r="Z33" t="str">
            <v>37</v>
          </cell>
          <cell r="AA33">
            <v>850</v>
          </cell>
          <cell r="AB33" t="str">
            <v>нет</v>
          </cell>
          <cell r="AF33">
            <v>27</v>
          </cell>
          <cell r="AG33" t="str">
            <v>нет</v>
          </cell>
        </row>
        <row r="34">
          <cell r="Z34" t="str">
            <v>38</v>
          </cell>
          <cell r="AA34">
            <v>1000</v>
          </cell>
          <cell r="AB34" t="str">
            <v>нет</v>
          </cell>
          <cell r="AF34">
            <v>32</v>
          </cell>
          <cell r="AG34" t="str">
            <v>нет</v>
          </cell>
        </row>
        <row r="35">
          <cell r="Z35" t="str">
            <v>41</v>
          </cell>
          <cell r="AA35">
            <v>1000</v>
          </cell>
          <cell r="AB35" t="str">
            <v>нет</v>
          </cell>
          <cell r="AF35">
            <v>32</v>
          </cell>
          <cell r="AG35" t="str">
            <v>нет</v>
          </cell>
        </row>
        <row r="36">
          <cell r="Z36" t="str">
            <v>08</v>
          </cell>
          <cell r="AA36">
            <v>1100</v>
          </cell>
          <cell r="AB36">
            <v>1600</v>
          </cell>
          <cell r="AF36">
            <v>57</v>
          </cell>
          <cell r="AG36">
            <v>35</v>
          </cell>
        </row>
        <row r="37">
          <cell r="Z37" t="str">
            <v>42</v>
          </cell>
          <cell r="AA37">
            <v>1000</v>
          </cell>
          <cell r="AB37" t="str">
            <v>нет</v>
          </cell>
          <cell r="AF37">
            <v>32</v>
          </cell>
          <cell r="AG37" t="str">
            <v>нет</v>
          </cell>
        </row>
        <row r="38">
          <cell r="Z38" t="str">
            <v>51</v>
          </cell>
          <cell r="AA38" t="str">
            <v>нет</v>
          </cell>
          <cell r="AB38">
            <v>1770</v>
          </cell>
          <cell r="AF38" t="str">
            <v>нет</v>
          </cell>
          <cell r="AG38">
            <v>63</v>
          </cell>
        </row>
        <row r="39">
          <cell r="Z39" t="str">
            <v>52</v>
          </cell>
          <cell r="AA39" t="str">
            <v>нет</v>
          </cell>
          <cell r="AB39">
            <v>1770</v>
          </cell>
          <cell r="AF39" t="str">
            <v>нет</v>
          </cell>
          <cell r="AG39">
            <v>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X61"/>
  <sheetViews>
    <sheetView showZeros="0" tabSelected="1" workbookViewId="0">
      <selection activeCell="A16" sqref="A16:E16"/>
    </sheetView>
  </sheetViews>
  <sheetFormatPr defaultRowHeight="13.5"/>
  <cols>
    <col min="1" max="1" width="3.140625" style="3" customWidth="1"/>
    <col min="2" max="2" width="23.140625" style="3" customWidth="1"/>
    <col min="3" max="3" width="8" style="3" customWidth="1"/>
    <col min="4" max="4" width="11.5703125" style="3" customWidth="1"/>
    <col min="5" max="5" width="7.85546875" style="3" customWidth="1"/>
    <col min="6" max="6" width="6" style="3" customWidth="1"/>
    <col min="7" max="7" width="10" style="3" customWidth="1"/>
    <col min="8" max="8" width="3.140625" style="3" customWidth="1"/>
    <col min="9" max="9" width="8.5703125" style="3" customWidth="1"/>
    <col min="10" max="10" width="3.5703125" style="3" customWidth="1"/>
    <col min="11" max="11" width="19.5703125" style="3" customWidth="1"/>
    <col min="12" max="12" width="12.5703125" style="3" customWidth="1"/>
    <col min="13" max="13" width="7.140625" style="3" customWidth="1"/>
    <col min="14" max="14" width="10.7109375" style="3" customWidth="1"/>
    <col min="15" max="15" width="7.140625" style="3" customWidth="1"/>
    <col min="16" max="16" width="8.5703125" style="3" customWidth="1"/>
    <col min="17" max="17" width="6.42578125" style="3" customWidth="1"/>
    <col min="18" max="18" width="4.5703125" style="3" hidden="1" customWidth="1"/>
    <col min="19" max="19" width="9.140625" style="3" hidden="1" customWidth="1"/>
    <col min="20" max="20" width="10.42578125" style="3" hidden="1" customWidth="1"/>
    <col min="21" max="23" width="9.140625" style="3" hidden="1" customWidth="1"/>
    <col min="24" max="16384" width="9.140625" style="3"/>
  </cols>
  <sheetData>
    <row r="1" spans="1:24" ht="14.25" thickBot="1"/>
    <row r="2" spans="1:24" ht="31.5" customHeight="1" thickBot="1">
      <c r="A2" s="95" t="s">
        <v>0</v>
      </c>
      <c r="B2" s="96"/>
      <c r="C2" s="96"/>
      <c r="D2" s="124"/>
      <c r="E2" s="125"/>
      <c r="F2" s="125"/>
      <c r="G2" s="126"/>
      <c r="H2" s="1"/>
      <c r="I2" s="97" t="s">
        <v>1</v>
      </c>
      <c r="J2" s="97"/>
      <c r="K2" s="84"/>
      <c r="L2" s="2" t="s">
        <v>2</v>
      </c>
      <c r="M2" s="116"/>
      <c r="N2" s="117"/>
      <c r="O2" s="21"/>
      <c r="P2" s="13"/>
      <c r="Q2" s="13"/>
      <c r="R2" s="13"/>
      <c r="S2" s="13"/>
      <c r="T2" s="13"/>
      <c r="U2" s="13"/>
      <c r="V2" s="13"/>
      <c r="W2" s="13"/>
      <c r="X2" s="13"/>
    </row>
    <row r="3" spans="1:24" ht="16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0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" customHeight="1" thickBot="1">
      <c r="A4" s="120" t="s">
        <v>19</v>
      </c>
      <c r="B4" s="121"/>
      <c r="C4" s="121"/>
      <c r="D4" s="121"/>
      <c r="E4" s="121"/>
      <c r="F4" s="121"/>
      <c r="G4" s="122"/>
      <c r="H4" s="120" t="s">
        <v>12</v>
      </c>
      <c r="I4" s="121"/>
      <c r="J4" s="121"/>
      <c r="K4" s="121"/>
      <c r="L4" s="121"/>
      <c r="M4" s="121"/>
      <c r="N4" s="123"/>
      <c r="O4" s="44"/>
      <c r="P4" s="13"/>
      <c r="Q4" s="13"/>
      <c r="R4" s="13"/>
      <c r="S4" s="13"/>
      <c r="T4" s="13"/>
      <c r="U4" s="13"/>
      <c r="V4" s="13"/>
      <c r="W4" s="13"/>
      <c r="X4" s="13"/>
    </row>
    <row r="5" spans="1:24">
      <c r="A5" s="38" t="s">
        <v>3</v>
      </c>
      <c r="B5" s="38" t="s">
        <v>4</v>
      </c>
      <c r="C5" s="38" t="s">
        <v>5</v>
      </c>
      <c r="D5" s="65" t="s">
        <v>20</v>
      </c>
      <c r="E5" s="68" t="s">
        <v>6</v>
      </c>
      <c r="F5" s="67" t="s">
        <v>7</v>
      </c>
      <c r="G5" s="68" t="s">
        <v>8</v>
      </c>
      <c r="H5" s="64" t="s">
        <v>3</v>
      </c>
      <c r="I5" s="118" t="s">
        <v>9</v>
      </c>
      <c r="J5" s="118"/>
      <c r="K5" s="119"/>
      <c r="L5" s="68" t="s">
        <v>6</v>
      </c>
      <c r="M5" s="67" t="s">
        <v>7</v>
      </c>
      <c r="N5" s="68" t="s">
        <v>8</v>
      </c>
      <c r="O5" s="13"/>
      <c r="P5" s="13"/>
      <c r="Q5" s="13"/>
      <c r="R5" s="13"/>
      <c r="S5" s="13" t="s">
        <v>10</v>
      </c>
      <c r="T5" s="13"/>
      <c r="U5" s="13" t="s">
        <v>11</v>
      </c>
      <c r="V5" s="13"/>
      <c r="W5" s="13"/>
      <c r="X5" s="13"/>
    </row>
    <row r="6" spans="1:24" ht="17.25" customHeight="1">
      <c r="A6" s="12"/>
      <c r="B6" s="70" t="s">
        <v>24</v>
      </c>
      <c r="C6" s="71">
        <v>860</v>
      </c>
      <c r="D6" s="72" t="s">
        <v>26</v>
      </c>
      <c r="E6" s="73">
        <f>SUMIFS(Прайс!C2:C43,Прайс!A2:A43,B6,Прайс!B2:B43,C6)</f>
        <v>75</v>
      </c>
      <c r="F6" s="75">
        <v>1</v>
      </c>
      <c r="G6" s="74">
        <f t="shared" ref="G6:G15" si="0">E6*F6</f>
        <v>75</v>
      </c>
      <c r="H6" s="66"/>
      <c r="I6" s="114"/>
      <c r="J6" s="114"/>
      <c r="K6" s="115"/>
      <c r="L6" s="76">
        <f t="shared" ref="L6:L15" si="1">IF(ISBLANK(I6),0,VLOOKUP(I6,Прайс_Монтаж,2,0))</f>
        <v>0</v>
      </c>
      <c r="M6" s="75"/>
      <c r="N6" s="74">
        <f t="shared" ref="N6:N15" si="2">L6*M6</f>
        <v>0</v>
      </c>
      <c r="O6" s="13"/>
      <c r="P6" s="13"/>
      <c r="Q6" s="13"/>
      <c r="R6" s="13">
        <f>IF(Заявка!B6="Н",3,1)*IF(Заявка!B6="ШГ",4,1)*IF(Заявка!B6="ШО",5,1)*IF(Заявка!B6="С",2,1)</f>
        <v>1</v>
      </c>
      <c r="S6" s="13" t="e">
        <f>IF(ISBLANK(#REF!),0,VLOOKUP(#REF!,[1]ПРАЙС!Z6:AI39,T6,0)*F6)</f>
        <v>#REF!</v>
      </c>
      <c r="T6" s="13">
        <f>IF(Заявка!B6="Н",8,1)*IF(Заявка!B6="ШГ",9,1)*IF(Заявка!B6="ШО",10,1)*IF(Заявка!B6="С",7,1)</f>
        <v>1</v>
      </c>
      <c r="U6" s="13">
        <f>IF(ISBLANK(I6),0,VLOOKUP(I6,[1]ПРАЙС!C19:T32,18,0))*M6</f>
        <v>0</v>
      </c>
      <c r="V6" s="13"/>
      <c r="W6" s="13"/>
      <c r="X6" s="13"/>
    </row>
    <row r="7" spans="1:24" ht="19.5" customHeight="1">
      <c r="A7" s="12"/>
      <c r="B7" s="70"/>
      <c r="C7" s="71"/>
      <c r="D7" s="72"/>
      <c r="E7" s="73">
        <f>SUMIFS(Прайс!C2:C43,Прайс!A2:A43,B7,Прайс!B2:B43,C7)</f>
        <v>0</v>
      </c>
      <c r="F7" s="79"/>
      <c r="G7" s="80"/>
      <c r="H7" s="66"/>
      <c r="I7" s="114"/>
      <c r="J7" s="114"/>
      <c r="K7" s="115"/>
      <c r="L7" s="76">
        <f t="shared" si="1"/>
        <v>0</v>
      </c>
      <c r="M7" s="75"/>
      <c r="N7" s="74">
        <f t="shared" si="2"/>
        <v>0</v>
      </c>
      <c r="O7" s="13"/>
      <c r="P7" s="13"/>
      <c r="Q7" s="13"/>
      <c r="R7" s="13" t="e">
        <f>IF(Заявка!#REF!="Н",3,1)*IF(Заявка!#REF!="ШГ",4,1)*IF(Заявка!#REF!="ШО",5,1)*IF(Заявка!#REF!="С",2,1)</f>
        <v>#REF!</v>
      </c>
      <c r="S7" s="13" t="e">
        <f>IF(ISBLANK(#REF!),0,VLOOKUP(#REF!,[1]ПРАЙС!Z6:AI39,T7,0)*#REF!)</f>
        <v>#REF!</v>
      </c>
      <c r="T7" s="13" t="e">
        <f>IF(Заявка!#REF!="Н",8,1)*IF(Заявка!#REF!="ШГ",9,1)*IF(Заявка!#REF!="ШО",10,1)*IF(Заявка!#REF!="С",7,1)</f>
        <v>#REF!</v>
      </c>
      <c r="U7" s="13">
        <f>IF(ISBLANK(I7),0,VLOOKUP(I7,[1]ПРАЙС!C20:T33,18,0))*M7</f>
        <v>0</v>
      </c>
      <c r="V7" s="13"/>
      <c r="W7" s="13"/>
      <c r="X7" s="13"/>
    </row>
    <row r="8" spans="1:24" ht="20.25" customHeight="1">
      <c r="A8" s="12"/>
      <c r="B8" s="70"/>
      <c r="C8" s="71"/>
      <c r="D8" s="72"/>
      <c r="E8" s="73">
        <f>SUMIFS(Прайс!C2:C43,Прайс!A2:A43,B8,Прайс!B2:B43,C8)</f>
        <v>0</v>
      </c>
      <c r="F8" s="79"/>
      <c r="G8" s="80"/>
      <c r="H8" s="66"/>
      <c r="I8" s="114"/>
      <c r="J8" s="114"/>
      <c r="K8" s="115"/>
      <c r="L8" s="76">
        <f t="shared" si="1"/>
        <v>0</v>
      </c>
      <c r="M8" s="75"/>
      <c r="N8" s="74">
        <f t="shared" si="2"/>
        <v>0</v>
      </c>
      <c r="O8" s="13"/>
      <c r="P8" s="13"/>
      <c r="Q8" s="13"/>
      <c r="R8" s="13" t="e">
        <f>IF(Заявка!#REF!="Н",3,1)*IF(Заявка!#REF!="ШГ",4,1)*IF(Заявка!#REF!="ШО",5,1)*IF(Заявка!#REF!="С",2,1)</f>
        <v>#REF!</v>
      </c>
      <c r="S8" s="13" t="e">
        <f>IF(ISBLANK(#REF!),0,VLOOKUP(#REF!,[1]ПРАЙС!Z8:AI41,T8,0)*#REF!)</f>
        <v>#REF!</v>
      </c>
      <c r="T8" s="13" t="e">
        <f>IF(Заявка!#REF!="Н",8,1)*IF(Заявка!#REF!="ШГ",9,1)*IF(Заявка!#REF!="ШО",10,1)*IF(Заявка!#REF!="С",7,1)</f>
        <v>#REF!</v>
      </c>
      <c r="U8" s="13">
        <f>IF(ISBLANK(I8),0,VLOOKUP(I8,[1]ПРАЙС!C19:W32,18,0))*M8</f>
        <v>0</v>
      </c>
      <c r="V8" s="13"/>
      <c r="W8" s="13"/>
      <c r="X8" s="13"/>
    </row>
    <row r="9" spans="1:24" ht="19.5" customHeight="1">
      <c r="A9" s="12"/>
      <c r="B9" s="70"/>
      <c r="C9" s="71"/>
      <c r="D9" s="72"/>
      <c r="E9" s="73">
        <f>SUMIFS(Прайс!C2:C43,Прайс!A2:A43,B9,Прайс!B2:B43,C9)</f>
        <v>0</v>
      </c>
      <c r="F9" s="79"/>
      <c r="G9" s="80"/>
      <c r="H9" s="66"/>
      <c r="I9" s="114"/>
      <c r="J9" s="114"/>
      <c r="K9" s="115"/>
      <c r="L9" s="76">
        <f t="shared" si="1"/>
        <v>0</v>
      </c>
      <c r="M9" s="75"/>
      <c r="N9" s="74">
        <f t="shared" si="2"/>
        <v>0</v>
      </c>
      <c r="O9" s="13"/>
      <c r="P9" s="13"/>
      <c r="Q9" s="13"/>
      <c r="R9" s="13" t="e">
        <f>IF(Заявка!#REF!="Н",3,1)*IF(Заявка!#REF!="ШГ",4,1)*IF(Заявка!#REF!="ШО",5,1)*IF(Заявка!#REF!="С",2,1)</f>
        <v>#REF!</v>
      </c>
      <c r="S9" s="13" t="e">
        <f>IF(ISBLANK(#REF!),0,VLOOKUP(#REF!,[1]ПРАЙС!Z9:AI42,T9,0)*#REF!)</f>
        <v>#REF!</v>
      </c>
      <c r="T9" s="13" t="e">
        <f>IF(Заявка!#REF!="Н",8,1)*IF(Заявка!#REF!="ШГ",9,1)*IF(Заявка!#REF!="ШО",10,1)*IF(Заявка!#REF!="С",7,1)</f>
        <v>#REF!</v>
      </c>
      <c r="U9" s="13">
        <f>IF(ISBLANK(I9),0,VLOOKUP(I9,[1]ПРАЙС!C19:T32,18,0))*M9</f>
        <v>0</v>
      </c>
      <c r="V9" s="13"/>
      <c r="W9" s="13"/>
      <c r="X9" s="13"/>
    </row>
    <row r="10" spans="1:24" ht="21" customHeight="1">
      <c r="A10" s="12"/>
      <c r="B10" s="70"/>
      <c r="C10" s="71"/>
      <c r="D10" s="72"/>
      <c r="E10" s="73">
        <f>SUMIFS(Прайс!C2:C43,Прайс!A2:A43,B10,Прайс!B2:B43,C10)</f>
        <v>0</v>
      </c>
      <c r="F10" s="79"/>
      <c r="G10" s="80"/>
      <c r="H10" s="66"/>
      <c r="I10" s="114"/>
      <c r="J10" s="114"/>
      <c r="K10" s="115"/>
      <c r="L10" s="76">
        <f t="shared" si="1"/>
        <v>0</v>
      </c>
      <c r="M10" s="75"/>
      <c r="N10" s="74">
        <f t="shared" si="2"/>
        <v>0</v>
      </c>
      <c r="O10" s="13"/>
      <c r="P10" s="13"/>
      <c r="Q10" s="13"/>
      <c r="R10" s="13" t="e">
        <f>IF(Заявка!#REF!="Н",3,1)*IF(Заявка!#REF!="ШГ",4,1)*IF(Заявка!#REF!="ШО",5,1)*IF(Заявка!#REF!="С",2,1)</f>
        <v>#REF!</v>
      </c>
      <c r="S10" s="13" t="e">
        <f>IF(ISBLANK(#REF!),0,VLOOKUP(#REF!,[1]ПРАЙС!Z6:AI39,T10,0)*#REF!)</f>
        <v>#REF!</v>
      </c>
      <c r="T10" s="13" t="e">
        <f>IF(Заявка!#REF!="Н",8,1)*IF(Заявка!#REF!="ШГ",9,1)*IF(Заявка!#REF!="ШО",10,1)*IF(Заявка!#REF!="С",7,1)</f>
        <v>#REF!</v>
      </c>
      <c r="U10" s="13">
        <f>IF(ISBLANK(I10),0,VLOOKUP(I10,[1]ПРАЙС!C19:T32,18,0))*M10</f>
        <v>0</v>
      </c>
      <c r="V10" s="13"/>
      <c r="W10" s="13"/>
      <c r="X10" s="13"/>
    </row>
    <row r="11" spans="1:24" ht="21.75" customHeight="1">
      <c r="A11" s="12"/>
      <c r="B11" s="70"/>
      <c r="C11" s="71"/>
      <c r="D11" s="72"/>
      <c r="E11" s="73">
        <f>SUMIFS(Прайс!C2:C43,Прайс!A2:A43,B11,Прайс!B2:B43,C11)</f>
        <v>0</v>
      </c>
      <c r="F11" s="79"/>
      <c r="G11" s="80"/>
      <c r="H11" s="66"/>
      <c r="I11" s="114"/>
      <c r="J11" s="114"/>
      <c r="K11" s="115"/>
      <c r="L11" s="76">
        <f t="shared" si="1"/>
        <v>0</v>
      </c>
      <c r="M11" s="75"/>
      <c r="N11" s="74">
        <f t="shared" si="2"/>
        <v>0</v>
      </c>
      <c r="O11" s="13"/>
      <c r="P11" s="13"/>
      <c r="Q11" s="13"/>
      <c r="R11" s="13" t="e">
        <f>IF(Заявка!#REF!="Н",3,1)*IF(Заявка!#REF!="ШГ",4,1)*IF(Заявка!#REF!="ШО",5,1)*IF(Заявка!#REF!="С",2,1)</f>
        <v>#REF!</v>
      </c>
      <c r="S11" s="13" t="e">
        <f>IF(ISBLANK(#REF!),0,VLOOKUP(#REF!,[1]ПРАЙС!Z11:AI44,T11,0)*#REF!)</f>
        <v>#REF!</v>
      </c>
      <c r="T11" s="13" t="e">
        <f>IF(Заявка!#REF!="Н",8,1)*IF(Заявка!#REF!="ШГ",9,1)*IF(Заявка!#REF!="ШО",10,1)*IF(Заявка!#REF!="С",7,1)</f>
        <v>#REF!</v>
      </c>
      <c r="U11" s="13">
        <f>IF(ISBLANK(I11),0,VLOOKUP(I11,[1]ПРАЙС!C24:T38,18,0))*M11</f>
        <v>0</v>
      </c>
      <c r="V11" s="13"/>
      <c r="W11" s="13"/>
      <c r="X11" s="13"/>
    </row>
    <row r="12" spans="1:24" ht="18" customHeight="1">
      <c r="A12" s="12"/>
      <c r="B12" s="70"/>
      <c r="C12" s="71"/>
      <c r="D12" s="72"/>
      <c r="E12" s="73">
        <f>SUMIFS(Прайс!C2:C43,Прайс!A2:A43,B12,Прайс!B2:B43,C12)</f>
        <v>0</v>
      </c>
      <c r="F12" s="79"/>
      <c r="G12" s="80"/>
      <c r="H12" s="66"/>
      <c r="I12" s="114"/>
      <c r="J12" s="114"/>
      <c r="K12" s="115"/>
      <c r="L12" s="76">
        <f t="shared" si="1"/>
        <v>0</v>
      </c>
      <c r="M12" s="75"/>
      <c r="N12" s="74">
        <f t="shared" si="2"/>
        <v>0</v>
      </c>
      <c r="O12" s="13"/>
      <c r="P12" s="13"/>
      <c r="Q12" s="13"/>
      <c r="R12" s="13" t="e">
        <f>IF(Заявка!#REF!="Н",3,1)*IF(Заявка!#REF!="ШГ",4,1)*IF(Заявка!#REF!="ШО",5,1)*IF(Заявка!#REF!="С",2,1)</f>
        <v>#REF!</v>
      </c>
      <c r="S12" s="13" t="e">
        <f>IF(ISBLANK(#REF!),0,VLOOKUP(#REF!,[1]ПРАЙС!Z12:AI45,T12,0)*#REF!)</f>
        <v>#REF!</v>
      </c>
      <c r="T12" s="13" t="e">
        <f>IF(Заявка!#REF!="Н",8,1)*IF(Заявка!#REF!="ШГ",9,1)*IF(Заявка!#REF!="ШО",10,1)*IF(Заявка!#REF!="С",7,1)</f>
        <v>#REF!</v>
      </c>
      <c r="U12" s="13">
        <f>IF(ISBLANK(I12),0,VLOOKUP(I12,[1]ПРАЙС!C25:T39,18,0))*M12</f>
        <v>0</v>
      </c>
      <c r="V12" s="13"/>
      <c r="W12" s="13"/>
      <c r="X12" s="13"/>
    </row>
    <row r="13" spans="1:24" ht="15" customHeight="1">
      <c r="A13" s="12"/>
      <c r="B13" s="70"/>
      <c r="C13" s="71"/>
      <c r="D13" s="72"/>
      <c r="E13" s="73">
        <f>SUMIFS(Прайс!C2:C43,Прайс!A2:A43,B13,Прайс!B2:B43,C13)</f>
        <v>0</v>
      </c>
      <c r="F13" s="79"/>
      <c r="G13" s="80"/>
      <c r="H13" s="66"/>
      <c r="I13" s="114"/>
      <c r="J13" s="114"/>
      <c r="K13" s="115"/>
      <c r="L13" s="76">
        <f t="shared" si="1"/>
        <v>0</v>
      </c>
      <c r="M13" s="75"/>
      <c r="N13" s="74">
        <f t="shared" si="2"/>
        <v>0</v>
      </c>
      <c r="O13" s="13"/>
      <c r="P13" s="13"/>
      <c r="Q13" s="13"/>
      <c r="R13" s="13" t="e">
        <f>IF(Заявка!#REF!="Н",3,1)*IF(Заявка!#REF!="ШГ",4,1)*IF(Заявка!#REF!="ШО",5,1)*IF(Заявка!#REF!="С",2,1)</f>
        <v>#REF!</v>
      </c>
      <c r="S13" s="13" t="e">
        <f>IF(ISBLANK(#REF!),0,VLOOKUP(#REF!,[1]ПРАЙС!Z6:AI39,T13,0)*#REF!)</f>
        <v>#REF!</v>
      </c>
      <c r="T13" s="13" t="e">
        <f>IF(Заявка!#REF!="Н",8,1)*IF(Заявка!#REF!="ШГ",9,1)*IF(Заявка!#REF!="ШО",10,1)*IF(Заявка!#REF!="С",7,1)</f>
        <v>#REF!</v>
      </c>
      <c r="U13" s="13">
        <f>IF(ISBLANK(I13),0,VLOOKUP(I13,[1]ПРАЙС!C26:T40,18,0))*M13</f>
        <v>0</v>
      </c>
      <c r="V13" s="13"/>
      <c r="W13" s="13"/>
      <c r="X13" s="13"/>
    </row>
    <row r="14" spans="1:24" ht="15" customHeight="1">
      <c r="A14" s="12"/>
      <c r="B14" s="70"/>
      <c r="C14" s="71"/>
      <c r="D14" s="72"/>
      <c r="E14" s="73">
        <f>SUMIFS(Прайс!C2:C43,Прайс!A2:A43,B14,Прайс!B2:B43,C14)</f>
        <v>0</v>
      </c>
      <c r="F14" s="79"/>
      <c r="G14" s="80"/>
      <c r="H14" s="66"/>
      <c r="I14" s="114"/>
      <c r="J14" s="114"/>
      <c r="K14" s="115"/>
      <c r="L14" s="76">
        <f t="shared" si="1"/>
        <v>0</v>
      </c>
      <c r="M14" s="75"/>
      <c r="N14" s="74">
        <f t="shared" si="2"/>
        <v>0</v>
      </c>
      <c r="O14" s="13"/>
      <c r="P14" s="13"/>
      <c r="Q14" s="13"/>
      <c r="R14" s="13" t="e">
        <f>IF(Заявка!#REF!="Н",3,1)*IF(Заявка!#REF!="ШГ",4,1)*IF(Заявка!#REF!="ШО",5,1)*IF(Заявка!#REF!="С",2,1)</f>
        <v>#REF!</v>
      </c>
      <c r="S14" s="13" t="e">
        <f>IF(ISBLANK(#REF!),0,VLOOKUP(#REF!,[1]ПРАЙС!Z6:AI39,T14,0)*#REF!)</f>
        <v>#REF!</v>
      </c>
      <c r="T14" s="13" t="e">
        <f>IF(Заявка!#REF!="Н",8,1)*IF(Заявка!#REF!="ШГ",9,1)*IF(Заявка!#REF!="ШО",10,1)*IF(Заявка!#REF!="С",7,1)</f>
        <v>#REF!</v>
      </c>
      <c r="U14" s="13">
        <f>IF(ISBLANK(I14),0,VLOOKUP(I14,[1]ПРАЙС!C27:T41,18,0))*M14</f>
        <v>0</v>
      </c>
      <c r="V14" s="13"/>
      <c r="W14" s="13"/>
      <c r="X14" s="13"/>
    </row>
    <row r="15" spans="1:24" ht="18.75" customHeight="1" thickBot="1">
      <c r="A15" s="12"/>
      <c r="B15" s="70"/>
      <c r="C15" s="71"/>
      <c r="D15" s="72"/>
      <c r="E15" s="81">
        <f>SUMIFS(Прайс!C2:C43,Прайс!A2:A43,B15,Прайс!B2:B43,C15)</f>
        <v>0</v>
      </c>
      <c r="F15" s="82"/>
      <c r="G15" s="83">
        <f t="shared" si="0"/>
        <v>0</v>
      </c>
      <c r="H15" s="66"/>
      <c r="I15" s="114"/>
      <c r="J15" s="114"/>
      <c r="K15" s="115"/>
      <c r="L15" s="77">
        <f t="shared" si="1"/>
        <v>0</v>
      </c>
      <c r="M15" s="75"/>
      <c r="N15" s="78">
        <f t="shared" si="2"/>
        <v>0</v>
      </c>
      <c r="O15" s="13"/>
      <c r="P15" s="13"/>
      <c r="Q15" s="13"/>
      <c r="R15" s="13">
        <f>IF(Заявка!B15="Н",3,1)*IF(Заявка!B15="ШГ",4,1)*IF(Заявка!B15="ШО",5,1)*IF(Заявка!B15="С",2,1)</f>
        <v>1</v>
      </c>
      <c r="S15" s="13" t="e">
        <f>IF(ISBLANK(#REF!),0,VLOOKUP(#REF!,[1]ПРАЙС!Z6:AI39,T15,0)*F15)</f>
        <v>#REF!</v>
      </c>
      <c r="T15" s="13">
        <f>IF(Заявка!B15="Н",8,1)*IF(Заявка!B15="ШГ",9,1)*IF(Заявка!B15="ШО",10,1)*IF(Заявка!B15="С",7,1)</f>
        <v>1</v>
      </c>
      <c r="U15" s="13">
        <f>IF(ISBLANK(I15),0,VLOOKUP(I15,[1]ПРАЙС!C28:T42,18,0))*M15</f>
        <v>0</v>
      </c>
      <c r="V15" s="13"/>
      <c r="W15" s="13"/>
      <c r="X15" s="13"/>
    </row>
    <row r="16" spans="1:24" ht="24.75" customHeight="1" thickBot="1">
      <c r="A16" s="104" t="s">
        <v>13</v>
      </c>
      <c r="B16" s="104"/>
      <c r="C16" s="104"/>
      <c r="D16" s="104"/>
      <c r="E16" s="105"/>
      <c r="F16" s="106">
        <f>SUM(G6:G15)+SUM(N6:N15)</f>
        <v>75</v>
      </c>
      <c r="G16" s="107"/>
      <c r="H16" s="5"/>
      <c r="I16" s="6"/>
      <c r="J16" s="4"/>
      <c r="K16" s="4"/>
      <c r="L16" s="4"/>
      <c r="M16" s="4"/>
      <c r="N16" s="40"/>
      <c r="O16" s="13"/>
      <c r="P16" s="13"/>
      <c r="Q16" s="13"/>
      <c r="R16" s="13" t="e">
        <f>IF(Заявка!#REF!="Н",3,1)*IF(Заявка!#REF!="ШГ",4,1)*IF(Заявка!#REF!="ШО",5,1)*IF(Заявка!#REF!="С",2,1)</f>
        <v>#REF!</v>
      </c>
      <c r="S16" s="13" t="e">
        <f>IF(ISBLANK(#REF!),0,VLOOKUP(#REF!,[1]ПРАЙС!Z6:AI39,T16,0)*#REF!)</f>
        <v>#REF!</v>
      </c>
      <c r="T16" s="13" t="e">
        <f>IF(Заявка!#REF!="Н",8,1)*IF(Заявка!#REF!="ШГ",9,1)*IF(Заявка!#REF!="ШО",10,1)*IF(Заявка!#REF!="С",7,1)</f>
        <v>#REF!</v>
      </c>
      <c r="U16" s="13" t="e">
        <f>IF(ISBLANK(#REF!),0,VLOOKUP(#REF!,[1]ПРАЙС!C19:T32,18,0))*#REF!</f>
        <v>#REF!</v>
      </c>
      <c r="V16" s="13"/>
      <c r="W16" s="13"/>
      <c r="X16" s="13"/>
    </row>
    <row r="17" spans="1:24" ht="17.25" hidden="1" customHeight="1" thickBot="1">
      <c r="A17" s="4"/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0"/>
      <c r="O17" s="13"/>
      <c r="P17" s="13"/>
      <c r="Q17" s="13"/>
      <c r="R17" s="13" t="e">
        <f>IF(Заявка!#REF!="Н",3,1)*IF(Заявка!#REF!="ШГ",4,1)*IF(Заявка!#REF!="ШО",5,1)*IF(Заявка!#REF!="С",2,1)</f>
        <v>#REF!</v>
      </c>
      <c r="S17" s="13" t="e">
        <f>IF(ISBLANK(#REF!),0,VLOOKUP(#REF!,[1]ПРАЙС!Z6:AI39,T17,0)*#REF!)</f>
        <v>#REF!</v>
      </c>
      <c r="T17" s="13" t="e">
        <f>IF(Заявка!#REF!="Н",8,1)*IF(Заявка!#REF!="ШГ",9,1)*IF(Заявка!#REF!="ШО",10,1)*IF(Заявка!#REF!="С",7,1)</f>
        <v>#REF!</v>
      </c>
      <c r="U17" s="13" t="e">
        <f>IF(ISBLANK(#REF!),0,VLOOKUP(#REF!,[1]ПРАЙС!C19:T32,18,0))*#REF!</f>
        <v>#REF!</v>
      </c>
      <c r="V17" s="13"/>
      <c r="W17" s="13"/>
      <c r="X17" s="13"/>
    </row>
    <row r="18" spans="1:24" ht="23.25" customHeight="1" thickBot="1">
      <c r="A18" s="34" t="s">
        <v>14</v>
      </c>
      <c r="B18" s="7"/>
      <c r="C18" s="7"/>
      <c r="D18" s="7"/>
      <c r="E18" s="108"/>
      <c r="F18" s="109"/>
      <c r="G18" s="110"/>
      <c r="H18" s="111"/>
      <c r="I18" s="112"/>
      <c r="J18" s="113"/>
      <c r="K18" s="39" t="s">
        <v>15</v>
      </c>
      <c r="L18" s="98">
        <f>F16-E18-G18-I18</f>
        <v>75</v>
      </c>
      <c r="M18" s="99"/>
      <c r="N18" s="100"/>
      <c r="O18" s="13"/>
      <c r="P18" s="13"/>
      <c r="Q18" s="13"/>
      <c r="R18" s="13" t="e">
        <f>IF(Заявка!#REF!="Н",3,1)*IF(Заявка!#REF!="ШГ",4,1)*IF(Заявка!#REF!="ШО",5,1)*IF(Заявка!#REF!="С",2,1)</f>
        <v>#REF!</v>
      </c>
      <c r="S18" s="13" t="e">
        <f>IF(ISBLANK(#REF!),0,VLOOKUP(#REF!,[1]ПРАЙС!Z18:AI51,T18,0)*#REF!)</f>
        <v>#REF!</v>
      </c>
      <c r="T18" s="13" t="e">
        <f>IF(Заявка!#REF!="Н",8,1)*IF(Заявка!#REF!="ШГ",9,1)*IF(Заявка!#REF!="ШО",10,1)*IF(Заявка!#REF!="С",7,1)</f>
        <v>#REF!</v>
      </c>
      <c r="U18" s="13" t="e">
        <f>IF(ISBLANK(#REF!),0,VLOOKUP(#REF!,[1]ПРАЙС!C19:T32,18,0))*#REF!</f>
        <v>#REF!</v>
      </c>
      <c r="V18" s="13"/>
      <c r="W18" s="13"/>
      <c r="X18" s="13"/>
    </row>
    <row r="19" spans="1:24" ht="21" customHeight="1" thickBot="1">
      <c r="A19" s="34" t="s">
        <v>16</v>
      </c>
      <c r="B19" s="4"/>
      <c r="C19" s="4"/>
      <c r="D19" s="101"/>
      <c r="E19" s="101"/>
      <c r="F19" s="101"/>
      <c r="G19" s="101"/>
      <c r="H19" s="101"/>
      <c r="I19" s="101"/>
      <c r="J19" s="4"/>
      <c r="K19" s="24"/>
      <c r="L19" s="24"/>
      <c r="M19" s="24"/>
      <c r="N19" s="41"/>
      <c r="O19" s="13"/>
      <c r="P19" s="13"/>
      <c r="Q19" s="13"/>
      <c r="R19" s="13" t="e">
        <f>IF(Заявка!#REF!="Н",3,1)*IF(Заявка!#REF!="ШГ",4,1)*IF(Заявка!#REF!="ШО",5,1)*IF(Заявка!#REF!="С",2,1)</f>
        <v>#REF!</v>
      </c>
      <c r="S19" s="13" t="e">
        <f>IF(ISBLANK(#REF!),0,VLOOKUP(#REF!,[1]ПРАЙС!Z19:AI52,T19,0)*#REF!)</f>
        <v>#REF!</v>
      </c>
      <c r="T19" s="13" t="e">
        <f>IF(Заявка!#REF!="Н",8,1)*IF(Заявка!#REF!="ШГ",9,1)*IF(Заявка!#REF!="ШО",10,1)*IF(Заявка!#REF!="С",7,1)</f>
        <v>#REF!</v>
      </c>
      <c r="U19" s="13" t="e">
        <f>IF(ISBLANK(#REF!),0,VLOOKUP(#REF!,[1]ПРАЙС!C19:T32,18,0))*#REF!</f>
        <v>#REF!</v>
      </c>
      <c r="V19" s="13"/>
      <c r="W19" s="13"/>
      <c r="X19" s="13"/>
    </row>
    <row r="20" spans="1:24" ht="15" customHeight="1">
      <c r="A20" s="22"/>
      <c r="B20" s="23"/>
      <c r="C20" s="23"/>
      <c r="D20" s="102" t="s">
        <v>17</v>
      </c>
      <c r="E20" s="102"/>
      <c r="F20" s="102"/>
      <c r="G20" s="102"/>
      <c r="H20" s="102"/>
      <c r="I20" s="102"/>
      <c r="J20" s="103" t="s">
        <v>18</v>
      </c>
      <c r="K20" s="103"/>
      <c r="L20" s="103"/>
      <c r="M20" s="103"/>
      <c r="N20" s="42"/>
      <c r="O20" s="13"/>
      <c r="P20" s="13"/>
      <c r="Q20" s="13"/>
      <c r="R20" s="13" t="e">
        <f>IF(Заявка!#REF!="Н",3,1)*IF(Заявка!#REF!="ШГ",4,1)*IF(Заявка!#REF!="ШО",5,1)*IF(Заявка!#REF!="С",2,1)</f>
        <v>#REF!</v>
      </c>
      <c r="S20" s="13" t="e">
        <f>IF(ISBLANK(#REF!),0,VLOOKUP(#REF!,[1]ПРАЙС!Z6:AI39,T20,0)*#REF!)</f>
        <v>#REF!</v>
      </c>
      <c r="T20" s="13" t="e">
        <f>IF(Заявка!#REF!="Н",8,1)*IF(Заявка!#REF!="ШГ",9,1)*IF(Заявка!#REF!="ШО",10,1)*IF(Заявка!#REF!="С",7,1)</f>
        <v>#REF!</v>
      </c>
      <c r="U20" s="13" t="e">
        <f>IF(ISBLANK(#REF!),0,VLOOKUP(#REF!,[1]ПРАЙС!C19:T32,18,0))*#REF!</f>
        <v>#REF!</v>
      </c>
      <c r="V20" s="13"/>
      <c r="W20" s="13"/>
      <c r="X20" s="13"/>
    </row>
    <row r="21" spans="1:24" ht="24" customHeight="1">
      <c r="A21" s="45"/>
      <c r="B21" s="13"/>
      <c r="C21" s="13"/>
      <c r="D21" s="13"/>
      <c r="E21" s="14"/>
      <c r="F21" s="15"/>
      <c r="G21" s="15"/>
      <c r="H21" s="15"/>
      <c r="I21" s="15"/>
      <c r="J21" s="13"/>
      <c r="K21" s="14"/>
      <c r="L21" s="15"/>
      <c r="M21" s="15"/>
      <c r="N21" s="15"/>
      <c r="O21" s="13"/>
      <c r="P21" s="13"/>
      <c r="Q21" s="13"/>
      <c r="R21" s="13" t="e">
        <f>IF(Заявка!#REF!="Н",3,1)*IF(Заявка!#REF!="ШГ",4,1)*IF(Заявка!#REF!="ШО",5,1)*IF(Заявка!#REF!="С",2,1)</f>
        <v>#REF!</v>
      </c>
      <c r="S21" s="13" t="e">
        <f>IF(ISBLANK(#REF!),0,VLOOKUP(#REF!,[1]ПРАЙС!Z6:AI39,T21,0)*#REF!)</f>
        <v>#REF!</v>
      </c>
      <c r="T21" s="13" t="e">
        <f>IF(Заявка!#REF!="Н",8,1)*IF(Заявка!#REF!="ШГ",9,1)*IF(Заявка!#REF!="ШО",10,1)*IF(Заявка!#REF!="С",7,1)</f>
        <v>#REF!</v>
      </c>
      <c r="U21" s="13" t="e">
        <f>IF(ISBLANK(#REF!),0,VLOOKUP(#REF!,[1]ПРАЙС!C19:T32,18,0))*#REF!</f>
        <v>#REF!</v>
      </c>
      <c r="V21" s="13"/>
      <c r="W21" s="13"/>
      <c r="X21" s="13"/>
    </row>
    <row r="22" spans="1:24" ht="13.5" customHeight="1">
      <c r="A22" s="46"/>
      <c r="B22" s="13"/>
      <c r="C22" s="13"/>
      <c r="D22" s="13"/>
      <c r="E22" s="14"/>
      <c r="F22" s="16"/>
      <c r="G22" s="16"/>
      <c r="H22" s="16"/>
      <c r="I22" s="17"/>
      <c r="J22" s="13"/>
      <c r="K22" s="14"/>
      <c r="L22" s="18"/>
      <c r="M22" s="18"/>
      <c r="N22" s="18"/>
      <c r="O22" s="13"/>
      <c r="P22" s="13"/>
      <c r="Q22" s="13"/>
      <c r="R22" s="13" t="e">
        <f>IF(Заявка!#REF!="Н",3,1)*IF(Заявка!#REF!="ШГ",4,1)*IF(Заявка!#REF!="ШО",5,1)*IF(Заявка!#REF!="С",2,1)</f>
        <v>#REF!</v>
      </c>
      <c r="S22" s="13" t="e">
        <f>IF(ISBLANK(#REF!),0,VLOOKUP(#REF!,[1]ПРАЙС!Z6:AI39,T22,0)*#REF!)</f>
        <v>#REF!</v>
      </c>
      <c r="T22" s="13" t="e">
        <f>IF(Заявка!#REF!="Н",8,1)*IF(Заявка!#REF!="ШГ",9,1)*IF(Заявка!#REF!="ШО",10,1)*IF(Заявка!#REF!="С",7,1)</f>
        <v>#REF!</v>
      </c>
      <c r="U22" s="13" t="e">
        <f>IF(ISBLANK(#REF!),0,VLOOKUP(#REF!,[1]ПРАЙС!C19:T32,18,0))*#REF!</f>
        <v>#REF!</v>
      </c>
      <c r="V22" s="13"/>
      <c r="W22" s="13"/>
      <c r="X22" s="13"/>
    </row>
    <row r="23" spans="1:24" ht="13.5" customHeight="1">
      <c r="A23" s="45"/>
      <c r="B23" s="13"/>
      <c r="C23" s="13"/>
      <c r="D23" s="19"/>
      <c r="E23" s="14"/>
      <c r="F23" s="20"/>
      <c r="G23" s="20"/>
      <c r="H23" s="20"/>
      <c r="I23" s="20"/>
      <c r="J23" s="13"/>
      <c r="K23" s="14"/>
      <c r="L23" s="20"/>
      <c r="M23" s="20"/>
      <c r="N23" s="20"/>
      <c r="O23" s="13"/>
      <c r="P23" s="13"/>
      <c r="Q23" s="13"/>
      <c r="R23" s="13" t="e">
        <f>IF(Заявка!#REF!="Н",3,1)*IF(Заявка!#REF!="ШГ",4,1)*IF(Заявка!#REF!="ШО",5,1)*IF(Заявка!#REF!="С",2,1)</f>
        <v>#REF!</v>
      </c>
      <c r="S23" s="13" t="e">
        <f>IF(ISBLANK(#REF!),0,VLOOKUP(#REF!,[1]ПРАЙС!Z6:AI39,T23,0)*#REF!)</f>
        <v>#REF!</v>
      </c>
      <c r="T23" s="13" t="e">
        <f>IF(Заявка!#REF!="Н",8,1)*IF(Заявка!#REF!="ШГ",9,1)*IF(Заявка!#REF!="ШО",10,1)*IF(Заявка!#REF!="С",7,1)</f>
        <v>#REF!</v>
      </c>
      <c r="U23" s="13" t="e">
        <f>IF(ISBLANK(#REF!),0,VLOOKUP(#REF!,[1]ПРАЙС!C19:T32,18,0))*#REF!</f>
        <v>#REF!</v>
      </c>
      <c r="V23" s="13"/>
      <c r="W23" s="13"/>
      <c r="X23" s="13"/>
    </row>
    <row r="24" spans="1:24" ht="12" customHeight="1">
      <c r="A24" s="45"/>
      <c r="B24" s="2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3"/>
      <c r="P24" s="13"/>
      <c r="Q24" s="13"/>
      <c r="R24" s="13" t="e">
        <f>IF(Заявка!#REF!="Н",3,1)*IF(Заявка!#REF!="ШГ",4,1)*IF(Заявка!#REF!="ШО",5,1)*IF(Заявка!#REF!="С",2,1)</f>
        <v>#REF!</v>
      </c>
      <c r="S24" s="13" t="e">
        <f>IF(ISBLANK(#REF!),0,VLOOKUP(#REF!,[1]ПРАЙС!Z6:AI39,T24,0)*#REF!)</f>
        <v>#REF!</v>
      </c>
      <c r="T24" s="13" t="e">
        <f>IF(Заявка!#REF!="Н",8,1)*IF(Заявка!#REF!="ШГ",9,1)*IF(Заявка!#REF!="ШО",10,1)*IF(Заявка!#REF!="С",7,1)</f>
        <v>#REF!</v>
      </c>
      <c r="U24" s="13" t="e">
        <f>IF(ISBLANK(#REF!),0,VLOOKUP(#REF!,[1]ПРАЙС!C19:T32,18,0))*#REF!</f>
        <v>#REF!</v>
      </c>
      <c r="V24" s="13"/>
      <c r="W24" s="13"/>
      <c r="X24" s="13"/>
    </row>
    <row r="25" spans="1:24" ht="15" customHeight="1">
      <c r="A25" s="45"/>
      <c r="B25" s="30"/>
      <c r="C25" s="30"/>
      <c r="D25" s="30"/>
      <c r="E25" s="30"/>
      <c r="F25" s="30"/>
      <c r="G25" s="31"/>
      <c r="H25" s="31"/>
      <c r="I25" s="30"/>
      <c r="J25" s="30"/>
      <c r="K25" s="30"/>
      <c r="L25" s="30"/>
      <c r="M25" s="30"/>
      <c r="N25" s="30"/>
      <c r="O25" s="13"/>
      <c r="P25" s="13"/>
      <c r="Q25" s="13"/>
      <c r="R25" s="13" t="e">
        <f>IF(Заявка!#REF!="Н",3,1)*IF(Заявка!#REF!="ШГ",4,1)*IF(Заявка!#REF!="ШО",5,1)*IF(Заявка!#REF!="С",2,1)</f>
        <v>#REF!</v>
      </c>
      <c r="S25" s="13" t="e">
        <f>IF(ISBLANK(#REF!),0,VLOOKUP(#REF!,[1]ПРАЙС!Z6:AI39,T25,0)*#REF!)</f>
        <v>#REF!</v>
      </c>
      <c r="T25" s="13" t="e">
        <f>IF(Заявка!#REF!="Н",8,1)*IF(Заявка!#REF!="ШГ",9,1)*IF(Заявка!#REF!="ШО",10,1)*IF(Заявка!#REF!="С",7,1)</f>
        <v>#REF!</v>
      </c>
      <c r="U25" s="13" t="e">
        <f>IF(ISBLANK(#REF!),0,VLOOKUP(#REF!,[1]ПРАЙС!C19:T32,18,0))*#REF!</f>
        <v>#REF!</v>
      </c>
      <c r="V25" s="13"/>
      <c r="W25" s="13"/>
      <c r="X25" s="13"/>
    </row>
    <row r="26" spans="1:24" ht="16.5" customHeight="1">
      <c r="A26" s="47"/>
      <c r="E26" s="35"/>
      <c r="O26" s="13"/>
      <c r="P26" s="13"/>
      <c r="Q26" s="13"/>
      <c r="R26" s="13" t="e">
        <f>IF(Заявка!#REF!="Н",3,1)*IF(Заявка!#REF!="ШГ",4,1)*IF(Заявка!#REF!="ШО",5,1)*IF(Заявка!#REF!="С",2,1)</f>
        <v>#REF!</v>
      </c>
      <c r="S26" s="13" t="e">
        <f>IF(ISBLANK(#REF!),0,VLOOKUP(#REF!,[1]ПРАЙС!Z6:AI39,T26,0)*#REF!)</f>
        <v>#REF!</v>
      </c>
      <c r="T26" s="13" t="e">
        <f>IF(Заявка!#REF!="Н",8,1)*IF(Заявка!#REF!="ШГ",9,1)*IF(Заявка!#REF!="ШО",10,1)*IF(Заявка!#REF!="С",7,1)</f>
        <v>#REF!</v>
      </c>
      <c r="U26" s="13" t="e">
        <f>IF(ISBLANK(#REF!),0,VLOOKUP(#REF!,[1]ПРАЙС!C19:T33,18,0))*#REF!</f>
        <v>#REF!</v>
      </c>
      <c r="V26" s="13"/>
      <c r="W26" s="13"/>
      <c r="X26" s="13"/>
    </row>
    <row r="27" spans="1:24" ht="19.5">
      <c r="A27" s="53"/>
      <c r="B27" s="50"/>
      <c r="C27" s="51"/>
      <c r="D27" s="51"/>
      <c r="E27" s="69" t="s">
        <v>22</v>
      </c>
      <c r="F27" s="94"/>
      <c r="G27" s="94"/>
      <c r="H27" s="94"/>
      <c r="I27" s="94"/>
      <c r="J27" s="94"/>
      <c r="K27" s="94"/>
      <c r="L27" s="94"/>
      <c r="M27" s="94"/>
      <c r="N27" s="94"/>
      <c r="O27" s="69"/>
      <c r="P27" s="55"/>
      <c r="Q27" s="13"/>
      <c r="R27" s="13" t="e">
        <f>IF(Заявка!#REF!="Н",3,1)*IF(Заявка!#REF!="ШГ",4,1)*IF(Заявка!#REF!="ШО",5,1)*IF(Заявка!#REF!="С",2,1)</f>
        <v>#REF!</v>
      </c>
      <c r="S27" s="13" t="e">
        <f>IF(ISBLANK(#REF!),0,VLOOKUP(#REF!,[1]ПРАЙС!Z6:AI39,T27,0)*#REF!)</f>
        <v>#REF!</v>
      </c>
      <c r="T27" s="13" t="e">
        <f>IF(Заявка!#REF!="Н",8,1)*IF(Заявка!#REF!="ШГ",9,1)*IF(Заявка!#REF!="ШО",10,1)*IF(Заявка!#REF!="С",7,1)</f>
        <v>#REF!</v>
      </c>
      <c r="U27" s="13"/>
      <c r="V27" s="13"/>
      <c r="W27" s="13"/>
      <c r="X27" s="13"/>
    </row>
    <row r="28" spans="1:24" ht="13.5" customHeight="1">
      <c r="A28" s="90"/>
      <c r="B28" s="50"/>
      <c r="C28" s="49"/>
      <c r="D28" s="51"/>
      <c r="E28" s="52" t="s">
        <v>23</v>
      </c>
      <c r="F28" s="51"/>
      <c r="G28" s="51"/>
      <c r="H28" s="51"/>
      <c r="I28" s="51"/>
      <c r="J28" s="51"/>
      <c r="K28" s="51"/>
      <c r="L28" s="51"/>
      <c r="M28" s="51"/>
      <c r="N28" s="51"/>
      <c r="O28" s="55"/>
      <c r="P28" s="55"/>
      <c r="Q28" s="13"/>
      <c r="R28" s="13" t="e">
        <f>IF(Заявка!#REF!="Н",3,1)*IF(Заявка!#REF!="ШГ",4,1)*IF(Заявка!#REF!="ШО",5,1)*IF(Заявка!#REF!="С",2,1)</f>
        <v>#REF!</v>
      </c>
      <c r="S28" s="13" t="e">
        <f>IF(ISBLANK(#REF!),0,VLOOKUP(#REF!,[1]ПРАЙС!Z6:AI39,T28,0)*#REF!)</f>
        <v>#REF!</v>
      </c>
      <c r="T28" s="13" t="e">
        <f>IF(Заявка!#REF!="Н",8,1)*IF(Заявка!#REF!="ШГ",9,1)*IF(Заявка!#REF!="ШО",10,1)*IF(Заявка!#REF!="С",7,1)</f>
        <v>#REF!</v>
      </c>
      <c r="U28" s="13"/>
      <c r="V28" s="13"/>
      <c r="W28" s="13"/>
      <c r="X28" s="13"/>
    </row>
    <row r="29" spans="1:24" ht="13.5" customHeight="1">
      <c r="A29" s="49">
        <v>860</v>
      </c>
      <c r="B29" s="50"/>
      <c r="C29" s="48" t="s">
        <v>25</v>
      </c>
      <c r="D29" s="51"/>
      <c r="E29" s="52" t="s">
        <v>24</v>
      </c>
      <c r="F29" s="51"/>
      <c r="G29" s="51"/>
      <c r="H29" s="51"/>
      <c r="I29" s="51"/>
      <c r="J29" s="51"/>
      <c r="K29" s="51"/>
      <c r="L29" s="51"/>
      <c r="M29" s="51"/>
      <c r="N29" s="51"/>
      <c r="O29" s="55"/>
      <c r="P29" s="55"/>
      <c r="Q29" s="13"/>
      <c r="R29" s="13" t="e">
        <f>IF(Заявка!#REF!="Н",3,1)*IF(Заявка!#REF!="ШГ",4,1)*IF(Заявка!#REF!="ШО",5,1)*IF(Заявка!#REF!="С",2,1)</f>
        <v>#REF!</v>
      </c>
      <c r="S29" s="13" t="e">
        <f>IF(ISBLANK(#REF!),0,VLOOKUP(#REF!,[1]ПРАЙС!Z8:AI41,T29,0)*#REF!)</f>
        <v>#REF!</v>
      </c>
      <c r="T29" s="13" t="e">
        <f>IF(Заявка!#REF!="Н",8,1)*IF(Заявка!#REF!="ШГ",9,1)*IF(Заявка!#REF!="ШО",10,1)*IF(Заявка!#REF!="С",7,1)</f>
        <v>#REF!</v>
      </c>
      <c r="U29" s="13"/>
      <c r="V29" s="13"/>
      <c r="W29" s="13"/>
      <c r="X29" s="13"/>
    </row>
    <row r="30" spans="1:24" ht="13.5" customHeight="1">
      <c r="A30" s="49">
        <v>950</v>
      </c>
      <c r="B30" s="50"/>
      <c r="C30" s="48" t="s">
        <v>26</v>
      </c>
      <c r="D30" s="51"/>
      <c r="E30" s="54"/>
      <c r="F30" s="51"/>
      <c r="G30" s="51"/>
      <c r="H30" s="51"/>
      <c r="I30" s="51"/>
      <c r="J30" s="51"/>
      <c r="K30" s="51"/>
      <c r="L30" s="51"/>
      <c r="M30" s="51"/>
      <c r="N30" s="51"/>
      <c r="O30" s="55"/>
      <c r="P30" s="55"/>
      <c r="Q30" s="13"/>
      <c r="R30" s="13" t="e">
        <f>IF(Заявка!#REF!="Н",3,1)*IF(Заявка!#REF!="ШГ",4,1)*IF(Заявка!#REF!="ШО",5,1)*IF(Заявка!#REF!="С",2,1)</f>
        <v>#REF!</v>
      </c>
      <c r="S30" s="13" t="e">
        <f>IF(ISBLANK(#REF!),0,VLOOKUP(#REF!,[1]ПРАЙС!Z9:AI42,T30,0)*#REF!)</f>
        <v>#REF!</v>
      </c>
      <c r="T30" s="13" t="e">
        <f>IF(Заявка!#REF!="Н",8,1)*IF(Заявка!#REF!="ШГ",9,1)*IF(Заявка!#REF!="ШО",10,1)*IF(Заявка!#REF!="С",7,1)</f>
        <v>#REF!</v>
      </c>
      <c r="U30" s="13"/>
      <c r="V30" s="13"/>
      <c r="W30" s="13"/>
      <c r="X30" s="13"/>
    </row>
    <row r="31" spans="1:24" ht="18" customHeight="1">
      <c r="A31" s="49">
        <v>960</v>
      </c>
      <c r="B31" s="50"/>
      <c r="C31" s="51"/>
      <c r="D31" s="51"/>
      <c r="E31" s="54"/>
      <c r="F31" s="51"/>
      <c r="G31" s="51"/>
      <c r="H31" s="51"/>
      <c r="I31" s="51"/>
      <c r="J31" s="51"/>
      <c r="K31" s="51"/>
      <c r="L31" s="51"/>
      <c r="M31" s="51"/>
      <c r="N31" s="51"/>
      <c r="O31" s="57"/>
      <c r="P31" s="55"/>
      <c r="Q31" s="13"/>
      <c r="R31" s="13"/>
      <c r="S31" s="13"/>
      <c r="T31" s="13"/>
      <c r="U31" s="13"/>
      <c r="V31" s="13"/>
      <c r="W31" s="13"/>
      <c r="X31" s="13"/>
    </row>
    <row r="32" spans="1:24" ht="3.75" hidden="1" customHeight="1" thickBot="1">
      <c r="A32" s="51"/>
      <c r="B32" s="50"/>
      <c r="C32" s="51"/>
      <c r="D32" s="51"/>
      <c r="E32" s="54"/>
      <c r="F32" s="51"/>
      <c r="G32" s="51"/>
      <c r="H32" s="51"/>
      <c r="I32" s="51"/>
      <c r="J32" s="51"/>
      <c r="K32" s="51" t="s">
        <v>21</v>
      </c>
      <c r="L32" s="51"/>
      <c r="M32" s="51"/>
      <c r="N32" s="51"/>
      <c r="O32" s="55"/>
      <c r="P32" s="55"/>
      <c r="Q32" s="13"/>
      <c r="R32" s="13"/>
      <c r="S32" s="13"/>
      <c r="T32" s="13"/>
      <c r="U32" s="13"/>
      <c r="V32" s="13"/>
      <c r="W32" s="13"/>
      <c r="X32" s="13"/>
    </row>
    <row r="33" spans="1:24" ht="15.75">
      <c r="A33" s="51"/>
      <c r="B33" s="50"/>
      <c r="C33" s="51"/>
      <c r="D33" s="51"/>
      <c r="E33" s="54"/>
      <c r="F33" s="51"/>
      <c r="G33" s="51"/>
      <c r="H33" s="51"/>
      <c r="I33" s="51"/>
      <c r="J33" s="51"/>
      <c r="K33" s="51"/>
      <c r="L33" s="51"/>
      <c r="M33" s="51"/>
      <c r="N33" s="51"/>
      <c r="O33" s="58"/>
      <c r="P33" s="55"/>
      <c r="Q33" s="13"/>
      <c r="R33" s="13"/>
      <c r="S33" s="13"/>
      <c r="T33" s="13"/>
      <c r="U33" s="13"/>
      <c r="V33" s="13"/>
      <c r="W33" s="13"/>
      <c r="X33" s="13"/>
    </row>
    <row r="34" spans="1:24" ht="27" customHeight="1">
      <c r="A34" s="51"/>
      <c r="B34" s="50"/>
      <c r="C34" s="51"/>
      <c r="D34" s="51"/>
      <c r="E34" s="54"/>
      <c r="F34" s="51"/>
      <c r="G34" s="51"/>
      <c r="H34" s="51"/>
      <c r="I34" s="51"/>
      <c r="J34" s="51"/>
      <c r="K34" s="51"/>
      <c r="L34" s="51"/>
      <c r="M34" s="51"/>
      <c r="N34" s="51"/>
      <c r="O34" s="55"/>
      <c r="P34" s="55"/>
      <c r="Q34" s="13"/>
      <c r="R34" s="13"/>
      <c r="S34" s="13"/>
      <c r="T34" s="13"/>
      <c r="U34" s="13"/>
      <c r="V34" s="13"/>
      <c r="W34" s="13"/>
      <c r="X34" s="13"/>
    </row>
    <row r="35" spans="1:24" s="8" customFormat="1" ht="18" customHeight="1">
      <c r="A35" s="51"/>
      <c r="B35" s="50"/>
      <c r="C35" s="51"/>
      <c r="D35" s="51"/>
      <c r="E35" s="54"/>
      <c r="F35" s="51"/>
      <c r="G35" s="51"/>
      <c r="H35" s="51"/>
      <c r="I35" s="51"/>
      <c r="J35" s="51"/>
      <c r="K35" s="51"/>
      <c r="L35" s="51"/>
      <c r="M35" s="51"/>
      <c r="N35" s="51"/>
      <c r="O35" s="59"/>
      <c r="P35" s="60"/>
      <c r="Q35" s="43"/>
      <c r="R35" s="43"/>
      <c r="S35" s="43"/>
      <c r="T35" s="43"/>
      <c r="U35" s="43"/>
      <c r="V35" s="43"/>
      <c r="W35" s="43"/>
      <c r="X35" s="43"/>
    </row>
    <row r="36" spans="1:24" ht="15" customHeight="1">
      <c r="A36" s="31"/>
      <c r="B36" s="50"/>
      <c r="C36" s="51"/>
      <c r="D36" s="51"/>
      <c r="E36" s="54"/>
      <c r="F36" s="51"/>
      <c r="G36" s="91"/>
      <c r="H36" s="51"/>
      <c r="I36" s="51"/>
      <c r="J36" s="51"/>
      <c r="K36" s="51"/>
      <c r="L36" s="51"/>
      <c r="M36" s="51"/>
      <c r="N36" s="51"/>
      <c r="O36" s="61"/>
      <c r="P36" s="61"/>
      <c r="Q36" s="13"/>
    </row>
    <row r="37" spans="1:24" ht="12.75" customHeight="1">
      <c r="A37" s="31"/>
      <c r="B37" s="50"/>
      <c r="C37" s="51"/>
      <c r="D37" s="51"/>
      <c r="E37" s="54"/>
      <c r="F37" s="51"/>
      <c r="G37" s="91"/>
      <c r="H37" s="51"/>
      <c r="I37" s="51"/>
      <c r="J37" s="51"/>
      <c r="K37" s="51"/>
      <c r="L37" s="51"/>
      <c r="M37" s="51"/>
      <c r="N37" s="51"/>
      <c r="O37" s="62"/>
      <c r="P37" s="62"/>
      <c r="Q37" s="13"/>
    </row>
    <row r="38" spans="1:24" ht="12.75" customHeight="1">
      <c r="A38" s="31"/>
      <c r="B38" s="50"/>
      <c r="C38" s="51"/>
      <c r="D38" s="51"/>
      <c r="E38" s="54"/>
      <c r="F38" s="51"/>
      <c r="G38" s="91"/>
      <c r="H38" s="51"/>
      <c r="I38" s="51"/>
      <c r="J38" s="51"/>
      <c r="K38" s="51"/>
      <c r="L38" s="51"/>
      <c r="M38" s="51"/>
      <c r="N38" s="51"/>
      <c r="O38" s="63"/>
      <c r="P38" s="63"/>
      <c r="Q38" s="13"/>
    </row>
    <row r="39" spans="1:24" ht="15.75">
      <c r="A39" s="31"/>
      <c r="B39" s="50"/>
      <c r="C39" s="51"/>
      <c r="D39" s="51"/>
      <c r="E39" s="54"/>
      <c r="F39" s="51"/>
      <c r="G39" s="91"/>
      <c r="H39" s="51"/>
      <c r="I39" s="51"/>
      <c r="J39" s="51"/>
      <c r="K39" s="51"/>
      <c r="L39" s="51"/>
      <c r="M39" s="51"/>
      <c r="N39" s="51"/>
      <c r="O39" s="56"/>
      <c r="P39" s="56"/>
      <c r="Q39" s="21"/>
    </row>
    <row r="40" spans="1:24" ht="15.75">
      <c r="A40" s="31"/>
      <c r="B40" s="50"/>
      <c r="C40" s="51"/>
      <c r="D40" s="51"/>
      <c r="E40" s="54"/>
      <c r="F40" s="51"/>
      <c r="G40" s="91"/>
      <c r="H40" s="51"/>
      <c r="I40" s="51"/>
      <c r="J40" s="51"/>
      <c r="K40" s="51"/>
      <c r="L40" s="51"/>
      <c r="M40" s="51"/>
      <c r="N40" s="51"/>
      <c r="O40" s="31"/>
      <c r="P40" s="31"/>
      <c r="Q40" s="30"/>
    </row>
    <row r="41" spans="1:24" ht="15.75">
      <c r="A41" s="31"/>
      <c r="B41" s="50"/>
      <c r="C41" s="51"/>
      <c r="D41" s="51"/>
      <c r="E41" s="54"/>
      <c r="F41" s="51"/>
      <c r="G41" s="91"/>
      <c r="H41" s="51"/>
      <c r="I41" s="51"/>
      <c r="J41" s="51"/>
      <c r="K41" s="51"/>
      <c r="L41" s="51"/>
      <c r="M41" s="51"/>
      <c r="N41" s="51"/>
      <c r="O41" s="51"/>
      <c r="P41" s="51"/>
    </row>
    <row r="42" spans="1:24" ht="15.75">
      <c r="A42" s="31"/>
      <c r="B42" s="50"/>
      <c r="C42" s="51"/>
      <c r="D42" s="51"/>
      <c r="E42" s="54"/>
      <c r="F42" s="51"/>
      <c r="G42" s="91"/>
      <c r="H42" s="51"/>
      <c r="I42" s="51"/>
      <c r="J42" s="51"/>
      <c r="K42" s="51"/>
      <c r="L42" s="51"/>
      <c r="M42" s="51"/>
      <c r="N42" s="51"/>
      <c r="O42" s="51"/>
      <c r="P42" s="51"/>
    </row>
    <row r="43" spans="1:24" ht="15.75">
      <c r="A43" s="31"/>
      <c r="B43" s="50"/>
      <c r="C43" s="51"/>
      <c r="D43" s="51"/>
      <c r="E43" s="54"/>
      <c r="F43" s="51"/>
      <c r="G43" s="91"/>
      <c r="H43" s="51"/>
      <c r="I43" s="51"/>
      <c r="J43" s="51"/>
      <c r="K43" s="51"/>
      <c r="L43" s="51"/>
      <c r="M43" s="51"/>
      <c r="N43" s="51"/>
      <c r="O43" s="51"/>
      <c r="P43" s="51"/>
    </row>
    <row r="44" spans="1:24" ht="15.75">
      <c r="A44" s="31"/>
      <c r="B44" s="50"/>
      <c r="C44" s="51"/>
      <c r="D44" s="51"/>
      <c r="E44" s="54"/>
      <c r="F44" s="51"/>
      <c r="G44" s="91"/>
      <c r="H44" s="51"/>
      <c r="I44" s="51"/>
      <c r="J44" s="51"/>
      <c r="K44" s="51"/>
      <c r="L44" s="51"/>
      <c r="M44" s="51"/>
      <c r="N44" s="51"/>
      <c r="O44" s="51"/>
      <c r="P44" s="51"/>
    </row>
    <row r="45" spans="1:24" ht="15.75">
      <c r="A45" s="31"/>
      <c r="B45" s="50"/>
      <c r="C45" s="51"/>
      <c r="D45" s="51"/>
      <c r="E45" s="54"/>
      <c r="F45" s="51"/>
      <c r="G45" s="91"/>
      <c r="H45" s="51"/>
      <c r="I45" s="51"/>
      <c r="J45" s="51"/>
      <c r="K45" s="51"/>
      <c r="L45" s="51"/>
      <c r="M45" s="51"/>
      <c r="N45" s="51"/>
      <c r="O45" s="51"/>
      <c r="P45" s="51"/>
    </row>
    <row r="46" spans="1:24" ht="15.75">
      <c r="A46" s="31"/>
      <c r="B46" s="50"/>
      <c r="C46" s="51"/>
      <c r="D46" s="51"/>
      <c r="E46" s="54"/>
      <c r="F46" s="51"/>
      <c r="G46" s="91"/>
      <c r="H46" s="51"/>
      <c r="I46" s="51"/>
      <c r="J46" s="51"/>
      <c r="K46" s="51"/>
      <c r="L46" s="51"/>
      <c r="M46" s="51"/>
      <c r="N46" s="51"/>
      <c r="O46" s="51"/>
      <c r="P46" s="51"/>
    </row>
    <row r="47" spans="1:24" ht="15.75">
      <c r="A47" s="31"/>
      <c r="B47" s="50"/>
      <c r="C47" s="51"/>
      <c r="D47" s="51"/>
      <c r="E47" s="5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24" ht="15.75">
      <c r="A48" s="51"/>
      <c r="B48" s="50"/>
      <c r="C48" s="51"/>
      <c r="D48" s="51"/>
      <c r="E48" s="5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ht="15.75">
      <c r="A49" s="51"/>
      <c r="B49" s="50"/>
      <c r="C49" s="51"/>
      <c r="D49" s="51"/>
      <c r="E49" s="5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ht="19.5" customHeight="1">
      <c r="A50" s="51"/>
      <c r="B50" s="50"/>
      <c r="C50" s="51"/>
      <c r="D50" s="51"/>
      <c r="E50" s="5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ht="12.75" customHeight="1">
      <c r="A51" s="51"/>
      <c r="B51" s="50"/>
      <c r="C51" s="51"/>
      <c r="D51" s="51"/>
      <c r="E51" s="5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1:16" ht="15.75" customHeight="1">
      <c r="A52" s="51"/>
      <c r="B52" s="50"/>
      <c r="C52" s="51"/>
      <c r="D52" s="51"/>
      <c r="E52" s="5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1:16" ht="21" customHeight="1">
      <c r="A53" s="51"/>
      <c r="B53" s="50"/>
      <c r="C53" s="51"/>
      <c r="D53" s="51"/>
      <c r="E53" s="5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1:16" ht="22.5" customHeight="1">
      <c r="A54" s="31"/>
      <c r="B54" s="50"/>
      <c r="C54" s="51"/>
      <c r="D54" s="51"/>
      <c r="E54" s="5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ht="23.25" customHeight="1">
      <c r="A55" s="55"/>
      <c r="B55" s="55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ht="21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6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2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16" ht="21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6" ht="16.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16" ht="18" customHeight="1"/>
  </sheetData>
  <sheetProtection selectLockedCells="1" sort="0" autoFilter="0"/>
  <dataConsolidate/>
  <mergeCells count="26">
    <mergeCell ref="A4:G4"/>
    <mergeCell ref="H4:N4"/>
    <mergeCell ref="D2:G2"/>
    <mergeCell ref="I7:K7"/>
    <mergeCell ref="I8:K8"/>
    <mergeCell ref="I14:K14"/>
    <mergeCell ref="I9:K9"/>
    <mergeCell ref="I10:K10"/>
    <mergeCell ref="I11:K11"/>
    <mergeCell ref="I12:K12"/>
    <mergeCell ref="A2:C2"/>
    <mergeCell ref="I2:J2"/>
    <mergeCell ref="L18:N18"/>
    <mergeCell ref="D19:I19"/>
    <mergeCell ref="D20:I20"/>
    <mergeCell ref="J20:M20"/>
    <mergeCell ref="A16:E16"/>
    <mergeCell ref="F16:G16"/>
    <mergeCell ref="E18:F18"/>
    <mergeCell ref="G18:H18"/>
    <mergeCell ref="I18:J18"/>
    <mergeCell ref="I13:K13"/>
    <mergeCell ref="I15:K15"/>
    <mergeCell ref="M2:N2"/>
    <mergeCell ref="I5:K5"/>
    <mergeCell ref="I6:K6"/>
  </mergeCells>
  <dataValidations count="4">
    <dataValidation type="list" allowBlank="1" showInputMessage="1" showErrorMessage="1" sqref="D6:D15">
      <formula1>$C$29:$C$30</formula1>
    </dataValidation>
    <dataValidation type="list" allowBlank="1" showInputMessage="1" showErrorMessage="1" sqref="B7:B15">
      <formula1>$E$27:$E$54</formula1>
    </dataValidation>
    <dataValidation type="list" allowBlank="1" showInputMessage="1" showErrorMessage="1" sqref="C6:C15">
      <formula1>$A$29:$A$31</formula1>
    </dataValidation>
    <dataValidation type="list" allowBlank="1" showInputMessage="1" showErrorMessage="1" sqref="B6">
      <formula1>$E$27:$E$29</formula1>
    </dataValidation>
  </dataValidations>
  <printOptions horizontalCentered="1"/>
  <pageMargins left="0.43307086614173229" right="0.39370078740157483" top="0.66" bottom="0.34" header="0.31496062992125984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E12" sqref="E12"/>
    </sheetView>
  </sheetViews>
  <sheetFormatPr defaultRowHeight="15"/>
  <cols>
    <col min="1" max="1" width="24.140625" customWidth="1"/>
    <col min="2" max="2" width="11.140625" customWidth="1"/>
    <col min="3" max="3" width="12.140625" customWidth="1"/>
    <col min="4" max="4" width="11.42578125" customWidth="1"/>
    <col min="5" max="5" width="22.85546875" customWidth="1"/>
    <col min="6" max="6" width="25" customWidth="1"/>
    <col min="7" max="7" width="28.5703125" customWidth="1"/>
    <col min="13" max="13" width="2.7109375" customWidth="1"/>
  </cols>
  <sheetData>
    <row r="1" spans="1:12">
      <c r="A1" s="92"/>
      <c r="B1" s="93"/>
      <c r="C1" s="93"/>
      <c r="D1" s="33"/>
      <c r="E1" s="33"/>
      <c r="F1" s="33"/>
      <c r="G1" s="33"/>
    </row>
    <row r="2" spans="1:12" ht="15.75">
      <c r="A2" s="37" t="s">
        <v>22</v>
      </c>
      <c r="B2" s="32">
        <v>860</v>
      </c>
      <c r="C2" s="32">
        <v>80</v>
      </c>
      <c r="D2" s="25"/>
      <c r="E2" s="25"/>
      <c r="F2" s="28"/>
      <c r="G2" s="28"/>
      <c r="H2" s="26"/>
      <c r="I2" s="29"/>
      <c r="J2" s="29"/>
      <c r="K2" s="9"/>
      <c r="L2" s="27"/>
    </row>
    <row r="3" spans="1:12" ht="15.75">
      <c r="A3" s="36" t="s">
        <v>23</v>
      </c>
      <c r="B3" s="32">
        <v>860</v>
      </c>
      <c r="C3" s="32">
        <v>77</v>
      </c>
      <c r="D3" s="26"/>
      <c r="E3" s="25"/>
      <c r="F3" s="28"/>
      <c r="G3" s="28"/>
      <c r="H3" s="26"/>
      <c r="I3" s="11"/>
      <c r="J3" s="11"/>
      <c r="K3" s="10"/>
      <c r="L3" s="27"/>
    </row>
    <row r="4" spans="1:12" ht="15.75">
      <c r="A4" s="85" t="s">
        <v>24</v>
      </c>
      <c r="B4" s="86">
        <v>860</v>
      </c>
      <c r="C4" s="86">
        <v>75</v>
      </c>
      <c r="D4" s="26"/>
      <c r="E4" s="25"/>
      <c r="F4" s="28"/>
      <c r="G4" s="28"/>
      <c r="H4" s="27"/>
      <c r="I4" s="27"/>
      <c r="J4" s="27"/>
      <c r="K4" s="27"/>
      <c r="L4" s="27"/>
    </row>
    <row r="5" spans="1:12" ht="15.75">
      <c r="A5" s="87"/>
      <c r="B5" s="88"/>
      <c r="C5" s="88"/>
      <c r="D5" s="26"/>
      <c r="E5" s="25"/>
      <c r="F5" s="28"/>
      <c r="G5" s="28"/>
      <c r="H5" s="27"/>
      <c r="I5" s="27"/>
      <c r="J5" s="27"/>
      <c r="K5" s="27"/>
      <c r="L5" s="27"/>
    </row>
    <row r="6" spans="1:12" ht="15.75">
      <c r="A6" s="87"/>
      <c r="B6" s="88"/>
      <c r="C6" s="88"/>
      <c r="D6" s="26"/>
      <c r="E6" s="25"/>
      <c r="F6" s="28"/>
      <c r="G6" s="28"/>
      <c r="H6" s="27"/>
      <c r="I6" s="27"/>
      <c r="J6" s="27"/>
      <c r="K6" s="27"/>
      <c r="L6" s="27"/>
    </row>
    <row r="7" spans="1:12" ht="15.75">
      <c r="A7" s="87"/>
      <c r="B7" s="88"/>
      <c r="C7" s="88"/>
      <c r="D7" s="26"/>
      <c r="E7" s="25"/>
      <c r="F7" s="28"/>
      <c r="G7" s="28"/>
      <c r="H7" s="27"/>
      <c r="I7" s="27"/>
      <c r="J7" s="27"/>
      <c r="K7" s="27"/>
      <c r="L7" s="27"/>
    </row>
    <row r="8" spans="1:12" ht="15.75">
      <c r="A8" s="87"/>
      <c r="B8" s="88"/>
      <c r="C8" s="88"/>
      <c r="D8" s="26"/>
      <c r="E8" s="25"/>
      <c r="F8" s="28"/>
      <c r="G8" s="28"/>
      <c r="H8" s="27"/>
      <c r="I8" s="27"/>
      <c r="J8" s="27"/>
      <c r="K8" s="27"/>
      <c r="L8" s="27"/>
    </row>
    <row r="9" spans="1:12" ht="15.75">
      <c r="A9" s="87"/>
      <c r="B9" s="88"/>
      <c r="C9" s="88"/>
      <c r="D9" s="26"/>
      <c r="E9" s="25"/>
      <c r="F9" s="28"/>
      <c r="G9" s="28"/>
      <c r="H9" s="27"/>
      <c r="I9" s="27"/>
      <c r="J9" s="27"/>
      <c r="K9" s="27"/>
      <c r="L9" s="27"/>
    </row>
    <row r="10" spans="1:12" ht="15.75">
      <c r="A10" s="87"/>
      <c r="B10" s="88"/>
      <c r="C10" s="88"/>
      <c r="D10" s="26"/>
      <c r="E10" s="25"/>
      <c r="F10" s="28"/>
      <c r="G10" s="28"/>
      <c r="H10" s="27"/>
      <c r="I10" s="27"/>
      <c r="J10" s="27"/>
      <c r="K10" s="27"/>
      <c r="L10" s="27"/>
    </row>
    <row r="11" spans="1:12" ht="15.75">
      <c r="A11" s="87"/>
      <c r="B11" s="88"/>
      <c r="C11" s="88"/>
      <c r="D11" s="26"/>
      <c r="E11" s="25"/>
      <c r="F11" s="28"/>
      <c r="G11" s="28"/>
      <c r="H11" s="9"/>
      <c r="I11" s="27"/>
      <c r="J11" s="27"/>
      <c r="K11" s="27"/>
      <c r="L11" s="27"/>
    </row>
    <row r="12" spans="1:12" ht="15.75">
      <c r="A12" s="87"/>
      <c r="B12" s="88"/>
      <c r="C12" s="88"/>
      <c r="D12" s="26"/>
      <c r="E12" s="25"/>
      <c r="F12" s="28"/>
      <c r="G12" s="28"/>
      <c r="H12" s="27"/>
      <c r="I12" s="27"/>
      <c r="J12" s="27"/>
      <c r="K12" s="27"/>
      <c r="L12" s="27"/>
    </row>
    <row r="13" spans="1:12" ht="15.75">
      <c r="A13" s="54"/>
      <c r="B13" s="88"/>
      <c r="C13" s="88"/>
      <c r="D13" s="26"/>
      <c r="E13" s="25"/>
      <c r="F13" s="28"/>
      <c r="G13" s="28"/>
      <c r="H13" s="27"/>
      <c r="I13" s="27"/>
      <c r="J13" s="27"/>
      <c r="K13" s="27"/>
      <c r="L13" s="27"/>
    </row>
    <row r="14" spans="1:12" ht="15.75">
      <c r="A14" s="54"/>
      <c r="B14" s="88"/>
      <c r="C14" s="88"/>
      <c r="D14" s="26"/>
      <c r="E14" s="25"/>
      <c r="F14" s="28"/>
      <c r="G14" s="28"/>
      <c r="H14" s="27"/>
      <c r="I14" s="27"/>
      <c r="J14" s="27"/>
      <c r="K14" s="27"/>
      <c r="L14" s="27"/>
    </row>
    <row r="15" spans="1:12" ht="15.75">
      <c r="A15" s="54"/>
      <c r="B15" s="88"/>
      <c r="C15" s="88"/>
      <c r="D15" s="26"/>
      <c r="E15" s="25"/>
      <c r="F15" s="28"/>
      <c r="G15" s="28"/>
      <c r="H15" s="27"/>
      <c r="I15" s="27"/>
      <c r="J15" s="27"/>
      <c r="K15" s="27"/>
      <c r="L15" s="27"/>
    </row>
    <row r="16" spans="1:12" ht="15.75">
      <c r="A16" s="54"/>
      <c r="B16" s="88"/>
      <c r="C16" s="88"/>
      <c r="D16" s="26"/>
      <c r="E16" s="25"/>
      <c r="F16" s="28"/>
      <c r="G16" s="28"/>
      <c r="H16" s="27"/>
      <c r="I16" s="27"/>
      <c r="J16" s="27"/>
      <c r="K16" s="27"/>
      <c r="L16" s="27"/>
    </row>
    <row r="17" spans="1:12" ht="15.75">
      <c r="A17" s="87"/>
      <c r="B17" s="88"/>
      <c r="C17" s="88"/>
      <c r="D17" s="26"/>
      <c r="E17" s="25"/>
      <c r="F17" s="28"/>
      <c r="G17" s="28"/>
      <c r="H17" s="27"/>
      <c r="I17" s="27"/>
      <c r="J17" s="27"/>
      <c r="K17" s="27"/>
      <c r="L17" s="27"/>
    </row>
    <row r="18" spans="1:12" ht="15.75">
      <c r="A18" s="87"/>
      <c r="B18" s="88"/>
      <c r="C18" s="88"/>
      <c r="D18" s="26"/>
      <c r="E18" s="25"/>
      <c r="F18" s="28"/>
      <c r="G18" s="28"/>
      <c r="H18" s="27"/>
      <c r="I18" s="27"/>
      <c r="J18" s="27"/>
      <c r="K18" s="27"/>
      <c r="L18" s="27"/>
    </row>
    <row r="19" spans="1:12" ht="15.75">
      <c r="A19" s="87"/>
      <c r="B19" s="88"/>
      <c r="C19" s="88"/>
      <c r="D19" s="26"/>
      <c r="E19" s="25"/>
      <c r="F19" s="28"/>
      <c r="G19" s="28"/>
      <c r="H19" s="27"/>
      <c r="I19" s="27"/>
      <c r="J19" s="27"/>
      <c r="K19" s="27"/>
      <c r="L19" s="27"/>
    </row>
    <row r="20" spans="1:12" ht="15.75">
      <c r="A20" s="87"/>
      <c r="B20" s="88"/>
      <c r="C20" s="88"/>
      <c r="D20" s="26"/>
      <c r="E20" s="25"/>
      <c r="F20" s="28"/>
      <c r="G20" s="28"/>
      <c r="H20" s="9"/>
      <c r="I20" s="27"/>
      <c r="J20" s="27"/>
      <c r="K20" s="27"/>
      <c r="L20" s="27"/>
    </row>
    <row r="21" spans="1:12" ht="15.75">
      <c r="A21" s="87"/>
      <c r="B21" s="88"/>
      <c r="C21" s="88"/>
      <c r="D21" s="26"/>
      <c r="E21" s="25"/>
      <c r="F21" s="28"/>
      <c r="G21" s="28"/>
      <c r="H21" s="27"/>
      <c r="I21" s="27"/>
      <c r="J21" s="27"/>
      <c r="K21" s="27"/>
      <c r="L21" s="27"/>
    </row>
    <row r="22" spans="1:12" ht="15.75">
      <c r="A22" s="87"/>
      <c r="B22" s="88"/>
      <c r="C22" s="88"/>
      <c r="D22" s="26"/>
      <c r="E22" s="25"/>
      <c r="F22" s="28"/>
      <c r="G22" s="28"/>
      <c r="H22" s="27"/>
      <c r="I22" s="27"/>
      <c r="J22" s="27"/>
      <c r="K22" s="27"/>
      <c r="L22" s="27"/>
    </row>
    <row r="23" spans="1:12" ht="15.75">
      <c r="A23" s="87"/>
      <c r="B23" s="88"/>
      <c r="C23" s="88"/>
      <c r="D23" s="26"/>
      <c r="E23" s="25"/>
      <c r="F23" s="28"/>
      <c r="G23" s="28"/>
      <c r="H23" s="27"/>
      <c r="I23" s="27"/>
      <c r="J23" s="27"/>
      <c r="K23" s="27"/>
      <c r="L23" s="27"/>
    </row>
    <row r="24" spans="1:12" ht="15.75">
      <c r="A24" s="87"/>
      <c r="B24" s="88"/>
      <c r="C24" s="88"/>
      <c r="D24" s="26"/>
      <c r="E24" s="25"/>
      <c r="F24" s="28"/>
      <c r="G24" s="28"/>
      <c r="H24" s="27"/>
      <c r="I24" s="27"/>
      <c r="J24" s="27"/>
      <c r="K24" s="27"/>
      <c r="L24" s="27"/>
    </row>
    <row r="25" spans="1:12" ht="15.75">
      <c r="A25" s="87"/>
      <c r="B25" s="88"/>
      <c r="C25" s="88"/>
      <c r="D25" s="26"/>
      <c r="E25" s="25"/>
      <c r="F25" s="28"/>
      <c r="G25" s="28"/>
      <c r="H25" s="27"/>
      <c r="I25" s="27"/>
      <c r="J25" s="27"/>
      <c r="K25" s="27"/>
      <c r="L25" s="27"/>
    </row>
    <row r="26" spans="1:12" ht="15.75">
      <c r="A26" s="87"/>
      <c r="B26" s="88"/>
      <c r="C26" s="88"/>
      <c r="D26" s="26"/>
      <c r="E26" s="25"/>
      <c r="F26" s="28"/>
      <c r="G26" s="28"/>
      <c r="H26" s="27"/>
      <c r="I26" s="27"/>
      <c r="J26" s="27"/>
      <c r="K26" s="27"/>
      <c r="L26" s="27"/>
    </row>
    <row r="27" spans="1:12" ht="15.75">
      <c r="A27" s="87"/>
      <c r="B27" s="88"/>
      <c r="C27" s="88"/>
      <c r="D27" s="26"/>
      <c r="E27" s="25"/>
      <c r="F27" s="28"/>
      <c r="G27" s="28"/>
      <c r="H27" s="9"/>
      <c r="I27" s="27"/>
      <c r="J27" s="27"/>
      <c r="K27" s="27"/>
      <c r="L27" s="27"/>
    </row>
    <row r="28" spans="1:12" ht="15.75">
      <c r="A28" s="87"/>
      <c r="B28" s="88"/>
      <c r="C28" s="88"/>
      <c r="D28" s="26"/>
      <c r="E28" s="25"/>
      <c r="F28" s="28"/>
      <c r="G28" s="28"/>
      <c r="H28" s="27"/>
      <c r="I28" s="27"/>
      <c r="J28" s="27"/>
      <c r="K28" s="27"/>
      <c r="L28" s="27"/>
    </row>
    <row r="29" spans="1:12" ht="15.75">
      <c r="A29" s="87"/>
      <c r="B29" s="88"/>
      <c r="C29" s="88"/>
      <c r="D29" s="26"/>
      <c r="E29" s="25"/>
      <c r="F29" s="28"/>
      <c r="G29" s="28"/>
      <c r="H29" s="27"/>
      <c r="I29" s="27"/>
      <c r="J29" s="27"/>
      <c r="K29" s="27"/>
      <c r="L29" s="27"/>
    </row>
    <row r="30" spans="1:12" ht="15.75">
      <c r="A30" s="87"/>
      <c r="B30" s="88"/>
      <c r="C30" s="88"/>
      <c r="D30" s="26"/>
      <c r="E30" s="25"/>
      <c r="F30" s="28"/>
      <c r="G30" s="28"/>
      <c r="H30" s="27"/>
      <c r="I30" s="27"/>
      <c r="J30" s="27"/>
      <c r="K30" s="27"/>
      <c r="L30" s="27"/>
    </row>
    <row r="31" spans="1:12" ht="15.75">
      <c r="A31" s="87"/>
      <c r="B31" s="88"/>
      <c r="C31" s="88"/>
      <c r="D31" s="26"/>
      <c r="E31" s="25"/>
      <c r="F31" s="28"/>
      <c r="G31" s="28"/>
      <c r="H31" s="27"/>
      <c r="I31" s="27"/>
      <c r="J31" s="27"/>
      <c r="K31" s="27"/>
      <c r="L31" s="27"/>
    </row>
    <row r="32" spans="1:12" ht="15.75">
      <c r="A32" s="87"/>
      <c r="B32" s="88"/>
      <c r="C32" s="88"/>
      <c r="D32" s="26"/>
      <c r="E32" s="25"/>
      <c r="F32" s="28"/>
      <c r="G32" s="28"/>
      <c r="H32" s="27"/>
      <c r="I32" s="27"/>
      <c r="J32" s="27"/>
      <c r="K32" s="27"/>
      <c r="L32" s="27"/>
    </row>
    <row r="33" spans="1:12" ht="15.75">
      <c r="A33" s="87"/>
      <c r="B33" s="88"/>
      <c r="C33" s="88"/>
      <c r="D33" s="26"/>
      <c r="E33" s="25"/>
      <c r="F33" s="28"/>
      <c r="G33" s="28"/>
      <c r="H33" s="27"/>
      <c r="I33" s="27"/>
      <c r="J33" s="27"/>
      <c r="K33" s="27"/>
      <c r="L33" s="27"/>
    </row>
    <row r="34" spans="1:12" ht="15.75">
      <c r="A34" s="87"/>
      <c r="B34" s="88"/>
      <c r="C34" s="88"/>
      <c r="D34" s="26"/>
      <c r="E34" s="25"/>
      <c r="F34" s="28"/>
      <c r="G34" s="28"/>
      <c r="H34" s="27"/>
      <c r="I34" s="27"/>
      <c r="J34" s="27"/>
      <c r="K34" s="27"/>
      <c r="L34" s="27"/>
    </row>
    <row r="35" spans="1:12" ht="15.75">
      <c r="A35" s="87"/>
      <c r="B35" s="88"/>
      <c r="C35" s="88"/>
      <c r="D35" s="26"/>
      <c r="E35" s="25"/>
      <c r="F35" s="28"/>
      <c r="G35" s="28"/>
      <c r="H35" s="27"/>
      <c r="I35" s="27"/>
      <c r="J35" s="27"/>
      <c r="K35" s="27"/>
      <c r="L35" s="27"/>
    </row>
    <row r="36" spans="1:12" ht="15.75">
      <c r="A36" s="87"/>
      <c r="B36" s="88"/>
      <c r="C36" s="88"/>
      <c r="D36" s="26"/>
      <c r="E36" s="25"/>
      <c r="F36" s="28"/>
      <c r="G36" s="28"/>
      <c r="H36" s="27"/>
      <c r="I36" s="27"/>
      <c r="J36" s="27"/>
      <c r="K36" s="27"/>
      <c r="L36" s="27"/>
    </row>
    <row r="37" spans="1:12" ht="15.75">
      <c r="A37" s="87"/>
      <c r="B37" s="88"/>
      <c r="C37" s="88"/>
      <c r="D37" s="26"/>
      <c r="E37" s="25"/>
      <c r="F37" s="28"/>
      <c r="G37" s="28"/>
      <c r="H37" s="27"/>
      <c r="I37" s="27"/>
      <c r="J37" s="27"/>
      <c r="K37" s="27"/>
      <c r="L37" s="27"/>
    </row>
    <row r="38" spans="1:12" ht="15.75">
      <c r="A38" s="87"/>
      <c r="B38" s="88"/>
      <c r="C38" s="88"/>
      <c r="D38" s="26"/>
      <c r="E38" s="25"/>
      <c r="F38" s="28"/>
      <c r="G38" s="28"/>
    </row>
    <row r="39" spans="1:12" ht="15.75">
      <c r="A39" s="87"/>
      <c r="B39" s="88"/>
      <c r="C39" s="88"/>
      <c r="D39" s="26"/>
      <c r="E39" s="25"/>
      <c r="F39" s="28"/>
      <c r="G39" s="28"/>
    </row>
    <row r="40" spans="1:12" ht="15.75">
      <c r="A40" s="87"/>
      <c r="B40" s="88"/>
      <c r="C40" s="88"/>
      <c r="D40" s="26"/>
      <c r="E40" s="25"/>
      <c r="F40" s="28"/>
      <c r="G40" s="28"/>
    </row>
    <row r="41" spans="1:12" ht="15.75">
      <c r="A41" s="87"/>
      <c r="B41" s="88"/>
      <c r="C41" s="88"/>
      <c r="D41" s="26"/>
      <c r="E41" s="25"/>
      <c r="F41" s="28"/>
      <c r="G41" s="28"/>
    </row>
    <row r="42" spans="1:12" ht="15.75">
      <c r="A42" s="87"/>
      <c r="B42" s="88"/>
      <c r="C42" s="88"/>
      <c r="D42" s="26"/>
      <c r="E42" s="25"/>
      <c r="F42" s="28"/>
      <c r="G42" s="28"/>
    </row>
    <row r="43" spans="1:12" ht="15.75">
      <c r="A43" s="87"/>
      <c r="B43" s="88"/>
      <c r="C43" s="88"/>
      <c r="D43" s="26"/>
      <c r="E43" s="25"/>
      <c r="F43" s="28"/>
      <c r="G43" s="28"/>
    </row>
    <row r="44" spans="1:12" ht="15.75">
      <c r="A44" s="87"/>
      <c r="B44" s="88"/>
      <c r="C44" s="88"/>
      <c r="D44" s="26"/>
      <c r="E44" s="25"/>
      <c r="F44" s="28"/>
      <c r="G44" s="28"/>
    </row>
    <row r="45" spans="1:12" ht="16.5">
      <c r="A45" s="89"/>
      <c r="B45" s="88"/>
      <c r="C45" s="27"/>
    </row>
    <row r="46" spans="1:12" ht="16.5">
      <c r="A46" s="89"/>
      <c r="B46" s="88"/>
      <c r="C46" s="27"/>
    </row>
    <row r="47" spans="1:12" ht="16.5">
      <c r="A47" s="89"/>
      <c r="B47" s="88"/>
      <c r="C47" s="27"/>
    </row>
    <row r="48" spans="1:12" ht="16.5">
      <c r="A48" s="89"/>
      <c r="B48" s="88"/>
      <c r="C48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44"/>
  <sheetViews>
    <sheetView workbookViewId="0">
      <selection activeCell="E5" sqref="E5"/>
    </sheetView>
  </sheetViews>
  <sheetFormatPr defaultRowHeight="15"/>
  <cols>
    <col min="1" max="2" width="27.42578125" customWidth="1"/>
    <col min="4" max="4" width="11.85546875" customWidth="1"/>
    <col min="6" max="6" width="16.28515625" customWidth="1"/>
  </cols>
  <sheetData>
    <row r="1" spans="1:4">
      <c r="A1" t="s">
        <v>30</v>
      </c>
      <c r="B1" t="s">
        <v>20</v>
      </c>
      <c r="C1" t="s">
        <v>31</v>
      </c>
      <c r="D1" t="s">
        <v>32</v>
      </c>
    </row>
    <row r="2" spans="1:4" ht="18" customHeight="1">
      <c r="A2" s="37" t="s">
        <v>27</v>
      </c>
      <c r="B2" s="37" t="s">
        <v>29</v>
      </c>
      <c r="C2" s="32">
        <v>860</v>
      </c>
      <c r="D2" s="32">
        <v>8</v>
      </c>
    </row>
    <row r="3" spans="1:4" ht="21" customHeight="1">
      <c r="A3" s="36" t="s">
        <v>23</v>
      </c>
      <c r="B3" s="36" t="s">
        <v>28</v>
      </c>
      <c r="C3" s="32">
        <v>860</v>
      </c>
      <c r="D3" s="32">
        <v>7</v>
      </c>
    </row>
    <row r="4" spans="1:4" ht="15.75">
      <c r="A4" s="85" t="s">
        <v>24</v>
      </c>
      <c r="B4" s="85" t="s">
        <v>29</v>
      </c>
      <c r="C4" s="86">
        <v>860</v>
      </c>
      <c r="D4" s="86">
        <v>7</v>
      </c>
    </row>
    <row r="5" spans="1:4" ht="15.75">
      <c r="A5" s="87"/>
      <c r="B5" s="87"/>
      <c r="C5" s="88"/>
      <c r="D5" s="88"/>
    </row>
    <row r="6" spans="1:4" ht="15.75">
      <c r="A6" s="87"/>
      <c r="B6" s="87"/>
      <c r="C6" s="88"/>
      <c r="D6" s="88"/>
    </row>
    <row r="7" spans="1:4" ht="15.75">
      <c r="A7" s="87"/>
      <c r="B7" s="87"/>
      <c r="C7" s="88"/>
      <c r="D7" s="88"/>
    </row>
    <row r="8" spans="1:4" ht="15.75">
      <c r="A8" s="87"/>
      <c r="B8" s="87"/>
      <c r="C8" s="88"/>
      <c r="D8" s="88"/>
    </row>
    <row r="9" spans="1:4" ht="15.75">
      <c r="A9" s="87"/>
      <c r="B9" s="87"/>
      <c r="C9" s="88"/>
      <c r="D9" s="88"/>
    </row>
    <row r="10" spans="1:4" ht="15.75">
      <c r="A10" s="87"/>
      <c r="B10" s="87"/>
      <c r="C10" s="88"/>
      <c r="D10" s="88"/>
    </row>
    <row r="11" spans="1:4" ht="15.75">
      <c r="A11" s="87"/>
      <c r="B11" s="87"/>
      <c r="C11" s="88"/>
      <c r="D11" s="88"/>
    </row>
    <row r="12" spans="1:4" ht="15.75">
      <c r="A12" s="87"/>
      <c r="B12" s="87"/>
      <c r="C12" s="88"/>
      <c r="D12" s="88"/>
    </row>
    <row r="13" spans="1:4" ht="15.75">
      <c r="A13" s="54"/>
      <c r="B13" s="54"/>
      <c r="C13" s="88"/>
      <c r="D13" s="88"/>
    </row>
    <row r="14" spans="1:4" ht="15.75">
      <c r="A14" s="54"/>
      <c r="B14" s="54"/>
      <c r="C14" s="88"/>
      <c r="D14" s="88"/>
    </row>
    <row r="15" spans="1:4" ht="15.75">
      <c r="A15" s="54"/>
      <c r="B15" s="54"/>
      <c r="C15" s="88"/>
      <c r="D15" s="88"/>
    </row>
    <row r="16" spans="1:4" ht="15.75">
      <c r="A16" s="54"/>
      <c r="B16" s="54"/>
      <c r="C16" s="88"/>
      <c r="D16" s="88"/>
    </row>
    <row r="17" spans="1:4" ht="15.75">
      <c r="A17" s="87"/>
      <c r="B17" s="87"/>
      <c r="C17" s="88"/>
      <c r="D17" s="88"/>
    </row>
    <row r="18" spans="1:4" ht="15.75">
      <c r="A18" s="87"/>
      <c r="B18" s="87"/>
      <c r="C18" s="88"/>
      <c r="D18" s="88"/>
    </row>
    <row r="19" spans="1:4" ht="15.75">
      <c r="A19" s="87"/>
      <c r="B19" s="87"/>
      <c r="C19" s="88"/>
      <c r="D19" s="88"/>
    </row>
    <row r="20" spans="1:4" ht="15.75">
      <c r="A20" s="87"/>
      <c r="B20" s="87"/>
      <c r="C20" s="88"/>
      <c r="D20" s="88"/>
    </row>
    <row r="21" spans="1:4" ht="15.75">
      <c r="A21" s="87"/>
      <c r="B21" s="87"/>
      <c r="C21" s="88"/>
      <c r="D21" s="88"/>
    </row>
    <row r="22" spans="1:4" ht="15.75">
      <c r="A22" s="87"/>
      <c r="B22" s="87"/>
      <c r="C22" s="88"/>
      <c r="D22" s="88"/>
    </row>
    <row r="23" spans="1:4" ht="15.75">
      <c r="A23" s="87"/>
      <c r="B23" s="87"/>
      <c r="C23" s="88"/>
      <c r="D23" s="88"/>
    </row>
    <row r="24" spans="1:4" ht="15.75">
      <c r="A24" s="87"/>
      <c r="B24" s="87"/>
      <c r="C24" s="88"/>
      <c r="D24" s="88"/>
    </row>
    <row r="25" spans="1:4" ht="15.75">
      <c r="A25" s="87"/>
      <c r="B25" s="87"/>
      <c r="C25" s="88"/>
      <c r="D25" s="88"/>
    </row>
    <row r="26" spans="1:4" ht="15.75">
      <c r="A26" s="87"/>
      <c r="B26" s="87"/>
      <c r="C26" s="88"/>
      <c r="D26" s="88"/>
    </row>
    <row r="27" spans="1:4" ht="15.75">
      <c r="A27" s="87"/>
      <c r="B27" s="87"/>
      <c r="C27" s="88"/>
      <c r="D27" s="88"/>
    </row>
    <row r="28" spans="1:4" ht="15.75">
      <c r="A28" s="87"/>
      <c r="B28" s="87"/>
      <c r="C28" s="88"/>
      <c r="D28" s="88"/>
    </row>
    <row r="29" spans="1:4" ht="15.75">
      <c r="A29" s="87"/>
      <c r="B29" s="87"/>
      <c r="C29" s="88"/>
      <c r="D29" s="88"/>
    </row>
    <row r="30" spans="1:4" ht="15.75">
      <c r="A30" s="87"/>
      <c r="B30" s="87"/>
      <c r="C30" s="88"/>
      <c r="D30" s="88"/>
    </row>
    <row r="31" spans="1:4" ht="15.75">
      <c r="A31" s="87"/>
      <c r="B31" s="87"/>
      <c r="C31" s="88"/>
      <c r="D31" s="88"/>
    </row>
    <row r="32" spans="1:4" ht="15.75">
      <c r="A32" s="87"/>
      <c r="B32" s="87"/>
      <c r="C32" s="88"/>
      <c r="D32" s="88"/>
    </row>
    <row r="33" spans="1:4" ht="15.75">
      <c r="A33" s="87"/>
      <c r="B33" s="87"/>
      <c r="C33" s="88"/>
      <c r="D33" s="88"/>
    </row>
    <row r="34" spans="1:4" ht="15.75">
      <c r="A34" s="87"/>
      <c r="B34" s="87"/>
      <c r="C34" s="88"/>
      <c r="D34" s="88"/>
    </row>
    <row r="35" spans="1:4" ht="15.75">
      <c r="A35" s="87"/>
      <c r="B35" s="87"/>
      <c r="C35" s="88"/>
      <c r="D35" s="88"/>
    </row>
    <row r="36" spans="1:4" ht="15.75">
      <c r="A36" s="87"/>
      <c r="B36" s="87"/>
      <c r="C36" s="88"/>
      <c r="D36" s="88"/>
    </row>
    <row r="37" spans="1:4" ht="15.75">
      <c r="A37" s="87"/>
      <c r="B37" s="87"/>
      <c r="C37" s="88"/>
      <c r="D37" s="88"/>
    </row>
    <row r="38" spans="1:4" ht="15.75">
      <c r="A38" s="87"/>
      <c r="B38" s="87"/>
      <c r="C38" s="88"/>
      <c r="D38" s="88"/>
    </row>
    <row r="39" spans="1:4" ht="15.75">
      <c r="A39" s="87"/>
      <c r="B39" s="87"/>
      <c r="C39" s="88"/>
      <c r="D39" s="88"/>
    </row>
    <row r="40" spans="1:4" ht="15.75">
      <c r="A40" s="87"/>
      <c r="B40" s="87"/>
      <c r="C40" s="88"/>
      <c r="D40" s="88"/>
    </row>
    <row r="41" spans="1:4" ht="15.75">
      <c r="A41" s="87"/>
      <c r="B41" s="87"/>
      <c r="C41" s="88"/>
      <c r="D41" s="88"/>
    </row>
    <row r="42" spans="1:4" ht="15.75">
      <c r="A42" s="87"/>
      <c r="B42" s="87"/>
      <c r="C42" s="88"/>
      <c r="D42" s="88"/>
    </row>
    <row r="43" spans="1:4" ht="15.75">
      <c r="A43" s="87"/>
      <c r="B43" s="87"/>
      <c r="C43" s="88"/>
      <c r="D43" s="88"/>
    </row>
    <row r="44" spans="1:4">
      <c r="A44" s="27"/>
      <c r="B44" s="27"/>
      <c r="C44" s="27"/>
      <c r="D4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Заявка</vt:lpstr>
      <vt:lpstr>Прайс</vt:lpstr>
      <vt:lpstr>Склад</vt:lpstr>
      <vt:lpstr>Заявка!Область_печати</vt:lpstr>
      <vt:lpstr>Прайс</vt:lpstr>
      <vt:lpstr>Прайс_Монтаж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cp:lastPrinted>2012-06-04T11:22:45Z</cp:lastPrinted>
  <dcterms:created xsi:type="dcterms:W3CDTF">2012-04-26T11:10:02Z</dcterms:created>
  <dcterms:modified xsi:type="dcterms:W3CDTF">2012-06-15T08:18:34Z</dcterms:modified>
</cp:coreProperties>
</file>