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ЕГ\РАБОТА\Мои документы\ОТДЕЛ\Формы\"/>
    </mc:Choice>
  </mc:AlternateContent>
  <bookViews>
    <workbookView xWindow="360" yWindow="375" windowWidth="13920" windowHeight="9150"/>
  </bookViews>
  <sheets>
    <sheet name="Список работников" sheetId="1" r:id="rId1"/>
  </sheets>
  <externalReferences>
    <externalReference r:id="rId2"/>
  </externalReferences>
  <definedNames>
    <definedName name="oleg">[1]Лист1!$A$1:$C$3</definedName>
    <definedName name="голы">[1]Лист1!$A$34,[1]Лист1!$B$37,[1]Лист1!$A$39</definedName>
    <definedName name="шайбы">[1]Лист1!$A$34,[1]Лист1!$B$37,[1]Лист1!$A$39</definedName>
  </definedNames>
  <calcPr calcId="162913"/>
</workbook>
</file>

<file path=xl/calcChain.xml><?xml version="1.0" encoding="utf-8"?>
<calcChain xmlns="http://schemas.openxmlformats.org/spreadsheetml/2006/main">
  <c r="AA9" i="1" l="1"/>
  <c r="AB9" i="1"/>
  <c r="AC9" i="1"/>
  <c r="AA10" i="1"/>
  <c r="AB10" i="1"/>
  <c r="AC10" i="1"/>
  <c r="AA11" i="1"/>
  <c r="AB11" i="1"/>
  <c r="AB18" i="1" s="1"/>
  <c r="AC11" i="1"/>
  <c r="AA12" i="1"/>
  <c r="AB12" i="1"/>
  <c r="AC12" i="1"/>
  <c r="AA13" i="1"/>
  <c r="AB13" i="1"/>
  <c r="AC13" i="1"/>
  <c r="AA14" i="1"/>
  <c r="AB14" i="1"/>
  <c r="AC14" i="1"/>
  <c r="AA15" i="1"/>
  <c r="AB15" i="1"/>
  <c r="AC15" i="1"/>
  <c r="AA16" i="1"/>
  <c r="AB16" i="1"/>
  <c r="AC16" i="1"/>
  <c r="AA17" i="1"/>
  <c r="AB17" i="1"/>
  <c r="AC17" i="1"/>
  <c r="AC8" i="1"/>
  <c r="AC18" i="1" s="1"/>
  <c r="AB8" i="1"/>
  <c r="AA8" i="1"/>
  <c r="AD9" i="1"/>
  <c r="AD10" i="1"/>
  <c r="AD11" i="1"/>
  <c r="AD12" i="1"/>
  <c r="AD13" i="1"/>
  <c r="AD14" i="1"/>
  <c r="AD15" i="1"/>
  <c r="AD16" i="1"/>
  <c r="AD17" i="1"/>
  <c r="AD8" i="1"/>
  <c r="AD18" i="1" s="1"/>
  <c r="AD6" i="1"/>
  <c r="AA18" i="1"/>
  <c r="AA4" i="1"/>
  <c r="AC6" i="1"/>
  <c r="AB6" i="1"/>
  <c r="AA6" i="1"/>
  <c r="R43" i="1"/>
  <c r="Q43" i="1"/>
  <c r="P43" i="1"/>
  <c r="L43" i="1"/>
  <c r="K43" i="1"/>
  <c r="J43" i="1"/>
  <c r="R42" i="1"/>
  <c r="Q42" i="1"/>
  <c r="P42" i="1"/>
  <c r="L42" i="1"/>
  <c r="K42" i="1"/>
  <c r="J42" i="1"/>
  <c r="R41" i="1"/>
  <c r="Q41" i="1"/>
  <c r="P41" i="1"/>
  <c r="L41" i="1"/>
  <c r="K41" i="1"/>
  <c r="J41" i="1"/>
  <c r="R40" i="1"/>
  <c r="Q40" i="1"/>
  <c r="P40" i="1"/>
  <c r="L40" i="1"/>
  <c r="K40" i="1"/>
  <c r="J40" i="1"/>
  <c r="R39" i="1"/>
  <c r="Q39" i="1"/>
  <c r="P39" i="1"/>
  <c r="L39" i="1"/>
  <c r="K39" i="1"/>
  <c r="J39" i="1"/>
  <c r="R38" i="1"/>
  <c r="Q38" i="1"/>
  <c r="P38" i="1"/>
  <c r="L38" i="1"/>
  <c r="K38" i="1"/>
  <c r="J38" i="1"/>
  <c r="R37" i="1"/>
  <c r="Q37" i="1"/>
  <c r="P37" i="1"/>
  <c r="L37" i="1"/>
  <c r="K37" i="1"/>
  <c r="J37" i="1"/>
  <c r="R36" i="1"/>
  <c r="Q36" i="1"/>
  <c r="P36" i="1"/>
  <c r="L36" i="1"/>
  <c r="K36" i="1"/>
  <c r="J36" i="1"/>
  <c r="R35" i="1"/>
  <c r="Q35" i="1"/>
  <c r="P35" i="1"/>
  <c r="L35" i="1"/>
  <c r="K35" i="1"/>
  <c r="J35" i="1"/>
  <c r="R34" i="1"/>
  <c r="Q34" i="1"/>
  <c r="P34" i="1"/>
  <c r="L34" i="1"/>
  <c r="K34" i="1"/>
  <c r="J34" i="1"/>
  <c r="R33" i="1"/>
  <c r="Q33" i="1"/>
  <c r="P33" i="1"/>
  <c r="L33" i="1"/>
  <c r="K33" i="1"/>
  <c r="J33" i="1"/>
  <c r="R32" i="1"/>
  <c r="Q32" i="1"/>
  <c r="P32" i="1"/>
  <c r="L32" i="1"/>
  <c r="K32" i="1"/>
  <c r="J32" i="1"/>
  <c r="R31" i="1"/>
  <c r="Q31" i="1"/>
  <c r="P31" i="1"/>
  <c r="L31" i="1"/>
  <c r="K31" i="1"/>
  <c r="J31" i="1"/>
  <c r="R30" i="1"/>
  <c r="Q30" i="1"/>
  <c r="P30" i="1"/>
  <c r="L30" i="1"/>
  <c r="K30" i="1"/>
  <c r="J30" i="1"/>
  <c r="R29" i="1"/>
  <c r="Q29" i="1"/>
  <c r="P29" i="1"/>
  <c r="L29" i="1"/>
  <c r="K29" i="1"/>
  <c r="J29" i="1"/>
  <c r="R28" i="1"/>
  <c r="Q28" i="1"/>
  <c r="P28" i="1"/>
  <c r="L28" i="1"/>
  <c r="K28" i="1"/>
  <c r="J28" i="1"/>
  <c r="R27" i="1"/>
  <c r="Q27" i="1"/>
  <c r="P27" i="1"/>
  <c r="L27" i="1"/>
  <c r="K27" i="1"/>
  <c r="J27" i="1"/>
  <c r="R26" i="1"/>
  <c r="Q26" i="1"/>
  <c r="P26" i="1"/>
  <c r="L26" i="1"/>
  <c r="K26" i="1"/>
  <c r="J26" i="1"/>
  <c r="R25" i="1"/>
  <c r="Q25" i="1"/>
  <c r="P25" i="1"/>
  <c r="L25" i="1"/>
  <c r="K25" i="1"/>
  <c r="J25" i="1"/>
  <c r="R24" i="1"/>
  <c r="Q24" i="1"/>
  <c r="P24" i="1"/>
  <c r="L24" i="1"/>
  <c r="K24" i="1"/>
  <c r="J24" i="1"/>
  <c r="R23" i="1"/>
  <c r="Q23" i="1"/>
  <c r="P23" i="1"/>
  <c r="L23" i="1"/>
  <c r="K23" i="1"/>
  <c r="J23" i="1"/>
  <c r="R22" i="1"/>
  <c r="Q22" i="1"/>
  <c r="P22" i="1"/>
  <c r="L22" i="1"/>
  <c r="K22" i="1"/>
  <c r="J22" i="1"/>
  <c r="R21" i="1"/>
  <c r="Q21" i="1"/>
  <c r="P21" i="1"/>
  <c r="L21" i="1"/>
  <c r="K21" i="1"/>
  <c r="J21" i="1"/>
  <c r="R20" i="1"/>
  <c r="Q20" i="1"/>
  <c r="P20" i="1"/>
  <c r="L20" i="1"/>
  <c r="K20" i="1"/>
  <c r="J20" i="1"/>
  <c r="R19" i="1"/>
  <c r="Q19" i="1"/>
  <c r="P19" i="1"/>
  <c r="L19" i="1"/>
  <c r="K19" i="1"/>
  <c r="J19" i="1"/>
  <c r="R18" i="1"/>
  <c r="Q18" i="1"/>
  <c r="P18" i="1"/>
  <c r="L18" i="1"/>
  <c r="K18" i="1"/>
  <c r="J18" i="1"/>
  <c r="R17" i="1"/>
  <c r="Q17" i="1"/>
  <c r="P17" i="1"/>
  <c r="L17" i="1"/>
  <c r="K17" i="1"/>
  <c r="J17" i="1"/>
  <c r="R16" i="1"/>
  <c r="Q16" i="1"/>
  <c r="P16" i="1"/>
  <c r="L16" i="1"/>
  <c r="K16" i="1"/>
  <c r="J16" i="1"/>
  <c r="R15" i="1"/>
  <c r="Q15" i="1"/>
  <c r="P15" i="1"/>
  <c r="L15" i="1"/>
  <c r="K15" i="1"/>
  <c r="J15" i="1"/>
  <c r="R14" i="1"/>
  <c r="Q14" i="1"/>
  <c r="P14" i="1"/>
  <c r="L14" i="1"/>
  <c r="K14" i="1"/>
  <c r="J14" i="1"/>
  <c r="R13" i="1"/>
  <c r="Q13" i="1"/>
  <c r="P13" i="1"/>
  <c r="L13" i="1"/>
  <c r="K13" i="1"/>
  <c r="J13" i="1"/>
  <c r="R12" i="1"/>
  <c r="Q12" i="1"/>
  <c r="P12" i="1"/>
  <c r="L12" i="1"/>
  <c r="K12" i="1"/>
  <c r="J12" i="1"/>
  <c r="R11" i="1"/>
  <c r="Q11" i="1"/>
  <c r="P11" i="1"/>
  <c r="L11" i="1"/>
  <c r="K11" i="1"/>
  <c r="J11" i="1"/>
  <c r="R10" i="1"/>
  <c r="Q10" i="1"/>
  <c r="P10" i="1"/>
  <c r="L10" i="1"/>
  <c r="K10" i="1"/>
  <c r="J10" i="1"/>
  <c r="R9" i="1"/>
  <c r="Q9" i="1"/>
  <c r="P9" i="1"/>
  <c r="L9" i="1"/>
  <c r="K9" i="1"/>
  <c r="J9" i="1"/>
  <c r="R8" i="1"/>
  <c r="Q8" i="1"/>
  <c r="P8" i="1"/>
  <c r="L8" i="1"/>
  <c r="K8" i="1"/>
  <c r="J8" i="1"/>
  <c r="R7" i="1"/>
  <c r="Q7" i="1"/>
  <c r="P7" i="1"/>
  <c r="L7" i="1"/>
  <c r="K7" i="1"/>
  <c r="J7" i="1"/>
  <c r="R6" i="1"/>
  <c r="Q6" i="1"/>
  <c r="P6" i="1"/>
  <c r="L6" i="1"/>
  <c r="K6" i="1"/>
  <c r="J6" i="1"/>
  <c r="B2" i="1"/>
  <c r="R4" i="1" s="1"/>
  <c r="E42" i="1"/>
  <c r="J5" i="1" l="1"/>
  <c r="K5" i="1"/>
  <c r="L5" i="1"/>
  <c r="P5" i="1"/>
  <c r="Q5" i="1"/>
  <c r="R5" i="1"/>
  <c r="C2" i="1"/>
  <c r="C3" i="1"/>
  <c r="J4" i="1"/>
  <c r="K4" i="1"/>
  <c r="L4" i="1"/>
  <c r="P4" i="1"/>
  <c r="Q4" i="1"/>
  <c r="F42" i="1"/>
  <c r="I42" i="1"/>
  <c r="H42" i="1"/>
  <c r="I43" i="1" l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39" i="1" l="1"/>
  <c r="H39" i="1"/>
  <c r="I39" i="1"/>
  <c r="F39" i="1"/>
  <c r="I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3" i="1"/>
  <c r="I4" i="1"/>
  <c r="U3" i="1" s="1"/>
  <c r="I2" i="1" s="1"/>
  <c r="F5" i="1"/>
  <c r="F4" i="1"/>
  <c r="E5" i="1"/>
  <c r="H5" i="1"/>
  <c r="E6" i="1"/>
  <c r="H6" i="1"/>
  <c r="E7" i="1"/>
  <c r="H7" i="1"/>
  <c r="E9" i="1"/>
  <c r="H8" i="1"/>
  <c r="E8" i="1"/>
  <c r="H9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7" i="1"/>
  <c r="H20" i="1"/>
  <c r="E30" i="1"/>
  <c r="H21" i="1"/>
  <c r="E20" i="1"/>
  <c r="H22" i="1"/>
  <c r="E22" i="1"/>
  <c r="H23" i="1"/>
  <c r="E23" i="1"/>
  <c r="H24" i="1"/>
  <c r="E29" i="1"/>
  <c r="H25" i="1"/>
  <c r="E28" i="1"/>
  <c r="H26" i="1"/>
  <c r="E26" i="1"/>
  <c r="H27" i="1"/>
  <c r="E21" i="1"/>
  <c r="H28" i="1"/>
  <c r="E24" i="1"/>
  <c r="H29" i="1"/>
  <c r="E31" i="1"/>
  <c r="H30" i="1"/>
  <c r="E25" i="1"/>
  <c r="H31" i="1"/>
  <c r="E32" i="1"/>
  <c r="H32" i="1"/>
  <c r="E35" i="1"/>
  <c r="H35" i="1"/>
  <c r="E33" i="1"/>
  <c r="H33" i="1"/>
  <c r="E34" i="1"/>
  <c r="H34" i="1"/>
  <c r="E36" i="1"/>
  <c r="H36" i="1"/>
  <c r="E37" i="1"/>
  <c r="H37" i="1"/>
  <c r="E40" i="1"/>
  <c r="H38" i="1"/>
  <c r="E38" i="1"/>
  <c r="H40" i="1"/>
  <c r="E41" i="1"/>
  <c r="H41" i="1"/>
  <c r="E43" i="1"/>
  <c r="H43" i="1"/>
  <c r="E4" i="1"/>
  <c r="E3" i="1" s="1"/>
  <c r="E2" i="1" s="1"/>
  <c r="H4" i="1"/>
  <c r="H3" i="1" s="1"/>
  <c r="H2" i="1" s="1"/>
  <c r="T3" i="1" l="1"/>
  <c r="F2" i="1" s="1"/>
</calcChain>
</file>

<file path=xl/comments1.xml><?xml version="1.0" encoding="utf-8"?>
<comments xmlns="http://schemas.openxmlformats.org/spreadsheetml/2006/main">
  <authors>
    <author>GOA</author>
  </authors>
  <commentList>
    <comment ref="X4" authorId="0" shapeId="0">
      <text>
        <r>
          <rPr>
            <sz val="8"/>
            <color indexed="81"/>
            <rFont val="Tahoma"/>
            <family val="2"/>
            <charset val="204"/>
          </rPr>
          <t>учтены праздники только 2011-2030 годов</t>
        </r>
      </text>
    </comment>
    <comment ref="X6" authorId="0" shapeId="0">
      <text>
        <r>
          <rPr>
            <sz val="8"/>
            <color indexed="81"/>
            <rFont val="Tahoma"/>
            <family val="2"/>
            <charset val="204"/>
          </rPr>
          <t xml:space="preserve">задаём любой период
</t>
        </r>
      </text>
    </comment>
  </commentList>
</comments>
</file>

<file path=xl/sharedStrings.xml><?xml version="1.0" encoding="utf-8"?>
<sst xmlns="http://schemas.openxmlformats.org/spreadsheetml/2006/main" count="24" uniqueCount="16">
  <si>
    <t>Дата рождения</t>
  </si>
  <si>
    <t>Работает в системе с…</t>
  </si>
  <si>
    <t>Возраст</t>
  </si>
  <si>
    <t>Стаж</t>
  </si>
  <si>
    <t>лет</t>
  </si>
  <si>
    <t>месяцев</t>
  </si>
  <si>
    <t>дней</t>
  </si>
  <si>
    <t>Иванов Иван Иванович</t>
  </si>
  <si>
    <t>Расчет рабочих дней</t>
  </si>
  <si>
    <t>с</t>
  </si>
  <si>
    <t>по</t>
  </si>
  <si>
    <t>Разность дат</t>
  </si>
  <si>
    <t>2011 - 2030 гг.</t>
  </si>
  <si>
    <t>Разность дат (стаж)</t>
  </si>
  <si>
    <t>всего дней</t>
  </si>
  <si>
    <t>Итого (стаж)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</si>
</sst>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7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0" fontId="3" fillId="7" borderId="11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8" xfId="0" applyBorder="1"/>
    <xf numFmtId="0" fontId="0" fillId="0" borderId="4" xfId="0" applyFill="1" applyBorder="1" applyAlignment="1">
      <alignment horizontal="center"/>
    </xf>
    <xf numFmtId="0" fontId="1" fillId="4" borderId="9" xfId="0" applyFont="1" applyFill="1" applyBorder="1" applyProtection="1"/>
    <xf numFmtId="0" fontId="1" fillId="4" borderId="0" xfId="0" applyFont="1" applyFill="1" applyProtection="1"/>
    <xf numFmtId="0" fontId="1" fillId="4" borderId="0" xfId="0" applyFont="1" applyFill="1" applyBorder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4" borderId="2" xfId="0" applyFill="1" applyBorder="1" applyProtection="1"/>
    <xf numFmtId="0" fontId="1" fillId="4" borderId="11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0" fillId="0" borderId="5" xfId="0" applyBorder="1"/>
    <xf numFmtId="0" fontId="14" fillId="4" borderId="1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14" fontId="6" fillId="0" borderId="0" xfId="0" applyNumberFormat="1" applyFont="1" applyBorder="1"/>
    <xf numFmtId="14" fontId="6" fillId="4" borderId="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Protection="1"/>
    <xf numFmtId="0" fontId="1" fillId="4" borderId="4" xfId="0" applyFont="1" applyFill="1" applyBorder="1" applyProtection="1"/>
    <xf numFmtId="0" fontId="0" fillId="4" borderId="4" xfId="0" applyFill="1" applyBorder="1" applyProtection="1"/>
    <xf numFmtId="0" fontId="0" fillId="4" borderId="3" xfId="0" applyFill="1" applyBorder="1" applyProtection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13" xfId="0" applyBorder="1"/>
    <xf numFmtId="0" fontId="1" fillId="0" borderId="11" xfId="0" applyFont="1" applyBorder="1"/>
    <xf numFmtId="0" fontId="1" fillId="0" borderId="12" xfId="0" applyFont="1" applyBorder="1"/>
    <xf numFmtId="0" fontId="1" fillId="0" borderId="6" xfId="0" applyFont="1" applyBorder="1"/>
    <xf numFmtId="0" fontId="0" fillId="0" borderId="4" xfId="0" applyBorder="1"/>
    <xf numFmtId="0" fontId="1" fillId="0" borderId="13" xfId="0" applyFont="1" applyBorder="1"/>
    <xf numFmtId="0" fontId="16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1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Alignment="1">
      <alignment horizontal="center" vertical="center"/>
    </xf>
    <xf numFmtId="0" fontId="1" fillId="0" borderId="15" xfId="0" applyFont="1" applyBorder="1" applyAlignment="1"/>
    <xf numFmtId="0" fontId="0" fillId="0" borderId="16" xfId="0" applyBorder="1" applyAlignment="1"/>
    <xf numFmtId="0" fontId="0" fillId="0" borderId="14" xfId="0" applyBorder="1" applyAlignment="1"/>
    <xf numFmtId="1" fontId="2" fillId="0" borderId="15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1;&#1095;&#1077;&#1085;&#1080;&#1077;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">
          <cell r="A1">
            <v>1</v>
          </cell>
          <cell r="B1">
            <v>3</v>
          </cell>
          <cell r="C1">
            <v>5</v>
          </cell>
        </row>
        <row r="2">
          <cell r="A2">
            <v>3</v>
          </cell>
          <cell r="B2">
            <v>4</v>
          </cell>
          <cell r="C2">
            <v>2</v>
          </cell>
        </row>
        <row r="3">
          <cell r="A3">
            <v>5</v>
          </cell>
          <cell r="B3">
            <v>8</v>
          </cell>
          <cell r="C3">
            <v>8</v>
          </cell>
        </row>
        <row r="34">
          <cell r="A34">
            <v>1</v>
          </cell>
        </row>
        <row r="37">
          <cell r="B37">
            <v>1</v>
          </cell>
        </row>
        <row r="39">
          <cell r="A39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4.7109375" customWidth="1"/>
    <col min="2" max="2" width="14.7109375" customWidth="1"/>
    <col min="3" max="3" width="8.7109375" customWidth="1"/>
    <col min="4" max="4" width="13.7109375" customWidth="1"/>
    <col min="5" max="5" width="5.140625" customWidth="1"/>
    <col min="6" max="6" width="3.7109375" customWidth="1"/>
    <col min="7" max="7" width="10.7109375" customWidth="1"/>
    <col min="8" max="8" width="4.28515625" customWidth="1"/>
    <col min="9" max="9" width="3.7109375" customWidth="1"/>
    <col min="10" max="12" width="8.7109375" customWidth="1"/>
    <col min="13" max="13" width="2.7109375" customWidth="1"/>
    <col min="14" max="14" width="10.7109375" customWidth="1"/>
    <col min="15" max="15" width="2.7109375" customWidth="1"/>
    <col min="19" max="19" width="9.140625" hidden="1" customWidth="1"/>
    <col min="20" max="20" width="13.85546875" hidden="1" customWidth="1"/>
    <col min="21" max="21" width="9.140625" hidden="1" customWidth="1"/>
    <col min="22" max="23" width="9.140625" customWidth="1"/>
    <col min="24" max="24" width="12.42578125" customWidth="1"/>
    <col min="25" max="26" width="12.7109375" customWidth="1"/>
    <col min="27" max="30" width="8.7109375" customWidth="1"/>
    <col min="31" max="31" width="9.140625" hidden="1" customWidth="1"/>
    <col min="32" max="32" width="10.140625" hidden="1" customWidth="1"/>
    <col min="33" max="55" width="9.140625" hidden="1" customWidth="1"/>
    <col min="56" max="56" width="0" hidden="1" customWidth="1"/>
  </cols>
  <sheetData>
    <row r="1" spans="1:55" ht="19.5" thickBot="1" x14ac:dyDescent="0.35">
      <c r="B1" s="70"/>
      <c r="C1" s="4"/>
    </row>
    <row r="2" spans="1:55" ht="24.95" customHeight="1" thickBot="1" x14ac:dyDescent="0.3">
      <c r="B2" s="71">
        <f ca="1">TODAY()</f>
        <v>42393</v>
      </c>
      <c r="C2" s="77" t="str">
        <f ca="1">TEXT(B2,"дддд")</f>
        <v>воскресенье</v>
      </c>
      <c r="E2" s="39" t="str">
        <f ca="1">IF(E3="!!!","скоро"&amp;COUNTIF(E4:E42,"!!!")&amp;" ДР","")</f>
        <v/>
      </c>
      <c r="F2" s="105" t="str">
        <f ca="1">IF(T3="Ю","скоро Юбилей","")</f>
        <v/>
      </c>
      <c r="G2" s="107" t="s">
        <v>0</v>
      </c>
      <c r="H2" s="44" t="str">
        <f ca="1">IF(H3="ДР","сегодня","")</f>
        <v/>
      </c>
      <c r="I2" s="112" t="str">
        <f ca="1">IF(U3="Ю","сегодня Юбилей","")</f>
        <v/>
      </c>
      <c r="J2" s="109" t="s">
        <v>2</v>
      </c>
      <c r="K2" s="109"/>
      <c r="L2" s="109"/>
      <c r="M2" s="21"/>
      <c r="N2" s="107" t="s">
        <v>1</v>
      </c>
      <c r="O2" s="22"/>
      <c r="P2" s="110" t="s">
        <v>3</v>
      </c>
      <c r="Q2" s="110"/>
      <c r="R2" s="111"/>
    </row>
    <row r="3" spans="1:55" ht="15.75" x14ac:dyDescent="0.25">
      <c r="B3" s="76"/>
      <c r="C3" s="78" t="str">
        <f ca="1">WEEKNUM(B2,2)&amp;"-ая неделя"</f>
        <v>4-ая неделя</v>
      </c>
      <c r="E3" s="27" t="str">
        <f ca="1">IFERROR(VLOOKUP("!!!",E4:E43,1,0),"")</f>
        <v/>
      </c>
      <c r="F3" s="106"/>
      <c r="G3" s="108"/>
      <c r="H3" s="41" t="str">
        <f ca="1">IFERROR(VLOOKUP("ДР",H4:H43,1,0),"")</f>
        <v/>
      </c>
      <c r="I3" s="113"/>
      <c r="J3" s="23" t="s">
        <v>4</v>
      </c>
      <c r="K3" s="23" t="s">
        <v>5</v>
      </c>
      <c r="L3" s="23" t="s">
        <v>6</v>
      </c>
      <c r="M3" s="24"/>
      <c r="N3" s="108"/>
      <c r="O3" s="25"/>
      <c r="P3" s="26" t="s">
        <v>4</v>
      </c>
      <c r="Q3" s="26" t="s">
        <v>5</v>
      </c>
      <c r="R3" s="28" t="s">
        <v>6</v>
      </c>
      <c r="T3" s="79" t="str">
        <f ca="1">IFERROR(VLOOKUP("Ю",F4:F43,1,0),"")</f>
        <v/>
      </c>
      <c r="U3" s="79" t="str">
        <f ca="1">IFERROR(VLOOKUP("Ю",I4:I43,1,0),"")</f>
        <v/>
      </c>
    </row>
    <row r="4" spans="1:55" ht="15.75" x14ac:dyDescent="0.25">
      <c r="A4" s="67">
        <v>1</v>
      </c>
      <c r="B4" s="59" t="s">
        <v>7</v>
      </c>
      <c r="C4" s="53"/>
      <c r="D4" s="72"/>
      <c r="E4" s="29" t="str">
        <f t="shared" ref="E4:E43" ca="1" si="0">IF(K4=11,"!!!","")</f>
        <v/>
      </c>
      <c r="F4" s="42" t="str">
        <f ca="1">IF(AND(OR(J4=19,J4=29,J4=39,J4=49,J4=54,J4=59),K4=11),"Ю","")</f>
        <v/>
      </c>
      <c r="G4" s="62">
        <v>25569</v>
      </c>
      <c r="H4" s="30" t="str">
        <f ca="1">IF(AND(K4=0,L4=0),"ДР","")</f>
        <v/>
      </c>
      <c r="I4" s="40" t="str">
        <f ca="1">IF(AND(OR(J4=20,J4=30,J4=40,J4=50,J4=55,J4=60),K4=0,L4=0),"Ю","")</f>
        <v/>
      </c>
      <c r="J4" s="31">
        <f t="shared" ref="J4:J43" ca="1" si="1">IF(G4="","",DATEDIF(G4,$B$2,"y"))</f>
        <v>46</v>
      </c>
      <c r="K4" s="32">
        <f t="shared" ref="K4:K43" ca="1" si="2">IF(G4="","",DATEDIF(G4,$B$2,"ym"))</f>
        <v>0</v>
      </c>
      <c r="L4" s="33">
        <f t="shared" ref="L4:L43" ca="1" si="3">IF(G4="","",DATEDIF(G4,$B$2,"md"))</f>
        <v>23</v>
      </c>
      <c r="M4" s="34"/>
      <c r="N4" s="62">
        <v>36526</v>
      </c>
      <c r="O4" s="35"/>
      <c r="P4" s="36">
        <f t="shared" ref="P4:P43" ca="1" si="4">IF(N4="","",DATEDIF(N4,$B$2+1,"y"))</f>
        <v>16</v>
      </c>
      <c r="Q4" s="37">
        <f t="shared" ref="Q4:Q43" ca="1" si="5">IF(N4="","",DATEDIF(N4,$B$2+1,"ym"))</f>
        <v>0</v>
      </c>
      <c r="R4" s="38">
        <f t="shared" ref="R4:R43" ca="1" si="6">IF(N4="","",DATEDIF(N4,$B$2+1,"md"))</f>
        <v>24</v>
      </c>
      <c r="W4" s="80" t="s">
        <v>8</v>
      </c>
      <c r="X4" s="81"/>
      <c r="Y4" s="91">
        <v>42370</v>
      </c>
      <c r="Z4" s="92">
        <v>42735</v>
      </c>
      <c r="AA4" s="104" t="str">
        <f>NETWORKDAYS(Y4,Z4,$AF$4:$BC$11)&amp;" р/дн"</f>
        <v>255 р/дн</v>
      </c>
      <c r="AB4" s="103"/>
      <c r="AF4" s="88">
        <v>40544</v>
      </c>
      <c r="AG4" s="88">
        <v>40550</v>
      </c>
      <c r="AH4" s="88">
        <v>40610</v>
      </c>
      <c r="AI4" s="88">
        <v>40664</v>
      </c>
      <c r="AJ4" s="88">
        <v>40672</v>
      </c>
      <c r="AK4" s="88">
        <v>40727</v>
      </c>
      <c r="AL4" s="88">
        <v>40854</v>
      </c>
      <c r="AM4" s="88">
        <v>40902</v>
      </c>
      <c r="AN4" s="88">
        <v>40909</v>
      </c>
      <c r="AO4" s="88">
        <v>40915</v>
      </c>
      <c r="AP4" s="88">
        <v>40976</v>
      </c>
      <c r="AQ4" s="88">
        <v>41030</v>
      </c>
      <c r="AR4" s="88">
        <v>41038</v>
      </c>
      <c r="AS4" s="88">
        <v>41093</v>
      </c>
      <c r="AT4" s="88">
        <v>41220</v>
      </c>
      <c r="AU4" s="88">
        <v>41268</v>
      </c>
      <c r="AV4" s="88">
        <v>41275</v>
      </c>
      <c r="AW4" s="88">
        <v>41281</v>
      </c>
      <c r="AX4" s="88">
        <v>41341</v>
      </c>
      <c r="AY4" s="88">
        <v>41395</v>
      </c>
      <c r="AZ4" s="88">
        <v>41403</v>
      </c>
      <c r="BA4" s="88">
        <v>41458</v>
      </c>
      <c r="BB4" s="88">
        <v>41585</v>
      </c>
      <c r="BC4" s="88">
        <v>41633</v>
      </c>
    </row>
    <row r="5" spans="1:55" ht="15.75" x14ac:dyDescent="0.25">
      <c r="A5" s="68">
        <v>2</v>
      </c>
      <c r="B5" s="60"/>
      <c r="C5" s="54"/>
      <c r="D5" s="73"/>
      <c r="E5" s="1" t="str">
        <f t="shared" si="0"/>
        <v/>
      </c>
      <c r="F5" s="43" t="str">
        <f t="shared" ref="F5:F43" si="7">IF(AND(OR(J5=19,J5=29,J5=39,J5=49,J5=54,J5=59),K5=11),"Ю","")</f>
        <v/>
      </c>
      <c r="G5" s="63"/>
      <c r="H5" s="6" t="str">
        <f t="shared" ref="H5:H43" si="8">IF(AND(K5=0,L5=0),"ДР","")</f>
        <v/>
      </c>
      <c r="I5" s="50" t="str">
        <f t="shared" ref="I5:I43" si="9">IF(AND(OR(J5=20,J5=30,J5=40,J5=50,J5=55,J5=60),K5=0,L5=0),"Ю","")</f>
        <v/>
      </c>
      <c r="J5" s="47" t="str">
        <f t="shared" si="1"/>
        <v/>
      </c>
      <c r="K5" s="16" t="str">
        <f t="shared" si="2"/>
        <v/>
      </c>
      <c r="L5" s="17" t="str">
        <f t="shared" si="3"/>
        <v/>
      </c>
      <c r="M5" s="5"/>
      <c r="N5" s="63"/>
      <c r="O5" s="51"/>
      <c r="P5" s="48" t="str">
        <f t="shared" si="4"/>
        <v/>
      </c>
      <c r="Q5" s="12" t="str">
        <f t="shared" si="5"/>
        <v/>
      </c>
      <c r="R5" s="13" t="str">
        <f t="shared" si="6"/>
        <v/>
      </c>
      <c r="W5" s="82" t="s">
        <v>12</v>
      </c>
      <c r="X5" s="83"/>
      <c r="Y5" s="87" t="s">
        <v>9</v>
      </c>
      <c r="Z5" s="87" t="s">
        <v>10</v>
      </c>
      <c r="AF5" s="88">
        <v>41640</v>
      </c>
      <c r="AG5" s="88">
        <v>41646</v>
      </c>
      <c r="AH5" s="88">
        <v>41706</v>
      </c>
      <c r="AI5" s="88">
        <v>41760</v>
      </c>
      <c r="AJ5" s="88">
        <v>41768</v>
      </c>
      <c r="AK5" s="88">
        <v>41823</v>
      </c>
      <c r="AL5" s="88">
        <v>41950</v>
      </c>
      <c r="AM5" s="88">
        <v>41998</v>
      </c>
      <c r="AN5" s="88">
        <v>42005</v>
      </c>
      <c r="AO5" s="88">
        <v>42011</v>
      </c>
      <c r="AP5" s="88">
        <v>42071</v>
      </c>
      <c r="AQ5" s="88">
        <v>42125</v>
      </c>
      <c r="AR5" s="88">
        <v>42133</v>
      </c>
      <c r="AS5" s="88">
        <v>42188</v>
      </c>
      <c r="AT5" s="88">
        <v>42315</v>
      </c>
      <c r="AU5" s="88">
        <v>42363</v>
      </c>
      <c r="AV5" s="88">
        <v>42370</v>
      </c>
      <c r="AW5" s="88">
        <v>42376</v>
      </c>
      <c r="AX5" s="88">
        <v>42437</v>
      </c>
      <c r="AY5" s="88">
        <v>42491</v>
      </c>
      <c r="AZ5" s="88">
        <v>42499</v>
      </c>
      <c r="BA5" s="88">
        <v>42554</v>
      </c>
      <c r="BB5" s="88">
        <v>42681</v>
      </c>
      <c r="BC5" s="88">
        <v>42729</v>
      </c>
    </row>
    <row r="6" spans="1:55" ht="15.75" x14ac:dyDescent="0.25">
      <c r="A6" s="68">
        <v>3</v>
      </c>
      <c r="B6" s="60"/>
      <c r="C6" s="55"/>
      <c r="D6" s="73"/>
      <c r="E6" s="45" t="str">
        <f t="shared" si="0"/>
        <v/>
      </c>
      <c r="F6" s="49" t="str">
        <f t="shared" si="7"/>
        <v/>
      </c>
      <c r="G6" s="63"/>
      <c r="H6" s="46" t="str">
        <f t="shared" si="8"/>
        <v/>
      </c>
      <c r="I6" s="50" t="str">
        <f t="shared" si="9"/>
        <v/>
      </c>
      <c r="J6" s="47" t="str">
        <f t="shared" si="1"/>
        <v/>
      </c>
      <c r="K6" s="16" t="str">
        <f t="shared" si="2"/>
        <v/>
      </c>
      <c r="L6" s="17" t="str">
        <f t="shared" si="3"/>
        <v/>
      </c>
      <c r="M6" s="52"/>
      <c r="N6" s="63"/>
      <c r="O6" s="51"/>
      <c r="P6" s="48" t="str">
        <f t="shared" si="4"/>
        <v/>
      </c>
      <c r="Q6" s="12" t="str">
        <f t="shared" si="5"/>
        <v/>
      </c>
      <c r="R6" s="13" t="str">
        <f t="shared" si="6"/>
        <v/>
      </c>
      <c r="W6" s="84" t="s">
        <v>11</v>
      </c>
      <c r="X6" s="85"/>
      <c r="Y6" s="92">
        <v>42370</v>
      </c>
      <c r="Z6" s="92">
        <v>42736</v>
      </c>
      <c r="AA6" s="93">
        <f>IF(OR(Y6="",Z6=""),0,DATEDIF(Y6,Z6,"y"))</f>
        <v>1</v>
      </c>
      <c r="AB6" s="93">
        <f>IF(OR(Y6="",Z6=""),0,DATEDIF(Y6,Z6,"ym"))</f>
        <v>0</v>
      </c>
      <c r="AC6" s="93">
        <f>IF(OR(Y6="",Z6=""),0,DATEDIF(Y6,Z6,"md"))</f>
        <v>0</v>
      </c>
      <c r="AD6" s="98">
        <f>Z6-Y6</f>
        <v>366</v>
      </c>
      <c r="AF6" s="88">
        <v>42736</v>
      </c>
      <c r="AG6" s="88">
        <v>42742</v>
      </c>
      <c r="AH6" s="88">
        <v>42802</v>
      </c>
      <c r="AI6" s="88">
        <v>42856</v>
      </c>
      <c r="AJ6" s="88">
        <v>42864</v>
      </c>
      <c r="AK6" s="88">
        <v>42919</v>
      </c>
      <c r="AL6" s="88">
        <v>43046</v>
      </c>
      <c r="AM6" s="88">
        <v>43094</v>
      </c>
      <c r="AN6" s="88">
        <v>43101</v>
      </c>
      <c r="AO6" s="88">
        <v>43107</v>
      </c>
      <c r="AP6" s="88">
        <v>43167</v>
      </c>
      <c r="AQ6" s="88">
        <v>43221</v>
      </c>
      <c r="AR6" s="88">
        <v>43229</v>
      </c>
      <c r="AS6" s="88">
        <v>43284</v>
      </c>
      <c r="AT6" s="88">
        <v>43411</v>
      </c>
      <c r="AU6" s="88">
        <v>43459</v>
      </c>
      <c r="AV6" s="88">
        <v>43466</v>
      </c>
      <c r="AW6" s="88">
        <v>43472</v>
      </c>
      <c r="AX6" s="88">
        <v>43532</v>
      </c>
      <c r="AY6" s="88">
        <v>43586</v>
      </c>
      <c r="AZ6" s="88">
        <v>43594</v>
      </c>
      <c r="BA6" s="88">
        <v>43649</v>
      </c>
      <c r="BB6" s="88">
        <v>43776</v>
      </c>
      <c r="BC6" s="88">
        <v>43824</v>
      </c>
    </row>
    <row r="7" spans="1:55" ht="15.75" x14ac:dyDescent="0.25">
      <c r="A7" s="68">
        <v>4</v>
      </c>
      <c r="B7" s="60"/>
      <c r="C7" s="56"/>
      <c r="D7" s="74"/>
      <c r="E7" s="1" t="str">
        <f t="shared" si="0"/>
        <v/>
      </c>
      <c r="F7" s="43" t="str">
        <f t="shared" si="7"/>
        <v/>
      </c>
      <c r="G7" s="63"/>
      <c r="H7" s="6" t="str">
        <f t="shared" si="8"/>
        <v/>
      </c>
      <c r="I7" s="50" t="str">
        <f t="shared" si="9"/>
        <v/>
      </c>
      <c r="J7" s="47" t="str">
        <f t="shared" si="1"/>
        <v/>
      </c>
      <c r="K7" s="16" t="str">
        <f t="shared" si="2"/>
        <v/>
      </c>
      <c r="L7" s="17" t="str">
        <f t="shared" si="3"/>
        <v/>
      </c>
      <c r="M7" s="5"/>
      <c r="N7" s="63"/>
      <c r="O7" s="51"/>
      <c r="P7" s="48" t="str">
        <f t="shared" si="4"/>
        <v/>
      </c>
      <c r="Q7" s="12" t="str">
        <f t="shared" si="5"/>
        <v/>
      </c>
      <c r="R7" s="13" t="str">
        <f t="shared" si="6"/>
        <v/>
      </c>
      <c r="W7" s="3"/>
      <c r="X7" s="3"/>
      <c r="Y7" s="87" t="s">
        <v>9</v>
      </c>
      <c r="Z7" s="87" t="s">
        <v>10</v>
      </c>
      <c r="AA7" s="86" t="s">
        <v>4</v>
      </c>
      <c r="AB7" s="86" t="s">
        <v>5</v>
      </c>
      <c r="AC7" s="86" t="s">
        <v>6</v>
      </c>
      <c r="AD7" s="94" t="s">
        <v>14</v>
      </c>
      <c r="AF7" s="88">
        <v>43831</v>
      </c>
      <c r="AG7" s="88">
        <v>43837</v>
      </c>
      <c r="AH7" s="88">
        <v>43898</v>
      </c>
      <c r="AI7" s="88">
        <v>43952</v>
      </c>
      <c r="AJ7" s="88">
        <v>43960</v>
      </c>
      <c r="AK7" s="88">
        <v>44015</v>
      </c>
      <c r="AL7" s="88">
        <v>44142</v>
      </c>
      <c r="AM7" s="88">
        <v>44190</v>
      </c>
      <c r="AN7" s="88">
        <v>44197</v>
      </c>
      <c r="AO7" s="88">
        <v>44203</v>
      </c>
      <c r="AP7" s="88">
        <v>44263</v>
      </c>
      <c r="AQ7" s="88">
        <v>44317</v>
      </c>
      <c r="AR7" s="88">
        <v>44325</v>
      </c>
      <c r="AS7" s="88">
        <v>44380</v>
      </c>
      <c r="AT7" s="88">
        <v>44507</v>
      </c>
      <c r="AU7" s="88">
        <v>44555</v>
      </c>
      <c r="AV7" s="88">
        <v>44562</v>
      </c>
      <c r="AW7" s="88">
        <v>44568</v>
      </c>
      <c r="AX7" s="88">
        <v>44628</v>
      </c>
      <c r="AY7" s="88">
        <v>44682</v>
      </c>
      <c r="AZ7" s="88">
        <v>44690</v>
      </c>
      <c r="BA7" s="88">
        <v>44745</v>
      </c>
      <c r="BB7" s="88">
        <v>44872</v>
      </c>
      <c r="BC7" s="88">
        <v>44920</v>
      </c>
    </row>
    <row r="8" spans="1:55" ht="15.75" x14ac:dyDescent="0.25">
      <c r="A8" s="68">
        <v>5</v>
      </c>
      <c r="B8" s="60"/>
      <c r="C8" s="54"/>
      <c r="D8" s="73"/>
      <c r="E8" s="1" t="str">
        <f>IF(K8=11,"!!!","")</f>
        <v/>
      </c>
      <c r="F8" s="43" t="str">
        <f t="shared" si="7"/>
        <v/>
      </c>
      <c r="G8" s="63"/>
      <c r="H8" s="6" t="str">
        <f t="shared" si="8"/>
        <v/>
      </c>
      <c r="I8" s="50" t="str">
        <f t="shared" si="9"/>
        <v/>
      </c>
      <c r="J8" s="47" t="str">
        <f t="shared" si="1"/>
        <v/>
      </c>
      <c r="K8" s="16" t="str">
        <f t="shared" si="2"/>
        <v/>
      </c>
      <c r="L8" s="17" t="str">
        <f t="shared" si="3"/>
        <v/>
      </c>
      <c r="M8" s="5"/>
      <c r="N8" s="63"/>
      <c r="O8" s="51"/>
      <c r="P8" s="48" t="str">
        <f t="shared" si="4"/>
        <v/>
      </c>
      <c r="Q8" s="12" t="str">
        <f t="shared" si="5"/>
        <v/>
      </c>
      <c r="R8" s="13" t="str">
        <f t="shared" si="6"/>
        <v/>
      </c>
      <c r="W8" s="84" t="s">
        <v>13</v>
      </c>
      <c r="X8" s="84"/>
      <c r="Y8" s="92"/>
      <c r="Z8" s="92"/>
      <c r="AA8" s="95">
        <f>IF(OR(Y8="",Z8=""),0,DATEDIF(Y8,Z8+1,"y"))</f>
        <v>0</v>
      </c>
      <c r="AB8" s="95">
        <f>IF(OR(Y8="",Z8=""),0,DATEDIF(Y8,Z8+1,"ym"))</f>
        <v>0</v>
      </c>
      <c r="AC8" s="95">
        <f>IF(OR(Y8="",Z8=""),0,DATEDIF(Y8,Z8+1,"md"))</f>
        <v>0</v>
      </c>
      <c r="AD8" s="97">
        <f>IF(OR(Y8="",Z8=""),0,Z8-Y8+1)</f>
        <v>0</v>
      </c>
      <c r="AF8" s="88">
        <v>44927</v>
      </c>
      <c r="AG8" s="88">
        <v>44933</v>
      </c>
      <c r="AH8" s="88">
        <v>44993</v>
      </c>
      <c r="AI8" s="88">
        <v>45047</v>
      </c>
      <c r="AJ8" s="88">
        <v>45055</v>
      </c>
      <c r="AK8" s="88">
        <v>45110</v>
      </c>
      <c r="AL8" s="88">
        <v>45237</v>
      </c>
      <c r="AM8" s="88">
        <v>45285</v>
      </c>
      <c r="AN8" s="88">
        <v>45292</v>
      </c>
      <c r="AO8" s="88">
        <v>45298</v>
      </c>
      <c r="AP8" s="88">
        <v>45359</v>
      </c>
      <c r="AQ8" s="88">
        <v>45413</v>
      </c>
      <c r="AR8" s="88">
        <v>45421</v>
      </c>
      <c r="AS8" s="88">
        <v>45476</v>
      </c>
      <c r="AT8" s="88">
        <v>45603</v>
      </c>
      <c r="AU8" s="88">
        <v>45651</v>
      </c>
      <c r="AV8" s="88">
        <v>45658</v>
      </c>
      <c r="AW8" s="88">
        <v>45664</v>
      </c>
      <c r="AX8" s="88">
        <v>45724</v>
      </c>
      <c r="AY8" s="88">
        <v>45778</v>
      </c>
      <c r="AZ8" s="88">
        <v>45786</v>
      </c>
      <c r="BA8" s="88">
        <v>45841</v>
      </c>
      <c r="BB8" s="88">
        <v>45968</v>
      </c>
      <c r="BC8" s="88">
        <v>46016</v>
      </c>
    </row>
    <row r="9" spans="1:55" ht="15.75" x14ac:dyDescent="0.25">
      <c r="A9" s="68">
        <v>6</v>
      </c>
      <c r="B9" s="60"/>
      <c r="C9" s="57"/>
      <c r="D9" s="74"/>
      <c r="E9" s="45" t="str">
        <f>IF(K9=11,"!!!","")</f>
        <v/>
      </c>
      <c r="F9" s="49" t="str">
        <f t="shared" si="7"/>
        <v/>
      </c>
      <c r="G9" s="63"/>
      <c r="H9" s="46" t="str">
        <f t="shared" si="8"/>
        <v/>
      </c>
      <c r="I9" s="50" t="str">
        <f t="shared" si="9"/>
        <v/>
      </c>
      <c r="J9" s="47" t="str">
        <f t="shared" si="1"/>
        <v/>
      </c>
      <c r="K9" s="16" t="str">
        <f t="shared" si="2"/>
        <v/>
      </c>
      <c r="L9" s="17" t="str">
        <f t="shared" si="3"/>
        <v/>
      </c>
      <c r="M9" s="52"/>
      <c r="N9" s="63"/>
      <c r="O9" s="51"/>
      <c r="P9" s="48" t="str">
        <f t="shared" si="4"/>
        <v/>
      </c>
      <c r="Q9" s="12" t="str">
        <f t="shared" si="5"/>
        <v/>
      </c>
      <c r="R9" s="13" t="str">
        <f t="shared" si="6"/>
        <v/>
      </c>
      <c r="Y9" s="92"/>
      <c r="Z9" s="92"/>
      <c r="AA9" s="95">
        <f t="shared" ref="AA9:AA17" si="10">IF(OR(Y9="",Z9=""),0,DATEDIF(Y9,Z9+1,"y"))</f>
        <v>0</v>
      </c>
      <c r="AB9" s="95">
        <f t="shared" ref="AB9:AB17" si="11">IF(OR(Y9="",Z9=""),0,DATEDIF(Y9,Z9+1,"ym"))</f>
        <v>0</v>
      </c>
      <c r="AC9" s="95">
        <f t="shared" ref="AC9:AC17" si="12">IF(OR(Y9="",Z9=""),0,DATEDIF(Y9,Z9+1,"md"))</f>
        <v>0</v>
      </c>
      <c r="AD9" s="97">
        <f t="shared" ref="AD9:AD17" si="13">IF(OR(Y9="",Z9=""),0,Z9-Y9+1)</f>
        <v>0</v>
      </c>
      <c r="AF9" s="88">
        <v>46023</v>
      </c>
      <c r="AG9" s="88">
        <v>46029</v>
      </c>
      <c r="AH9" s="88">
        <v>46089</v>
      </c>
      <c r="AI9" s="88">
        <v>46143</v>
      </c>
      <c r="AJ9" s="88">
        <v>46151</v>
      </c>
      <c r="AK9" s="88">
        <v>46206</v>
      </c>
      <c r="AL9" s="88">
        <v>46333</v>
      </c>
      <c r="AM9" s="88">
        <v>46381</v>
      </c>
      <c r="AN9" s="88">
        <v>46388</v>
      </c>
      <c r="AO9" s="88">
        <v>46394</v>
      </c>
      <c r="AP9" s="88">
        <v>46454</v>
      </c>
      <c r="AQ9" s="88">
        <v>46508</v>
      </c>
      <c r="AR9" s="88">
        <v>46516</v>
      </c>
      <c r="AS9" s="88">
        <v>46571</v>
      </c>
      <c r="AT9" s="88">
        <v>46698</v>
      </c>
      <c r="AU9" s="88">
        <v>46746</v>
      </c>
      <c r="AV9" s="88">
        <v>46753</v>
      </c>
      <c r="AW9" s="88">
        <v>46759</v>
      </c>
      <c r="AX9" s="88">
        <v>46820</v>
      </c>
      <c r="AY9" s="88">
        <v>46874</v>
      </c>
      <c r="AZ9" s="88">
        <v>46882</v>
      </c>
      <c r="BA9" s="88">
        <v>46937</v>
      </c>
      <c r="BB9" s="88">
        <v>47064</v>
      </c>
      <c r="BC9" s="88">
        <v>47112</v>
      </c>
    </row>
    <row r="10" spans="1:55" ht="15.75" x14ac:dyDescent="0.25">
      <c r="A10" s="68">
        <v>7</v>
      </c>
      <c r="B10" s="60"/>
      <c r="C10" s="54"/>
      <c r="D10" s="73"/>
      <c r="E10" s="1"/>
      <c r="F10" s="43" t="str">
        <f t="shared" si="7"/>
        <v/>
      </c>
      <c r="G10" s="63"/>
      <c r="H10" s="6" t="str">
        <f t="shared" si="8"/>
        <v/>
      </c>
      <c r="I10" s="50" t="str">
        <f t="shared" si="9"/>
        <v/>
      </c>
      <c r="J10" s="47" t="str">
        <f t="shared" si="1"/>
        <v/>
      </c>
      <c r="K10" s="16" t="str">
        <f t="shared" si="2"/>
        <v/>
      </c>
      <c r="L10" s="17" t="str">
        <f t="shared" si="3"/>
        <v/>
      </c>
      <c r="M10" s="5"/>
      <c r="N10" s="63"/>
      <c r="O10" s="51"/>
      <c r="P10" s="48" t="str">
        <f t="shared" si="4"/>
        <v/>
      </c>
      <c r="Q10" s="12" t="str">
        <f t="shared" si="5"/>
        <v/>
      </c>
      <c r="R10" s="13" t="str">
        <f t="shared" si="6"/>
        <v/>
      </c>
      <c r="Y10" s="92"/>
      <c r="Z10" s="92"/>
      <c r="AA10" s="95">
        <f t="shared" si="10"/>
        <v>0</v>
      </c>
      <c r="AB10" s="95">
        <f t="shared" si="11"/>
        <v>0</v>
      </c>
      <c r="AC10" s="95">
        <f t="shared" si="12"/>
        <v>0</v>
      </c>
      <c r="AD10" s="97">
        <f t="shared" si="13"/>
        <v>0</v>
      </c>
      <c r="AF10" s="88">
        <v>47119</v>
      </c>
      <c r="AG10" s="88">
        <v>47125</v>
      </c>
      <c r="AH10" s="88">
        <v>47185</v>
      </c>
      <c r="AI10" s="88">
        <v>47239</v>
      </c>
      <c r="AJ10" s="88">
        <v>47247</v>
      </c>
      <c r="AK10" s="88">
        <v>47302</v>
      </c>
      <c r="AL10" s="88">
        <v>47429</v>
      </c>
      <c r="AM10" s="88">
        <v>47477</v>
      </c>
      <c r="AN10" s="88">
        <v>47484</v>
      </c>
      <c r="AO10" s="88">
        <v>47490</v>
      </c>
      <c r="AP10" s="88">
        <v>47550</v>
      </c>
      <c r="AQ10" s="88">
        <v>47604</v>
      </c>
      <c r="AR10" s="88">
        <v>47612</v>
      </c>
      <c r="AS10" s="88">
        <v>47667</v>
      </c>
      <c r="AT10" s="88">
        <v>47794</v>
      </c>
      <c r="AU10" s="88">
        <v>47842</v>
      </c>
      <c r="AV10" s="88"/>
      <c r="AW10" s="88"/>
      <c r="AX10" s="88"/>
      <c r="AY10" s="88"/>
      <c r="AZ10" s="88"/>
      <c r="BA10" s="88"/>
      <c r="BB10" s="88"/>
      <c r="BC10" s="88"/>
    </row>
    <row r="11" spans="1:55" ht="15.75" x14ac:dyDescent="0.25">
      <c r="A11" s="68">
        <v>8</v>
      </c>
      <c r="B11" s="60"/>
      <c r="C11" s="54"/>
      <c r="D11" s="73"/>
      <c r="E11" s="1" t="str">
        <f t="shared" ref="E11:E18" si="14">IF(K11=11,"!!!","")</f>
        <v/>
      </c>
      <c r="F11" s="43" t="str">
        <f t="shared" si="7"/>
        <v/>
      </c>
      <c r="G11" s="63"/>
      <c r="H11" s="6" t="str">
        <f t="shared" si="8"/>
        <v/>
      </c>
      <c r="I11" s="50" t="str">
        <f t="shared" si="9"/>
        <v/>
      </c>
      <c r="J11" s="47" t="str">
        <f t="shared" si="1"/>
        <v/>
      </c>
      <c r="K11" s="16" t="str">
        <f t="shared" si="2"/>
        <v/>
      </c>
      <c r="L11" s="17" t="str">
        <f t="shared" si="3"/>
        <v/>
      </c>
      <c r="M11" s="5"/>
      <c r="N11" s="63"/>
      <c r="O11" s="51"/>
      <c r="P11" s="48" t="str">
        <f t="shared" si="4"/>
        <v/>
      </c>
      <c r="Q11" s="12" t="str">
        <f t="shared" si="5"/>
        <v/>
      </c>
      <c r="R11" s="13" t="str">
        <f t="shared" si="6"/>
        <v/>
      </c>
      <c r="Y11" s="92"/>
      <c r="Z11" s="92"/>
      <c r="AA11" s="95">
        <f t="shared" si="10"/>
        <v>0</v>
      </c>
      <c r="AB11" s="95">
        <f t="shared" si="11"/>
        <v>0</v>
      </c>
      <c r="AC11" s="95">
        <f t="shared" si="12"/>
        <v>0</v>
      </c>
      <c r="AD11" s="97">
        <f t="shared" si="13"/>
        <v>0</v>
      </c>
      <c r="AF11" s="88">
        <v>40666</v>
      </c>
      <c r="AG11" s="88">
        <v>41023</v>
      </c>
      <c r="AH11" s="88">
        <v>41408</v>
      </c>
      <c r="AI11" s="88">
        <v>41758</v>
      </c>
      <c r="AJ11" s="88">
        <v>42115</v>
      </c>
      <c r="AK11" s="88">
        <v>42500</v>
      </c>
      <c r="AL11" s="88">
        <v>42850</v>
      </c>
      <c r="AM11" s="88">
        <v>43207</v>
      </c>
      <c r="AN11" s="88">
        <v>43592</v>
      </c>
      <c r="AO11" s="88">
        <v>43949</v>
      </c>
      <c r="AP11" s="88">
        <v>44327</v>
      </c>
      <c r="AQ11" s="88">
        <v>44684</v>
      </c>
      <c r="AR11" s="88">
        <v>45041</v>
      </c>
      <c r="AS11" s="88">
        <v>45426</v>
      </c>
      <c r="AT11" s="88">
        <v>45776</v>
      </c>
      <c r="AU11" s="88">
        <v>46133</v>
      </c>
      <c r="AV11" s="88">
        <v>46518</v>
      </c>
      <c r="AW11" s="88">
        <v>46868</v>
      </c>
      <c r="AX11" s="88">
        <v>47225</v>
      </c>
      <c r="AY11" s="88">
        <v>47610</v>
      </c>
      <c r="AZ11" s="89"/>
      <c r="BA11" s="89"/>
      <c r="BB11" s="89"/>
      <c r="BC11" s="89"/>
    </row>
    <row r="12" spans="1:55" ht="15.75" x14ac:dyDescent="0.25">
      <c r="A12" s="68">
        <v>9</v>
      </c>
      <c r="B12" s="60"/>
      <c r="C12" s="54"/>
      <c r="D12" s="73"/>
      <c r="E12" s="1" t="str">
        <f t="shared" si="14"/>
        <v/>
      </c>
      <c r="F12" s="43" t="str">
        <f t="shared" si="7"/>
        <v/>
      </c>
      <c r="G12" s="63"/>
      <c r="H12" s="6" t="str">
        <f t="shared" si="8"/>
        <v/>
      </c>
      <c r="I12" s="50" t="str">
        <f t="shared" si="9"/>
        <v/>
      </c>
      <c r="J12" s="47" t="str">
        <f t="shared" si="1"/>
        <v/>
      </c>
      <c r="K12" s="16" t="str">
        <f t="shared" si="2"/>
        <v/>
      </c>
      <c r="L12" s="17" t="str">
        <f t="shared" si="3"/>
        <v/>
      </c>
      <c r="M12" s="5"/>
      <c r="N12" s="63"/>
      <c r="O12" s="51"/>
      <c r="P12" s="48" t="str">
        <f t="shared" si="4"/>
        <v/>
      </c>
      <c r="Q12" s="12" t="str">
        <f t="shared" si="5"/>
        <v/>
      </c>
      <c r="R12" s="13" t="str">
        <f t="shared" si="6"/>
        <v/>
      </c>
      <c r="Y12" s="92"/>
      <c r="Z12" s="92"/>
      <c r="AA12" s="95">
        <f t="shared" si="10"/>
        <v>0</v>
      </c>
      <c r="AB12" s="95">
        <f t="shared" si="11"/>
        <v>0</v>
      </c>
      <c r="AC12" s="95">
        <f t="shared" si="12"/>
        <v>0</v>
      </c>
      <c r="AD12" s="97">
        <f t="shared" si="13"/>
        <v>0</v>
      </c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</row>
    <row r="13" spans="1:55" ht="15.75" x14ac:dyDescent="0.25">
      <c r="A13" s="68">
        <v>10</v>
      </c>
      <c r="B13" s="60"/>
      <c r="C13" s="54"/>
      <c r="D13" s="73"/>
      <c r="E13" s="1" t="str">
        <f t="shared" si="14"/>
        <v/>
      </c>
      <c r="F13" s="43" t="str">
        <f t="shared" si="7"/>
        <v/>
      </c>
      <c r="G13" s="63"/>
      <c r="H13" s="6" t="str">
        <f t="shared" si="8"/>
        <v/>
      </c>
      <c r="I13" s="50" t="str">
        <f t="shared" si="9"/>
        <v/>
      </c>
      <c r="J13" s="47" t="str">
        <f t="shared" si="1"/>
        <v/>
      </c>
      <c r="K13" s="16" t="str">
        <f t="shared" si="2"/>
        <v/>
      </c>
      <c r="L13" s="17" t="str">
        <f t="shared" si="3"/>
        <v/>
      </c>
      <c r="M13" s="5"/>
      <c r="N13" s="63"/>
      <c r="O13" s="51"/>
      <c r="P13" s="48" t="str">
        <f t="shared" si="4"/>
        <v/>
      </c>
      <c r="Q13" s="12" t="str">
        <f t="shared" si="5"/>
        <v/>
      </c>
      <c r="R13" s="13" t="str">
        <f t="shared" si="6"/>
        <v/>
      </c>
      <c r="Y13" s="92"/>
      <c r="Z13" s="92"/>
      <c r="AA13" s="95">
        <f t="shared" si="10"/>
        <v>0</v>
      </c>
      <c r="AB13" s="95">
        <f t="shared" si="11"/>
        <v>0</v>
      </c>
      <c r="AC13" s="95">
        <f t="shared" si="12"/>
        <v>0</v>
      </c>
      <c r="AD13" s="97">
        <f t="shared" si="13"/>
        <v>0</v>
      </c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</row>
    <row r="14" spans="1:55" ht="15.75" x14ac:dyDescent="0.25">
      <c r="A14" s="68">
        <v>11</v>
      </c>
      <c r="B14" s="60"/>
      <c r="C14" s="54"/>
      <c r="D14" s="73"/>
      <c r="E14" s="1" t="str">
        <f t="shared" si="14"/>
        <v/>
      </c>
      <c r="F14" s="43" t="str">
        <f t="shared" si="7"/>
        <v/>
      </c>
      <c r="G14" s="63"/>
      <c r="H14" s="6" t="str">
        <f t="shared" si="8"/>
        <v/>
      </c>
      <c r="I14" s="50" t="str">
        <f t="shared" si="9"/>
        <v/>
      </c>
      <c r="J14" s="47" t="str">
        <f t="shared" si="1"/>
        <v/>
      </c>
      <c r="K14" s="16" t="str">
        <f t="shared" si="2"/>
        <v/>
      </c>
      <c r="L14" s="17" t="str">
        <f t="shared" si="3"/>
        <v/>
      </c>
      <c r="M14" s="5"/>
      <c r="N14" s="63"/>
      <c r="O14" s="51"/>
      <c r="P14" s="48" t="str">
        <f t="shared" si="4"/>
        <v/>
      </c>
      <c r="Q14" s="12" t="str">
        <f t="shared" si="5"/>
        <v/>
      </c>
      <c r="R14" s="13" t="str">
        <f t="shared" si="6"/>
        <v/>
      </c>
      <c r="Y14" s="92"/>
      <c r="Z14" s="92"/>
      <c r="AA14" s="95">
        <f t="shared" si="10"/>
        <v>0</v>
      </c>
      <c r="AB14" s="95">
        <f t="shared" si="11"/>
        <v>0</v>
      </c>
      <c r="AC14" s="95">
        <f t="shared" si="12"/>
        <v>0</v>
      </c>
      <c r="AD14" s="97">
        <f t="shared" si="13"/>
        <v>0</v>
      </c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55" ht="15.75" x14ac:dyDescent="0.25">
      <c r="A15" s="68">
        <v>12</v>
      </c>
      <c r="B15" s="60"/>
      <c r="C15" s="54"/>
      <c r="D15" s="73"/>
      <c r="E15" s="1" t="str">
        <f t="shared" si="14"/>
        <v/>
      </c>
      <c r="F15" s="43" t="str">
        <f t="shared" si="7"/>
        <v/>
      </c>
      <c r="G15" s="63"/>
      <c r="H15" s="6" t="str">
        <f t="shared" si="8"/>
        <v/>
      </c>
      <c r="I15" s="50" t="str">
        <f t="shared" si="9"/>
        <v/>
      </c>
      <c r="J15" s="47" t="str">
        <f t="shared" si="1"/>
        <v/>
      </c>
      <c r="K15" s="16" t="str">
        <f t="shared" si="2"/>
        <v/>
      </c>
      <c r="L15" s="17" t="str">
        <f t="shared" si="3"/>
        <v/>
      </c>
      <c r="M15" s="5"/>
      <c r="N15" s="63"/>
      <c r="O15" s="51"/>
      <c r="P15" s="48" t="str">
        <f t="shared" si="4"/>
        <v/>
      </c>
      <c r="Q15" s="12" t="str">
        <f t="shared" si="5"/>
        <v/>
      </c>
      <c r="R15" s="13" t="str">
        <f t="shared" si="6"/>
        <v/>
      </c>
      <c r="Y15" s="92"/>
      <c r="Z15" s="92"/>
      <c r="AA15" s="95">
        <f t="shared" si="10"/>
        <v>0</v>
      </c>
      <c r="AB15" s="95">
        <f t="shared" si="11"/>
        <v>0</v>
      </c>
      <c r="AC15" s="95">
        <f t="shared" si="12"/>
        <v>0</v>
      </c>
      <c r="AD15" s="97">
        <f t="shared" si="13"/>
        <v>0</v>
      </c>
    </row>
    <row r="16" spans="1:55" ht="15.75" x14ac:dyDescent="0.25">
      <c r="A16" s="68">
        <v>13</v>
      </c>
      <c r="B16" s="60"/>
      <c r="C16" s="54"/>
      <c r="D16" s="73"/>
      <c r="E16" s="1" t="str">
        <f t="shared" si="14"/>
        <v/>
      </c>
      <c r="F16" s="43" t="str">
        <f t="shared" si="7"/>
        <v/>
      </c>
      <c r="G16" s="63"/>
      <c r="H16" s="6" t="str">
        <f t="shared" si="8"/>
        <v/>
      </c>
      <c r="I16" s="50" t="str">
        <f t="shared" si="9"/>
        <v/>
      </c>
      <c r="J16" s="47" t="str">
        <f t="shared" si="1"/>
        <v/>
      </c>
      <c r="K16" s="16" t="str">
        <f t="shared" si="2"/>
        <v/>
      </c>
      <c r="L16" s="17" t="str">
        <f t="shared" si="3"/>
        <v/>
      </c>
      <c r="M16" s="5"/>
      <c r="N16" s="63"/>
      <c r="O16" s="51"/>
      <c r="P16" s="48" t="str">
        <f t="shared" si="4"/>
        <v/>
      </c>
      <c r="Q16" s="12" t="str">
        <f t="shared" si="5"/>
        <v/>
      </c>
      <c r="R16" s="13" t="str">
        <f t="shared" si="6"/>
        <v/>
      </c>
      <c r="Y16" s="92"/>
      <c r="Z16" s="92"/>
      <c r="AA16" s="95">
        <f t="shared" si="10"/>
        <v>0</v>
      </c>
      <c r="AB16" s="95">
        <f t="shared" si="11"/>
        <v>0</v>
      </c>
      <c r="AC16" s="95">
        <f t="shared" si="12"/>
        <v>0</v>
      </c>
      <c r="AD16" s="97">
        <f t="shared" si="13"/>
        <v>0</v>
      </c>
    </row>
    <row r="17" spans="1:30" ht="15.75" x14ac:dyDescent="0.25">
      <c r="A17" s="68">
        <v>14</v>
      </c>
      <c r="B17" s="60"/>
      <c r="C17" s="54"/>
      <c r="D17" s="73"/>
      <c r="E17" s="1" t="str">
        <f t="shared" si="14"/>
        <v/>
      </c>
      <c r="F17" s="43" t="str">
        <f t="shared" si="7"/>
        <v/>
      </c>
      <c r="G17" s="63"/>
      <c r="H17" s="6" t="str">
        <f t="shared" si="8"/>
        <v/>
      </c>
      <c r="I17" s="50" t="str">
        <f t="shared" si="9"/>
        <v/>
      </c>
      <c r="J17" s="47" t="str">
        <f t="shared" si="1"/>
        <v/>
      </c>
      <c r="K17" s="16" t="str">
        <f t="shared" si="2"/>
        <v/>
      </c>
      <c r="L17" s="17" t="str">
        <f t="shared" si="3"/>
        <v/>
      </c>
      <c r="M17" s="5"/>
      <c r="N17" s="63"/>
      <c r="O17" s="51"/>
      <c r="P17" s="48" t="str">
        <f t="shared" si="4"/>
        <v/>
      </c>
      <c r="Q17" s="12" t="str">
        <f t="shared" si="5"/>
        <v/>
      </c>
      <c r="R17" s="13" t="str">
        <f t="shared" si="6"/>
        <v/>
      </c>
      <c r="Y17" s="99"/>
      <c r="Z17" s="99"/>
      <c r="AA17" s="95">
        <f t="shared" si="10"/>
        <v>0</v>
      </c>
      <c r="AB17" s="95">
        <f t="shared" si="11"/>
        <v>0</v>
      </c>
      <c r="AC17" s="95">
        <f t="shared" si="12"/>
        <v>0</v>
      </c>
      <c r="AD17" s="97">
        <f t="shared" si="13"/>
        <v>0</v>
      </c>
    </row>
    <row r="18" spans="1:30" ht="15.75" x14ac:dyDescent="0.25">
      <c r="A18" s="68">
        <v>15</v>
      </c>
      <c r="B18" s="60"/>
      <c r="C18" s="55"/>
      <c r="D18" s="73"/>
      <c r="E18" s="45" t="str">
        <f t="shared" si="14"/>
        <v/>
      </c>
      <c r="F18" s="49" t="str">
        <f t="shared" si="7"/>
        <v/>
      </c>
      <c r="G18" s="63"/>
      <c r="H18" s="46" t="str">
        <f t="shared" si="8"/>
        <v/>
      </c>
      <c r="I18" s="50" t="str">
        <f t="shared" si="9"/>
        <v/>
      </c>
      <c r="J18" s="47" t="str">
        <f t="shared" si="1"/>
        <v/>
      </c>
      <c r="K18" s="16" t="str">
        <f t="shared" si="2"/>
        <v/>
      </c>
      <c r="L18" s="17" t="str">
        <f t="shared" si="3"/>
        <v/>
      </c>
      <c r="M18" s="52"/>
      <c r="N18" s="63"/>
      <c r="O18" s="51"/>
      <c r="P18" s="48" t="str">
        <f t="shared" si="4"/>
        <v/>
      </c>
      <c r="Q18" s="12" t="str">
        <f t="shared" si="5"/>
        <v/>
      </c>
      <c r="R18" s="13" t="str">
        <f t="shared" si="6"/>
        <v/>
      </c>
      <c r="W18" s="101" t="s">
        <v>15</v>
      </c>
      <c r="X18" s="102"/>
      <c r="Y18" s="102"/>
      <c r="Z18" s="103"/>
      <c r="AA18" s="96">
        <f>SUM(AA8:AA17)+QUOTIENT(SUM(AB8:AB17),12)</f>
        <v>0</v>
      </c>
      <c r="AB18" s="96">
        <f>MOD(SUM(AB8:AB17),12)+QUOTIENT(SUM(AC8:AC17),30)</f>
        <v>0</v>
      </c>
      <c r="AC18" s="96">
        <f>MOD(SUM(AC8:AC17),30)</f>
        <v>0</v>
      </c>
      <c r="AD18" s="100">
        <f>SUM(AD8:AD17)</f>
        <v>0</v>
      </c>
    </row>
    <row r="19" spans="1:30" ht="15.75" x14ac:dyDescent="0.25">
      <c r="A19" s="68">
        <v>16</v>
      </c>
      <c r="B19" s="60"/>
      <c r="C19" s="56"/>
      <c r="D19" s="74"/>
      <c r="E19" s="1" t="str">
        <f t="shared" si="0"/>
        <v/>
      </c>
      <c r="F19" s="43" t="str">
        <f t="shared" si="7"/>
        <v/>
      </c>
      <c r="G19" s="63"/>
      <c r="H19" s="6" t="str">
        <f t="shared" si="8"/>
        <v/>
      </c>
      <c r="I19" s="50" t="str">
        <f t="shared" si="9"/>
        <v/>
      </c>
      <c r="J19" s="47" t="str">
        <f t="shared" si="1"/>
        <v/>
      </c>
      <c r="K19" s="16" t="str">
        <f t="shared" si="2"/>
        <v/>
      </c>
      <c r="L19" s="17" t="str">
        <f t="shared" si="3"/>
        <v/>
      </c>
      <c r="M19" s="5"/>
      <c r="N19" s="63"/>
      <c r="O19" s="51"/>
      <c r="P19" s="48" t="str">
        <f t="shared" si="4"/>
        <v/>
      </c>
      <c r="Q19" s="12" t="str">
        <f t="shared" si="5"/>
        <v/>
      </c>
      <c r="R19" s="13" t="str">
        <f t="shared" si="6"/>
        <v/>
      </c>
    </row>
    <row r="20" spans="1:30" ht="15.75" x14ac:dyDescent="0.25">
      <c r="A20" s="68">
        <v>17</v>
      </c>
      <c r="B20" s="60"/>
      <c r="C20" s="56"/>
      <c r="D20" s="74"/>
      <c r="E20" s="1" t="str">
        <f t="shared" ref="E20:E31" si="15">IF(K20=11,"!!!","")</f>
        <v/>
      </c>
      <c r="F20" s="43" t="str">
        <f t="shared" si="7"/>
        <v/>
      </c>
      <c r="G20" s="63"/>
      <c r="H20" s="6" t="str">
        <f t="shared" si="8"/>
        <v/>
      </c>
      <c r="I20" s="50" t="str">
        <f t="shared" si="9"/>
        <v/>
      </c>
      <c r="J20" s="47" t="str">
        <f t="shared" si="1"/>
        <v/>
      </c>
      <c r="K20" s="16" t="str">
        <f t="shared" si="2"/>
        <v/>
      </c>
      <c r="L20" s="17" t="str">
        <f t="shared" si="3"/>
        <v/>
      </c>
      <c r="M20" s="5"/>
      <c r="N20" s="63"/>
      <c r="O20" s="51"/>
      <c r="P20" s="48" t="str">
        <f t="shared" si="4"/>
        <v/>
      </c>
      <c r="Q20" s="12" t="str">
        <f t="shared" si="5"/>
        <v/>
      </c>
      <c r="R20" s="13" t="str">
        <f t="shared" si="6"/>
        <v/>
      </c>
    </row>
    <row r="21" spans="1:30" ht="15.75" x14ac:dyDescent="0.25">
      <c r="A21" s="68">
        <v>18</v>
      </c>
      <c r="B21" s="60"/>
      <c r="C21" s="56"/>
      <c r="D21" s="74"/>
      <c r="E21" s="1" t="str">
        <f t="shared" si="15"/>
        <v/>
      </c>
      <c r="F21" s="43" t="str">
        <f t="shared" si="7"/>
        <v/>
      </c>
      <c r="G21" s="63"/>
      <c r="H21" s="6" t="str">
        <f t="shared" si="8"/>
        <v/>
      </c>
      <c r="I21" s="50" t="str">
        <f t="shared" si="9"/>
        <v/>
      </c>
      <c r="J21" s="47" t="str">
        <f t="shared" si="1"/>
        <v/>
      </c>
      <c r="K21" s="16" t="str">
        <f t="shared" si="2"/>
        <v/>
      </c>
      <c r="L21" s="17" t="str">
        <f t="shared" si="3"/>
        <v/>
      </c>
      <c r="M21" s="5"/>
      <c r="N21" s="63"/>
      <c r="O21" s="51"/>
      <c r="P21" s="48" t="str">
        <f t="shared" si="4"/>
        <v/>
      </c>
      <c r="Q21" s="12" t="str">
        <f t="shared" si="5"/>
        <v/>
      </c>
      <c r="R21" s="13" t="str">
        <f t="shared" si="6"/>
        <v/>
      </c>
    </row>
    <row r="22" spans="1:30" ht="15.75" x14ac:dyDescent="0.25">
      <c r="A22" s="68">
        <v>19</v>
      </c>
      <c r="B22" s="60"/>
      <c r="C22" s="56"/>
      <c r="D22" s="74"/>
      <c r="E22" s="1" t="str">
        <f t="shared" si="15"/>
        <v/>
      </c>
      <c r="F22" s="43" t="str">
        <f t="shared" si="7"/>
        <v/>
      </c>
      <c r="G22" s="63"/>
      <c r="H22" s="6" t="str">
        <f t="shared" si="8"/>
        <v/>
      </c>
      <c r="I22" s="50" t="str">
        <f t="shared" si="9"/>
        <v/>
      </c>
      <c r="J22" s="47" t="str">
        <f t="shared" si="1"/>
        <v/>
      </c>
      <c r="K22" s="16" t="str">
        <f t="shared" si="2"/>
        <v/>
      </c>
      <c r="L22" s="17" t="str">
        <f t="shared" si="3"/>
        <v/>
      </c>
      <c r="M22" s="5"/>
      <c r="N22" s="63"/>
      <c r="O22" s="51"/>
      <c r="P22" s="48" t="str">
        <f t="shared" si="4"/>
        <v/>
      </c>
      <c r="Q22" s="12" t="str">
        <f t="shared" si="5"/>
        <v/>
      </c>
      <c r="R22" s="13" t="str">
        <f t="shared" si="6"/>
        <v/>
      </c>
    </row>
    <row r="23" spans="1:30" ht="15.75" x14ac:dyDescent="0.25">
      <c r="A23" s="68">
        <v>20</v>
      </c>
      <c r="B23" s="60"/>
      <c r="C23" s="56"/>
      <c r="D23" s="74"/>
      <c r="E23" s="1" t="str">
        <f t="shared" si="15"/>
        <v/>
      </c>
      <c r="F23" s="43" t="str">
        <f t="shared" si="7"/>
        <v/>
      </c>
      <c r="G23" s="63"/>
      <c r="H23" s="6" t="str">
        <f t="shared" si="8"/>
        <v/>
      </c>
      <c r="I23" s="50" t="str">
        <f t="shared" si="9"/>
        <v/>
      </c>
      <c r="J23" s="47" t="str">
        <f t="shared" si="1"/>
        <v/>
      </c>
      <c r="K23" s="16" t="str">
        <f t="shared" si="2"/>
        <v/>
      </c>
      <c r="L23" s="17" t="str">
        <f t="shared" si="3"/>
        <v/>
      </c>
      <c r="M23" s="5"/>
      <c r="N23" s="63"/>
      <c r="O23" s="51"/>
      <c r="P23" s="48" t="str">
        <f t="shared" si="4"/>
        <v/>
      </c>
      <c r="Q23" s="12" t="str">
        <f t="shared" si="5"/>
        <v/>
      </c>
      <c r="R23" s="13" t="str">
        <f t="shared" si="6"/>
        <v/>
      </c>
    </row>
    <row r="24" spans="1:30" ht="15.75" x14ac:dyDescent="0.25">
      <c r="A24" s="68">
        <v>21</v>
      </c>
      <c r="B24" s="60"/>
      <c r="C24" s="56"/>
      <c r="D24" s="74"/>
      <c r="E24" s="1" t="str">
        <f t="shared" si="15"/>
        <v/>
      </c>
      <c r="F24" s="43" t="str">
        <f t="shared" si="7"/>
        <v/>
      </c>
      <c r="G24" s="63"/>
      <c r="H24" s="6" t="str">
        <f t="shared" si="8"/>
        <v/>
      </c>
      <c r="I24" s="50" t="str">
        <f t="shared" si="9"/>
        <v/>
      </c>
      <c r="J24" s="47" t="str">
        <f t="shared" si="1"/>
        <v/>
      </c>
      <c r="K24" s="16" t="str">
        <f t="shared" si="2"/>
        <v/>
      </c>
      <c r="L24" s="17" t="str">
        <f t="shared" si="3"/>
        <v/>
      </c>
      <c r="M24" s="5"/>
      <c r="N24" s="63"/>
      <c r="O24" s="51"/>
      <c r="P24" s="48" t="str">
        <f t="shared" si="4"/>
        <v/>
      </c>
      <c r="Q24" s="12" t="str">
        <f t="shared" si="5"/>
        <v/>
      </c>
      <c r="R24" s="13" t="str">
        <f t="shared" si="6"/>
        <v/>
      </c>
    </row>
    <row r="25" spans="1:30" ht="15.75" x14ac:dyDescent="0.25">
      <c r="A25" s="68">
        <v>22</v>
      </c>
      <c r="B25" s="60"/>
      <c r="C25" s="56"/>
      <c r="D25" s="74"/>
      <c r="E25" s="1" t="str">
        <f t="shared" si="15"/>
        <v/>
      </c>
      <c r="F25" s="43" t="str">
        <f t="shared" si="7"/>
        <v/>
      </c>
      <c r="G25" s="63"/>
      <c r="H25" s="6" t="str">
        <f t="shared" si="8"/>
        <v/>
      </c>
      <c r="I25" s="50" t="str">
        <f t="shared" si="9"/>
        <v/>
      </c>
      <c r="J25" s="47" t="str">
        <f t="shared" si="1"/>
        <v/>
      </c>
      <c r="K25" s="16" t="str">
        <f t="shared" si="2"/>
        <v/>
      </c>
      <c r="L25" s="17" t="str">
        <f t="shared" si="3"/>
        <v/>
      </c>
      <c r="M25" s="5"/>
      <c r="N25" s="63"/>
      <c r="O25" s="51"/>
      <c r="P25" s="48" t="str">
        <f t="shared" si="4"/>
        <v/>
      </c>
      <c r="Q25" s="12" t="str">
        <f t="shared" si="5"/>
        <v/>
      </c>
      <c r="R25" s="13" t="str">
        <f t="shared" si="6"/>
        <v/>
      </c>
    </row>
    <row r="26" spans="1:30" ht="15.75" x14ac:dyDescent="0.25">
      <c r="A26" s="68">
        <v>23</v>
      </c>
      <c r="B26" s="60"/>
      <c r="C26" s="56"/>
      <c r="D26" s="74"/>
      <c r="E26" s="1" t="str">
        <f t="shared" si="15"/>
        <v/>
      </c>
      <c r="F26" s="43" t="str">
        <f t="shared" si="7"/>
        <v/>
      </c>
      <c r="G26" s="63"/>
      <c r="H26" s="6" t="str">
        <f t="shared" si="8"/>
        <v/>
      </c>
      <c r="I26" s="50" t="str">
        <f t="shared" si="9"/>
        <v/>
      </c>
      <c r="J26" s="47" t="str">
        <f t="shared" si="1"/>
        <v/>
      </c>
      <c r="K26" s="16" t="str">
        <f t="shared" si="2"/>
        <v/>
      </c>
      <c r="L26" s="17" t="str">
        <f t="shared" si="3"/>
        <v/>
      </c>
      <c r="M26" s="5"/>
      <c r="N26" s="63"/>
      <c r="O26" s="51"/>
      <c r="P26" s="48" t="str">
        <f t="shared" si="4"/>
        <v/>
      </c>
      <c r="Q26" s="12" t="str">
        <f t="shared" si="5"/>
        <v/>
      </c>
      <c r="R26" s="13" t="str">
        <f t="shared" si="6"/>
        <v/>
      </c>
    </row>
    <row r="27" spans="1:30" ht="15.75" x14ac:dyDescent="0.25">
      <c r="A27" s="68">
        <v>24</v>
      </c>
      <c r="B27" s="60"/>
      <c r="C27" s="56"/>
      <c r="D27" s="74"/>
      <c r="E27" s="1" t="str">
        <f t="shared" si="15"/>
        <v/>
      </c>
      <c r="F27" s="43" t="str">
        <f t="shared" si="7"/>
        <v/>
      </c>
      <c r="G27" s="63"/>
      <c r="H27" s="6" t="str">
        <f t="shared" si="8"/>
        <v/>
      </c>
      <c r="I27" s="50" t="str">
        <f t="shared" si="9"/>
        <v/>
      </c>
      <c r="J27" s="47" t="str">
        <f t="shared" si="1"/>
        <v/>
      </c>
      <c r="K27" s="16" t="str">
        <f t="shared" si="2"/>
        <v/>
      </c>
      <c r="L27" s="17" t="str">
        <f t="shared" si="3"/>
        <v/>
      </c>
      <c r="M27" s="5"/>
      <c r="N27" s="63"/>
      <c r="O27" s="51"/>
      <c r="P27" s="48" t="str">
        <f t="shared" si="4"/>
        <v/>
      </c>
      <c r="Q27" s="12" t="str">
        <f t="shared" si="5"/>
        <v/>
      </c>
      <c r="R27" s="13" t="str">
        <f t="shared" si="6"/>
        <v/>
      </c>
    </row>
    <row r="28" spans="1:30" ht="15.75" x14ac:dyDescent="0.25">
      <c r="A28" s="68">
        <v>25</v>
      </c>
      <c r="B28" s="60"/>
      <c r="C28" s="56"/>
      <c r="D28" s="74"/>
      <c r="E28" s="1" t="str">
        <f t="shared" si="15"/>
        <v/>
      </c>
      <c r="F28" s="43" t="str">
        <f t="shared" si="7"/>
        <v/>
      </c>
      <c r="G28" s="63"/>
      <c r="H28" s="6" t="str">
        <f t="shared" si="8"/>
        <v/>
      </c>
      <c r="I28" s="50" t="str">
        <f t="shared" si="9"/>
        <v/>
      </c>
      <c r="J28" s="47" t="str">
        <f t="shared" si="1"/>
        <v/>
      </c>
      <c r="K28" s="16" t="str">
        <f t="shared" si="2"/>
        <v/>
      </c>
      <c r="L28" s="17" t="str">
        <f t="shared" si="3"/>
        <v/>
      </c>
      <c r="M28" s="5"/>
      <c r="N28" s="63"/>
      <c r="O28" s="51"/>
      <c r="P28" s="48" t="str">
        <f t="shared" si="4"/>
        <v/>
      </c>
      <c r="Q28" s="12" t="str">
        <f t="shared" si="5"/>
        <v/>
      </c>
      <c r="R28" s="13" t="str">
        <f t="shared" si="6"/>
        <v/>
      </c>
    </row>
    <row r="29" spans="1:30" ht="15.75" x14ac:dyDescent="0.25">
      <c r="A29" s="68">
        <v>26</v>
      </c>
      <c r="B29" s="60"/>
      <c r="C29" s="56"/>
      <c r="D29" s="74"/>
      <c r="E29" s="1" t="str">
        <f t="shared" si="15"/>
        <v/>
      </c>
      <c r="F29" s="43" t="str">
        <f t="shared" si="7"/>
        <v/>
      </c>
      <c r="G29" s="63"/>
      <c r="H29" s="6" t="str">
        <f t="shared" si="8"/>
        <v/>
      </c>
      <c r="I29" s="50" t="str">
        <f t="shared" si="9"/>
        <v/>
      </c>
      <c r="J29" s="47" t="str">
        <f t="shared" si="1"/>
        <v/>
      </c>
      <c r="K29" s="16" t="str">
        <f t="shared" si="2"/>
        <v/>
      </c>
      <c r="L29" s="17" t="str">
        <f t="shared" si="3"/>
        <v/>
      </c>
      <c r="M29" s="5"/>
      <c r="N29" s="63"/>
      <c r="O29" s="51"/>
      <c r="P29" s="48" t="str">
        <f t="shared" si="4"/>
        <v/>
      </c>
      <c r="Q29" s="12" t="str">
        <f t="shared" si="5"/>
        <v/>
      </c>
      <c r="R29" s="13" t="str">
        <f t="shared" si="6"/>
        <v/>
      </c>
    </row>
    <row r="30" spans="1:30" ht="15.75" x14ac:dyDescent="0.25">
      <c r="A30" s="68">
        <v>27</v>
      </c>
      <c r="B30" s="60"/>
      <c r="C30" s="56"/>
      <c r="D30" s="74"/>
      <c r="E30" s="1" t="str">
        <f t="shared" si="15"/>
        <v/>
      </c>
      <c r="F30" s="43" t="str">
        <f t="shared" si="7"/>
        <v/>
      </c>
      <c r="G30" s="63"/>
      <c r="H30" s="6" t="str">
        <f t="shared" si="8"/>
        <v/>
      </c>
      <c r="I30" s="50" t="str">
        <f t="shared" si="9"/>
        <v/>
      </c>
      <c r="J30" s="47" t="str">
        <f t="shared" si="1"/>
        <v/>
      </c>
      <c r="K30" s="16" t="str">
        <f t="shared" si="2"/>
        <v/>
      </c>
      <c r="L30" s="17" t="str">
        <f t="shared" si="3"/>
        <v/>
      </c>
      <c r="M30" s="5"/>
      <c r="N30" s="63"/>
      <c r="O30" s="51"/>
      <c r="P30" s="48" t="str">
        <f t="shared" si="4"/>
        <v/>
      </c>
      <c r="Q30" s="12" t="str">
        <f t="shared" si="5"/>
        <v/>
      </c>
      <c r="R30" s="13" t="str">
        <f t="shared" si="6"/>
        <v/>
      </c>
      <c r="T30" s="2"/>
    </row>
    <row r="31" spans="1:30" ht="15.75" x14ac:dyDescent="0.25">
      <c r="A31" s="68">
        <v>28</v>
      </c>
      <c r="B31" s="60"/>
      <c r="C31" s="57"/>
      <c r="D31" s="74"/>
      <c r="E31" s="45" t="str">
        <f t="shared" si="15"/>
        <v/>
      </c>
      <c r="F31" s="49" t="str">
        <f t="shared" si="7"/>
        <v/>
      </c>
      <c r="G31" s="63"/>
      <c r="H31" s="46" t="str">
        <f t="shared" si="8"/>
        <v/>
      </c>
      <c r="I31" s="50" t="str">
        <f t="shared" si="9"/>
        <v/>
      </c>
      <c r="J31" s="47" t="str">
        <f t="shared" si="1"/>
        <v/>
      </c>
      <c r="K31" s="16" t="str">
        <f t="shared" si="2"/>
        <v/>
      </c>
      <c r="L31" s="17" t="str">
        <f t="shared" si="3"/>
        <v/>
      </c>
      <c r="M31" s="52"/>
      <c r="N31" s="63"/>
      <c r="O31" s="51"/>
      <c r="P31" s="48" t="str">
        <f t="shared" si="4"/>
        <v/>
      </c>
      <c r="Q31" s="12" t="str">
        <f t="shared" si="5"/>
        <v/>
      </c>
      <c r="R31" s="13" t="str">
        <f t="shared" si="6"/>
        <v/>
      </c>
    </row>
    <row r="32" spans="1:30" ht="15.75" x14ac:dyDescent="0.25">
      <c r="A32" s="68">
        <v>29</v>
      </c>
      <c r="B32" s="60"/>
      <c r="C32" s="56"/>
      <c r="D32" s="74"/>
      <c r="E32" s="1" t="str">
        <f t="shared" si="0"/>
        <v/>
      </c>
      <c r="F32" s="43" t="str">
        <f t="shared" si="7"/>
        <v/>
      </c>
      <c r="G32" s="63"/>
      <c r="H32" s="6" t="str">
        <f t="shared" si="8"/>
        <v/>
      </c>
      <c r="I32" s="50" t="str">
        <f t="shared" si="9"/>
        <v/>
      </c>
      <c r="J32" s="47" t="str">
        <f t="shared" si="1"/>
        <v/>
      </c>
      <c r="K32" s="16" t="str">
        <f t="shared" si="2"/>
        <v/>
      </c>
      <c r="L32" s="17" t="str">
        <f t="shared" si="3"/>
        <v/>
      </c>
      <c r="M32" s="5"/>
      <c r="N32" s="63"/>
      <c r="O32" s="51"/>
      <c r="P32" s="48" t="str">
        <f t="shared" si="4"/>
        <v/>
      </c>
      <c r="Q32" s="12" t="str">
        <f t="shared" si="5"/>
        <v/>
      </c>
      <c r="R32" s="13" t="str">
        <f t="shared" si="6"/>
        <v/>
      </c>
    </row>
    <row r="33" spans="1:18" ht="15.75" x14ac:dyDescent="0.25">
      <c r="A33" s="68">
        <v>30</v>
      </c>
      <c r="B33" s="60"/>
      <c r="C33" s="56"/>
      <c r="D33" s="74"/>
      <c r="E33" s="1" t="str">
        <f>IF(K33=11,"!!!","")</f>
        <v/>
      </c>
      <c r="F33" s="43" t="str">
        <f t="shared" si="7"/>
        <v/>
      </c>
      <c r="G33" s="63"/>
      <c r="H33" s="6" t="str">
        <f>IF(AND(K33=0,L33=0),"ДР","")</f>
        <v/>
      </c>
      <c r="I33" s="50" t="str">
        <f t="shared" si="9"/>
        <v/>
      </c>
      <c r="J33" s="47" t="str">
        <f t="shared" si="1"/>
        <v/>
      </c>
      <c r="K33" s="16" t="str">
        <f t="shared" si="2"/>
        <v/>
      </c>
      <c r="L33" s="17" t="str">
        <f t="shared" si="3"/>
        <v/>
      </c>
      <c r="M33" s="5"/>
      <c r="N33" s="63"/>
      <c r="O33" s="51"/>
      <c r="P33" s="48" t="str">
        <f t="shared" si="4"/>
        <v/>
      </c>
      <c r="Q33" s="12" t="str">
        <f t="shared" si="5"/>
        <v/>
      </c>
      <c r="R33" s="13" t="str">
        <f t="shared" si="6"/>
        <v/>
      </c>
    </row>
    <row r="34" spans="1:18" ht="15.75" x14ac:dyDescent="0.25">
      <c r="A34" s="68">
        <v>31</v>
      </c>
      <c r="B34" s="60"/>
      <c r="C34" s="56"/>
      <c r="D34" s="74"/>
      <c r="E34" s="1" t="str">
        <f>IF(K34=11,"!!!","")</f>
        <v/>
      </c>
      <c r="F34" s="43" t="str">
        <f t="shared" si="7"/>
        <v/>
      </c>
      <c r="G34" s="63"/>
      <c r="H34" s="6" t="str">
        <f>IF(AND(K34=0,L34=0),"ДР","")</f>
        <v/>
      </c>
      <c r="I34" s="50" t="str">
        <f t="shared" si="9"/>
        <v/>
      </c>
      <c r="J34" s="47" t="str">
        <f t="shared" si="1"/>
        <v/>
      </c>
      <c r="K34" s="16" t="str">
        <f t="shared" si="2"/>
        <v/>
      </c>
      <c r="L34" s="17" t="str">
        <f t="shared" si="3"/>
        <v/>
      </c>
      <c r="M34" s="5"/>
      <c r="N34" s="63"/>
      <c r="O34" s="51"/>
      <c r="P34" s="48" t="str">
        <f t="shared" si="4"/>
        <v/>
      </c>
      <c r="Q34" s="12" t="str">
        <f t="shared" si="5"/>
        <v/>
      </c>
      <c r="R34" s="13" t="str">
        <f t="shared" si="6"/>
        <v/>
      </c>
    </row>
    <row r="35" spans="1:18" ht="15.75" x14ac:dyDescent="0.25">
      <c r="A35" s="68">
        <v>32</v>
      </c>
      <c r="B35" s="60"/>
      <c r="C35" s="57"/>
      <c r="D35" s="74"/>
      <c r="E35" s="45" t="str">
        <f>IF(K35=11,"!!!","")</f>
        <v/>
      </c>
      <c r="F35" s="49" t="str">
        <f t="shared" si="7"/>
        <v/>
      </c>
      <c r="G35" s="63"/>
      <c r="H35" s="46" t="str">
        <f>IF(AND(K35=0,L35=0),"ДР","")</f>
        <v/>
      </c>
      <c r="I35" s="50" t="str">
        <f t="shared" si="9"/>
        <v/>
      </c>
      <c r="J35" s="47" t="str">
        <f t="shared" si="1"/>
        <v/>
      </c>
      <c r="K35" s="16" t="str">
        <f t="shared" si="2"/>
        <v/>
      </c>
      <c r="L35" s="17" t="str">
        <f t="shared" si="3"/>
        <v/>
      </c>
      <c r="M35" s="52"/>
      <c r="N35" s="63"/>
      <c r="O35" s="51"/>
      <c r="P35" s="48" t="str">
        <f t="shared" si="4"/>
        <v/>
      </c>
      <c r="Q35" s="12" t="str">
        <f t="shared" si="5"/>
        <v/>
      </c>
      <c r="R35" s="13" t="str">
        <f t="shared" si="6"/>
        <v/>
      </c>
    </row>
    <row r="36" spans="1:18" ht="15.75" x14ac:dyDescent="0.25">
      <c r="A36" s="68">
        <v>33</v>
      </c>
      <c r="B36" s="60"/>
      <c r="C36" s="56"/>
      <c r="D36" s="74"/>
      <c r="E36" s="1" t="str">
        <f t="shared" si="0"/>
        <v/>
      </c>
      <c r="F36" s="43" t="str">
        <f t="shared" si="7"/>
        <v/>
      </c>
      <c r="G36" s="63"/>
      <c r="H36" s="6" t="str">
        <f t="shared" si="8"/>
        <v/>
      </c>
      <c r="I36" s="50" t="str">
        <f t="shared" si="9"/>
        <v/>
      </c>
      <c r="J36" s="47" t="str">
        <f t="shared" si="1"/>
        <v/>
      </c>
      <c r="K36" s="16" t="str">
        <f t="shared" si="2"/>
        <v/>
      </c>
      <c r="L36" s="17" t="str">
        <f t="shared" si="3"/>
        <v/>
      </c>
      <c r="M36" s="5"/>
      <c r="N36" s="63"/>
      <c r="O36" s="51"/>
      <c r="P36" s="48" t="str">
        <f t="shared" si="4"/>
        <v/>
      </c>
      <c r="Q36" s="12" t="str">
        <f t="shared" si="5"/>
        <v/>
      </c>
      <c r="R36" s="13" t="str">
        <f t="shared" si="6"/>
        <v/>
      </c>
    </row>
    <row r="37" spans="1:18" ht="15.75" x14ac:dyDescent="0.25">
      <c r="A37" s="68">
        <v>34</v>
      </c>
      <c r="B37" s="60"/>
      <c r="C37" s="56"/>
      <c r="D37" s="74"/>
      <c r="E37" s="1" t="str">
        <f>IF(K37=11,"!!!","")</f>
        <v/>
      </c>
      <c r="F37" s="43" t="str">
        <f t="shared" si="7"/>
        <v/>
      </c>
      <c r="G37" s="63"/>
      <c r="H37" s="6" t="str">
        <f t="shared" si="8"/>
        <v/>
      </c>
      <c r="I37" s="50" t="str">
        <f t="shared" si="9"/>
        <v/>
      </c>
      <c r="J37" s="47" t="str">
        <f t="shared" si="1"/>
        <v/>
      </c>
      <c r="K37" s="16" t="str">
        <f t="shared" si="2"/>
        <v/>
      </c>
      <c r="L37" s="17" t="str">
        <f t="shared" si="3"/>
        <v/>
      </c>
      <c r="M37" s="5"/>
      <c r="N37" s="63"/>
      <c r="O37" s="51"/>
      <c r="P37" s="48" t="str">
        <f t="shared" si="4"/>
        <v/>
      </c>
      <c r="Q37" s="12" t="str">
        <f t="shared" si="5"/>
        <v/>
      </c>
      <c r="R37" s="13" t="str">
        <f t="shared" si="6"/>
        <v/>
      </c>
    </row>
    <row r="38" spans="1:18" ht="15.75" x14ac:dyDescent="0.25">
      <c r="A38" s="68">
        <v>35</v>
      </c>
      <c r="B38" s="60"/>
      <c r="C38" s="56"/>
      <c r="D38" s="74"/>
      <c r="E38" s="1" t="str">
        <f>IF(K38=11,"!!!","")</f>
        <v/>
      </c>
      <c r="F38" s="43" t="str">
        <f t="shared" si="7"/>
        <v/>
      </c>
      <c r="G38" s="63"/>
      <c r="H38" s="6" t="str">
        <f t="shared" si="8"/>
        <v/>
      </c>
      <c r="I38" s="50" t="str">
        <f t="shared" si="9"/>
        <v/>
      </c>
      <c r="J38" s="47" t="str">
        <f t="shared" si="1"/>
        <v/>
      </c>
      <c r="K38" s="16" t="str">
        <f t="shared" si="2"/>
        <v/>
      </c>
      <c r="L38" s="17" t="str">
        <f t="shared" si="3"/>
        <v/>
      </c>
      <c r="M38" s="5"/>
      <c r="N38" s="63"/>
      <c r="O38" s="51"/>
      <c r="P38" s="48" t="str">
        <f t="shared" si="4"/>
        <v/>
      </c>
      <c r="Q38" s="12" t="str">
        <f t="shared" si="5"/>
        <v/>
      </c>
      <c r="R38" s="13" t="str">
        <f t="shared" si="6"/>
        <v/>
      </c>
    </row>
    <row r="39" spans="1:18" ht="15.75" x14ac:dyDescent="0.25">
      <c r="A39" s="68">
        <v>36</v>
      </c>
      <c r="B39" s="60"/>
      <c r="C39" s="56"/>
      <c r="D39" s="74"/>
      <c r="E39" s="1" t="str">
        <f>IF(K39=11,"!!!","")</f>
        <v/>
      </c>
      <c r="F39" s="43" t="str">
        <f t="shared" ref="F39" si="16">IF(AND(OR(J39=19,J39=29,J39=39,J39=49,J39=54,J39=59),K39=11),"Ю","")</f>
        <v/>
      </c>
      <c r="G39" s="63"/>
      <c r="H39" s="6" t="str">
        <f t="shared" ref="H39" si="17">IF(AND(K39=0,L39=0),"ДР","")</f>
        <v/>
      </c>
      <c r="I39" s="50" t="str">
        <f t="shared" ref="I39" si="18">IF(AND(OR(J39=20,J39=30,J39=40,J39=50,J39=55,J39=60),K39=0,L39=0),"Ю","")</f>
        <v/>
      </c>
      <c r="J39" s="47" t="str">
        <f t="shared" si="1"/>
        <v/>
      </c>
      <c r="K39" s="16" t="str">
        <f t="shared" si="2"/>
        <v/>
      </c>
      <c r="L39" s="17" t="str">
        <f t="shared" si="3"/>
        <v/>
      </c>
      <c r="M39" s="5"/>
      <c r="N39" s="63"/>
      <c r="O39" s="51"/>
      <c r="P39" s="48" t="str">
        <f t="shared" si="4"/>
        <v/>
      </c>
      <c r="Q39" s="12" t="str">
        <f t="shared" si="5"/>
        <v/>
      </c>
      <c r="R39" s="13" t="str">
        <f t="shared" si="6"/>
        <v/>
      </c>
    </row>
    <row r="40" spans="1:18" ht="15.75" x14ac:dyDescent="0.25">
      <c r="A40" s="68">
        <v>37</v>
      </c>
      <c r="B40" s="60"/>
      <c r="C40" s="57"/>
      <c r="D40" s="74"/>
      <c r="E40" s="45" t="str">
        <f>IF(K40=11,"!!!","")</f>
        <v/>
      </c>
      <c r="F40" s="49" t="str">
        <f t="shared" si="7"/>
        <v/>
      </c>
      <c r="G40" s="63"/>
      <c r="H40" s="46" t="str">
        <f t="shared" si="8"/>
        <v/>
      </c>
      <c r="I40" s="50" t="str">
        <f t="shared" si="9"/>
        <v/>
      </c>
      <c r="J40" s="47" t="str">
        <f t="shared" si="1"/>
        <v/>
      </c>
      <c r="K40" s="16" t="str">
        <f t="shared" si="2"/>
        <v/>
      </c>
      <c r="L40" s="17" t="str">
        <f t="shared" si="3"/>
        <v/>
      </c>
      <c r="M40" s="52"/>
      <c r="N40" s="63"/>
      <c r="O40" s="51"/>
      <c r="P40" s="48" t="str">
        <f t="shared" si="4"/>
        <v/>
      </c>
      <c r="Q40" s="12" t="str">
        <f t="shared" si="5"/>
        <v/>
      </c>
      <c r="R40" s="13" t="str">
        <f t="shared" si="6"/>
        <v/>
      </c>
    </row>
    <row r="41" spans="1:18" ht="15.75" x14ac:dyDescent="0.25">
      <c r="A41" s="68">
        <v>38</v>
      </c>
      <c r="B41" s="60"/>
      <c r="C41" s="54"/>
      <c r="D41" s="73"/>
      <c r="E41" s="1" t="str">
        <f t="shared" si="0"/>
        <v/>
      </c>
      <c r="F41" s="43" t="str">
        <f t="shared" si="7"/>
        <v/>
      </c>
      <c r="G41" s="63"/>
      <c r="H41" s="6" t="str">
        <f t="shared" si="8"/>
        <v/>
      </c>
      <c r="I41" s="50" t="str">
        <f t="shared" si="9"/>
        <v/>
      </c>
      <c r="J41" s="47" t="str">
        <f t="shared" si="1"/>
        <v/>
      </c>
      <c r="K41" s="16" t="str">
        <f t="shared" si="2"/>
        <v/>
      </c>
      <c r="L41" s="17" t="str">
        <f t="shared" si="3"/>
        <v/>
      </c>
      <c r="M41" s="5"/>
      <c r="N41" s="63"/>
      <c r="O41" s="51"/>
      <c r="P41" s="48" t="str">
        <f t="shared" si="4"/>
        <v/>
      </c>
      <c r="Q41" s="12" t="str">
        <f t="shared" si="5"/>
        <v/>
      </c>
      <c r="R41" s="13" t="str">
        <f t="shared" si="6"/>
        <v/>
      </c>
    </row>
    <row r="42" spans="1:18" ht="15.75" x14ac:dyDescent="0.25">
      <c r="A42" s="68">
        <v>39</v>
      </c>
      <c r="B42" s="60"/>
      <c r="C42" s="54"/>
      <c r="D42" s="73"/>
      <c r="E42" s="1" t="str">
        <f t="shared" ref="E42" si="19">IF(K42=11,"!!!","")</f>
        <v/>
      </c>
      <c r="F42" s="43" t="str">
        <f t="shared" ref="F42" si="20">IF(AND(OR(J42=19,J42=29,J42=39,J42=49,J42=54,J42=59),K42=11),"Ю","")</f>
        <v/>
      </c>
      <c r="G42" s="63"/>
      <c r="H42" s="6" t="str">
        <f t="shared" ref="H42" si="21">IF(AND(K42=0,L42=0),"ДР","")</f>
        <v/>
      </c>
      <c r="I42" s="50" t="str">
        <f t="shared" ref="I42" si="22">IF(AND(OR(J42=20,J42=30,J42=40,J42=50,J42=55,J42=60),K42=0,L42=0),"Ю","")</f>
        <v/>
      </c>
      <c r="J42" s="47" t="str">
        <f t="shared" si="1"/>
        <v/>
      </c>
      <c r="K42" s="16" t="str">
        <f t="shared" si="2"/>
        <v/>
      </c>
      <c r="L42" s="17" t="str">
        <f t="shared" si="3"/>
        <v/>
      </c>
      <c r="M42" s="5"/>
      <c r="N42" s="63"/>
      <c r="O42" s="51"/>
      <c r="P42" s="48" t="str">
        <f t="shared" si="4"/>
        <v/>
      </c>
      <c r="Q42" s="12" t="str">
        <f t="shared" si="5"/>
        <v/>
      </c>
      <c r="R42" s="13" t="str">
        <f t="shared" si="6"/>
        <v/>
      </c>
    </row>
    <row r="43" spans="1:18" ht="15.75" x14ac:dyDescent="0.25">
      <c r="A43" s="69">
        <v>40</v>
      </c>
      <c r="B43" s="61"/>
      <c r="C43" s="58"/>
      <c r="D43" s="75"/>
      <c r="E43" s="7" t="str">
        <f t="shared" si="0"/>
        <v/>
      </c>
      <c r="F43" s="20" t="str">
        <f t="shared" si="7"/>
        <v/>
      </c>
      <c r="G43" s="64"/>
      <c r="H43" s="8" t="str">
        <f t="shared" si="8"/>
        <v/>
      </c>
      <c r="I43" s="65" t="str">
        <f t="shared" si="9"/>
        <v/>
      </c>
      <c r="J43" s="19" t="str">
        <f t="shared" si="1"/>
        <v/>
      </c>
      <c r="K43" s="9" t="str">
        <f t="shared" si="2"/>
        <v/>
      </c>
      <c r="L43" s="18" t="str">
        <f t="shared" si="3"/>
        <v/>
      </c>
      <c r="M43" s="10"/>
      <c r="N43" s="64"/>
      <c r="O43" s="66"/>
      <c r="P43" s="15" t="str">
        <f t="shared" si="4"/>
        <v/>
      </c>
      <c r="Q43" s="11" t="str">
        <f t="shared" si="5"/>
        <v/>
      </c>
      <c r="R43" s="14" t="str">
        <f t="shared" si="6"/>
        <v/>
      </c>
    </row>
    <row r="44" spans="1:18" ht="15.75" x14ac:dyDescent="0.25">
      <c r="B44" s="3"/>
    </row>
    <row r="45" spans="1:18" ht="15.75" x14ac:dyDescent="0.25">
      <c r="B45" s="3"/>
    </row>
    <row r="46" spans="1:18" ht="15.75" x14ac:dyDescent="0.25">
      <c r="B46" s="3"/>
    </row>
    <row r="47" spans="1:18" ht="15.75" x14ac:dyDescent="0.25">
      <c r="B47" s="3"/>
    </row>
    <row r="48" spans="1:18" ht="15.75" x14ac:dyDescent="0.25">
      <c r="B48" s="3"/>
    </row>
    <row r="49" spans="2:2" ht="15.75" x14ac:dyDescent="0.25">
      <c r="B49" s="3"/>
    </row>
    <row r="50" spans="2:2" ht="15.75" x14ac:dyDescent="0.25">
      <c r="B50" s="3"/>
    </row>
  </sheetData>
  <sheetProtection sheet="1" objects="1" scenarios="1" formatCells="0" selectLockedCells="1"/>
  <sortState ref="B37:G39">
    <sortCondition ref="B37:B39"/>
  </sortState>
  <mergeCells count="8">
    <mergeCell ref="W18:Z18"/>
    <mergeCell ref="AA4:AB4"/>
    <mergeCell ref="F2:F3"/>
    <mergeCell ref="G2:G3"/>
    <mergeCell ref="N2:N3"/>
    <mergeCell ref="J2:L2"/>
    <mergeCell ref="P2:R2"/>
    <mergeCell ref="I2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работников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Oleg Gnetnev</cp:lastModifiedBy>
  <cp:lastPrinted>2014-12-18T05:36:57Z</cp:lastPrinted>
  <dcterms:created xsi:type="dcterms:W3CDTF">2014-05-29T12:10:59Z</dcterms:created>
  <dcterms:modified xsi:type="dcterms:W3CDTF">2016-01-24T05:26:34Z</dcterms:modified>
</cp:coreProperties>
</file>