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7" yWindow="380" windowWidth="13925" windowHeight="9156"/>
  </bookViews>
  <sheets>
    <sheet name="Список работников" sheetId="1" r:id="rId1"/>
  </sheets>
  <externalReferences>
    <externalReference r:id="rId2"/>
  </externalReferences>
  <definedNames>
    <definedName name="oleg">[1]Лист1!$A$1:$C$3</definedName>
    <definedName name="голы">[1]Лист1!$A$34,[1]Лист1!$B$37,[1]Лист1!$A$39</definedName>
    <definedName name="шайбы">[1]Лист1!$A$34,[1]Лист1!$B$37,[1]Лист1!$A$39</definedName>
  </definedNames>
  <calcPr calcId="125725"/>
</workbook>
</file>

<file path=xl/calcChain.xml><?xml version="1.0" encoding="utf-8"?>
<calcChain xmlns="http://schemas.openxmlformats.org/spreadsheetml/2006/main">
  <c r="V5" i="1"/>
  <c r="W5"/>
  <c r="X5"/>
  <c r="V6"/>
  <c r="W6"/>
  <c r="X6"/>
  <c r="V7"/>
  <c r="W7"/>
  <c r="X7"/>
  <c r="V8"/>
  <c r="W8"/>
  <c r="X8"/>
  <c r="V9"/>
  <c r="W9"/>
  <c r="X9"/>
  <c r="V10"/>
  <c r="W10"/>
  <c r="X10"/>
  <c r="V11"/>
  <c r="W11"/>
  <c r="X11"/>
  <c r="V12"/>
  <c r="W12"/>
  <c r="X12"/>
  <c r="V13"/>
  <c r="W13"/>
  <c r="X13"/>
  <c r="V14"/>
  <c r="W14"/>
  <c r="X14"/>
  <c r="V15"/>
  <c r="W15"/>
  <c r="X15"/>
  <c r="V16"/>
  <c r="W16"/>
  <c r="X16"/>
  <c r="V17"/>
  <c r="W17"/>
  <c r="X17"/>
  <c r="V18"/>
  <c r="W18"/>
  <c r="X18"/>
  <c r="V19"/>
  <c r="W19"/>
  <c r="X19"/>
  <c r="V20"/>
  <c r="W20"/>
  <c r="X20"/>
  <c r="V21"/>
  <c r="W21"/>
  <c r="X21"/>
  <c r="V22"/>
  <c r="W22"/>
  <c r="X22"/>
  <c r="V23"/>
  <c r="W23"/>
  <c r="X23"/>
  <c r="V24"/>
  <c r="W24"/>
  <c r="X24"/>
  <c r="V25"/>
  <c r="W25"/>
  <c r="X25"/>
  <c r="V26"/>
  <c r="W26"/>
  <c r="X26"/>
  <c r="V27"/>
  <c r="W27"/>
  <c r="X27"/>
  <c r="V28"/>
  <c r="W28"/>
  <c r="X28"/>
  <c r="V29"/>
  <c r="W29"/>
  <c r="X29"/>
  <c r="V30"/>
  <c r="W30"/>
  <c r="X30"/>
  <c r="V31"/>
  <c r="W31"/>
  <c r="X31"/>
  <c r="V32"/>
  <c r="W32"/>
  <c r="X32"/>
  <c r="V33"/>
  <c r="W33"/>
  <c r="X33"/>
  <c r="V34"/>
  <c r="W34"/>
  <c r="X34"/>
  <c r="V35"/>
  <c r="W35"/>
  <c r="X35"/>
  <c r="V36"/>
  <c r="W36"/>
  <c r="X36"/>
  <c r="V37"/>
  <c r="W37"/>
  <c r="X37"/>
  <c r="V38"/>
  <c r="W38"/>
  <c r="X38"/>
  <c r="V39"/>
  <c r="W39"/>
  <c r="X39"/>
  <c r="V40"/>
  <c r="W40"/>
  <c r="X40"/>
  <c r="V41"/>
  <c r="W41"/>
  <c r="X41"/>
  <c r="V42"/>
  <c r="W42"/>
  <c r="X42"/>
  <c r="V43"/>
  <c r="W43"/>
  <c r="X43"/>
  <c r="Y5" l="1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AH4"/>
  <c r="AH9" l="1"/>
  <c r="AI9"/>
  <c r="AJ9"/>
  <c r="AH10"/>
  <c r="AI10"/>
  <c r="AJ10"/>
  <c r="AH11"/>
  <c r="AI11"/>
  <c r="AI18" s="1"/>
  <c r="AJ11"/>
  <c r="AH12"/>
  <c r="AI12"/>
  <c r="AJ12"/>
  <c r="AH13"/>
  <c r="AI13"/>
  <c r="AJ13"/>
  <c r="AH14"/>
  <c r="AI14"/>
  <c r="AJ14"/>
  <c r="AH15"/>
  <c r="AI15"/>
  <c r="AJ15"/>
  <c r="AH16"/>
  <c r="AI16"/>
  <c r="AJ16"/>
  <c r="AH17"/>
  <c r="AI17"/>
  <c r="AJ17"/>
  <c r="AJ8"/>
  <c r="AJ18" s="1"/>
  <c r="AI8"/>
  <c r="AH8"/>
  <c r="AK9"/>
  <c r="AK10"/>
  <c r="AK11"/>
  <c r="AK12"/>
  <c r="AK13"/>
  <c r="AK14"/>
  <c r="AK15"/>
  <c r="AK16"/>
  <c r="AK17"/>
  <c r="AK8"/>
  <c r="AK6"/>
  <c r="AJ6"/>
  <c r="AI6"/>
  <c r="AH6"/>
  <c r="R43"/>
  <c r="Q43"/>
  <c r="P43"/>
  <c r="L43"/>
  <c r="K43"/>
  <c r="J43"/>
  <c r="R42"/>
  <c r="Q42"/>
  <c r="P42"/>
  <c r="L42"/>
  <c r="K42"/>
  <c r="J42"/>
  <c r="R41"/>
  <c r="Q41"/>
  <c r="P41"/>
  <c r="L41"/>
  <c r="K41"/>
  <c r="J41"/>
  <c r="R40"/>
  <c r="Q40"/>
  <c r="P40"/>
  <c r="L40"/>
  <c r="K40"/>
  <c r="J40"/>
  <c r="R39"/>
  <c r="Q39"/>
  <c r="P39"/>
  <c r="L39"/>
  <c r="K39"/>
  <c r="J39"/>
  <c r="R38"/>
  <c r="Q38"/>
  <c r="P38"/>
  <c r="L38"/>
  <c r="K38"/>
  <c r="J38"/>
  <c r="R37"/>
  <c r="Q37"/>
  <c r="P37"/>
  <c r="L37"/>
  <c r="K37"/>
  <c r="J37"/>
  <c r="R36"/>
  <c r="Q36"/>
  <c r="P36"/>
  <c r="L36"/>
  <c r="K36"/>
  <c r="J36"/>
  <c r="R35"/>
  <c r="Q35"/>
  <c r="P35"/>
  <c r="L35"/>
  <c r="K35"/>
  <c r="J35"/>
  <c r="R34"/>
  <c r="Q34"/>
  <c r="P34"/>
  <c r="L34"/>
  <c r="K34"/>
  <c r="J34"/>
  <c r="R33"/>
  <c r="Q33"/>
  <c r="P33"/>
  <c r="L33"/>
  <c r="K33"/>
  <c r="J33"/>
  <c r="R32"/>
  <c r="Q32"/>
  <c r="P32"/>
  <c r="L32"/>
  <c r="K32"/>
  <c r="J32"/>
  <c r="R31"/>
  <c r="Q31"/>
  <c r="P31"/>
  <c r="L31"/>
  <c r="K31"/>
  <c r="J31"/>
  <c r="R30"/>
  <c r="Q30"/>
  <c r="P30"/>
  <c r="L30"/>
  <c r="K30"/>
  <c r="J30"/>
  <c r="R29"/>
  <c r="Q29"/>
  <c r="P29"/>
  <c r="L29"/>
  <c r="K29"/>
  <c r="J29"/>
  <c r="R28"/>
  <c r="Q28"/>
  <c r="P28"/>
  <c r="L28"/>
  <c r="K28"/>
  <c r="J28"/>
  <c r="R27"/>
  <c r="Q27"/>
  <c r="P27"/>
  <c r="L27"/>
  <c r="K27"/>
  <c r="J27"/>
  <c r="R26"/>
  <c r="Q26"/>
  <c r="P26"/>
  <c r="L26"/>
  <c r="K26"/>
  <c r="J26"/>
  <c r="R25"/>
  <c r="Q25"/>
  <c r="P25"/>
  <c r="L25"/>
  <c r="K25"/>
  <c r="J25"/>
  <c r="R24"/>
  <c r="Q24"/>
  <c r="P24"/>
  <c r="L24"/>
  <c r="K24"/>
  <c r="J24"/>
  <c r="R23"/>
  <c r="Q23"/>
  <c r="P23"/>
  <c r="L23"/>
  <c r="K23"/>
  <c r="J23"/>
  <c r="R22"/>
  <c r="Q22"/>
  <c r="P22"/>
  <c r="L22"/>
  <c r="K22"/>
  <c r="J22"/>
  <c r="R21"/>
  <c r="Q21"/>
  <c r="P21"/>
  <c r="L21"/>
  <c r="K21"/>
  <c r="J21"/>
  <c r="R20"/>
  <c r="Q20"/>
  <c r="P20"/>
  <c r="L20"/>
  <c r="K20"/>
  <c r="J20"/>
  <c r="R19"/>
  <c r="Q19"/>
  <c r="P19"/>
  <c r="L19"/>
  <c r="K19"/>
  <c r="J19"/>
  <c r="R18"/>
  <c r="Q18"/>
  <c r="P18"/>
  <c r="L18"/>
  <c r="K18"/>
  <c r="J18"/>
  <c r="R17"/>
  <c r="Q17"/>
  <c r="P17"/>
  <c r="L17"/>
  <c r="K17"/>
  <c r="J17"/>
  <c r="R16"/>
  <c r="Q16"/>
  <c r="P16"/>
  <c r="L16"/>
  <c r="K16"/>
  <c r="J16"/>
  <c r="R15"/>
  <c r="Q15"/>
  <c r="P15"/>
  <c r="L15"/>
  <c r="K15"/>
  <c r="J15"/>
  <c r="R14"/>
  <c r="Q14"/>
  <c r="P14"/>
  <c r="L14"/>
  <c r="K14"/>
  <c r="J14"/>
  <c r="R13"/>
  <c r="Q13"/>
  <c r="P13"/>
  <c r="L13"/>
  <c r="K13"/>
  <c r="J13"/>
  <c r="R12"/>
  <c r="Q12"/>
  <c r="P12"/>
  <c r="L12"/>
  <c r="K12"/>
  <c r="J12"/>
  <c r="R11"/>
  <c r="Q11"/>
  <c r="P11"/>
  <c r="L11"/>
  <c r="K11"/>
  <c r="J11"/>
  <c r="R10"/>
  <c r="Q10"/>
  <c r="P10"/>
  <c r="L10"/>
  <c r="K10"/>
  <c r="J10"/>
  <c r="R9"/>
  <c r="Q9"/>
  <c r="P9"/>
  <c r="L9"/>
  <c r="K9"/>
  <c r="J9"/>
  <c r="R8"/>
  <c r="Q8"/>
  <c r="P8"/>
  <c r="L8"/>
  <c r="K8"/>
  <c r="J8"/>
  <c r="R7"/>
  <c r="Q7"/>
  <c r="P7"/>
  <c r="L7"/>
  <c r="K7"/>
  <c r="J7"/>
  <c r="R6"/>
  <c r="Q6"/>
  <c r="P6"/>
  <c r="L6"/>
  <c r="K6"/>
  <c r="J6"/>
  <c r="B2"/>
  <c r="E42"/>
  <c r="X4" l="1"/>
  <c r="W4"/>
  <c r="V4"/>
  <c r="Y4"/>
  <c r="R4"/>
  <c r="AH18"/>
  <c r="AK18"/>
  <c r="J5"/>
  <c r="K5"/>
  <c r="L5"/>
  <c r="P5"/>
  <c r="Q5"/>
  <c r="R5"/>
  <c r="C2"/>
  <c r="C3"/>
  <c r="J4"/>
  <c r="K4"/>
  <c r="L4"/>
  <c r="P4"/>
  <c r="Q4"/>
  <c r="F42"/>
  <c r="I42"/>
  <c r="H42"/>
  <c r="I43" l="1"/>
  <c r="I41"/>
  <c r="I4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E39" l="1"/>
  <c r="H39"/>
  <c r="I39"/>
  <c r="F39"/>
  <c r="I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40"/>
  <c r="F41"/>
  <c r="F43"/>
  <c r="I4"/>
  <c r="F5"/>
  <c r="F4"/>
  <c r="E5"/>
  <c r="H5"/>
  <c r="E6"/>
  <c r="H6"/>
  <c r="E7"/>
  <c r="H7"/>
  <c r="E9"/>
  <c r="H8"/>
  <c r="E8"/>
  <c r="H9"/>
  <c r="H10"/>
  <c r="E11"/>
  <c r="H11"/>
  <c r="E12"/>
  <c r="H12"/>
  <c r="E13"/>
  <c r="H13"/>
  <c r="E14"/>
  <c r="H14"/>
  <c r="E15"/>
  <c r="H15"/>
  <c r="E16"/>
  <c r="H16"/>
  <c r="E17"/>
  <c r="H17"/>
  <c r="E18"/>
  <c r="H18"/>
  <c r="E19"/>
  <c r="H19"/>
  <c r="E27"/>
  <c r="H20"/>
  <c r="E30"/>
  <c r="H21"/>
  <c r="E20"/>
  <c r="H22"/>
  <c r="E22"/>
  <c r="H23"/>
  <c r="E23"/>
  <c r="H24"/>
  <c r="E29"/>
  <c r="H25"/>
  <c r="E28"/>
  <c r="H26"/>
  <c r="E26"/>
  <c r="H27"/>
  <c r="E21"/>
  <c r="H28"/>
  <c r="E24"/>
  <c r="H29"/>
  <c r="E31"/>
  <c r="H30"/>
  <c r="E25"/>
  <c r="H31"/>
  <c r="E32"/>
  <c r="H32"/>
  <c r="E35"/>
  <c r="H35"/>
  <c r="E33"/>
  <c r="H33"/>
  <c r="E34"/>
  <c r="H34"/>
  <c r="E36"/>
  <c r="H36"/>
  <c r="E37"/>
  <c r="H37"/>
  <c r="E40"/>
  <c r="H38"/>
  <c r="E38"/>
  <c r="H40"/>
  <c r="E41"/>
  <c r="H41"/>
  <c r="E43"/>
  <c r="H43"/>
  <c r="E4"/>
  <c r="E3" s="1"/>
  <c r="H4"/>
  <c r="H3" l="1"/>
  <c r="H2" s="1"/>
  <c r="AB3"/>
  <c r="I2" s="1"/>
  <c r="E2"/>
  <c r="AA3"/>
  <c r="F2" s="1"/>
</calcChain>
</file>

<file path=xl/comments1.xml><?xml version="1.0" encoding="utf-8"?>
<comments xmlns="http://schemas.openxmlformats.org/spreadsheetml/2006/main">
  <authors>
    <author>Oleg Gnetnev</author>
    <author>GOA</author>
  </authors>
  <commentList>
    <comment ref="Y3" authorId="0">
      <text>
        <r>
          <rPr>
            <sz val="9"/>
            <color indexed="81"/>
            <rFont val="Tahoma"/>
            <family val="2"/>
            <charset val="204"/>
          </rPr>
          <t>учтены праздники
2011-2030 годов</t>
        </r>
      </text>
    </comment>
    <comment ref="AE4" authorId="1">
      <text>
        <r>
          <rPr>
            <sz val="8"/>
            <color indexed="81"/>
            <rFont val="Tahoma"/>
            <family val="2"/>
            <charset val="204"/>
          </rPr>
          <t>учтены праздники только 2011-2030 годов</t>
        </r>
      </text>
    </comment>
    <comment ref="AE6" authorId="1">
      <text>
        <r>
          <rPr>
            <sz val="8"/>
            <color indexed="81"/>
            <rFont val="Tahoma"/>
            <family val="2"/>
            <charset val="204"/>
          </rPr>
          <t xml:space="preserve">задаём любой период
</t>
        </r>
      </text>
    </comment>
  </commentList>
</comments>
</file>

<file path=xl/sharedStrings.xml><?xml version="1.0" encoding="utf-8"?>
<sst xmlns="http://schemas.openxmlformats.org/spreadsheetml/2006/main" count="32" uniqueCount="19">
  <si>
    <t>Дата рождения</t>
  </si>
  <si>
    <t>Работает в системе с…</t>
  </si>
  <si>
    <t>Возраст</t>
  </si>
  <si>
    <t>Стаж</t>
  </si>
  <si>
    <t>лет</t>
  </si>
  <si>
    <t>месяцев</t>
  </si>
  <si>
    <t>дней</t>
  </si>
  <si>
    <t>Иванов Иван Иванович</t>
  </si>
  <si>
    <t>Расчет рабочих дней</t>
  </si>
  <si>
    <t>с</t>
  </si>
  <si>
    <t>по</t>
  </si>
  <si>
    <t>Разность дат</t>
  </si>
  <si>
    <t>2011 - 2030 гг.</t>
  </si>
  <si>
    <t>Разность дат (стаж)</t>
  </si>
  <si>
    <t>всего дней</t>
  </si>
  <si>
    <t>Итого (стаж)</t>
  </si>
  <si>
    <t>Контракт</t>
  </si>
  <si>
    <t>рабочих дней</t>
  </si>
  <si>
    <t>До конца контракта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</si>
</sst>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9"/>
      <color rgb="FF7030A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0"/>
      <name val="Arial"/>
      <family val="2"/>
      <charset val="204"/>
    </font>
    <font>
      <sz val="8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10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0" fillId="7" borderId="0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/>
    <xf numFmtId="0" fontId="3" fillId="7" borderId="11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12" fillId="6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5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8" xfId="0" applyBorder="1"/>
    <xf numFmtId="0" fontId="0" fillId="0" borderId="4" xfId="0" applyFill="1" applyBorder="1" applyAlignment="1">
      <alignment horizontal="center"/>
    </xf>
    <xf numFmtId="0" fontId="1" fillId="4" borderId="9" xfId="0" applyFont="1" applyFill="1" applyBorder="1" applyProtection="1"/>
    <xf numFmtId="0" fontId="1" fillId="4" borderId="0" xfId="0" applyFont="1" applyFill="1" applyProtection="1"/>
    <xf numFmtId="0" fontId="1" fillId="4" borderId="0" xfId="0" applyFont="1" applyFill="1" applyBorder="1" applyProtection="1"/>
    <xf numFmtId="0" fontId="0" fillId="4" borderId="0" xfId="0" applyFill="1" applyProtection="1"/>
    <xf numFmtId="0" fontId="0" fillId="4" borderId="0" xfId="0" applyFill="1" applyBorder="1" applyProtection="1"/>
    <xf numFmtId="0" fontId="0" fillId="4" borderId="2" xfId="0" applyFill="1" applyBorder="1" applyProtection="1"/>
    <xf numFmtId="0" fontId="1" fillId="4" borderId="11" xfId="0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1" fillId="4" borderId="7" xfId="0" applyFont="1" applyFill="1" applyBorder="1" applyProtection="1">
      <protection locked="0"/>
    </xf>
    <xf numFmtId="14" fontId="0" fillId="0" borderId="10" xfId="0" applyNumberFormat="1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/>
    </xf>
    <xf numFmtId="0" fontId="0" fillId="0" borderId="5" xfId="0" applyBorder="1"/>
    <xf numFmtId="0" fontId="14" fillId="4" borderId="10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14" fontId="6" fillId="0" borderId="0" xfId="0" applyNumberFormat="1" applyFont="1" applyBorder="1"/>
    <xf numFmtId="14" fontId="6" fillId="4" borderId="1" xfId="0" applyNumberFormat="1" applyFont="1" applyFill="1" applyBorder="1" applyAlignment="1">
      <alignment horizontal="center" vertical="center"/>
    </xf>
    <xf numFmtId="0" fontId="1" fillId="4" borderId="12" xfId="0" applyFont="1" applyFill="1" applyBorder="1" applyProtection="1"/>
    <xf numFmtId="0" fontId="1" fillId="4" borderId="4" xfId="0" applyFont="1" applyFill="1" applyBorder="1" applyProtection="1"/>
    <xf numFmtId="0" fontId="0" fillId="4" borderId="4" xfId="0" applyFill="1" applyBorder="1" applyProtection="1"/>
    <xf numFmtId="0" fontId="0" fillId="4" borderId="3" xfId="0" applyFill="1" applyBorder="1" applyProtection="1"/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left" indent="1"/>
    </xf>
    <xf numFmtId="0" fontId="15" fillId="0" borderId="0" xfId="0" applyFont="1" applyAlignment="1">
      <alignment horizontal="left" indent="1"/>
    </xf>
    <xf numFmtId="0" fontId="0" fillId="0" borderId="13" xfId="0" applyBorder="1"/>
    <xf numFmtId="0" fontId="1" fillId="0" borderId="11" xfId="0" applyFont="1" applyBorder="1"/>
    <xf numFmtId="0" fontId="1" fillId="0" borderId="12" xfId="0" applyFont="1" applyBorder="1"/>
    <xf numFmtId="0" fontId="1" fillId="0" borderId="6" xfId="0" applyFont="1" applyBorder="1"/>
    <xf numFmtId="0" fontId="0" fillId="0" borderId="4" xfId="0" applyBorder="1"/>
    <xf numFmtId="0" fontId="1" fillId="0" borderId="13" xfId="0" applyFont="1" applyBorder="1"/>
    <xf numFmtId="0" fontId="16" fillId="0" borderId="13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4" xfId="0" applyNumberFormat="1" applyFont="1" applyBorder="1" applyAlignment="1" applyProtection="1">
      <alignment horizontal="center" vertical="center"/>
      <protection locked="0"/>
    </xf>
    <xf numFmtId="14" fontId="1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1" fontId="1" fillId="0" borderId="13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1" fontId="19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" fontId="1" fillId="8" borderId="0" xfId="0" applyNumberFormat="1" applyFont="1" applyFill="1" applyBorder="1" applyAlignment="1">
      <alignment horizontal="center" vertical="center"/>
    </xf>
    <xf numFmtId="1" fontId="1" fillId="8" borderId="2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 applyProtection="1">
      <alignment horizontal="center"/>
      <protection locked="0"/>
    </xf>
    <xf numFmtId="14" fontId="0" fillId="0" borderId="7" xfId="0" applyNumberFormat="1" applyFill="1" applyBorder="1" applyAlignment="1" applyProtection="1">
      <alignment horizontal="center"/>
      <protection locked="0"/>
    </xf>
    <xf numFmtId="14" fontId="0" fillId="0" borderId="2" xfId="0" applyNumberFormat="1" applyFill="1" applyBorder="1" applyAlignment="1" applyProtection="1">
      <alignment horizontal="center"/>
      <protection locked="0"/>
    </xf>
    <xf numFmtId="0" fontId="1" fillId="0" borderId="15" xfId="0" applyFont="1" applyBorder="1" applyAlignment="1"/>
    <xf numFmtId="0" fontId="0" fillId="0" borderId="16" xfId="0" applyBorder="1" applyAlignment="1"/>
    <xf numFmtId="0" fontId="0" fillId="0" borderId="14" xfId="0" applyBorder="1" applyAlignment="1"/>
    <xf numFmtId="1" fontId="2" fillId="0" borderId="15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textRotation="90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textRotation="90" wrapText="1"/>
    </xf>
    <xf numFmtId="0" fontId="10" fillId="8" borderId="9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91;&#1095;&#1077;&#1085;&#1080;&#1077;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">
          <cell r="A1">
            <v>1</v>
          </cell>
          <cell r="B1">
            <v>3</v>
          </cell>
          <cell r="C1">
            <v>5</v>
          </cell>
        </row>
        <row r="2">
          <cell r="A2">
            <v>3</v>
          </cell>
          <cell r="B2">
            <v>4</v>
          </cell>
          <cell r="C2">
            <v>2</v>
          </cell>
        </row>
        <row r="3">
          <cell r="A3">
            <v>5</v>
          </cell>
          <cell r="B3">
            <v>8</v>
          </cell>
          <cell r="C3">
            <v>8</v>
          </cell>
        </row>
        <row r="34">
          <cell r="A34">
            <v>1</v>
          </cell>
        </row>
        <row r="37">
          <cell r="B37">
            <v>1</v>
          </cell>
        </row>
        <row r="39">
          <cell r="A39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50"/>
  <sheetViews>
    <sheetView showRowColHeaders="0" tabSelected="1" zoomScale="90" zoomScaleNormal="90" workbookViewId="0">
      <pane ySplit="3" topLeftCell="A4" activePane="bottomLeft" state="frozen"/>
      <selection pane="bottomLeft" activeCell="B4" sqref="B4"/>
    </sheetView>
  </sheetViews>
  <sheetFormatPr defaultRowHeight="12.9"/>
  <cols>
    <col min="1" max="1" width="4.75" customWidth="1"/>
    <col min="2" max="2" width="14.75" customWidth="1"/>
    <col min="3" max="3" width="8.75" customWidth="1"/>
    <col min="4" max="4" width="13.75" customWidth="1"/>
    <col min="5" max="5" width="5.125" customWidth="1"/>
    <col min="6" max="6" width="3.75" customWidth="1"/>
    <col min="7" max="7" width="10.75" customWidth="1"/>
    <col min="8" max="8" width="4.25" customWidth="1"/>
    <col min="9" max="9" width="3.75" customWidth="1"/>
    <col min="10" max="12" width="8.75" customWidth="1"/>
    <col min="13" max="13" width="2.75" customWidth="1"/>
    <col min="14" max="14" width="10.75" customWidth="1"/>
    <col min="15" max="15" width="2.75" customWidth="1"/>
    <col min="19" max="19" width="2.75" customWidth="1"/>
    <col min="20" max="24" width="10.75" customWidth="1"/>
    <col min="25" max="25" width="13.75" customWidth="1"/>
    <col min="26" max="26" width="9.125" hidden="1" customWidth="1"/>
    <col min="27" max="27" width="13.875" hidden="1" customWidth="1"/>
    <col min="28" max="28" width="9.125" hidden="1" customWidth="1"/>
    <col min="29" max="30" width="9.125" customWidth="1"/>
    <col min="31" max="31" width="12.375" customWidth="1"/>
    <col min="32" max="33" width="12.75" customWidth="1"/>
    <col min="34" max="37" width="8.75" customWidth="1"/>
    <col min="38" max="38" width="9.125" hidden="1" customWidth="1"/>
    <col min="39" max="39" width="10.125" hidden="1" customWidth="1"/>
    <col min="40" max="62" width="9.125" hidden="1" customWidth="1"/>
    <col min="63" max="63" width="9.125" customWidth="1"/>
  </cols>
  <sheetData>
    <row r="1" spans="1:62" ht="19.05" thickBot="1">
      <c r="B1" s="69"/>
      <c r="C1" s="4"/>
    </row>
    <row r="2" spans="1:62" ht="25" customHeight="1" thickBot="1">
      <c r="B2" s="70">
        <f ca="1">TODAY()</f>
        <v>42385</v>
      </c>
      <c r="C2" s="76" t="str">
        <f ca="1">TEXT(B2,"дддд")</f>
        <v>суббота</v>
      </c>
      <c r="E2" s="38" t="str">
        <f ca="1">IF(E3="!!!","скоро"&amp;COUNTIF(E4:E42,"!!!")&amp;" ДР","")</f>
        <v/>
      </c>
      <c r="F2" s="117" t="str">
        <f ca="1">IF(AA3="Ю","скоро Юбилей","")</f>
        <v/>
      </c>
      <c r="G2" s="119" t="s">
        <v>0</v>
      </c>
      <c r="H2" s="43" t="str">
        <f ca="1">IF(H3="ДР","сегодня","")</f>
        <v/>
      </c>
      <c r="I2" s="123" t="str">
        <f ca="1">IF(AB3="Ю","сегодня Юбилей","")</f>
        <v/>
      </c>
      <c r="J2" s="121" t="s">
        <v>2</v>
      </c>
      <c r="K2" s="121"/>
      <c r="L2" s="121"/>
      <c r="M2" s="21"/>
      <c r="N2" s="119" t="s">
        <v>1</v>
      </c>
      <c r="O2" s="22"/>
      <c r="P2" s="122" t="s">
        <v>3</v>
      </c>
      <c r="Q2" s="122"/>
      <c r="R2" s="122"/>
      <c r="S2" s="101"/>
      <c r="T2" s="125" t="s">
        <v>16</v>
      </c>
      <c r="U2" s="126"/>
      <c r="V2" s="125" t="s">
        <v>18</v>
      </c>
      <c r="W2" s="127"/>
      <c r="X2" s="127"/>
      <c r="Y2" s="128"/>
    </row>
    <row r="3" spans="1:62" ht="15.65">
      <c r="B3" s="75"/>
      <c r="C3" s="77" t="str">
        <f ca="1">WEEKNUM(B2,2)&amp;"-ая неделя"</f>
        <v>3-ая неделя</v>
      </c>
      <c r="E3" s="27" t="str">
        <f ca="1">IFERROR(VLOOKUP("!!!",E4:E43,1,0),"")</f>
        <v/>
      </c>
      <c r="F3" s="118"/>
      <c r="G3" s="120"/>
      <c r="H3" s="40" t="str">
        <f ca="1">IFERROR(VLOOKUP("ДР",H4:H43,1,0),"")</f>
        <v/>
      </c>
      <c r="I3" s="124"/>
      <c r="J3" s="23" t="s">
        <v>4</v>
      </c>
      <c r="K3" s="23" t="s">
        <v>5</v>
      </c>
      <c r="L3" s="23" t="s">
        <v>6</v>
      </c>
      <c r="M3" s="24"/>
      <c r="N3" s="120"/>
      <c r="O3" s="25"/>
      <c r="P3" s="26" t="s">
        <v>4</v>
      </c>
      <c r="Q3" s="26" t="s">
        <v>5</v>
      </c>
      <c r="R3" s="26" t="s">
        <v>6</v>
      </c>
      <c r="S3" s="100"/>
      <c r="T3" s="104" t="s">
        <v>9</v>
      </c>
      <c r="U3" s="104" t="s">
        <v>10</v>
      </c>
      <c r="V3" s="104" t="s">
        <v>4</v>
      </c>
      <c r="W3" s="104" t="s">
        <v>5</v>
      </c>
      <c r="X3" s="104" t="s">
        <v>6</v>
      </c>
      <c r="Y3" s="105" t="s">
        <v>17</v>
      </c>
      <c r="AA3" s="78" t="str">
        <f ca="1">IFERROR(VLOOKUP("Ю",F4:F43,1,0),"")</f>
        <v/>
      </c>
      <c r="AB3" s="78" t="str">
        <f ca="1">IFERROR(VLOOKUP("Ю",I4:I43,1,0),"")</f>
        <v/>
      </c>
    </row>
    <row r="4" spans="1:62" ht="15.65">
      <c r="A4" s="66">
        <v>1</v>
      </c>
      <c r="B4" s="58" t="s">
        <v>7</v>
      </c>
      <c r="C4" s="52"/>
      <c r="D4" s="71"/>
      <c r="E4" s="28" t="str">
        <f t="shared" ref="E4:E43" ca="1" si="0">IF(K4=11,"!!!","")</f>
        <v/>
      </c>
      <c r="F4" s="41" t="str">
        <f ca="1">IF(AND(OR(J4=19,J4=29,J4=39,J4=49,J4=54,J4=59),K4=11),"Ю","")</f>
        <v/>
      </c>
      <c r="G4" s="61">
        <v>25569</v>
      </c>
      <c r="H4" s="29" t="str">
        <f ca="1">IF(AND(K4=0,L4=0),"ДР","")</f>
        <v/>
      </c>
      <c r="I4" s="39" t="str">
        <f ca="1">IF(AND(OR(J4=20,J4=30,J4=40,J4=50,J4=55,J4=60),K4=0,L4=0),"Ю","")</f>
        <v/>
      </c>
      <c r="J4" s="30">
        <f t="shared" ref="J4:J43" ca="1" si="1">IF(G4="","",DATEDIF(G4,$B$2,"y"))</f>
        <v>46</v>
      </c>
      <c r="K4" s="31">
        <f t="shared" ref="K4:K43" ca="1" si="2">IF(G4="","",DATEDIF(G4,$B$2,"ym"))</f>
        <v>0</v>
      </c>
      <c r="L4" s="32">
        <f t="shared" ref="L4:L43" ca="1" si="3">IF(G4="","",DATEDIF(G4,$B$2,"md"))</f>
        <v>15</v>
      </c>
      <c r="M4" s="33"/>
      <c r="N4" s="61">
        <v>36526</v>
      </c>
      <c r="O4" s="34"/>
      <c r="P4" s="35">
        <f t="shared" ref="P4:P43" ca="1" si="4">IF(N4="","",DATEDIF(N4,$B$2+1,"y"))</f>
        <v>16</v>
      </c>
      <c r="Q4" s="36">
        <f t="shared" ref="Q4:Q43" ca="1" si="5">IF(N4="","",DATEDIF(N4,$B$2+1,"ym"))</f>
        <v>0</v>
      </c>
      <c r="R4" s="37">
        <f t="shared" ref="R4:R43" ca="1" si="6">IF(N4="","",DATEDIF(N4,$B$2+1,"md"))</f>
        <v>16</v>
      </c>
      <c r="S4" s="102"/>
      <c r="T4" s="110"/>
      <c r="U4" s="110"/>
      <c r="V4" s="108" t="str">
        <f>IF(U4="","",DATEDIF($B$2,U4+1,"y"))</f>
        <v/>
      </c>
      <c r="W4" s="108" t="str">
        <f>IF(U4="","",DATEDIF($B$2,U4+1,"ym"))</f>
        <v/>
      </c>
      <c r="X4" s="108" t="str">
        <f>IF(U4="","",DATEDIF($B$2,U4+1,"md"))</f>
        <v/>
      </c>
      <c r="Y4" s="106" t="str">
        <f>IF(U4="","",NETWORKDAYS($B$2,U4,$AM$4:$BJ$11)&amp;" р/дн")</f>
        <v/>
      </c>
      <c r="AD4" s="79" t="s">
        <v>8</v>
      </c>
      <c r="AE4" s="80"/>
      <c r="AF4" s="90">
        <v>42370</v>
      </c>
      <c r="AG4" s="91">
        <v>42735</v>
      </c>
      <c r="AH4" s="116" t="str">
        <f>NETWORKDAYS(AF4,AG4,$AM$4:$BJ$11)&amp;" р/дн"</f>
        <v>255 р/дн</v>
      </c>
      <c r="AI4" s="115"/>
      <c r="AM4" s="87">
        <v>40544</v>
      </c>
      <c r="AN4" s="87">
        <v>40550</v>
      </c>
      <c r="AO4" s="87">
        <v>40610</v>
      </c>
      <c r="AP4" s="87">
        <v>40664</v>
      </c>
      <c r="AQ4" s="87">
        <v>40672</v>
      </c>
      <c r="AR4" s="87">
        <v>40727</v>
      </c>
      <c r="AS4" s="87">
        <v>40854</v>
      </c>
      <c r="AT4" s="87">
        <v>40902</v>
      </c>
      <c r="AU4" s="87">
        <v>40909</v>
      </c>
      <c r="AV4" s="87">
        <v>40915</v>
      </c>
      <c r="AW4" s="87">
        <v>40976</v>
      </c>
      <c r="AX4" s="87">
        <v>41030</v>
      </c>
      <c r="AY4" s="87">
        <v>41038</v>
      </c>
      <c r="AZ4" s="87">
        <v>41093</v>
      </c>
      <c r="BA4" s="87">
        <v>41220</v>
      </c>
      <c r="BB4" s="87">
        <v>41268</v>
      </c>
      <c r="BC4" s="87">
        <v>41275</v>
      </c>
      <c r="BD4" s="87">
        <v>41281</v>
      </c>
      <c r="BE4" s="87">
        <v>41341</v>
      </c>
      <c r="BF4" s="87">
        <v>41395</v>
      </c>
      <c r="BG4" s="87">
        <v>41403</v>
      </c>
      <c r="BH4" s="87">
        <v>41458</v>
      </c>
      <c r="BI4" s="87">
        <v>41585</v>
      </c>
      <c r="BJ4" s="87">
        <v>41633</v>
      </c>
    </row>
    <row r="5" spans="1:62" ht="15.65">
      <c r="A5" s="67">
        <v>2</v>
      </c>
      <c r="B5" s="59"/>
      <c r="C5" s="53"/>
      <c r="D5" s="72"/>
      <c r="E5" s="1" t="str">
        <f t="shared" si="0"/>
        <v/>
      </c>
      <c r="F5" s="42" t="str">
        <f t="shared" ref="F5:F43" si="7">IF(AND(OR(J5=19,J5=29,J5=39,J5=49,J5=54,J5=59),K5=11),"Ю","")</f>
        <v/>
      </c>
      <c r="G5" s="62"/>
      <c r="H5" s="6" t="str">
        <f t="shared" ref="H5:H43" si="8">IF(AND(K5=0,L5=0),"ДР","")</f>
        <v/>
      </c>
      <c r="I5" s="49" t="str">
        <f t="shared" ref="I5:I43" si="9">IF(AND(OR(J5=20,J5=30,J5=40,J5=50,J5=55,J5=60),K5=0,L5=0),"Ю","")</f>
        <v/>
      </c>
      <c r="J5" s="46" t="str">
        <f t="shared" si="1"/>
        <v/>
      </c>
      <c r="K5" s="16" t="str">
        <f t="shared" si="2"/>
        <v/>
      </c>
      <c r="L5" s="17" t="str">
        <f t="shared" si="3"/>
        <v/>
      </c>
      <c r="M5" s="5"/>
      <c r="N5" s="62"/>
      <c r="O5" s="50"/>
      <c r="P5" s="47" t="str">
        <f t="shared" si="4"/>
        <v/>
      </c>
      <c r="Q5" s="12" t="str">
        <f t="shared" si="5"/>
        <v/>
      </c>
      <c r="R5" s="13" t="str">
        <f t="shared" si="6"/>
        <v/>
      </c>
      <c r="S5" s="102"/>
      <c r="T5" s="110"/>
      <c r="U5" s="110"/>
      <c r="V5" s="108" t="str">
        <f t="shared" ref="V5:V43" si="10">IF(U5="","",DATEDIF($B$2,U5+1,"y"))</f>
        <v/>
      </c>
      <c r="W5" s="108" t="str">
        <f t="shared" ref="W5:W43" si="11">IF(U5="","",DATEDIF($B$2,U5+1,"ym"))</f>
        <v/>
      </c>
      <c r="X5" s="108" t="str">
        <f t="shared" ref="X5:X43" si="12">IF(U5="","",DATEDIF($B$2,U5+1,"md"))</f>
        <v/>
      </c>
      <c r="Y5" s="106" t="str">
        <f t="shared" ref="Y5:Y43" si="13">IF(U5="","",NETWORKDAYS($B$2,U5,$AM$4:$BJ$11)&amp;" р/дн")</f>
        <v/>
      </c>
      <c r="AD5" s="81" t="s">
        <v>12</v>
      </c>
      <c r="AE5" s="82"/>
      <c r="AF5" s="86" t="s">
        <v>9</v>
      </c>
      <c r="AG5" s="86" t="s">
        <v>10</v>
      </c>
      <c r="AM5" s="87">
        <v>41640</v>
      </c>
      <c r="AN5" s="87">
        <v>41646</v>
      </c>
      <c r="AO5" s="87">
        <v>41706</v>
      </c>
      <c r="AP5" s="87">
        <v>41760</v>
      </c>
      <c r="AQ5" s="87">
        <v>41768</v>
      </c>
      <c r="AR5" s="87">
        <v>41823</v>
      </c>
      <c r="AS5" s="87">
        <v>41950</v>
      </c>
      <c r="AT5" s="87">
        <v>41998</v>
      </c>
      <c r="AU5" s="87">
        <v>42005</v>
      </c>
      <c r="AV5" s="87">
        <v>42011</v>
      </c>
      <c r="AW5" s="87">
        <v>42071</v>
      </c>
      <c r="AX5" s="87">
        <v>42125</v>
      </c>
      <c r="AY5" s="87">
        <v>42133</v>
      </c>
      <c r="AZ5" s="87">
        <v>42188</v>
      </c>
      <c r="BA5" s="87">
        <v>42315</v>
      </c>
      <c r="BB5" s="87">
        <v>42363</v>
      </c>
      <c r="BC5" s="87">
        <v>42370</v>
      </c>
      <c r="BD5" s="87">
        <v>42376</v>
      </c>
      <c r="BE5" s="87">
        <v>42437</v>
      </c>
      <c r="BF5" s="87">
        <v>42491</v>
      </c>
      <c r="BG5" s="87">
        <v>42499</v>
      </c>
      <c r="BH5" s="87">
        <v>42554</v>
      </c>
      <c r="BI5" s="87">
        <v>42681</v>
      </c>
      <c r="BJ5" s="87">
        <v>42729</v>
      </c>
    </row>
    <row r="6" spans="1:62" ht="15.65">
      <c r="A6" s="67">
        <v>3</v>
      </c>
      <c r="B6" s="59"/>
      <c r="C6" s="54"/>
      <c r="D6" s="72"/>
      <c r="E6" s="44" t="str">
        <f t="shared" si="0"/>
        <v/>
      </c>
      <c r="F6" s="48" t="str">
        <f t="shared" si="7"/>
        <v/>
      </c>
      <c r="G6" s="62"/>
      <c r="H6" s="45" t="str">
        <f t="shared" si="8"/>
        <v/>
      </c>
      <c r="I6" s="49" t="str">
        <f t="shared" si="9"/>
        <v/>
      </c>
      <c r="J6" s="46" t="str">
        <f t="shared" si="1"/>
        <v/>
      </c>
      <c r="K6" s="16" t="str">
        <f t="shared" si="2"/>
        <v/>
      </c>
      <c r="L6" s="17" t="str">
        <f t="shared" si="3"/>
        <v/>
      </c>
      <c r="M6" s="51"/>
      <c r="N6" s="62"/>
      <c r="O6" s="50"/>
      <c r="P6" s="47" t="str">
        <f t="shared" si="4"/>
        <v/>
      </c>
      <c r="Q6" s="12" t="str">
        <f t="shared" si="5"/>
        <v/>
      </c>
      <c r="R6" s="13" t="str">
        <f t="shared" si="6"/>
        <v/>
      </c>
      <c r="S6" s="102"/>
      <c r="T6" s="110"/>
      <c r="U6" s="110"/>
      <c r="V6" s="108" t="str">
        <f t="shared" si="10"/>
        <v/>
      </c>
      <c r="W6" s="108" t="str">
        <f t="shared" si="11"/>
        <v/>
      </c>
      <c r="X6" s="108" t="str">
        <f t="shared" si="12"/>
        <v/>
      </c>
      <c r="Y6" s="106" t="str">
        <f t="shared" si="13"/>
        <v/>
      </c>
      <c r="AD6" s="83" t="s">
        <v>11</v>
      </c>
      <c r="AE6" s="84"/>
      <c r="AF6" s="91">
        <v>42370</v>
      </c>
      <c r="AG6" s="91">
        <v>42736</v>
      </c>
      <c r="AH6" s="92">
        <f>IF(OR(AF6="",AG6=""),0,DATEDIF(AF6,AG6,"y"))</f>
        <v>1</v>
      </c>
      <c r="AI6" s="92">
        <f>IF(OR(AF6="",AG6=""),0,DATEDIF(AF6,AG6,"ym"))</f>
        <v>0</v>
      </c>
      <c r="AJ6" s="92">
        <f>IF(OR(AF6="",AG6=""),0,DATEDIF(AF6,AG6,"md"))</f>
        <v>0</v>
      </c>
      <c r="AK6" s="97">
        <f>AG6-AF6</f>
        <v>366</v>
      </c>
      <c r="AM6" s="87">
        <v>42736</v>
      </c>
      <c r="AN6" s="87">
        <v>42742</v>
      </c>
      <c r="AO6" s="87">
        <v>42802</v>
      </c>
      <c r="AP6" s="87">
        <v>42856</v>
      </c>
      <c r="AQ6" s="87">
        <v>42864</v>
      </c>
      <c r="AR6" s="87">
        <v>42919</v>
      </c>
      <c r="AS6" s="87">
        <v>43046</v>
      </c>
      <c r="AT6" s="87">
        <v>43094</v>
      </c>
      <c r="AU6" s="87">
        <v>43101</v>
      </c>
      <c r="AV6" s="87">
        <v>43107</v>
      </c>
      <c r="AW6" s="87">
        <v>43167</v>
      </c>
      <c r="AX6" s="87">
        <v>43221</v>
      </c>
      <c r="AY6" s="87">
        <v>43229</v>
      </c>
      <c r="AZ6" s="87">
        <v>43284</v>
      </c>
      <c r="BA6" s="87">
        <v>43411</v>
      </c>
      <c r="BB6" s="87">
        <v>43459</v>
      </c>
      <c r="BC6" s="87">
        <v>43466</v>
      </c>
      <c r="BD6" s="87">
        <v>43472</v>
      </c>
      <c r="BE6" s="87">
        <v>43532</v>
      </c>
      <c r="BF6" s="87">
        <v>43586</v>
      </c>
      <c r="BG6" s="87">
        <v>43594</v>
      </c>
      <c r="BH6" s="87">
        <v>43649</v>
      </c>
      <c r="BI6" s="87">
        <v>43776</v>
      </c>
      <c r="BJ6" s="87">
        <v>43824</v>
      </c>
    </row>
    <row r="7" spans="1:62" ht="15.65">
      <c r="A7" s="67">
        <v>4</v>
      </c>
      <c r="B7" s="59"/>
      <c r="C7" s="55"/>
      <c r="D7" s="73"/>
      <c r="E7" s="1" t="str">
        <f t="shared" si="0"/>
        <v/>
      </c>
      <c r="F7" s="42" t="str">
        <f t="shared" si="7"/>
        <v/>
      </c>
      <c r="G7" s="62"/>
      <c r="H7" s="6" t="str">
        <f t="shared" si="8"/>
        <v/>
      </c>
      <c r="I7" s="49" t="str">
        <f t="shared" si="9"/>
        <v/>
      </c>
      <c r="J7" s="46" t="str">
        <f t="shared" si="1"/>
        <v/>
      </c>
      <c r="K7" s="16" t="str">
        <f t="shared" si="2"/>
        <v/>
      </c>
      <c r="L7" s="17" t="str">
        <f t="shared" si="3"/>
        <v/>
      </c>
      <c r="M7" s="5"/>
      <c r="N7" s="62"/>
      <c r="O7" s="50"/>
      <c r="P7" s="47" t="str">
        <f t="shared" si="4"/>
        <v/>
      </c>
      <c r="Q7" s="12" t="str">
        <f t="shared" si="5"/>
        <v/>
      </c>
      <c r="R7" s="13" t="str">
        <f t="shared" si="6"/>
        <v/>
      </c>
      <c r="S7" s="102"/>
      <c r="T7" s="110"/>
      <c r="U7" s="110"/>
      <c r="V7" s="108" t="str">
        <f t="shared" si="10"/>
        <v/>
      </c>
      <c r="W7" s="108" t="str">
        <f t="shared" si="11"/>
        <v/>
      </c>
      <c r="X7" s="108" t="str">
        <f t="shared" si="12"/>
        <v/>
      </c>
      <c r="Y7" s="106" t="str">
        <f t="shared" si="13"/>
        <v/>
      </c>
      <c r="AD7" s="3"/>
      <c r="AE7" s="3"/>
      <c r="AF7" s="86" t="s">
        <v>9</v>
      </c>
      <c r="AG7" s="86" t="s">
        <v>10</v>
      </c>
      <c r="AH7" s="85" t="s">
        <v>4</v>
      </c>
      <c r="AI7" s="85" t="s">
        <v>5</v>
      </c>
      <c r="AJ7" s="85" t="s">
        <v>6</v>
      </c>
      <c r="AK7" s="93" t="s">
        <v>14</v>
      </c>
      <c r="AM7" s="87">
        <v>43831</v>
      </c>
      <c r="AN7" s="87">
        <v>43837</v>
      </c>
      <c r="AO7" s="87">
        <v>43898</v>
      </c>
      <c r="AP7" s="87">
        <v>43952</v>
      </c>
      <c r="AQ7" s="87">
        <v>43960</v>
      </c>
      <c r="AR7" s="87">
        <v>44015</v>
      </c>
      <c r="AS7" s="87">
        <v>44142</v>
      </c>
      <c r="AT7" s="87">
        <v>44190</v>
      </c>
      <c r="AU7" s="87">
        <v>44197</v>
      </c>
      <c r="AV7" s="87">
        <v>44203</v>
      </c>
      <c r="AW7" s="87">
        <v>44263</v>
      </c>
      <c r="AX7" s="87">
        <v>44317</v>
      </c>
      <c r="AY7" s="87">
        <v>44325</v>
      </c>
      <c r="AZ7" s="87">
        <v>44380</v>
      </c>
      <c r="BA7" s="87">
        <v>44507</v>
      </c>
      <c r="BB7" s="87">
        <v>44555</v>
      </c>
      <c r="BC7" s="87">
        <v>44562</v>
      </c>
      <c r="BD7" s="87">
        <v>44568</v>
      </c>
      <c r="BE7" s="87">
        <v>44628</v>
      </c>
      <c r="BF7" s="87">
        <v>44682</v>
      </c>
      <c r="BG7" s="87">
        <v>44690</v>
      </c>
      <c r="BH7" s="87">
        <v>44745</v>
      </c>
      <c r="BI7" s="87">
        <v>44872</v>
      </c>
      <c r="BJ7" s="87">
        <v>44920</v>
      </c>
    </row>
    <row r="8" spans="1:62" ht="15.65">
      <c r="A8" s="67">
        <v>5</v>
      </c>
      <c r="B8" s="59"/>
      <c r="C8" s="53"/>
      <c r="D8" s="72"/>
      <c r="E8" s="1" t="str">
        <f>IF(K8=11,"!!!","")</f>
        <v/>
      </c>
      <c r="F8" s="42" t="str">
        <f t="shared" si="7"/>
        <v/>
      </c>
      <c r="G8" s="62"/>
      <c r="H8" s="6" t="str">
        <f t="shared" si="8"/>
        <v/>
      </c>
      <c r="I8" s="49" t="str">
        <f t="shared" si="9"/>
        <v/>
      </c>
      <c r="J8" s="46" t="str">
        <f t="shared" si="1"/>
        <v/>
      </c>
      <c r="K8" s="16" t="str">
        <f t="shared" si="2"/>
        <v/>
      </c>
      <c r="L8" s="17" t="str">
        <f t="shared" si="3"/>
        <v/>
      </c>
      <c r="M8" s="5"/>
      <c r="N8" s="62"/>
      <c r="O8" s="50"/>
      <c r="P8" s="47" t="str">
        <f t="shared" si="4"/>
        <v/>
      </c>
      <c r="Q8" s="12" t="str">
        <f t="shared" si="5"/>
        <v/>
      </c>
      <c r="R8" s="13" t="str">
        <f t="shared" si="6"/>
        <v/>
      </c>
      <c r="S8" s="102"/>
      <c r="T8" s="110"/>
      <c r="U8" s="110"/>
      <c r="V8" s="108" t="str">
        <f t="shared" si="10"/>
        <v/>
      </c>
      <c r="W8" s="108" t="str">
        <f t="shared" si="11"/>
        <v/>
      </c>
      <c r="X8" s="108" t="str">
        <f t="shared" si="12"/>
        <v/>
      </c>
      <c r="Y8" s="106" t="str">
        <f t="shared" si="13"/>
        <v/>
      </c>
      <c r="AD8" s="83" t="s">
        <v>13</v>
      </c>
      <c r="AE8" s="83"/>
      <c r="AF8" s="91"/>
      <c r="AG8" s="91"/>
      <c r="AH8" s="94">
        <f>IF(OR(AF8="",AG8=""),0,DATEDIF(AF8,AG8+1,"y"))</f>
        <v>0</v>
      </c>
      <c r="AI8" s="94">
        <f>IF(OR(AF8="",AG8=""),0,DATEDIF(AF8,AG8+1,"ym"))</f>
        <v>0</v>
      </c>
      <c r="AJ8" s="94">
        <f>IF(OR(AF8="",AG8=""),0,DATEDIF(AF8,AG8+1,"md"))</f>
        <v>0</v>
      </c>
      <c r="AK8" s="96">
        <f>IF(OR(AF8="",AG8=""),0,AG8-AF8+1)</f>
        <v>0</v>
      </c>
      <c r="AM8" s="87">
        <v>44927</v>
      </c>
      <c r="AN8" s="87">
        <v>44933</v>
      </c>
      <c r="AO8" s="87">
        <v>44993</v>
      </c>
      <c r="AP8" s="87">
        <v>45047</v>
      </c>
      <c r="AQ8" s="87">
        <v>45055</v>
      </c>
      <c r="AR8" s="87">
        <v>45110</v>
      </c>
      <c r="AS8" s="87">
        <v>45237</v>
      </c>
      <c r="AT8" s="87">
        <v>45285</v>
      </c>
      <c r="AU8" s="87">
        <v>45292</v>
      </c>
      <c r="AV8" s="87">
        <v>45298</v>
      </c>
      <c r="AW8" s="87">
        <v>45359</v>
      </c>
      <c r="AX8" s="87">
        <v>45413</v>
      </c>
      <c r="AY8" s="87">
        <v>45421</v>
      </c>
      <c r="AZ8" s="87">
        <v>45476</v>
      </c>
      <c r="BA8" s="87">
        <v>45603</v>
      </c>
      <c r="BB8" s="87">
        <v>45651</v>
      </c>
      <c r="BC8" s="87">
        <v>45658</v>
      </c>
      <c r="BD8" s="87">
        <v>45664</v>
      </c>
      <c r="BE8" s="87">
        <v>45724</v>
      </c>
      <c r="BF8" s="87">
        <v>45778</v>
      </c>
      <c r="BG8" s="87">
        <v>45786</v>
      </c>
      <c r="BH8" s="87">
        <v>45841</v>
      </c>
      <c r="BI8" s="87">
        <v>45968</v>
      </c>
      <c r="BJ8" s="87">
        <v>46016</v>
      </c>
    </row>
    <row r="9" spans="1:62" ht="15.65">
      <c r="A9" s="67">
        <v>6</v>
      </c>
      <c r="B9" s="59"/>
      <c r="C9" s="56"/>
      <c r="D9" s="73"/>
      <c r="E9" s="44" t="str">
        <f>IF(K9=11,"!!!","")</f>
        <v/>
      </c>
      <c r="F9" s="48" t="str">
        <f t="shared" si="7"/>
        <v/>
      </c>
      <c r="G9" s="62"/>
      <c r="H9" s="45" t="str">
        <f t="shared" si="8"/>
        <v/>
      </c>
      <c r="I9" s="49" t="str">
        <f t="shared" si="9"/>
        <v/>
      </c>
      <c r="J9" s="46" t="str">
        <f t="shared" si="1"/>
        <v/>
      </c>
      <c r="K9" s="16" t="str">
        <f t="shared" si="2"/>
        <v/>
      </c>
      <c r="L9" s="17" t="str">
        <f t="shared" si="3"/>
        <v/>
      </c>
      <c r="M9" s="51"/>
      <c r="N9" s="62"/>
      <c r="O9" s="50"/>
      <c r="P9" s="47" t="str">
        <f t="shared" si="4"/>
        <v/>
      </c>
      <c r="Q9" s="12" t="str">
        <f t="shared" si="5"/>
        <v/>
      </c>
      <c r="R9" s="13" t="str">
        <f t="shared" si="6"/>
        <v/>
      </c>
      <c r="S9" s="102"/>
      <c r="T9" s="110"/>
      <c r="U9" s="110"/>
      <c r="V9" s="108" t="str">
        <f t="shared" si="10"/>
        <v/>
      </c>
      <c r="W9" s="108" t="str">
        <f t="shared" si="11"/>
        <v/>
      </c>
      <c r="X9" s="108" t="str">
        <f t="shared" si="12"/>
        <v/>
      </c>
      <c r="Y9" s="106" t="str">
        <f t="shared" si="13"/>
        <v/>
      </c>
      <c r="AF9" s="91"/>
      <c r="AG9" s="91"/>
      <c r="AH9" s="94">
        <f t="shared" ref="AH9:AH17" si="14">IF(OR(AF9="",AG9=""),0,DATEDIF(AF9,AG9+1,"y"))</f>
        <v>0</v>
      </c>
      <c r="AI9" s="94">
        <f t="shared" ref="AI9:AI17" si="15">IF(OR(AF9="",AG9=""),0,DATEDIF(AF9,AG9+1,"ym"))</f>
        <v>0</v>
      </c>
      <c r="AJ9" s="94">
        <f t="shared" ref="AJ9:AJ17" si="16">IF(OR(AF9="",AG9=""),0,DATEDIF(AF9,AG9+1,"md"))</f>
        <v>0</v>
      </c>
      <c r="AK9" s="96">
        <f t="shared" ref="AK9:AK17" si="17">IF(OR(AF9="",AG9=""),0,AG9-AF9+1)</f>
        <v>0</v>
      </c>
      <c r="AM9" s="87">
        <v>46023</v>
      </c>
      <c r="AN9" s="87">
        <v>46029</v>
      </c>
      <c r="AO9" s="87">
        <v>46089</v>
      </c>
      <c r="AP9" s="87">
        <v>46143</v>
      </c>
      <c r="AQ9" s="87">
        <v>46151</v>
      </c>
      <c r="AR9" s="87">
        <v>46206</v>
      </c>
      <c r="AS9" s="87">
        <v>46333</v>
      </c>
      <c r="AT9" s="87">
        <v>46381</v>
      </c>
      <c r="AU9" s="87">
        <v>46388</v>
      </c>
      <c r="AV9" s="87">
        <v>46394</v>
      </c>
      <c r="AW9" s="87">
        <v>46454</v>
      </c>
      <c r="AX9" s="87">
        <v>46508</v>
      </c>
      <c r="AY9" s="87">
        <v>46516</v>
      </c>
      <c r="AZ9" s="87">
        <v>46571</v>
      </c>
      <c r="BA9" s="87">
        <v>46698</v>
      </c>
      <c r="BB9" s="87">
        <v>46746</v>
      </c>
      <c r="BC9" s="87">
        <v>46753</v>
      </c>
      <c r="BD9" s="87">
        <v>46759</v>
      </c>
      <c r="BE9" s="87">
        <v>46820</v>
      </c>
      <c r="BF9" s="87">
        <v>46874</v>
      </c>
      <c r="BG9" s="87">
        <v>46882</v>
      </c>
      <c r="BH9" s="87">
        <v>46937</v>
      </c>
      <c r="BI9" s="87">
        <v>47064</v>
      </c>
      <c r="BJ9" s="87">
        <v>47112</v>
      </c>
    </row>
    <row r="10" spans="1:62" ht="15.65">
      <c r="A10" s="67">
        <v>7</v>
      </c>
      <c r="B10" s="59"/>
      <c r="C10" s="53"/>
      <c r="D10" s="72"/>
      <c r="E10" s="1"/>
      <c r="F10" s="42" t="str">
        <f t="shared" si="7"/>
        <v/>
      </c>
      <c r="G10" s="62"/>
      <c r="H10" s="6" t="str">
        <f t="shared" si="8"/>
        <v/>
      </c>
      <c r="I10" s="49" t="str">
        <f t="shared" si="9"/>
        <v/>
      </c>
      <c r="J10" s="46" t="str">
        <f t="shared" si="1"/>
        <v/>
      </c>
      <c r="K10" s="16" t="str">
        <f t="shared" si="2"/>
        <v/>
      </c>
      <c r="L10" s="17" t="str">
        <f t="shared" si="3"/>
        <v/>
      </c>
      <c r="M10" s="5"/>
      <c r="N10" s="62"/>
      <c r="O10" s="50"/>
      <c r="P10" s="47" t="str">
        <f t="shared" si="4"/>
        <v/>
      </c>
      <c r="Q10" s="12" t="str">
        <f t="shared" si="5"/>
        <v/>
      </c>
      <c r="R10" s="13" t="str">
        <f t="shared" si="6"/>
        <v/>
      </c>
      <c r="S10" s="102"/>
      <c r="T10" s="110"/>
      <c r="U10" s="110"/>
      <c r="V10" s="108" t="str">
        <f t="shared" si="10"/>
        <v/>
      </c>
      <c r="W10" s="108" t="str">
        <f t="shared" si="11"/>
        <v/>
      </c>
      <c r="X10" s="108" t="str">
        <f t="shared" si="12"/>
        <v/>
      </c>
      <c r="Y10" s="106" t="str">
        <f t="shared" si="13"/>
        <v/>
      </c>
      <c r="AF10" s="91"/>
      <c r="AG10" s="91"/>
      <c r="AH10" s="94">
        <f t="shared" si="14"/>
        <v>0</v>
      </c>
      <c r="AI10" s="94">
        <f t="shared" si="15"/>
        <v>0</v>
      </c>
      <c r="AJ10" s="94">
        <f t="shared" si="16"/>
        <v>0</v>
      </c>
      <c r="AK10" s="96">
        <f t="shared" si="17"/>
        <v>0</v>
      </c>
      <c r="AM10" s="87">
        <v>47119</v>
      </c>
      <c r="AN10" s="87">
        <v>47125</v>
      </c>
      <c r="AO10" s="87">
        <v>47185</v>
      </c>
      <c r="AP10" s="87">
        <v>47239</v>
      </c>
      <c r="AQ10" s="87">
        <v>47247</v>
      </c>
      <c r="AR10" s="87">
        <v>47302</v>
      </c>
      <c r="AS10" s="87">
        <v>47429</v>
      </c>
      <c r="AT10" s="87">
        <v>47477</v>
      </c>
      <c r="AU10" s="87">
        <v>47484</v>
      </c>
      <c r="AV10" s="87">
        <v>47490</v>
      </c>
      <c r="AW10" s="87">
        <v>47550</v>
      </c>
      <c r="AX10" s="87">
        <v>47604</v>
      </c>
      <c r="AY10" s="87">
        <v>47612</v>
      </c>
      <c r="AZ10" s="87">
        <v>47667</v>
      </c>
      <c r="BA10" s="87">
        <v>47794</v>
      </c>
      <c r="BB10" s="87">
        <v>47842</v>
      </c>
      <c r="BC10" s="87"/>
      <c r="BD10" s="87"/>
      <c r="BE10" s="87"/>
      <c r="BF10" s="87"/>
      <c r="BG10" s="87"/>
      <c r="BH10" s="87"/>
      <c r="BI10" s="87"/>
      <c r="BJ10" s="87"/>
    </row>
    <row r="11" spans="1:62" ht="15.65">
      <c r="A11" s="67">
        <v>8</v>
      </c>
      <c r="B11" s="59"/>
      <c r="C11" s="53"/>
      <c r="D11" s="72"/>
      <c r="E11" s="1" t="str">
        <f t="shared" ref="E11:E18" si="18">IF(K11=11,"!!!","")</f>
        <v/>
      </c>
      <c r="F11" s="42" t="str">
        <f t="shared" si="7"/>
        <v/>
      </c>
      <c r="G11" s="62"/>
      <c r="H11" s="6" t="str">
        <f t="shared" si="8"/>
        <v/>
      </c>
      <c r="I11" s="49" t="str">
        <f t="shared" si="9"/>
        <v/>
      </c>
      <c r="J11" s="46" t="str">
        <f t="shared" si="1"/>
        <v/>
      </c>
      <c r="K11" s="16" t="str">
        <f t="shared" si="2"/>
        <v/>
      </c>
      <c r="L11" s="17" t="str">
        <f t="shared" si="3"/>
        <v/>
      </c>
      <c r="M11" s="5"/>
      <c r="N11" s="62"/>
      <c r="O11" s="50"/>
      <c r="P11" s="47" t="str">
        <f t="shared" si="4"/>
        <v/>
      </c>
      <c r="Q11" s="12" t="str">
        <f t="shared" si="5"/>
        <v/>
      </c>
      <c r="R11" s="13" t="str">
        <f t="shared" si="6"/>
        <v/>
      </c>
      <c r="S11" s="102"/>
      <c r="T11" s="110"/>
      <c r="U11" s="110"/>
      <c r="V11" s="108" t="str">
        <f t="shared" si="10"/>
        <v/>
      </c>
      <c r="W11" s="108" t="str">
        <f t="shared" si="11"/>
        <v/>
      </c>
      <c r="X11" s="108" t="str">
        <f t="shared" si="12"/>
        <v/>
      </c>
      <c r="Y11" s="106" t="str">
        <f t="shared" si="13"/>
        <v/>
      </c>
      <c r="AF11" s="91"/>
      <c r="AG11" s="91"/>
      <c r="AH11" s="94">
        <f t="shared" si="14"/>
        <v>0</v>
      </c>
      <c r="AI11" s="94">
        <f t="shared" si="15"/>
        <v>0</v>
      </c>
      <c r="AJ11" s="94">
        <f t="shared" si="16"/>
        <v>0</v>
      </c>
      <c r="AK11" s="96">
        <f t="shared" si="17"/>
        <v>0</v>
      </c>
      <c r="AM11" s="87">
        <v>40666</v>
      </c>
      <c r="AN11" s="87">
        <v>41023</v>
      </c>
      <c r="AO11" s="87">
        <v>41408</v>
      </c>
      <c r="AP11" s="87">
        <v>41758</v>
      </c>
      <c r="AQ11" s="87">
        <v>42115</v>
      </c>
      <c r="AR11" s="87">
        <v>42500</v>
      </c>
      <c r="AS11" s="87">
        <v>42850</v>
      </c>
      <c r="AT11" s="87">
        <v>43207</v>
      </c>
      <c r="AU11" s="87">
        <v>43592</v>
      </c>
      <c r="AV11" s="87">
        <v>43949</v>
      </c>
      <c r="AW11" s="87">
        <v>44327</v>
      </c>
      <c r="AX11" s="87">
        <v>44684</v>
      </c>
      <c r="AY11" s="87">
        <v>45041</v>
      </c>
      <c r="AZ11" s="87">
        <v>45426</v>
      </c>
      <c r="BA11" s="87">
        <v>45776</v>
      </c>
      <c r="BB11" s="87">
        <v>46133</v>
      </c>
      <c r="BC11" s="87">
        <v>46518</v>
      </c>
      <c r="BD11" s="87">
        <v>46868</v>
      </c>
      <c r="BE11" s="87">
        <v>47225</v>
      </c>
      <c r="BF11" s="87">
        <v>47610</v>
      </c>
      <c r="BG11" s="88"/>
      <c r="BH11" s="88"/>
      <c r="BI11" s="88"/>
      <c r="BJ11" s="88"/>
    </row>
    <row r="12" spans="1:62" ht="15.65">
      <c r="A12" s="67">
        <v>9</v>
      </c>
      <c r="B12" s="59"/>
      <c r="C12" s="53"/>
      <c r="D12" s="72"/>
      <c r="E12" s="1" t="str">
        <f t="shared" si="18"/>
        <v/>
      </c>
      <c r="F12" s="42" t="str">
        <f t="shared" si="7"/>
        <v/>
      </c>
      <c r="G12" s="62"/>
      <c r="H12" s="6" t="str">
        <f t="shared" si="8"/>
        <v/>
      </c>
      <c r="I12" s="49" t="str">
        <f t="shared" si="9"/>
        <v/>
      </c>
      <c r="J12" s="46" t="str">
        <f t="shared" si="1"/>
        <v/>
      </c>
      <c r="K12" s="16" t="str">
        <f t="shared" si="2"/>
        <v/>
      </c>
      <c r="L12" s="17" t="str">
        <f t="shared" si="3"/>
        <v/>
      </c>
      <c r="M12" s="5"/>
      <c r="N12" s="62"/>
      <c r="O12" s="50"/>
      <c r="P12" s="47" t="str">
        <f t="shared" si="4"/>
        <v/>
      </c>
      <c r="Q12" s="12" t="str">
        <f t="shared" si="5"/>
        <v/>
      </c>
      <c r="R12" s="13" t="str">
        <f t="shared" si="6"/>
        <v/>
      </c>
      <c r="S12" s="102"/>
      <c r="T12" s="110"/>
      <c r="U12" s="110"/>
      <c r="V12" s="108" t="str">
        <f t="shared" si="10"/>
        <v/>
      </c>
      <c r="W12" s="108" t="str">
        <f t="shared" si="11"/>
        <v/>
      </c>
      <c r="X12" s="108" t="str">
        <f t="shared" si="12"/>
        <v/>
      </c>
      <c r="Y12" s="106" t="str">
        <f t="shared" si="13"/>
        <v/>
      </c>
      <c r="AF12" s="91"/>
      <c r="AG12" s="91"/>
      <c r="AH12" s="94">
        <f t="shared" si="14"/>
        <v>0</v>
      </c>
      <c r="AI12" s="94">
        <f t="shared" si="15"/>
        <v>0</v>
      </c>
      <c r="AJ12" s="94">
        <f t="shared" si="16"/>
        <v>0</v>
      </c>
      <c r="AK12" s="96">
        <f t="shared" si="17"/>
        <v>0</v>
      </c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</row>
    <row r="13" spans="1:62" ht="15.65">
      <c r="A13" s="67">
        <v>10</v>
      </c>
      <c r="B13" s="59"/>
      <c r="C13" s="53"/>
      <c r="D13" s="72"/>
      <c r="E13" s="1" t="str">
        <f t="shared" si="18"/>
        <v/>
      </c>
      <c r="F13" s="42" t="str">
        <f t="shared" si="7"/>
        <v/>
      </c>
      <c r="G13" s="62"/>
      <c r="H13" s="6" t="str">
        <f t="shared" si="8"/>
        <v/>
      </c>
      <c r="I13" s="49" t="str">
        <f t="shared" si="9"/>
        <v/>
      </c>
      <c r="J13" s="46" t="str">
        <f t="shared" si="1"/>
        <v/>
      </c>
      <c r="K13" s="16" t="str">
        <f t="shared" si="2"/>
        <v/>
      </c>
      <c r="L13" s="17" t="str">
        <f t="shared" si="3"/>
        <v/>
      </c>
      <c r="M13" s="5"/>
      <c r="N13" s="62"/>
      <c r="O13" s="50"/>
      <c r="P13" s="47" t="str">
        <f t="shared" si="4"/>
        <v/>
      </c>
      <c r="Q13" s="12" t="str">
        <f t="shared" si="5"/>
        <v/>
      </c>
      <c r="R13" s="13" t="str">
        <f t="shared" si="6"/>
        <v/>
      </c>
      <c r="S13" s="102"/>
      <c r="T13" s="110"/>
      <c r="U13" s="110"/>
      <c r="V13" s="108" t="str">
        <f t="shared" si="10"/>
        <v/>
      </c>
      <c r="W13" s="108" t="str">
        <f t="shared" si="11"/>
        <v/>
      </c>
      <c r="X13" s="108" t="str">
        <f t="shared" si="12"/>
        <v/>
      </c>
      <c r="Y13" s="106" t="str">
        <f t="shared" si="13"/>
        <v/>
      </c>
      <c r="AF13" s="91"/>
      <c r="AG13" s="91"/>
      <c r="AH13" s="94">
        <f t="shared" si="14"/>
        <v>0</v>
      </c>
      <c r="AI13" s="94">
        <f t="shared" si="15"/>
        <v>0</v>
      </c>
      <c r="AJ13" s="94">
        <f t="shared" si="16"/>
        <v>0</v>
      </c>
      <c r="AK13" s="96">
        <f t="shared" si="17"/>
        <v>0</v>
      </c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</row>
    <row r="14" spans="1:62" ht="15.65">
      <c r="A14" s="67">
        <v>11</v>
      </c>
      <c r="B14" s="59"/>
      <c r="C14" s="53"/>
      <c r="D14" s="72"/>
      <c r="E14" s="1" t="str">
        <f t="shared" si="18"/>
        <v/>
      </c>
      <c r="F14" s="42" t="str">
        <f t="shared" si="7"/>
        <v/>
      </c>
      <c r="G14" s="62"/>
      <c r="H14" s="6" t="str">
        <f t="shared" si="8"/>
        <v/>
      </c>
      <c r="I14" s="49" t="str">
        <f t="shared" si="9"/>
        <v/>
      </c>
      <c r="J14" s="46" t="str">
        <f t="shared" si="1"/>
        <v/>
      </c>
      <c r="K14" s="16" t="str">
        <f t="shared" si="2"/>
        <v/>
      </c>
      <c r="L14" s="17" t="str">
        <f t="shared" si="3"/>
        <v/>
      </c>
      <c r="M14" s="5"/>
      <c r="N14" s="62"/>
      <c r="O14" s="50"/>
      <c r="P14" s="47" t="str">
        <f t="shared" si="4"/>
        <v/>
      </c>
      <c r="Q14" s="12" t="str">
        <f t="shared" si="5"/>
        <v/>
      </c>
      <c r="R14" s="13" t="str">
        <f t="shared" si="6"/>
        <v/>
      </c>
      <c r="S14" s="102"/>
      <c r="T14" s="110"/>
      <c r="U14" s="110"/>
      <c r="V14" s="108" t="str">
        <f t="shared" si="10"/>
        <v/>
      </c>
      <c r="W14" s="108" t="str">
        <f t="shared" si="11"/>
        <v/>
      </c>
      <c r="X14" s="108" t="str">
        <f t="shared" si="12"/>
        <v/>
      </c>
      <c r="Y14" s="106" t="str">
        <f t="shared" si="13"/>
        <v/>
      </c>
      <c r="AF14" s="91"/>
      <c r="AG14" s="91"/>
      <c r="AH14" s="94">
        <f t="shared" si="14"/>
        <v>0</v>
      </c>
      <c r="AI14" s="94">
        <f t="shared" si="15"/>
        <v>0</v>
      </c>
      <c r="AJ14" s="94">
        <f t="shared" si="16"/>
        <v>0</v>
      </c>
      <c r="AK14" s="96">
        <f t="shared" si="17"/>
        <v>0</v>
      </c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</row>
    <row r="15" spans="1:62" ht="15.65">
      <c r="A15" s="67">
        <v>12</v>
      </c>
      <c r="B15" s="59"/>
      <c r="C15" s="53"/>
      <c r="D15" s="72"/>
      <c r="E15" s="1" t="str">
        <f t="shared" si="18"/>
        <v/>
      </c>
      <c r="F15" s="42" t="str">
        <f t="shared" si="7"/>
        <v/>
      </c>
      <c r="G15" s="62"/>
      <c r="H15" s="6" t="str">
        <f t="shared" si="8"/>
        <v/>
      </c>
      <c r="I15" s="49" t="str">
        <f t="shared" si="9"/>
        <v/>
      </c>
      <c r="J15" s="46" t="str">
        <f t="shared" si="1"/>
        <v/>
      </c>
      <c r="K15" s="16" t="str">
        <f t="shared" si="2"/>
        <v/>
      </c>
      <c r="L15" s="17" t="str">
        <f t="shared" si="3"/>
        <v/>
      </c>
      <c r="M15" s="5"/>
      <c r="N15" s="62"/>
      <c r="O15" s="50"/>
      <c r="P15" s="47" t="str">
        <f t="shared" si="4"/>
        <v/>
      </c>
      <c r="Q15" s="12" t="str">
        <f t="shared" si="5"/>
        <v/>
      </c>
      <c r="R15" s="13" t="str">
        <f t="shared" si="6"/>
        <v/>
      </c>
      <c r="S15" s="102"/>
      <c r="T15" s="110"/>
      <c r="U15" s="110"/>
      <c r="V15" s="108" t="str">
        <f t="shared" si="10"/>
        <v/>
      </c>
      <c r="W15" s="108" t="str">
        <f t="shared" si="11"/>
        <v/>
      </c>
      <c r="X15" s="108" t="str">
        <f t="shared" si="12"/>
        <v/>
      </c>
      <c r="Y15" s="106" t="str">
        <f t="shared" si="13"/>
        <v/>
      </c>
      <c r="AF15" s="91"/>
      <c r="AG15" s="91"/>
      <c r="AH15" s="94">
        <f t="shared" si="14"/>
        <v>0</v>
      </c>
      <c r="AI15" s="94">
        <f t="shared" si="15"/>
        <v>0</v>
      </c>
      <c r="AJ15" s="94">
        <f t="shared" si="16"/>
        <v>0</v>
      </c>
      <c r="AK15" s="96">
        <f t="shared" si="17"/>
        <v>0</v>
      </c>
    </row>
    <row r="16" spans="1:62" ht="15.65">
      <c r="A16" s="67">
        <v>13</v>
      </c>
      <c r="B16" s="59"/>
      <c r="C16" s="53"/>
      <c r="D16" s="72"/>
      <c r="E16" s="1" t="str">
        <f t="shared" si="18"/>
        <v/>
      </c>
      <c r="F16" s="42" t="str">
        <f t="shared" si="7"/>
        <v/>
      </c>
      <c r="G16" s="62"/>
      <c r="H16" s="6" t="str">
        <f t="shared" si="8"/>
        <v/>
      </c>
      <c r="I16" s="49" t="str">
        <f t="shared" si="9"/>
        <v/>
      </c>
      <c r="J16" s="46" t="str">
        <f t="shared" si="1"/>
        <v/>
      </c>
      <c r="K16" s="16" t="str">
        <f t="shared" si="2"/>
        <v/>
      </c>
      <c r="L16" s="17" t="str">
        <f t="shared" si="3"/>
        <v/>
      </c>
      <c r="M16" s="5"/>
      <c r="N16" s="62"/>
      <c r="O16" s="50"/>
      <c r="P16" s="47" t="str">
        <f t="shared" si="4"/>
        <v/>
      </c>
      <c r="Q16" s="12" t="str">
        <f t="shared" si="5"/>
        <v/>
      </c>
      <c r="R16" s="13" t="str">
        <f t="shared" si="6"/>
        <v/>
      </c>
      <c r="S16" s="102"/>
      <c r="T16" s="110"/>
      <c r="U16" s="110"/>
      <c r="V16" s="108" t="str">
        <f t="shared" si="10"/>
        <v/>
      </c>
      <c r="W16" s="108" t="str">
        <f t="shared" si="11"/>
        <v/>
      </c>
      <c r="X16" s="108" t="str">
        <f t="shared" si="12"/>
        <v/>
      </c>
      <c r="Y16" s="106" t="str">
        <f t="shared" si="13"/>
        <v/>
      </c>
      <c r="AF16" s="91"/>
      <c r="AG16" s="91"/>
      <c r="AH16" s="94">
        <f t="shared" si="14"/>
        <v>0</v>
      </c>
      <c r="AI16" s="94">
        <f t="shared" si="15"/>
        <v>0</v>
      </c>
      <c r="AJ16" s="94">
        <f t="shared" si="16"/>
        <v>0</v>
      </c>
      <c r="AK16" s="96">
        <f t="shared" si="17"/>
        <v>0</v>
      </c>
    </row>
    <row r="17" spans="1:37" ht="15.65">
      <c r="A17" s="67">
        <v>14</v>
      </c>
      <c r="B17" s="59"/>
      <c r="C17" s="53"/>
      <c r="D17" s="72"/>
      <c r="E17" s="1" t="str">
        <f t="shared" si="18"/>
        <v/>
      </c>
      <c r="F17" s="42" t="str">
        <f t="shared" si="7"/>
        <v/>
      </c>
      <c r="G17" s="62"/>
      <c r="H17" s="6" t="str">
        <f t="shared" si="8"/>
        <v/>
      </c>
      <c r="I17" s="49" t="str">
        <f t="shared" si="9"/>
        <v/>
      </c>
      <c r="J17" s="46" t="str">
        <f t="shared" si="1"/>
        <v/>
      </c>
      <c r="K17" s="16" t="str">
        <f t="shared" si="2"/>
        <v/>
      </c>
      <c r="L17" s="17" t="str">
        <f t="shared" si="3"/>
        <v/>
      </c>
      <c r="M17" s="5"/>
      <c r="N17" s="62"/>
      <c r="O17" s="50"/>
      <c r="P17" s="47" t="str">
        <f t="shared" si="4"/>
        <v/>
      </c>
      <c r="Q17" s="12" t="str">
        <f t="shared" si="5"/>
        <v/>
      </c>
      <c r="R17" s="13" t="str">
        <f t="shared" si="6"/>
        <v/>
      </c>
      <c r="S17" s="102"/>
      <c r="T17" s="110"/>
      <c r="U17" s="110"/>
      <c r="V17" s="108" t="str">
        <f t="shared" si="10"/>
        <v/>
      </c>
      <c r="W17" s="108" t="str">
        <f t="shared" si="11"/>
        <v/>
      </c>
      <c r="X17" s="108" t="str">
        <f t="shared" si="12"/>
        <v/>
      </c>
      <c r="Y17" s="106" t="str">
        <f t="shared" si="13"/>
        <v/>
      </c>
      <c r="AF17" s="98"/>
      <c r="AG17" s="98"/>
      <c r="AH17" s="94">
        <f t="shared" si="14"/>
        <v>0</v>
      </c>
      <c r="AI17" s="94">
        <f t="shared" si="15"/>
        <v>0</v>
      </c>
      <c r="AJ17" s="94">
        <f t="shared" si="16"/>
        <v>0</v>
      </c>
      <c r="AK17" s="96">
        <f t="shared" si="17"/>
        <v>0</v>
      </c>
    </row>
    <row r="18" spans="1:37" ht="15.65">
      <c r="A18" s="67">
        <v>15</v>
      </c>
      <c r="B18" s="59"/>
      <c r="C18" s="54"/>
      <c r="D18" s="72"/>
      <c r="E18" s="44" t="str">
        <f t="shared" si="18"/>
        <v/>
      </c>
      <c r="F18" s="48" t="str">
        <f t="shared" si="7"/>
        <v/>
      </c>
      <c r="G18" s="62"/>
      <c r="H18" s="45" t="str">
        <f t="shared" si="8"/>
        <v/>
      </c>
      <c r="I18" s="49" t="str">
        <f t="shared" si="9"/>
        <v/>
      </c>
      <c r="J18" s="46" t="str">
        <f t="shared" si="1"/>
        <v/>
      </c>
      <c r="K18" s="16" t="str">
        <f t="shared" si="2"/>
        <v/>
      </c>
      <c r="L18" s="17" t="str">
        <f t="shared" si="3"/>
        <v/>
      </c>
      <c r="M18" s="51"/>
      <c r="N18" s="62"/>
      <c r="O18" s="50"/>
      <c r="P18" s="47" t="str">
        <f t="shared" si="4"/>
        <v/>
      </c>
      <c r="Q18" s="12" t="str">
        <f t="shared" si="5"/>
        <v/>
      </c>
      <c r="R18" s="13" t="str">
        <f t="shared" si="6"/>
        <v/>
      </c>
      <c r="S18" s="102"/>
      <c r="T18" s="110"/>
      <c r="U18" s="110"/>
      <c r="V18" s="108" t="str">
        <f t="shared" si="10"/>
        <v/>
      </c>
      <c r="W18" s="108" t="str">
        <f t="shared" si="11"/>
        <v/>
      </c>
      <c r="X18" s="108" t="str">
        <f t="shared" si="12"/>
        <v/>
      </c>
      <c r="Y18" s="106" t="str">
        <f t="shared" si="13"/>
        <v/>
      </c>
      <c r="AD18" s="113" t="s">
        <v>15</v>
      </c>
      <c r="AE18" s="114"/>
      <c r="AF18" s="114"/>
      <c r="AG18" s="115"/>
      <c r="AH18" s="95">
        <f>SUM(AH8:AH17)+QUOTIENT(SUM(AI8:AI17),12)</f>
        <v>0</v>
      </c>
      <c r="AI18" s="95">
        <f>MOD(SUM(AI8:AI17),12)+QUOTIENT(SUM(AJ8:AJ17),30)</f>
        <v>0</v>
      </c>
      <c r="AJ18" s="95">
        <f>MOD(SUM(AJ8:AJ17),30)</f>
        <v>0</v>
      </c>
      <c r="AK18" s="99">
        <f>SUM(AK8:AK17)</f>
        <v>0</v>
      </c>
    </row>
    <row r="19" spans="1:37" ht="15.65">
      <c r="A19" s="67">
        <v>16</v>
      </c>
      <c r="B19" s="59"/>
      <c r="C19" s="55"/>
      <c r="D19" s="73"/>
      <c r="E19" s="1" t="str">
        <f t="shared" si="0"/>
        <v/>
      </c>
      <c r="F19" s="42" t="str">
        <f t="shared" si="7"/>
        <v/>
      </c>
      <c r="G19" s="62"/>
      <c r="H19" s="6" t="str">
        <f t="shared" si="8"/>
        <v/>
      </c>
      <c r="I19" s="49" t="str">
        <f t="shared" si="9"/>
        <v/>
      </c>
      <c r="J19" s="46" t="str">
        <f t="shared" si="1"/>
        <v/>
      </c>
      <c r="K19" s="16" t="str">
        <f t="shared" si="2"/>
        <v/>
      </c>
      <c r="L19" s="17" t="str">
        <f t="shared" si="3"/>
        <v/>
      </c>
      <c r="M19" s="5"/>
      <c r="N19" s="62"/>
      <c r="O19" s="50"/>
      <c r="P19" s="47" t="str">
        <f t="shared" si="4"/>
        <v/>
      </c>
      <c r="Q19" s="12" t="str">
        <f t="shared" si="5"/>
        <v/>
      </c>
      <c r="R19" s="13" t="str">
        <f t="shared" si="6"/>
        <v/>
      </c>
      <c r="S19" s="102"/>
      <c r="T19" s="110"/>
      <c r="U19" s="110"/>
      <c r="V19" s="108" t="str">
        <f t="shared" si="10"/>
        <v/>
      </c>
      <c r="W19" s="108" t="str">
        <f t="shared" si="11"/>
        <v/>
      </c>
      <c r="X19" s="108" t="str">
        <f t="shared" si="12"/>
        <v/>
      </c>
      <c r="Y19" s="106" t="str">
        <f t="shared" si="13"/>
        <v/>
      </c>
    </row>
    <row r="20" spans="1:37" ht="15.65">
      <c r="A20" s="67">
        <v>17</v>
      </c>
      <c r="B20" s="59"/>
      <c r="C20" s="55"/>
      <c r="D20" s="73"/>
      <c r="E20" s="1" t="str">
        <f t="shared" ref="E20:E31" si="19">IF(K20=11,"!!!","")</f>
        <v/>
      </c>
      <c r="F20" s="42" t="str">
        <f t="shared" si="7"/>
        <v/>
      </c>
      <c r="G20" s="62"/>
      <c r="H20" s="6" t="str">
        <f t="shared" si="8"/>
        <v/>
      </c>
      <c r="I20" s="49" t="str">
        <f t="shared" si="9"/>
        <v/>
      </c>
      <c r="J20" s="46" t="str">
        <f t="shared" si="1"/>
        <v/>
      </c>
      <c r="K20" s="16" t="str">
        <f t="shared" si="2"/>
        <v/>
      </c>
      <c r="L20" s="17" t="str">
        <f t="shared" si="3"/>
        <v/>
      </c>
      <c r="M20" s="5"/>
      <c r="N20" s="62"/>
      <c r="O20" s="50"/>
      <c r="P20" s="47" t="str">
        <f t="shared" si="4"/>
        <v/>
      </c>
      <c r="Q20" s="12" t="str">
        <f t="shared" si="5"/>
        <v/>
      </c>
      <c r="R20" s="13" t="str">
        <f t="shared" si="6"/>
        <v/>
      </c>
      <c r="S20" s="102"/>
      <c r="T20" s="110"/>
      <c r="U20" s="110"/>
      <c r="V20" s="108" t="str">
        <f t="shared" si="10"/>
        <v/>
      </c>
      <c r="W20" s="108" t="str">
        <f t="shared" si="11"/>
        <v/>
      </c>
      <c r="X20" s="108" t="str">
        <f t="shared" si="12"/>
        <v/>
      </c>
      <c r="Y20" s="106" t="str">
        <f t="shared" si="13"/>
        <v/>
      </c>
    </row>
    <row r="21" spans="1:37" ht="15.65">
      <c r="A21" s="67">
        <v>18</v>
      </c>
      <c r="B21" s="59"/>
      <c r="C21" s="55"/>
      <c r="D21" s="73"/>
      <c r="E21" s="1" t="str">
        <f t="shared" si="19"/>
        <v/>
      </c>
      <c r="F21" s="42" t="str">
        <f t="shared" si="7"/>
        <v/>
      </c>
      <c r="G21" s="62"/>
      <c r="H21" s="6" t="str">
        <f t="shared" si="8"/>
        <v/>
      </c>
      <c r="I21" s="49" t="str">
        <f t="shared" si="9"/>
        <v/>
      </c>
      <c r="J21" s="46" t="str">
        <f t="shared" si="1"/>
        <v/>
      </c>
      <c r="K21" s="16" t="str">
        <f t="shared" si="2"/>
        <v/>
      </c>
      <c r="L21" s="17" t="str">
        <f t="shared" si="3"/>
        <v/>
      </c>
      <c r="M21" s="5"/>
      <c r="N21" s="62"/>
      <c r="O21" s="50"/>
      <c r="P21" s="47" t="str">
        <f t="shared" si="4"/>
        <v/>
      </c>
      <c r="Q21" s="12" t="str">
        <f t="shared" si="5"/>
        <v/>
      </c>
      <c r="R21" s="13" t="str">
        <f t="shared" si="6"/>
        <v/>
      </c>
      <c r="S21" s="102"/>
      <c r="T21" s="110"/>
      <c r="U21" s="110"/>
      <c r="V21" s="108" t="str">
        <f t="shared" si="10"/>
        <v/>
      </c>
      <c r="W21" s="108" t="str">
        <f t="shared" si="11"/>
        <v/>
      </c>
      <c r="X21" s="108" t="str">
        <f t="shared" si="12"/>
        <v/>
      </c>
      <c r="Y21" s="106" t="str">
        <f t="shared" si="13"/>
        <v/>
      </c>
    </row>
    <row r="22" spans="1:37" ht="15.65">
      <c r="A22" s="67">
        <v>19</v>
      </c>
      <c r="B22" s="59"/>
      <c r="C22" s="55"/>
      <c r="D22" s="73"/>
      <c r="E22" s="1" t="str">
        <f t="shared" si="19"/>
        <v/>
      </c>
      <c r="F22" s="42" t="str">
        <f t="shared" si="7"/>
        <v/>
      </c>
      <c r="G22" s="62"/>
      <c r="H22" s="6" t="str">
        <f t="shared" si="8"/>
        <v/>
      </c>
      <c r="I22" s="49" t="str">
        <f t="shared" si="9"/>
        <v/>
      </c>
      <c r="J22" s="46" t="str">
        <f t="shared" si="1"/>
        <v/>
      </c>
      <c r="K22" s="16" t="str">
        <f t="shared" si="2"/>
        <v/>
      </c>
      <c r="L22" s="17" t="str">
        <f t="shared" si="3"/>
        <v/>
      </c>
      <c r="M22" s="5"/>
      <c r="N22" s="62"/>
      <c r="O22" s="50"/>
      <c r="P22" s="47" t="str">
        <f t="shared" si="4"/>
        <v/>
      </c>
      <c r="Q22" s="12" t="str">
        <f t="shared" si="5"/>
        <v/>
      </c>
      <c r="R22" s="13" t="str">
        <f t="shared" si="6"/>
        <v/>
      </c>
      <c r="S22" s="102"/>
      <c r="T22" s="110"/>
      <c r="U22" s="110"/>
      <c r="V22" s="108" t="str">
        <f t="shared" si="10"/>
        <v/>
      </c>
      <c r="W22" s="108" t="str">
        <f t="shared" si="11"/>
        <v/>
      </c>
      <c r="X22" s="108" t="str">
        <f t="shared" si="12"/>
        <v/>
      </c>
      <c r="Y22" s="106" t="str">
        <f t="shared" si="13"/>
        <v/>
      </c>
    </row>
    <row r="23" spans="1:37" ht="15.65">
      <c r="A23" s="67">
        <v>20</v>
      </c>
      <c r="B23" s="59"/>
      <c r="C23" s="55"/>
      <c r="D23" s="73"/>
      <c r="E23" s="1" t="str">
        <f t="shared" si="19"/>
        <v/>
      </c>
      <c r="F23" s="42" t="str">
        <f t="shared" si="7"/>
        <v/>
      </c>
      <c r="G23" s="62"/>
      <c r="H23" s="6" t="str">
        <f t="shared" si="8"/>
        <v/>
      </c>
      <c r="I23" s="49" t="str">
        <f t="shared" si="9"/>
        <v/>
      </c>
      <c r="J23" s="46" t="str">
        <f t="shared" si="1"/>
        <v/>
      </c>
      <c r="K23" s="16" t="str">
        <f t="shared" si="2"/>
        <v/>
      </c>
      <c r="L23" s="17" t="str">
        <f t="shared" si="3"/>
        <v/>
      </c>
      <c r="M23" s="5"/>
      <c r="N23" s="62"/>
      <c r="O23" s="50"/>
      <c r="P23" s="47" t="str">
        <f t="shared" si="4"/>
        <v/>
      </c>
      <c r="Q23" s="12" t="str">
        <f t="shared" si="5"/>
        <v/>
      </c>
      <c r="R23" s="13" t="str">
        <f t="shared" si="6"/>
        <v/>
      </c>
      <c r="S23" s="102"/>
      <c r="T23" s="110"/>
      <c r="U23" s="110"/>
      <c r="V23" s="108" t="str">
        <f t="shared" si="10"/>
        <v/>
      </c>
      <c r="W23" s="108" t="str">
        <f t="shared" si="11"/>
        <v/>
      </c>
      <c r="X23" s="108" t="str">
        <f t="shared" si="12"/>
        <v/>
      </c>
      <c r="Y23" s="106" t="str">
        <f t="shared" si="13"/>
        <v/>
      </c>
    </row>
    <row r="24" spans="1:37" ht="15.65">
      <c r="A24" s="67">
        <v>21</v>
      </c>
      <c r="B24" s="59"/>
      <c r="C24" s="55"/>
      <c r="D24" s="73"/>
      <c r="E24" s="1" t="str">
        <f t="shared" si="19"/>
        <v/>
      </c>
      <c r="F24" s="42" t="str">
        <f t="shared" si="7"/>
        <v/>
      </c>
      <c r="G24" s="62"/>
      <c r="H24" s="6" t="str">
        <f t="shared" si="8"/>
        <v/>
      </c>
      <c r="I24" s="49" t="str">
        <f t="shared" si="9"/>
        <v/>
      </c>
      <c r="J24" s="46" t="str">
        <f t="shared" si="1"/>
        <v/>
      </c>
      <c r="K24" s="16" t="str">
        <f t="shared" si="2"/>
        <v/>
      </c>
      <c r="L24" s="17" t="str">
        <f t="shared" si="3"/>
        <v/>
      </c>
      <c r="M24" s="5"/>
      <c r="N24" s="62"/>
      <c r="O24" s="50"/>
      <c r="P24" s="47" t="str">
        <f t="shared" si="4"/>
        <v/>
      </c>
      <c r="Q24" s="12" t="str">
        <f t="shared" si="5"/>
        <v/>
      </c>
      <c r="R24" s="13" t="str">
        <f t="shared" si="6"/>
        <v/>
      </c>
      <c r="S24" s="102"/>
      <c r="T24" s="110"/>
      <c r="U24" s="110"/>
      <c r="V24" s="108" t="str">
        <f t="shared" si="10"/>
        <v/>
      </c>
      <c r="W24" s="108" t="str">
        <f t="shared" si="11"/>
        <v/>
      </c>
      <c r="X24" s="108" t="str">
        <f t="shared" si="12"/>
        <v/>
      </c>
      <c r="Y24" s="106" t="str">
        <f t="shared" si="13"/>
        <v/>
      </c>
    </row>
    <row r="25" spans="1:37" ht="15.65">
      <c r="A25" s="67">
        <v>22</v>
      </c>
      <c r="B25" s="59"/>
      <c r="C25" s="55"/>
      <c r="D25" s="73"/>
      <c r="E25" s="1" t="str">
        <f t="shared" si="19"/>
        <v/>
      </c>
      <c r="F25" s="42" t="str">
        <f t="shared" si="7"/>
        <v/>
      </c>
      <c r="G25" s="62"/>
      <c r="H25" s="6" t="str">
        <f t="shared" si="8"/>
        <v/>
      </c>
      <c r="I25" s="49" t="str">
        <f t="shared" si="9"/>
        <v/>
      </c>
      <c r="J25" s="46" t="str">
        <f t="shared" si="1"/>
        <v/>
      </c>
      <c r="K25" s="16" t="str">
        <f t="shared" si="2"/>
        <v/>
      </c>
      <c r="L25" s="17" t="str">
        <f t="shared" si="3"/>
        <v/>
      </c>
      <c r="M25" s="5"/>
      <c r="N25" s="62"/>
      <c r="O25" s="50"/>
      <c r="P25" s="47" t="str">
        <f t="shared" si="4"/>
        <v/>
      </c>
      <c r="Q25" s="12" t="str">
        <f t="shared" si="5"/>
        <v/>
      </c>
      <c r="R25" s="13" t="str">
        <f t="shared" si="6"/>
        <v/>
      </c>
      <c r="S25" s="102"/>
      <c r="T25" s="110"/>
      <c r="U25" s="110"/>
      <c r="V25" s="108" t="str">
        <f t="shared" si="10"/>
        <v/>
      </c>
      <c r="W25" s="108" t="str">
        <f t="shared" si="11"/>
        <v/>
      </c>
      <c r="X25" s="108" t="str">
        <f t="shared" si="12"/>
        <v/>
      </c>
      <c r="Y25" s="106" t="str">
        <f t="shared" si="13"/>
        <v/>
      </c>
    </row>
    <row r="26" spans="1:37" ht="15.65">
      <c r="A26" s="67">
        <v>23</v>
      </c>
      <c r="B26" s="59"/>
      <c r="C26" s="55"/>
      <c r="D26" s="73"/>
      <c r="E26" s="1" t="str">
        <f t="shared" si="19"/>
        <v/>
      </c>
      <c r="F26" s="42" t="str">
        <f t="shared" si="7"/>
        <v/>
      </c>
      <c r="G26" s="62"/>
      <c r="H26" s="6" t="str">
        <f t="shared" si="8"/>
        <v/>
      </c>
      <c r="I26" s="49" t="str">
        <f t="shared" si="9"/>
        <v/>
      </c>
      <c r="J26" s="46" t="str">
        <f t="shared" si="1"/>
        <v/>
      </c>
      <c r="K26" s="16" t="str">
        <f t="shared" si="2"/>
        <v/>
      </c>
      <c r="L26" s="17" t="str">
        <f t="shared" si="3"/>
        <v/>
      </c>
      <c r="M26" s="5"/>
      <c r="N26" s="62"/>
      <c r="O26" s="50"/>
      <c r="P26" s="47" t="str">
        <f t="shared" si="4"/>
        <v/>
      </c>
      <c r="Q26" s="12" t="str">
        <f t="shared" si="5"/>
        <v/>
      </c>
      <c r="R26" s="13" t="str">
        <f t="shared" si="6"/>
        <v/>
      </c>
      <c r="S26" s="102"/>
      <c r="T26" s="110"/>
      <c r="U26" s="110"/>
      <c r="V26" s="108" t="str">
        <f t="shared" si="10"/>
        <v/>
      </c>
      <c r="W26" s="108" t="str">
        <f t="shared" si="11"/>
        <v/>
      </c>
      <c r="X26" s="108" t="str">
        <f t="shared" si="12"/>
        <v/>
      </c>
      <c r="Y26" s="106" t="str">
        <f t="shared" si="13"/>
        <v/>
      </c>
    </row>
    <row r="27" spans="1:37" ht="15.65">
      <c r="A27" s="67">
        <v>24</v>
      </c>
      <c r="B27" s="59"/>
      <c r="C27" s="55"/>
      <c r="D27" s="73"/>
      <c r="E27" s="1" t="str">
        <f t="shared" si="19"/>
        <v/>
      </c>
      <c r="F27" s="42" t="str">
        <f t="shared" si="7"/>
        <v/>
      </c>
      <c r="G27" s="62"/>
      <c r="H27" s="6" t="str">
        <f t="shared" si="8"/>
        <v/>
      </c>
      <c r="I27" s="49" t="str">
        <f t="shared" si="9"/>
        <v/>
      </c>
      <c r="J27" s="46" t="str">
        <f t="shared" si="1"/>
        <v/>
      </c>
      <c r="K27" s="16" t="str">
        <f t="shared" si="2"/>
        <v/>
      </c>
      <c r="L27" s="17" t="str">
        <f t="shared" si="3"/>
        <v/>
      </c>
      <c r="M27" s="5"/>
      <c r="N27" s="62"/>
      <c r="O27" s="50"/>
      <c r="P27" s="47" t="str">
        <f t="shared" si="4"/>
        <v/>
      </c>
      <c r="Q27" s="12" t="str">
        <f t="shared" si="5"/>
        <v/>
      </c>
      <c r="R27" s="13" t="str">
        <f t="shared" si="6"/>
        <v/>
      </c>
      <c r="S27" s="102"/>
      <c r="T27" s="110"/>
      <c r="U27" s="110"/>
      <c r="V27" s="108" t="str">
        <f t="shared" si="10"/>
        <v/>
      </c>
      <c r="W27" s="108" t="str">
        <f t="shared" si="11"/>
        <v/>
      </c>
      <c r="X27" s="108" t="str">
        <f t="shared" si="12"/>
        <v/>
      </c>
      <c r="Y27" s="106" t="str">
        <f t="shared" si="13"/>
        <v/>
      </c>
    </row>
    <row r="28" spans="1:37" ht="15.65">
      <c r="A28" s="67">
        <v>25</v>
      </c>
      <c r="B28" s="59"/>
      <c r="C28" s="55"/>
      <c r="D28" s="73"/>
      <c r="E28" s="1" t="str">
        <f t="shared" si="19"/>
        <v/>
      </c>
      <c r="F28" s="42" t="str">
        <f t="shared" si="7"/>
        <v/>
      </c>
      <c r="G28" s="62"/>
      <c r="H28" s="6" t="str">
        <f t="shared" si="8"/>
        <v/>
      </c>
      <c r="I28" s="49" t="str">
        <f t="shared" si="9"/>
        <v/>
      </c>
      <c r="J28" s="46" t="str">
        <f t="shared" si="1"/>
        <v/>
      </c>
      <c r="K28" s="16" t="str">
        <f t="shared" si="2"/>
        <v/>
      </c>
      <c r="L28" s="17" t="str">
        <f t="shared" si="3"/>
        <v/>
      </c>
      <c r="M28" s="5"/>
      <c r="N28" s="62"/>
      <c r="O28" s="50"/>
      <c r="P28" s="47" t="str">
        <f t="shared" si="4"/>
        <v/>
      </c>
      <c r="Q28" s="12" t="str">
        <f t="shared" si="5"/>
        <v/>
      </c>
      <c r="R28" s="13" t="str">
        <f t="shared" si="6"/>
        <v/>
      </c>
      <c r="S28" s="102"/>
      <c r="T28" s="110"/>
      <c r="U28" s="110"/>
      <c r="V28" s="108" t="str">
        <f t="shared" si="10"/>
        <v/>
      </c>
      <c r="W28" s="108" t="str">
        <f t="shared" si="11"/>
        <v/>
      </c>
      <c r="X28" s="108" t="str">
        <f t="shared" si="12"/>
        <v/>
      </c>
      <c r="Y28" s="106" t="str">
        <f t="shared" si="13"/>
        <v/>
      </c>
    </row>
    <row r="29" spans="1:37" ht="15.65">
      <c r="A29" s="67">
        <v>26</v>
      </c>
      <c r="B29" s="59"/>
      <c r="C29" s="55"/>
      <c r="D29" s="73"/>
      <c r="E29" s="1" t="str">
        <f t="shared" si="19"/>
        <v/>
      </c>
      <c r="F29" s="42" t="str">
        <f t="shared" si="7"/>
        <v/>
      </c>
      <c r="G29" s="62"/>
      <c r="H29" s="6" t="str">
        <f t="shared" si="8"/>
        <v/>
      </c>
      <c r="I29" s="49" t="str">
        <f t="shared" si="9"/>
        <v/>
      </c>
      <c r="J29" s="46" t="str">
        <f t="shared" si="1"/>
        <v/>
      </c>
      <c r="K29" s="16" t="str">
        <f t="shared" si="2"/>
        <v/>
      </c>
      <c r="L29" s="17" t="str">
        <f t="shared" si="3"/>
        <v/>
      </c>
      <c r="M29" s="5"/>
      <c r="N29" s="62"/>
      <c r="O29" s="50"/>
      <c r="P29" s="47" t="str">
        <f t="shared" si="4"/>
        <v/>
      </c>
      <c r="Q29" s="12" t="str">
        <f t="shared" si="5"/>
        <v/>
      </c>
      <c r="R29" s="13" t="str">
        <f t="shared" si="6"/>
        <v/>
      </c>
      <c r="S29" s="102"/>
      <c r="T29" s="110"/>
      <c r="U29" s="110"/>
      <c r="V29" s="108" t="str">
        <f t="shared" si="10"/>
        <v/>
      </c>
      <c r="W29" s="108" t="str">
        <f t="shared" si="11"/>
        <v/>
      </c>
      <c r="X29" s="108" t="str">
        <f t="shared" si="12"/>
        <v/>
      </c>
      <c r="Y29" s="106" t="str">
        <f t="shared" si="13"/>
        <v/>
      </c>
    </row>
    <row r="30" spans="1:37" ht="15.65">
      <c r="A30" s="67">
        <v>27</v>
      </c>
      <c r="B30" s="59"/>
      <c r="C30" s="55"/>
      <c r="D30" s="73"/>
      <c r="E30" s="1" t="str">
        <f t="shared" si="19"/>
        <v/>
      </c>
      <c r="F30" s="42" t="str">
        <f t="shared" si="7"/>
        <v/>
      </c>
      <c r="G30" s="62"/>
      <c r="H30" s="6" t="str">
        <f t="shared" si="8"/>
        <v/>
      </c>
      <c r="I30" s="49" t="str">
        <f t="shared" si="9"/>
        <v/>
      </c>
      <c r="J30" s="46" t="str">
        <f t="shared" si="1"/>
        <v/>
      </c>
      <c r="K30" s="16" t="str">
        <f t="shared" si="2"/>
        <v/>
      </c>
      <c r="L30" s="17" t="str">
        <f t="shared" si="3"/>
        <v/>
      </c>
      <c r="M30" s="5"/>
      <c r="N30" s="62"/>
      <c r="O30" s="50"/>
      <c r="P30" s="47" t="str">
        <f t="shared" si="4"/>
        <v/>
      </c>
      <c r="Q30" s="12" t="str">
        <f t="shared" si="5"/>
        <v/>
      </c>
      <c r="R30" s="13" t="str">
        <f t="shared" si="6"/>
        <v/>
      </c>
      <c r="S30" s="102"/>
      <c r="T30" s="110"/>
      <c r="U30" s="110"/>
      <c r="V30" s="108" t="str">
        <f t="shared" si="10"/>
        <v/>
      </c>
      <c r="W30" s="108" t="str">
        <f t="shared" si="11"/>
        <v/>
      </c>
      <c r="X30" s="108" t="str">
        <f t="shared" si="12"/>
        <v/>
      </c>
      <c r="Y30" s="106" t="str">
        <f t="shared" si="13"/>
        <v/>
      </c>
      <c r="AA30" s="2"/>
    </row>
    <row r="31" spans="1:37" ht="15.65">
      <c r="A31" s="67">
        <v>28</v>
      </c>
      <c r="B31" s="59"/>
      <c r="C31" s="56"/>
      <c r="D31" s="73"/>
      <c r="E31" s="44" t="str">
        <f t="shared" si="19"/>
        <v/>
      </c>
      <c r="F31" s="48" t="str">
        <f t="shared" si="7"/>
        <v/>
      </c>
      <c r="G31" s="62"/>
      <c r="H31" s="45" t="str">
        <f t="shared" si="8"/>
        <v/>
      </c>
      <c r="I31" s="49" t="str">
        <f t="shared" si="9"/>
        <v/>
      </c>
      <c r="J31" s="46" t="str">
        <f t="shared" si="1"/>
        <v/>
      </c>
      <c r="K31" s="16" t="str">
        <f t="shared" si="2"/>
        <v/>
      </c>
      <c r="L31" s="17" t="str">
        <f t="shared" si="3"/>
        <v/>
      </c>
      <c r="M31" s="51"/>
      <c r="N31" s="62"/>
      <c r="O31" s="50"/>
      <c r="P31" s="47" t="str">
        <f t="shared" si="4"/>
        <v/>
      </c>
      <c r="Q31" s="12" t="str">
        <f t="shared" si="5"/>
        <v/>
      </c>
      <c r="R31" s="13" t="str">
        <f t="shared" si="6"/>
        <v/>
      </c>
      <c r="S31" s="102"/>
      <c r="T31" s="110"/>
      <c r="U31" s="110"/>
      <c r="V31" s="108" t="str">
        <f t="shared" si="10"/>
        <v/>
      </c>
      <c r="W31" s="108" t="str">
        <f t="shared" si="11"/>
        <v/>
      </c>
      <c r="X31" s="108" t="str">
        <f t="shared" si="12"/>
        <v/>
      </c>
      <c r="Y31" s="106" t="str">
        <f t="shared" si="13"/>
        <v/>
      </c>
    </row>
    <row r="32" spans="1:37" ht="15.65">
      <c r="A32" s="67">
        <v>29</v>
      </c>
      <c r="B32" s="59"/>
      <c r="C32" s="55"/>
      <c r="D32" s="73"/>
      <c r="E32" s="1" t="str">
        <f t="shared" si="0"/>
        <v/>
      </c>
      <c r="F32" s="42" t="str">
        <f t="shared" si="7"/>
        <v/>
      </c>
      <c r="G32" s="62"/>
      <c r="H32" s="6" t="str">
        <f t="shared" si="8"/>
        <v/>
      </c>
      <c r="I32" s="49" t="str">
        <f t="shared" si="9"/>
        <v/>
      </c>
      <c r="J32" s="46" t="str">
        <f t="shared" si="1"/>
        <v/>
      </c>
      <c r="K32" s="16" t="str">
        <f t="shared" si="2"/>
        <v/>
      </c>
      <c r="L32" s="17" t="str">
        <f t="shared" si="3"/>
        <v/>
      </c>
      <c r="M32" s="5"/>
      <c r="N32" s="62"/>
      <c r="O32" s="50"/>
      <c r="P32" s="47" t="str">
        <f t="shared" si="4"/>
        <v/>
      </c>
      <c r="Q32" s="12" t="str">
        <f t="shared" si="5"/>
        <v/>
      </c>
      <c r="R32" s="13" t="str">
        <f t="shared" si="6"/>
        <v/>
      </c>
      <c r="S32" s="102"/>
      <c r="T32" s="110"/>
      <c r="U32" s="110"/>
      <c r="V32" s="108" t="str">
        <f t="shared" si="10"/>
        <v/>
      </c>
      <c r="W32" s="108" t="str">
        <f t="shared" si="11"/>
        <v/>
      </c>
      <c r="X32" s="108" t="str">
        <f t="shared" si="12"/>
        <v/>
      </c>
      <c r="Y32" s="106" t="str">
        <f t="shared" si="13"/>
        <v/>
      </c>
    </row>
    <row r="33" spans="1:25" ht="15.65">
      <c r="A33" s="67">
        <v>30</v>
      </c>
      <c r="B33" s="59"/>
      <c r="C33" s="55"/>
      <c r="D33" s="73"/>
      <c r="E33" s="1" t="str">
        <f>IF(K33=11,"!!!","")</f>
        <v/>
      </c>
      <c r="F33" s="42" t="str">
        <f t="shared" si="7"/>
        <v/>
      </c>
      <c r="G33" s="62"/>
      <c r="H33" s="6" t="str">
        <f>IF(AND(K33=0,L33=0),"ДР","")</f>
        <v/>
      </c>
      <c r="I33" s="49" t="str">
        <f t="shared" si="9"/>
        <v/>
      </c>
      <c r="J33" s="46" t="str">
        <f t="shared" si="1"/>
        <v/>
      </c>
      <c r="K33" s="16" t="str">
        <f t="shared" si="2"/>
        <v/>
      </c>
      <c r="L33" s="17" t="str">
        <f t="shared" si="3"/>
        <v/>
      </c>
      <c r="M33" s="5"/>
      <c r="N33" s="62"/>
      <c r="O33" s="50"/>
      <c r="P33" s="47" t="str">
        <f t="shared" si="4"/>
        <v/>
      </c>
      <c r="Q33" s="12" t="str">
        <f t="shared" si="5"/>
        <v/>
      </c>
      <c r="R33" s="13" t="str">
        <f t="shared" si="6"/>
        <v/>
      </c>
      <c r="S33" s="102"/>
      <c r="T33" s="110"/>
      <c r="U33" s="110"/>
      <c r="V33" s="108" t="str">
        <f t="shared" si="10"/>
        <v/>
      </c>
      <c r="W33" s="108" t="str">
        <f t="shared" si="11"/>
        <v/>
      </c>
      <c r="X33" s="108" t="str">
        <f t="shared" si="12"/>
        <v/>
      </c>
      <c r="Y33" s="106" t="str">
        <f t="shared" si="13"/>
        <v/>
      </c>
    </row>
    <row r="34" spans="1:25" ht="15.65">
      <c r="A34" s="67">
        <v>31</v>
      </c>
      <c r="B34" s="59"/>
      <c r="C34" s="55"/>
      <c r="D34" s="73"/>
      <c r="E34" s="1" t="str">
        <f>IF(K34=11,"!!!","")</f>
        <v/>
      </c>
      <c r="F34" s="42" t="str">
        <f t="shared" si="7"/>
        <v/>
      </c>
      <c r="G34" s="62"/>
      <c r="H34" s="6" t="str">
        <f>IF(AND(K34=0,L34=0),"ДР","")</f>
        <v/>
      </c>
      <c r="I34" s="49" t="str">
        <f t="shared" si="9"/>
        <v/>
      </c>
      <c r="J34" s="46" t="str">
        <f t="shared" si="1"/>
        <v/>
      </c>
      <c r="K34" s="16" t="str">
        <f t="shared" si="2"/>
        <v/>
      </c>
      <c r="L34" s="17" t="str">
        <f t="shared" si="3"/>
        <v/>
      </c>
      <c r="M34" s="5"/>
      <c r="N34" s="62"/>
      <c r="O34" s="50"/>
      <c r="P34" s="47" t="str">
        <f t="shared" si="4"/>
        <v/>
      </c>
      <c r="Q34" s="12" t="str">
        <f t="shared" si="5"/>
        <v/>
      </c>
      <c r="R34" s="13" t="str">
        <f t="shared" si="6"/>
        <v/>
      </c>
      <c r="S34" s="102"/>
      <c r="T34" s="110"/>
      <c r="U34" s="110"/>
      <c r="V34" s="108" t="str">
        <f t="shared" si="10"/>
        <v/>
      </c>
      <c r="W34" s="108" t="str">
        <f t="shared" si="11"/>
        <v/>
      </c>
      <c r="X34" s="108" t="str">
        <f t="shared" si="12"/>
        <v/>
      </c>
      <c r="Y34" s="106" t="str">
        <f t="shared" si="13"/>
        <v/>
      </c>
    </row>
    <row r="35" spans="1:25" ht="15.65">
      <c r="A35" s="67">
        <v>32</v>
      </c>
      <c r="B35" s="59"/>
      <c r="C35" s="56"/>
      <c r="D35" s="73"/>
      <c r="E35" s="44" t="str">
        <f>IF(K35=11,"!!!","")</f>
        <v/>
      </c>
      <c r="F35" s="48" t="str">
        <f t="shared" si="7"/>
        <v/>
      </c>
      <c r="G35" s="62"/>
      <c r="H35" s="45" t="str">
        <f>IF(AND(K35=0,L35=0),"ДР","")</f>
        <v/>
      </c>
      <c r="I35" s="49" t="str">
        <f t="shared" si="9"/>
        <v/>
      </c>
      <c r="J35" s="46" t="str">
        <f t="shared" si="1"/>
        <v/>
      </c>
      <c r="K35" s="16" t="str">
        <f t="shared" si="2"/>
        <v/>
      </c>
      <c r="L35" s="17" t="str">
        <f t="shared" si="3"/>
        <v/>
      </c>
      <c r="M35" s="51"/>
      <c r="N35" s="62"/>
      <c r="O35" s="50"/>
      <c r="P35" s="47" t="str">
        <f t="shared" si="4"/>
        <v/>
      </c>
      <c r="Q35" s="12" t="str">
        <f t="shared" si="5"/>
        <v/>
      </c>
      <c r="R35" s="13" t="str">
        <f t="shared" si="6"/>
        <v/>
      </c>
      <c r="S35" s="102"/>
      <c r="T35" s="110"/>
      <c r="U35" s="110"/>
      <c r="V35" s="108" t="str">
        <f t="shared" si="10"/>
        <v/>
      </c>
      <c r="W35" s="108" t="str">
        <f t="shared" si="11"/>
        <v/>
      </c>
      <c r="X35" s="108" t="str">
        <f t="shared" si="12"/>
        <v/>
      </c>
      <c r="Y35" s="106" t="str">
        <f t="shared" si="13"/>
        <v/>
      </c>
    </row>
    <row r="36" spans="1:25" ht="15.65">
      <c r="A36" s="67">
        <v>33</v>
      </c>
      <c r="B36" s="59"/>
      <c r="C36" s="55"/>
      <c r="D36" s="73"/>
      <c r="E36" s="1" t="str">
        <f t="shared" si="0"/>
        <v/>
      </c>
      <c r="F36" s="42" t="str">
        <f t="shared" si="7"/>
        <v/>
      </c>
      <c r="G36" s="62"/>
      <c r="H36" s="6" t="str">
        <f t="shared" si="8"/>
        <v/>
      </c>
      <c r="I36" s="49" t="str">
        <f t="shared" si="9"/>
        <v/>
      </c>
      <c r="J36" s="46" t="str">
        <f t="shared" si="1"/>
        <v/>
      </c>
      <c r="K36" s="16" t="str">
        <f t="shared" si="2"/>
        <v/>
      </c>
      <c r="L36" s="17" t="str">
        <f t="shared" si="3"/>
        <v/>
      </c>
      <c r="M36" s="5"/>
      <c r="N36" s="62"/>
      <c r="O36" s="50"/>
      <c r="P36" s="47" t="str">
        <f t="shared" si="4"/>
        <v/>
      </c>
      <c r="Q36" s="12" t="str">
        <f t="shared" si="5"/>
        <v/>
      </c>
      <c r="R36" s="13" t="str">
        <f t="shared" si="6"/>
        <v/>
      </c>
      <c r="S36" s="102"/>
      <c r="T36" s="110"/>
      <c r="U36" s="110"/>
      <c r="V36" s="108" t="str">
        <f t="shared" si="10"/>
        <v/>
      </c>
      <c r="W36" s="108" t="str">
        <f t="shared" si="11"/>
        <v/>
      </c>
      <c r="X36" s="108" t="str">
        <f t="shared" si="12"/>
        <v/>
      </c>
      <c r="Y36" s="106" t="str">
        <f t="shared" si="13"/>
        <v/>
      </c>
    </row>
    <row r="37" spans="1:25" ht="15.65">
      <c r="A37" s="67">
        <v>34</v>
      </c>
      <c r="B37" s="59"/>
      <c r="C37" s="55"/>
      <c r="D37" s="73"/>
      <c r="E37" s="1" t="str">
        <f>IF(K37=11,"!!!","")</f>
        <v/>
      </c>
      <c r="F37" s="42" t="str">
        <f t="shared" si="7"/>
        <v/>
      </c>
      <c r="G37" s="62"/>
      <c r="H37" s="6" t="str">
        <f t="shared" si="8"/>
        <v/>
      </c>
      <c r="I37" s="49" t="str">
        <f t="shared" si="9"/>
        <v/>
      </c>
      <c r="J37" s="46" t="str">
        <f t="shared" si="1"/>
        <v/>
      </c>
      <c r="K37" s="16" t="str">
        <f t="shared" si="2"/>
        <v/>
      </c>
      <c r="L37" s="17" t="str">
        <f t="shared" si="3"/>
        <v/>
      </c>
      <c r="M37" s="5"/>
      <c r="N37" s="62"/>
      <c r="O37" s="50"/>
      <c r="P37" s="47" t="str">
        <f t="shared" si="4"/>
        <v/>
      </c>
      <c r="Q37" s="12" t="str">
        <f t="shared" si="5"/>
        <v/>
      </c>
      <c r="R37" s="13" t="str">
        <f t="shared" si="6"/>
        <v/>
      </c>
      <c r="S37" s="102"/>
      <c r="T37" s="110"/>
      <c r="U37" s="110"/>
      <c r="V37" s="108" t="str">
        <f t="shared" si="10"/>
        <v/>
      </c>
      <c r="W37" s="108" t="str">
        <f t="shared" si="11"/>
        <v/>
      </c>
      <c r="X37" s="108" t="str">
        <f t="shared" si="12"/>
        <v/>
      </c>
      <c r="Y37" s="106" t="str">
        <f t="shared" si="13"/>
        <v/>
      </c>
    </row>
    <row r="38" spans="1:25" ht="15.65">
      <c r="A38" s="67">
        <v>35</v>
      </c>
      <c r="B38" s="59"/>
      <c r="C38" s="55"/>
      <c r="D38" s="73"/>
      <c r="E38" s="1" t="str">
        <f>IF(K38=11,"!!!","")</f>
        <v/>
      </c>
      <c r="F38" s="42" t="str">
        <f t="shared" si="7"/>
        <v/>
      </c>
      <c r="G38" s="62"/>
      <c r="H38" s="6" t="str">
        <f t="shared" si="8"/>
        <v/>
      </c>
      <c r="I38" s="49" t="str">
        <f t="shared" si="9"/>
        <v/>
      </c>
      <c r="J38" s="46" t="str">
        <f t="shared" si="1"/>
        <v/>
      </c>
      <c r="K38" s="16" t="str">
        <f t="shared" si="2"/>
        <v/>
      </c>
      <c r="L38" s="17" t="str">
        <f t="shared" si="3"/>
        <v/>
      </c>
      <c r="M38" s="5"/>
      <c r="N38" s="62"/>
      <c r="O38" s="50"/>
      <c r="P38" s="47" t="str">
        <f t="shared" si="4"/>
        <v/>
      </c>
      <c r="Q38" s="12" t="str">
        <f t="shared" si="5"/>
        <v/>
      </c>
      <c r="R38" s="13" t="str">
        <f t="shared" si="6"/>
        <v/>
      </c>
      <c r="S38" s="102"/>
      <c r="T38" s="110"/>
      <c r="U38" s="110"/>
      <c r="V38" s="108" t="str">
        <f t="shared" si="10"/>
        <v/>
      </c>
      <c r="W38" s="108" t="str">
        <f t="shared" si="11"/>
        <v/>
      </c>
      <c r="X38" s="108" t="str">
        <f t="shared" si="12"/>
        <v/>
      </c>
      <c r="Y38" s="106" t="str">
        <f t="shared" si="13"/>
        <v/>
      </c>
    </row>
    <row r="39" spans="1:25" ht="15.65">
      <c r="A39" s="67">
        <v>36</v>
      </c>
      <c r="B39" s="59"/>
      <c r="C39" s="55"/>
      <c r="D39" s="73"/>
      <c r="E39" s="1" t="str">
        <f>IF(K39=11,"!!!","")</f>
        <v/>
      </c>
      <c r="F39" s="42" t="str">
        <f t="shared" ref="F39" si="20">IF(AND(OR(J39=19,J39=29,J39=39,J39=49,J39=54,J39=59),K39=11),"Ю","")</f>
        <v/>
      </c>
      <c r="G39" s="62"/>
      <c r="H39" s="6" t="str">
        <f t="shared" ref="H39" si="21">IF(AND(K39=0,L39=0),"ДР","")</f>
        <v/>
      </c>
      <c r="I39" s="49" t="str">
        <f t="shared" ref="I39" si="22">IF(AND(OR(J39=20,J39=30,J39=40,J39=50,J39=55,J39=60),K39=0,L39=0),"Ю","")</f>
        <v/>
      </c>
      <c r="J39" s="46" t="str">
        <f t="shared" si="1"/>
        <v/>
      </c>
      <c r="K39" s="16" t="str">
        <f t="shared" si="2"/>
        <v/>
      </c>
      <c r="L39" s="17" t="str">
        <f t="shared" si="3"/>
        <v/>
      </c>
      <c r="M39" s="5"/>
      <c r="N39" s="62"/>
      <c r="O39" s="50"/>
      <c r="P39" s="47" t="str">
        <f t="shared" si="4"/>
        <v/>
      </c>
      <c r="Q39" s="12" t="str">
        <f t="shared" si="5"/>
        <v/>
      </c>
      <c r="R39" s="13" t="str">
        <f t="shared" si="6"/>
        <v/>
      </c>
      <c r="S39" s="102"/>
      <c r="T39" s="110"/>
      <c r="U39" s="110"/>
      <c r="V39" s="108" t="str">
        <f t="shared" si="10"/>
        <v/>
      </c>
      <c r="W39" s="108" t="str">
        <f t="shared" si="11"/>
        <v/>
      </c>
      <c r="X39" s="108" t="str">
        <f t="shared" si="12"/>
        <v/>
      </c>
      <c r="Y39" s="106" t="str">
        <f t="shared" si="13"/>
        <v/>
      </c>
    </row>
    <row r="40" spans="1:25" ht="15.65">
      <c r="A40" s="67">
        <v>37</v>
      </c>
      <c r="B40" s="59"/>
      <c r="C40" s="56"/>
      <c r="D40" s="73"/>
      <c r="E40" s="44" t="str">
        <f>IF(K40=11,"!!!","")</f>
        <v/>
      </c>
      <c r="F40" s="48" t="str">
        <f t="shared" si="7"/>
        <v/>
      </c>
      <c r="G40" s="62"/>
      <c r="H40" s="45" t="str">
        <f t="shared" si="8"/>
        <v/>
      </c>
      <c r="I40" s="49" t="str">
        <f t="shared" si="9"/>
        <v/>
      </c>
      <c r="J40" s="46" t="str">
        <f t="shared" si="1"/>
        <v/>
      </c>
      <c r="K40" s="16" t="str">
        <f t="shared" si="2"/>
        <v/>
      </c>
      <c r="L40" s="17" t="str">
        <f t="shared" si="3"/>
        <v/>
      </c>
      <c r="M40" s="51"/>
      <c r="N40" s="62"/>
      <c r="O40" s="50"/>
      <c r="P40" s="47" t="str">
        <f t="shared" si="4"/>
        <v/>
      </c>
      <c r="Q40" s="12" t="str">
        <f t="shared" si="5"/>
        <v/>
      </c>
      <c r="R40" s="13" t="str">
        <f t="shared" si="6"/>
        <v/>
      </c>
      <c r="S40" s="102"/>
      <c r="T40" s="110"/>
      <c r="U40" s="110"/>
      <c r="V40" s="108" t="str">
        <f t="shared" si="10"/>
        <v/>
      </c>
      <c r="W40" s="108" t="str">
        <f t="shared" si="11"/>
        <v/>
      </c>
      <c r="X40" s="108" t="str">
        <f t="shared" si="12"/>
        <v/>
      </c>
      <c r="Y40" s="106" t="str">
        <f t="shared" si="13"/>
        <v/>
      </c>
    </row>
    <row r="41" spans="1:25" ht="15.65">
      <c r="A41" s="67">
        <v>38</v>
      </c>
      <c r="B41" s="59"/>
      <c r="C41" s="53"/>
      <c r="D41" s="72"/>
      <c r="E41" s="1" t="str">
        <f t="shared" si="0"/>
        <v/>
      </c>
      <c r="F41" s="42" t="str">
        <f t="shared" si="7"/>
        <v/>
      </c>
      <c r="G41" s="62"/>
      <c r="H41" s="6" t="str">
        <f t="shared" si="8"/>
        <v/>
      </c>
      <c r="I41" s="49" t="str">
        <f t="shared" si="9"/>
        <v/>
      </c>
      <c r="J41" s="46" t="str">
        <f t="shared" si="1"/>
        <v/>
      </c>
      <c r="K41" s="16" t="str">
        <f t="shared" si="2"/>
        <v/>
      </c>
      <c r="L41" s="17" t="str">
        <f t="shared" si="3"/>
        <v/>
      </c>
      <c r="M41" s="5"/>
      <c r="N41" s="62"/>
      <c r="O41" s="50"/>
      <c r="P41" s="47" t="str">
        <f t="shared" si="4"/>
        <v/>
      </c>
      <c r="Q41" s="12" t="str">
        <f t="shared" si="5"/>
        <v/>
      </c>
      <c r="R41" s="13" t="str">
        <f t="shared" si="6"/>
        <v/>
      </c>
      <c r="S41" s="102"/>
      <c r="T41" s="110"/>
      <c r="U41" s="110"/>
      <c r="V41" s="108" t="str">
        <f t="shared" si="10"/>
        <v/>
      </c>
      <c r="W41" s="108" t="str">
        <f t="shared" si="11"/>
        <v/>
      </c>
      <c r="X41" s="108" t="str">
        <f t="shared" si="12"/>
        <v/>
      </c>
      <c r="Y41" s="106" t="str">
        <f t="shared" si="13"/>
        <v/>
      </c>
    </row>
    <row r="42" spans="1:25" ht="15.65">
      <c r="A42" s="67">
        <v>39</v>
      </c>
      <c r="B42" s="59"/>
      <c r="C42" s="53"/>
      <c r="D42" s="72"/>
      <c r="E42" s="1" t="str">
        <f t="shared" ref="E42" si="23">IF(K42=11,"!!!","")</f>
        <v/>
      </c>
      <c r="F42" s="42" t="str">
        <f t="shared" ref="F42" si="24">IF(AND(OR(J42=19,J42=29,J42=39,J42=49,J42=54,J42=59),K42=11),"Ю","")</f>
        <v/>
      </c>
      <c r="G42" s="62"/>
      <c r="H42" s="6" t="str">
        <f t="shared" ref="H42" si="25">IF(AND(K42=0,L42=0),"ДР","")</f>
        <v/>
      </c>
      <c r="I42" s="49" t="str">
        <f t="shared" ref="I42" si="26">IF(AND(OR(J42=20,J42=30,J42=40,J42=50,J42=55,J42=60),K42=0,L42=0),"Ю","")</f>
        <v/>
      </c>
      <c r="J42" s="46" t="str">
        <f t="shared" si="1"/>
        <v/>
      </c>
      <c r="K42" s="16" t="str">
        <f t="shared" si="2"/>
        <v/>
      </c>
      <c r="L42" s="17" t="str">
        <f t="shared" si="3"/>
        <v/>
      </c>
      <c r="M42" s="5"/>
      <c r="N42" s="62"/>
      <c r="O42" s="50"/>
      <c r="P42" s="47" t="str">
        <f t="shared" si="4"/>
        <v/>
      </c>
      <c r="Q42" s="12" t="str">
        <f t="shared" si="5"/>
        <v/>
      </c>
      <c r="R42" s="13" t="str">
        <f t="shared" si="6"/>
        <v/>
      </c>
      <c r="S42" s="102"/>
      <c r="T42" s="110"/>
      <c r="U42" s="110"/>
      <c r="V42" s="108" t="str">
        <f t="shared" si="10"/>
        <v/>
      </c>
      <c r="W42" s="108" t="str">
        <f t="shared" si="11"/>
        <v/>
      </c>
      <c r="X42" s="108" t="str">
        <f t="shared" si="12"/>
        <v/>
      </c>
      <c r="Y42" s="106" t="str">
        <f t="shared" si="13"/>
        <v/>
      </c>
    </row>
    <row r="43" spans="1:25" ht="15.65">
      <c r="A43" s="68">
        <v>40</v>
      </c>
      <c r="B43" s="60"/>
      <c r="C43" s="57"/>
      <c r="D43" s="74"/>
      <c r="E43" s="7" t="str">
        <f t="shared" si="0"/>
        <v/>
      </c>
      <c r="F43" s="20" t="str">
        <f t="shared" si="7"/>
        <v/>
      </c>
      <c r="G43" s="63"/>
      <c r="H43" s="8" t="str">
        <f t="shared" si="8"/>
        <v/>
      </c>
      <c r="I43" s="64" t="str">
        <f t="shared" si="9"/>
        <v/>
      </c>
      <c r="J43" s="19" t="str">
        <f t="shared" si="1"/>
        <v/>
      </c>
      <c r="K43" s="9" t="str">
        <f t="shared" si="2"/>
        <v/>
      </c>
      <c r="L43" s="18" t="str">
        <f t="shared" si="3"/>
        <v/>
      </c>
      <c r="M43" s="10"/>
      <c r="N43" s="63"/>
      <c r="O43" s="65"/>
      <c r="P43" s="15" t="str">
        <f t="shared" si="4"/>
        <v/>
      </c>
      <c r="Q43" s="11" t="str">
        <f t="shared" si="5"/>
        <v/>
      </c>
      <c r="R43" s="14" t="str">
        <f t="shared" si="6"/>
        <v/>
      </c>
      <c r="S43" s="103"/>
      <c r="T43" s="111"/>
      <c r="U43" s="112"/>
      <c r="V43" s="109" t="str">
        <f t="shared" si="10"/>
        <v/>
      </c>
      <c r="W43" s="109" t="str">
        <f t="shared" si="11"/>
        <v/>
      </c>
      <c r="X43" s="109" t="str">
        <f t="shared" si="12"/>
        <v/>
      </c>
      <c r="Y43" s="107" t="str">
        <f t="shared" si="13"/>
        <v/>
      </c>
    </row>
    <row r="44" spans="1:25" ht="15.65">
      <c r="B44" s="3"/>
    </row>
    <row r="45" spans="1:25" ht="15.65">
      <c r="B45" s="3"/>
    </row>
    <row r="46" spans="1:25" ht="15.65">
      <c r="B46" s="3"/>
    </row>
    <row r="47" spans="1:25" ht="15.65">
      <c r="B47" s="3"/>
    </row>
    <row r="48" spans="1:25" ht="15.65">
      <c r="B48" s="3"/>
    </row>
    <row r="49" spans="2:2" ht="15.65">
      <c r="B49" s="3"/>
    </row>
    <row r="50" spans="2:2" ht="15.65">
      <c r="B50" s="3"/>
    </row>
  </sheetData>
  <sheetProtection sheet="1" objects="1" scenarios="1" formatCells="0" selectLockedCells="1"/>
  <sortState ref="B37:G39">
    <sortCondition ref="B37:B39"/>
  </sortState>
  <mergeCells count="10">
    <mergeCell ref="AD18:AG18"/>
    <mergeCell ref="AH4:AI4"/>
    <mergeCell ref="F2:F3"/>
    <mergeCell ref="G2:G3"/>
    <mergeCell ref="N2:N3"/>
    <mergeCell ref="J2:L2"/>
    <mergeCell ref="P2:R2"/>
    <mergeCell ref="I2:I3"/>
    <mergeCell ref="T2:U2"/>
    <mergeCell ref="V2:Y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работников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</dc:creator>
  <cp:lastModifiedBy>GOA</cp:lastModifiedBy>
  <cp:lastPrinted>2014-12-18T05:36:57Z</cp:lastPrinted>
  <dcterms:created xsi:type="dcterms:W3CDTF">2014-05-29T12:10:59Z</dcterms:created>
  <dcterms:modified xsi:type="dcterms:W3CDTF">2016-01-16T09:59:11Z</dcterms:modified>
</cp:coreProperties>
</file>