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19995" windowHeight="8190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 calcCompleted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B17" i="3" l="1"/>
  <c r="B16" i="3"/>
  <c r="B15" i="3"/>
  <c r="B14" i="3"/>
  <c r="B13" i="3"/>
  <c r="B12" i="3"/>
  <c r="B11" i="3"/>
  <c r="B10" i="3"/>
  <c r="B9" i="3"/>
  <c r="B8" i="3"/>
  <c r="G8" i="3" s="1"/>
  <c r="B7" i="3"/>
  <c r="B6" i="3"/>
  <c r="B5" i="3"/>
  <c r="B4" i="3"/>
  <c r="B3" i="3"/>
  <c r="G3" i="3" s="1"/>
  <c r="C3" i="2"/>
  <c r="F4" i="3" s="1"/>
  <c r="C4" i="2"/>
  <c r="F5" i="3" s="1"/>
  <c r="C5" i="2"/>
  <c r="F6" i="3" s="1"/>
  <c r="C6" i="2"/>
  <c r="F7" i="3" s="1"/>
  <c r="C7" i="2"/>
  <c r="F8" i="3" s="1"/>
  <c r="C8" i="2"/>
  <c r="F9" i="3" s="1"/>
  <c r="C9" i="2"/>
  <c r="F10" i="3" s="1"/>
  <c r="C10" i="2"/>
  <c r="F11" i="3" s="1"/>
  <c r="C11" i="2"/>
  <c r="F12" i="3" s="1"/>
  <c r="C12" i="2"/>
  <c r="F13" i="3" s="1"/>
  <c r="C13" i="2"/>
  <c r="F14" i="3" s="1"/>
  <c r="C14" i="2"/>
  <c r="F15" i="3" s="1"/>
  <c r="C15" i="2"/>
  <c r="F16" i="3" s="1"/>
  <c r="C16" i="2"/>
  <c r="F17" i="3" s="1"/>
  <c r="C2" i="2"/>
  <c r="F3" i="3" s="1"/>
  <c r="B3" i="2"/>
  <c r="C4" i="3" s="1"/>
  <c r="B4" i="2"/>
  <c r="C5" i="3" s="1"/>
  <c r="B5" i="2"/>
  <c r="C6" i="3" s="1"/>
  <c r="B6" i="2"/>
  <c r="C7" i="3" s="1"/>
  <c r="B7" i="2"/>
  <c r="C8" i="3" s="1"/>
  <c r="B8" i="2"/>
  <c r="C9" i="3" s="1"/>
  <c r="B9" i="2"/>
  <c r="C10" i="3" s="1"/>
  <c r="B10" i="2"/>
  <c r="C11" i="3" s="1"/>
  <c r="B11" i="2"/>
  <c r="C12" i="3" s="1"/>
  <c r="B12" i="2"/>
  <c r="C13" i="3" s="1"/>
  <c r="B13" i="2"/>
  <c r="C14" i="3" s="1"/>
  <c r="B14" i="2"/>
  <c r="C15" i="3" s="1"/>
  <c r="B15" i="2"/>
  <c r="C16" i="3" s="1"/>
  <c r="B16" i="2"/>
  <c r="C17" i="3" s="1"/>
  <c r="B2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G9" i="3"/>
  <c r="L14" i="3" l="1"/>
  <c r="L10" i="3"/>
  <c r="L17" i="3"/>
  <c r="L13" i="3"/>
  <c r="L9" i="3"/>
  <c r="L5" i="3"/>
  <c r="L6" i="3"/>
  <c r="L16" i="3"/>
  <c r="L12" i="3"/>
  <c r="L8" i="3"/>
  <c r="L4" i="3"/>
  <c r="L15" i="3"/>
  <c r="L11" i="3"/>
  <c r="L7" i="3"/>
  <c r="I16" i="3"/>
  <c r="I14" i="3"/>
  <c r="I12" i="3"/>
  <c r="I10" i="3"/>
  <c r="I8" i="3"/>
  <c r="I6" i="3"/>
  <c r="I4" i="3"/>
  <c r="I17" i="3"/>
  <c r="I15" i="3"/>
  <c r="I13" i="3"/>
  <c r="I11" i="3"/>
  <c r="I9" i="3"/>
  <c r="I7" i="3"/>
  <c r="I5" i="3"/>
  <c r="C3" i="3"/>
  <c r="K3" i="3"/>
  <c r="K8" i="3"/>
  <c r="K9" i="3"/>
  <c r="E17" i="3"/>
  <c r="H17" i="3"/>
  <c r="J17" i="3" s="1"/>
  <c r="E16" i="3"/>
  <c r="H16" i="3"/>
  <c r="J16" i="3" s="1"/>
  <c r="E14" i="3"/>
  <c r="H14" i="3"/>
  <c r="J14" i="3" s="1"/>
  <c r="E12" i="3"/>
  <c r="H12" i="3"/>
  <c r="J12" i="3" s="1"/>
  <c r="E10" i="3"/>
  <c r="H10" i="3"/>
  <c r="J10" i="3" s="1"/>
  <c r="E8" i="3"/>
  <c r="H8" i="3"/>
  <c r="J8" i="3" s="1"/>
  <c r="E6" i="3"/>
  <c r="H6" i="3"/>
  <c r="J6" i="3" s="1"/>
  <c r="E4" i="3"/>
  <c r="H4" i="3"/>
  <c r="J4" i="3" s="1"/>
  <c r="E15" i="3"/>
  <c r="H15" i="3"/>
  <c r="J15" i="3" s="1"/>
  <c r="E13" i="3"/>
  <c r="H13" i="3"/>
  <c r="J13" i="3" s="1"/>
  <c r="E11" i="3"/>
  <c r="H11" i="3"/>
  <c r="J11" i="3" s="1"/>
  <c r="E9" i="3"/>
  <c r="H9" i="3"/>
  <c r="J9" i="3" s="1"/>
  <c r="E7" i="3"/>
  <c r="H7" i="3"/>
  <c r="J7" i="3" s="1"/>
  <c r="E5" i="3"/>
  <c r="H5" i="3"/>
  <c r="J5" i="3" s="1"/>
  <c r="E3" i="3"/>
  <c r="H3" i="3"/>
  <c r="D12" i="3"/>
  <c r="G12" i="3"/>
  <c r="K12" i="3" s="1"/>
  <c r="D17" i="3"/>
  <c r="G17" i="3"/>
  <c r="K17" i="3" s="1"/>
  <c r="D15" i="3"/>
  <c r="G15" i="3"/>
  <c r="K15" i="3" s="1"/>
  <c r="D13" i="3"/>
  <c r="G13" i="3"/>
  <c r="K13" i="3" s="1"/>
  <c r="D11" i="3"/>
  <c r="G11" i="3"/>
  <c r="K11" i="3" s="1"/>
  <c r="D9" i="3"/>
  <c r="D7" i="3"/>
  <c r="G7" i="3"/>
  <c r="K7" i="3" s="1"/>
  <c r="D5" i="3"/>
  <c r="G5" i="3"/>
  <c r="K5" i="3" s="1"/>
  <c r="D16" i="3"/>
  <c r="G16" i="3"/>
  <c r="K16" i="3" s="1"/>
  <c r="D14" i="3"/>
  <c r="G14" i="3"/>
  <c r="K14" i="3" s="1"/>
  <c r="D10" i="3"/>
  <c r="G10" i="3"/>
  <c r="K10" i="3" s="1"/>
  <c r="D8" i="3"/>
  <c r="D6" i="3"/>
  <c r="G6" i="3"/>
  <c r="K6" i="3" s="1"/>
  <c r="D4" i="3"/>
  <c r="G4" i="3"/>
  <c r="K4" i="3" s="1"/>
  <c r="D3" i="3"/>
  <c r="H19" i="3"/>
  <c r="J3" i="3" l="1"/>
  <c r="I3" i="3"/>
  <c r="F18" i="3" s="1"/>
  <c r="L3" i="3"/>
</calcChain>
</file>

<file path=xl/sharedStrings.xml><?xml version="1.0" encoding="utf-8"?>
<sst xmlns="http://schemas.openxmlformats.org/spreadsheetml/2006/main" count="40" uniqueCount="33">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</sst>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h:mm;@"/>
    <numFmt numFmtId="168" formatCode="[h]"/>
  </numFmts>
  <fonts count="9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0" fontId="1" fillId="2" borderId="1" applyFill="0" applyProtection="0">
      <alignment horizontal="center"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6" fillId="0" borderId="2" xfId="0" applyFont="1" applyBorder="1" applyAlignment="1">
      <alignment horizontal="center"/>
    </xf>
    <xf numFmtId="44" fontId="6" fillId="0" borderId="2" xfId="2" applyFont="1" applyBorder="1" applyAlignment="1">
      <alignment horizontal="center"/>
    </xf>
    <xf numFmtId="9" fontId="6" fillId="0" borderId="2" xfId="3" applyFont="1" applyBorder="1" applyAlignment="1">
      <alignment horizontal="center"/>
    </xf>
    <xf numFmtId="44" fontId="6" fillId="0" borderId="2" xfId="2" applyFont="1" applyBorder="1" applyAlignment="1"/>
    <xf numFmtId="0" fontId="5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44" fontId="1" fillId="0" borderId="1" xfId="2" applyFont="1" applyFill="1" applyBorder="1" applyAlignment="1">
      <alignment horizontal="left" vertical="top"/>
    </xf>
    <xf numFmtId="44" fontId="1" fillId="0" borderId="1" xfId="2" applyFont="1" applyFill="1" applyBorder="1" applyAlignment="1">
      <alignment vertical="top"/>
    </xf>
    <xf numFmtId="164" fontId="6" fillId="0" borderId="2" xfId="0" applyNumberFormat="1" applyFont="1" applyBorder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8" fontId="1" fillId="3" borderId="1" xfId="1" applyNumberFormat="1" applyFont="1" applyFill="1" applyAlignment="1">
      <alignment horizontal="center" vertical="center"/>
    </xf>
    <xf numFmtId="168" fontId="1" fillId="3" borderId="1" xfId="1" applyNumberFormat="1" applyFont="1" applyFill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/>
    </xf>
    <xf numFmtId="0" fontId="6" fillId="4" borderId="0" xfId="3" applyNumberFormat="1" applyFont="1" applyFill="1" applyBorder="1" applyAlignment="1">
      <alignment horizontal="left"/>
    </xf>
    <xf numFmtId="164" fontId="2" fillId="4" borderId="1" xfId="1" applyNumberFormat="1" applyFont="1" applyFill="1" applyAlignment="1">
      <alignment horizontal="center" vertical="center"/>
    </xf>
  </cellXfs>
  <cellStyles count="4">
    <cellStyle name="Денежный" xfId="2" builtinId="4"/>
    <cellStyle name="Обычный" xfId="0" builtinId="0"/>
    <cellStyle name="Процентный" xfId="3" builtinId="5"/>
    <cellStyle name="Стиль 1" xfId="1"/>
  </cellStyles>
  <dxfs count="8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676</c:v>
                </c:pt>
                <c:pt idx="1">
                  <c:v>590</c:v>
                </c:pt>
                <c:pt idx="2">
                  <c:v>200</c:v>
                </c:pt>
                <c:pt idx="3">
                  <c:v>211</c:v>
                </c:pt>
                <c:pt idx="4">
                  <c:v>190</c:v>
                </c:pt>
                <c:pt idx="5">
                  <c:v>395</c:v>
                </c:pt>
                <c:pt idx="6">
                  <c:v>306</c:v>
                </c:pt>
                <c:pt idx="7">
                  <c:v>300</c:v>
                </c:pt>
                <c:pt idx="8">
                  <c:v>649</c:v>
                </c:pt>
                <c:pt idx="9">
                  <c:v>375</c:v>
                </c:pt>
                <c:pt idx="10">
                  <c:v>501</c:v>
                </c:pt>
                <c:pt idx="11">
                  <c:v>181</c:v>
                </c:pt>
                <c:pt idx="12">
                  <c:v>614</c:v>
                </c:pt>
                <c:pt idx="13">
                  <c:v>580</c:v>
                </c:pt>
                <c:pt idx="14">
                  <c:v>452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255</c:v>
                </c:pt>
                <c:pt idx="1">
                  <c:v>492</c:v>
                </c:pt>
                <c:pt idx="2">
                  <c:v>756</c:v>
                </c:pt>
                <c:pt idx="3">
                  <c:v>584</c:v>
                </c:pt>
                <c:pt idx="4">
                  <c:v>584</c:v>
                </c:pt>
                <c:pt idx="5">
                  <c:v>762</c:v>
                </c:pt>
                <c:pt idx="6">
                  <c:v>344</c:v>
                </c:pt>
                <c:pt idx="7">
                  <c:v>370</c:v>
                </c:pt>
                <c:pt idx="8">
                  <c:v>585</c:v>
                </c:pt>
                <c:pt idx="9">
                  <c:v>676</c:v>
                </c:pt>
                <c:pt idx="10">
                  <c:v>320</c:v>
                </c:pt>
                <c:pt idx="11">
                  <c:v>446</c:v>
                </c:pt>
                <c:pt idx="12">
                  <c:v>601</c:v>
                </c:pt>
                <c:pt idx="13">
                  <c:v>537</c:v>
                </c:pt>
                <c:pt idx="14">
                  <c:v>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58080"/>
        <c:axId val="202772864"/>
      </c:barChart>
      <c:catAx>
        <c:axId val="202558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202772864"/>
        <c:crosses val="autoZero"/>
        <c:auto val="1"/>
        <c:lblAlgn val="ctr"/>
        <c:lblOffset val="100"/>
        <c:noMultiLvlLbl val="0"/>
      </c:catAx>
      <c:valAx>
        <c:axId val="20277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20255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1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tabSelected="1" zoomScale="90" zoomScaleNormal="90" workbookViewId="0">
      <selection activeCell="C2" sqref="C2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21" customWidth="1"/>
    <col min="4" max="4" width="19" customWidth="1"/>
  </cols>
  <sheetData>
    <row r="1" spans="1:4" ht="18.75" x14ac:dyDescent="0.25">
      <c r="A1" s="29" t="s">
        <v>0</v>
      </c>
      <c r="B1" s="29" t="s">
        <v>1</v>
      </c>
      <c r="C1" s="27" t="s">
        <v>2</v>
      </c>
      <c r="D1" s="28"/>
    </row>
    <row r="2" spans="1:4" ht="18.75" x14ac:dyDescent="0.25">
      <c r="A2" s="30"/>
      <c r="B2" s="30"/>
      <c r="C2" s="49" t="s">
        <v>3</v>
      </c>
      <c r="D2" s="15" t="s">
        <v>4</v>
      </c>
    </row>
    <row r="3" spans="1:4" ht="18.75" x14ac:dyDescent="0.25">
      <c r="A3" s="16">
        <v>1</v>
      </c>
      <c r="B3" s="17" t="s">
        <v>5</v>
      </c>
      <c r="C3" s="41">
        <f ca="1">ROUND((4-0.5)*RAND()+0.5,1)</f>
        <v>2.9</v>
      </c>
      <c r="D3" s="18">
        <f ca="1">ROUND((18-2.3)*RAND()+2.3,1)</f>
        <v>10.3</v>
      </c>
    </row>
    <row r="4" spans="1:4" ht="18.75" x14ac:dyDescent="0.25">
      <c r="A4" s="16">
        <v>2</v>
      </c>
      <c r="B4" s="17" t="s">
        <v>6</v>
      </c>
      <c r="C4" s="41">
        <f t="shared" ref="C4:C16" ca="1" si="0">ROUND((4-0.5)*RAND()+0.5,1)</f>
        <v>1.3</v>
      </c>
      <c r="D4" s="19">
        <f t="shared" ref="D4:D17" ca="1" si="1">ROUND((18-2.3)*RAND()+2.3,1)</f>
        <v>10.4</v>
      </c>
    </row>
    <row r="5" spans="1:4" ht="18.75" x14ac:dyDescent="0.25">
      <c r="A5" s="16">
        <v>3</v>
      </c>
      <c r="B5" s="17" t="s">
        <v>7</v>
      </c>
      <c r="C5" s="41">
        <f ca="1">ROUND((4-0.5)*RAND()+0.5,1)</f>
        <v>3.7</v>
      </c>
      <c r="D5" s="19">
        <f t="shared" ca="1" si="1"/>
        <v>10.3</v>
      </c>
    </row>
    <row r="6" spans="1:4" ht="18.75" x14ac:dyDescent="0.25">
      <c r="A6" s="16">
        <v>4</v>
      </c>
      <c r="B6" s="17" t="s">
        <v>8</v>
      </c>
      <c r="C6" s="41">
        <f t="shared" ca="1" si="0"/>
        <v>1.7</v>
      </c>
      <c r="D6" s="19">
        <f t="shared" ca="1" si="1"/>
        <v>10.4</v>
      </c>
    </row>
    <row r="7" spans="1:4" ht="18.75" x14ac:dyDescent="0.25">
      <c r="A7" s="16">
        <v>5</v>
      </c>
      <c r="B7" s="17" t="s">
        <v>9</v>
      </c>
      <c r="C7" s="41">
        <f t="shared" ca="1" si="0"/>
        <v>3.6</v>
      </c>
      <c r="D7" s="19">
        <f t="shared" ca="1" si="1"/>
        <v>12.3</v>
      </c>
    </row>
    <row r="8" spans="1:4" ht="18.75" x14ac:dyDescent="0.25">
      <c r="A8" s="16">
        <v>6</v>
      </c>
      <c r="B8" s="17" t="s">
        <v>10</v>
      </c>
      <c r="C8" s="41">
        <f t="shared" ca="1" si="0"/>
        <v>1.2</v>
      </c>
      <c r="D8" s="19">
        <f t="shared" ca="1" si="1"/>
        <v>7.9</v>
      </c>
    </row>
    <row r="9" spans="1:4" ht="18.75" x14ac:dyDescent="0.25">
      <c r="A9" s="16">
        <v>7</v>
      </c>
      <c r="B9" s="17" t="s">
        <v>11</v>
      </c>
      <c r="C9" s="41">
        <f t="shared" ca="1" si="0"/>
        <v>2.1</v>
      </c>
      <c r="D9" s="19">
        <f t="shared" ca="1" si="1"/>
        <v>16.5</v>
      </c>
    </row>
    <row r="10" spans="1:4" ht="18.75" x14ac:dyDescent="0.25">
      <c r="A10" s="16">
        <v>8</v>
      </c>
      <c r="B10" s="17" t="s">
        <v>12</v>
      </c>
      <c r="C10" s="41">
        <f ca="1">ROUND((4-0.5)*RAND()+0.5,1)</f>
        <v>2.1</v>
      </c>
      <c r="D10" s="19">
        <f t="shared" ca="1" si="1"/>
        <v>11.1</v>
      </c>
    </row>
    <row r="11" spans="1:4" ht="18.75" x14ac:dyDescent="0.25">
      <c r="A11" s="16">
        <v>9</v>
      </c>
      <c r="B11" s="17" t="s">
        <v>13</v>
      </c>
      <c r="C11" s="41">
        <f t="shared" ca="1" si="0"/>
        <v>0.6</v>
      </c>
      <c r="D11" s="19">
        <f t="shared" ca="1" si="1"/>
        <v>4.9000000000000004</v>
      </c>
    </row>
    <row r="12" spans="1:4" ht="18.75" x14ac:dyDescent="0.25">
      <c r="A12" s="16">
        <v>10</v>
      </c>
      <c r="B12" s="17" t="s">
        <v>14</v>
      </c>
      <c r="C12" s="41">
        <f t="shared" ca="1" si="0"/>
        <v>2.4</v>
      </c>
      <c r="D12" s="19">
        <f t="shared" ca="1" si="1"/>
        <v>5.4</v>
      </c>
    </row>
    <row r="13" spans="1:4" ht="18.75" x14ac:dyDescent="0.25">
      <c r="A13" s="16">
        <v>11</v>
      </c>
      <c r="B13" s="17" t="s">
        <v>15</v>
      </c>
      <c r="C13" s="41">
        <f t="shared" ca="1" si="0"/>
        <v>1.8</v>
      </c>
      <c r="D13" s="19">
        <f t="shared" ca="1" si="1"/>
        <v>5.8</v>
      </c>
    </row>
    <row r="14" spans="1:4" ht="18.75" x14ac:dyDescent="0.25">
      <c r="A14" s="16">
        <v>12</v>
      </c>
      <c r="B14" s="17" t="s">
        <v>16</v>
      </c>
      <c r="C14" s="41">
        <f t="shared" ca="1" si="0"/>
        <v>3</v>
      </c>
      <c r="D14" s="19">
        <f t="shared" ca="1" si="1"/>
        <v>12.6</v>
      </c>
    </row>
    <row r="15" spans="1:4" ht="18.75" x14ac:dyDescent="0.25">
      <c r="A15" s="16">
        <v>13</v>
      </c>
      <c r="B15" s="17" t="s">
        <v>17</v>
      </c>
      <c r="C15" s="41">
        <f ca="1">ROUND((4-0.5)*RAND()+0.5,1)</f>
        <v>0.8</v>
      </c>
      <c r="D15" s="19">
        <f t="shared" ca="1" si="1"/>
        <v>2.6</v>
      </c>
    </row>
    <row r="16" spans="1:4" ht="18.75" x14ac:dyDescent="0.25">
      <c r="A16" s="16">
        <v>14</v>
      </c>
      <c r="B16" s="17" t="s">
        <v>18</v>
      </c>
      <c r="C16" s="41">
        <f t="shared" ca="1" si="0"/>
        <v>2.7</v>
      </c>
      <c r="D16" s="19">
        <f t="shared" ca="1" si="1"/>
        <v>14.2</v>
      </c>
    </row>
    <row r="17" spans="1:4" ht="18.75" x14ac:dyDescent="0.25">
      <c r="A17" s="16">
        <v>15</v>
      </c>
      <c r="B17" s="16" t="s">
        <v>19</v>
      </c>
      <c r="C17" s="42">
        <f ca="1">ROUND((4-0.5)*RAND()+0.5,1)</f>
        <v>1.8</v>
      </c>
      <c r="D17" s="19">
        <f t="shared" ca="1" si="1"/>
        <v>10.199999999999999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5" priority="1" operator="greaterThan">
      <formula>1.5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B2" sqref="B2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ROUND((680-140)*RAND()+140,0)</f>
        <v>676</v>
      </c>
      <c r="C2" s="6">
        <f ca="1">ROUND((750-80)*RAND()+140,0)</f>
        <v>255</v>
      </c>
    </row>
    <row r="3" spans="1:4" ht="18.75" x14ac:dyDescent="0.25">
      <c r="A3" s="6">
        <v>2</v>
      </c>
      <c r="B3" s="4">
        <f t="shared" ref="B3:B16" ca="1" si="0">ROUND((680-140)*RAND()+140,0)</f>
        <v>590</v>
      </c>
      <c r="C3" s="6">
        <f t="shared" ref="C3:C16" ca="1" si="1">ROUND((750-80)*RAND()+140,0)</f>
        <v>492</v>
      </c>
    </row>
    <row r="4" spans="1:4" ht="18.75" x14ac:dyDescent="0.25">
      <c r="A4" s="6">
        <v>3</v>
      </c>
      <c r="B4" s="4">
        <f t="shared" ca="1" si="0"/>
        <v>200</v>
      </c>
      <c r="C4" s="6">
        <f t="shared" ca="1" si="1"/>
        <v>756</v>
      </c>
    </row>
    <row r="5" spans="1:4" ht="18.75" x14ac:dyDescent="0.25">
      <c r="A5" s="6">
        <v>4</v>
      </c>
      <c r="B5" s="4">
        <f t="shared" ca="1" si="0"/>
        <v>211</v>
      </c>
      <c r="C5" s="6">
        <f t="shared" ca="1" si="1"/>
        <v>584</v>
      </c>
    </row>
    <row r="6" spans="1:4" ht="18.75" x14ac:dyDescent="0.25">
      <c r="A6" s="6">
        <v>5</v>
      </c>
      <c r="B6" s="4">
        <f t="shared" ca="1" si="0"/>
        <v>190</v>
      </c>
      <c r="C6" s="6">
        <f t="shared" ca="1" si="1"/>
        <v>584</v>
      </c>
    </row>
    <row r="7" spans="1:4" ht="18.75" x14ac:dyDescent="0.25">
      <c r="A7" s="6">
        <v>6</v>
      </c>
      <c r="B7" s="4">
        <f t="shared" ca="1" si="0"/>
        <v>395</v>
      </c>
      <c r="C7" s="6">
        <f t="shared" ca="1" si="1"/>
        <v>762</v>
      </c>
    </row>
    <row r="8" spans="1:4" ht="18.75" x14ac:dyDescent="0.25">
      <c r="A8" s="6">
        <v>7</v>
      </c>
      <c r="B8" s="4">
        <f t="shared" ca="1" si="0"/>
        <v>306</v>
      </c>
      <c r="C8" s="6">
        <f t="shared" ca="1" si="1"/>
        <v>344</v>
      </c>
    </row>
    <row r="9" spans="1:4" ht="18.75" x14ac:dyDescent="0.25">
      <c r="A9" s="6">
        <v>8</v>
      </c>
      <c r="B9" s="4">
        <f t="shared" ca="1" si="0"/>
        <v>300</v>
      </c>
      <c r="C9" s="6">
        <f t="shared" ca="1" si="1"/>
        <v>370</v>
      </c>
    </row>
    <row r="10" spans="1:4" ht="18.75" x14ac:dyDescent="0.25">
      <c r="A10" s="6">
        <v>9</v>
      </c>
      <c r="B10" s="4">
        <f t="shared" ca="1" si="0"/>
        <v>649</v>
      </c>
      <c r="C10" s="6">
        <f t="shared" ca="1" si="1"/>
        <v>585</v>
      </c>
    </row>
    <row r="11" spans="1:4" ht="18.75" x14ac:dyDescent="0.25">
      <c r="A11" s="6">
        <v>10</v>
      </c>
      <c r="B11" s="4">
        <f t="shared" ca="1" si="0"/>
        <v>375</v>
      </c>
      <c r="C11" s="6">
        <f t="shared" ca="1" si="1"/>
        <v>676</v>
      </c>
    </row>
    <row r="12" spans="1:4" ht="18.75" x14ac:dyDescent="0.25">
      <c r="A12" s="6">
        <v>11</v>
      </c>
      <c r="B12" s="4">
        <f t="shared" ca="1" si="0"/>
        <v>501</v>
      </c>
      <c r="C12" s="6">
        <f t="shared" ca="1" si="1"/>
        <v>320</v>
      </c>
    </row>
    <row r="13" spans="1:4" ht="18.75" x14ac:dyDescent="0.25">
      <c r="A13" s="6">
        <v>12</v>
      </c>
      <c r="B13" s="4">
        <f t="shared" ca="1" si="0"/>
        <v>181</v>
      </c>
      <c r="C13" s="6">
        <f t="shared" ca="1" si="1"/>
        <v>446</v>
      </c>
    </row>
    <row r="14" spans="1:4" ht="18.75" x14ac:dyDescent="0.25">
      <c r="A14" s="6">
        <v>13</v>
      </c>
      <c r="B14" s="4">
        <f t="shared" ca="1" si="0"/>
        <v>614</v>
      </c>
      <c r="C14" s="6">
        <f t="shared" ca="1" si="1"/>
        <v>601</v>
      </c>
    </row>
    <row r="15" spans="1:4" ht="18.75" x14ac:dyDescent="0.25">
      <c r="A15" s="6">
        <v>14</v>
      </c>
      <c r="B15" s="4">
        <f t="shared" ca="1" si="0"/>
        <v>580</v>
      </c>
      <c r="C15" s="6">
        <f t="shared" ca="1" si="1"/>
        <v>537</v>
      </c>
    </row>
    <row r="16" spans="1:4" ht="18.75" x14ac:dyDescent="0.25">
      <c r="A16" s="6">
        <v>15</v>
      </c>
      <c r="B16" s="6">
        <f t="shared" ca="1" si="0"/>
        <v>452</v>
      </c>
      <c r="C16" s="6">
        <f t="shared" ca="1" si="1"/>
        <v>416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9"/>
  <sheetViews>
    <sheetView zoomScale="40" zoomScaleNormal="40" workbookViewId="0">
      <selection activeCell="L4" sqref="L4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23" customWidth="1"/>
    <col min="5" max="5" width="22.7109375" customWidth="1"/>
    <col min="6" max="6" width="25.42578125" style="1" customWidth="1"/>
    <col min="7" max="7" width="20" style="21" customWidth="1"/>
    <col min="8" max="8" width="22.28515625" style="1" customWidth="1"/>
    <col min="9" max="9" width="33.140625" customWidth="1"/>
    <col min="10" max="10" width="30.28515625" customWidth="1"/>
    <col min="11" max="11" width="23.5703125" style="21" customWidth="1"/>
    <col min="12" max="12" width="32" customWidth="1"/>
  </cols>
  <sheetData>
    <row r="1" spans="1:12" ht="39.950000000000003" customHeight="1" x14ac:dyDescent="0.25">
      <c r="A1" s="32" t="s">
        <v>22</v>
      </c>
      <c r="B1" s="32" t="s">
        <v>1</v>
      </c>
      <c r="C1" s="36" t="s">
        <v>20</v>
      </c>
      <c r="D1" s="37"/>
      <c r="E1" s="38"/>
      <c r="F1" s="36" t="s">
        <v>21</v>
      </c>
      <c r="G1" s="37"/>
      <c r="H1" s="38"/>
      <c r="I1" s="39" t="s">
        <v>26</v>
      </c>
      <c r="J1" s="39" t="s">
        <v>28</v>
      </c>
      <c r="K1" s="34" t="s">
        <v>27</v>
      </c>
      <c r="L1" s="45" t="s">
        <v>29</v>
      </c>
    </row>
    <row r="2" spans="1:12" ht="39.950000000000003" customHeight="1" x14ac:dyDescent="0.35">
      <c r="A2" s="33"/>
      <c r="B2" s="33"/>
      <c r="C2" s="7" t="s">
        <v>23</v>
      </c>
      <c r="D2" s="47" t="s">
        <v>24</v>
      </c>
      <c r="E2" s="7" t="s">
        <v>25</v>
      </c>
      <c r="F2" s="7" t="s">
        <v>23</v>
      </c>
      <c r="G2" s="22" t="s">
        <v>24</v>
      </c>
      <c r="H2" s="7" t="s">
        <v>25</v>
      </c>
      <c r="I2" s="40"/>
      <c r="J2" s="40"/>
      <c r="K2" s="35"/>
      <c r="L2" s="46"/>
    </row>
    <row r="3" spans="1:12" ht="39.950000000000003" customHeight="1" x14ac:dyDescent="0.45">
      <c r="A3" s="8">
        <v>1</v>
      </c>
      <c r="B3" s="9" t="str">
        <f>'Информация о видах работ'!B3</f>
        <v>Выточка детали 1</v>
      </c>
      <c r="C3" s="10">
        <f ca="1">VLOOKUP(A3,'Данные о заказах '!A2:C16,2,0)</f>
        <v>676</v>
      </c>
      <c r="D3" s="43">
        <f ca="1">VLOOKUP(B3,'Информация о видах работ'!$B$3:$C$17,2,0)</f>
        <v>2.9</v>
      </c>
      <c r="E3" s="11">
        <f ca="1">VLOOKUP(B3,'Информация о видах работ'!$B$3:$D$17,3,0)</f>
        <v>10.3</v>
      </c>
      <c r="F3" s="10">
        <f ca="1">VLOOKUP(A3,'Данные о заказах '!$A$2:$C$16,3,0)</f>
        <v>255</v>
      </c>
      <c r="G3" s="20">
        <f ca="1">VLOOKUP(B3,'Информация о видах работ'!$B$3:$C$17,2,0)</f>
        <v>2.9</v>
      </c>
      <c r="H3" s="11">
        <f ca="1">VLOOKUP(B3,'Информация о видах работ'!$B$3:$D$17,3,0)</f>
        <v>10.3</v>
      </c>
      <c r="I3" s="12">
        <f ca="1">F3/C3*100%</f>
        <v>0.37721893491124259</v>
      </c>
      <c r="J3" s="13">
        <f t="shared" ref="J3:J17" ca="1" si="0">PRODUCT(F3,H3)</f>
        <v>2626.5</v>
      </c>
      <c r="K3" s="20">
        <f ca="1">F3*G3+PRODUCT(F3,G3)</f>
        <v>1479</v>
      </c>
      <c r="L3" s="44" t="str">
        <f ca="1">IF(AND(C3&gt;200,F3&gt;=200,F3&lt;=500),"+","?")</f>
        <v>+</v>
      </c>
    </row>
    <row r="4" spans="1:12" ht="39.950000000000003" customHeight="1" x14ac:dyDescent="0.45">
      <c r="A4" s="8">
        <v>2</v>
      </c>
      <c r="B4" s="9" t="str">
        <f>'Информация о видах работ'!B4</f>
        <v>Выточка детали 2</v>
      </c>
      <c r="C4" s="10">
        <f ca="1">VLOOKUP(A4,'Данные о заказах '!A3:C17,2,0)</f>
        <v>590</v>
      </c>
      <c r="D4" s="43">
        <f ca="1">VLOOKUP(B4,'Информация о видах работ'!$B$3:$C$17,2,0)</f>
        <v>1.3</v>
      </c>
      <c r="E4" s="11">
        <f ca="1">VLOOKUP(B4,'Информация о видах работ'!$B$3:$D$17,3,0)</f>
        <v>10.4</v>
      </c>
      <c r="F4" s="10">
        <f ca="1">VLOOKUP(A4,'Данные о заказах '!$A$2:$C$16,3,0)</f>
        <v>492</v>
      </c>
      <c r="G4" s="20">
        <f ca="1">VLOOKUP(B4,'Информация о видах работ'!$B$3:$C$17,2,0)</f>
        <v>1.3</v>
      </c>
      <c r="H4" s="11">
        <f ca="1">VLOOKUP(B4,'Информация о видах работ'!$B$3:$D$17,3,0)</f>
        <v>10.4</v>
      </c>
      <c r="I4" s="12">
        <f t="shared" ref="I4:I17" ca="1" si="1">F4/C4*100%</f>
        <v>0.83389830508474572</v>
      </c>
      <c r="J4" s="13">
        <f t="shared" ca="1" si="0"/>
        <v>5116.8</v>
      </c>
      <c r="K4" s="20">
        <f t="shared" ref="K4:K17" ca="1" si="2">F4*G4+PRODUCT(F4,G4)</f>
        <v>1279.2</v>
      </c>
      <c r="L4" s="44" t="str">
        <f t="shared" ref="L4:L17" ca="1" si="3">IF(AND(C4&gt;200,F4&gt;=200,F4&lt;=500),"+","?")</f>
        <v>+</v>
      </c>
    </row>
    <row r="5" spans="1:12" ht="39.950000000000003" customHeight="1" x14ac:dyDescent="0.45">
      <c r="A5" s="8">
        <v>3</v>
      </c>
      <c r="B5" s="9" t="str">
        <f>'Информация о видах работ'!B5</f>
        <v>Выточка детали 3</v>
      </c>
      <c r="C5" s="10">
        <f ca="1">VLOOKUP(A5,'Данные о заказах '!A4:C18,2,0)</f>
        <v>200</v>
      </c>
      <c r="D5" s="43">
        <f ca="1">VLOOKUP(B5,'Информация о видах работ'!$B$3:$C$17,2,0)</f>
        <v>3.7</v>
      </c>
      <c r="E5" s="11">
        <f ca="1">VLOOKUP(B5,'Информация о видах работ'!$B$3:$D$17,3,0)</f>
        <v>10.3</v>
      </c>
      <c r="F5" s="10">
        <f ca="1">VLOOKUP(A5,'Данные о заказах '!$A$2:$C$16,3,0)</f>
        <v>756</v>
      </c>
      <c r="G5" s="20">
        <f ca="1">VLOOKUP(B5,'Информация о видах работ'!$B$3:$C$17,2,0)</f>
        <v>3.7</v>
      </c>
      <c r="H5" s="11">
        <f ca="1">VLOOKUP(B5,'Информация о видах работ'!$B$3:$D$17,3,0)</f>
        <v>10.3</v>
      </c>
      <c r="I5" s="12">
        <f t="shared" ca="1" si="1"/>
        <v>3.78</v>
      </c>
      <c r="J5" s="13">
        <f t="shared" ca="1" si="0"/>
        <v>7786.8</v>
      </c>
      <c r="K5" s="20">
        <f t="shared" ca="1" si="2"/>
        <v>5594.4000000000005</v>
      </c>
      <c r="L5" s="44" t="str">
        <f t="shared" ca="1" si="3"/>
        <v>?</v>
      </c>
    </row>
    <row r="6" spans="1:12" ht="39.950000000000003" customHeight="1" x14ac:dyDescent="0.45">
      <c r="A6" s="8">
        <v>4</v>
      </c>
      <c r="B6" s="9" t="str">
        <f>'Информация о видах работ'!B6</f>
        <v>Выточка детали 4</v>
      </c>
      <c r="C6" s="10">
        <f ca="1">VLOOKUP(A6,'Данные о заказах '!A5:C19,2,0)</f>
        <v>211</v>
      </c>
      <c r="D6" s="43">
        <f ca="1">VLOOKUP(B6,'Информация о видах работ'!$B$3:$C$17,2,0)</f>
        <v>1.7</v>
      </c>
      <c r="E6" s="11">
        <f ca="1">VLOOKUP(B6,'Информация о видах работ'!$B$3:$D$17,3,0)</f>
        <v>10.4</v>
      </c>
      <c r="F6" s="10">
        <f ca="1">VLOOKUP(A6,'Данные о заказах '!$A$2:$C$16,3,0)</f>
        <v>584</v>
      </c>
      <c r="G6" s="20">
        <f ca="1">VLOOKUP(B6,'Информация о видах работ'!$B$3:$C$17,2,0)</f>
        <v>1.7</v>
      </c>
      <c r="H6" s="11">
        <f ca="1">VLOOKUP(B6,'Информация о видах работ'!$B$3:$D$17,3,0)</f>
        <v>10.4</v>
      </c>
      <c r="I6" s="12">
        <f t="shared" ca="1" si="1"/>
        <v>2.7677725118483414</v>
      </c>
      <c r="J6" s="13">
        <f t="shared" ca="1" si="0"/>
        <v>6073.6</v>
      </c>
      <c r="K6" s="20">
        <f t="shared" ca="1" si="2"/>
        <v>1985.6</v>
      </c>
      <c r="L6" s="44" t="str">
        <f t="shared" ca="1" si="3"/>
        <v>?</v>
      </c>
    </row>
    <row r="7" spans="1:12" ht="39.950000000000003" customHeight="1" x14ac:dyDescent="0.45">
      <c r="A7" s="8">
        <v>5</v>
      </c>
      <c r="B7" s="9" t="str">
        <f>'Информация о видах работ'!B7</f>
        <v>Выточка детали 5</v>
      </c>
      <c r="C7" s="10">
        <f ca="1">VLOOKUP(A7,'Данные о заказах '!A6:C20,2,0)</f>
        <v>190</v>
      </c>
      <c r="D7" s="43">
        <f ca="1">VLOOKUP(B7,'Информация о видах работ'!$B$3:$C$17,2,0)</f>
        <v>3.6</v>
      </c>
      <c r="E7" s="11">
        <f ca="1">VLOOKUP(B7,'Информация о видах работ'!$B$3:$D$17,3,0)</f>
        <v>12.3</v>
      </c>
      <c r="F7" s="10">
        <f ca="1">VLOOKUP(A7,'Данные о заказах '!$A$2:$C$16,3,0)</f>
        <v>584</v>
      </c>
      <c r="G7" s="20">
        <f ca="1">VLOOKUP(B7,'Информация о видах работ'!$B$3:$C$17,2,0)</f>
        <v>3.6</v>
      </c>
      <c r="H7" s="11">
        <f ca="1">VLOOKUP(B7,'Информация о видах работ'!$B$3:$D$17,3,0)</f>
        <v>12.3</v>
      </c>
      <c r="I7" s="12">
        <f t="shared" ca="1" si="1"/>
        <v>3.0736842105263156</v>
      </c>
      <c r="J7" s="13">
        <f t="shared" ca="1" si="0"/>
        <v>7183.2000000000007</v>
      </c>
      <c r="K7" s="20">
        <f t="shared" ca="1" si="2"/>
        <v>4204.8</v>
      </c>
      <c r="L7" s="44" t="str">
        <f t="shared" ca="1" si="3"/>
        <v>?</v>
      </c>
    </row>
    <row r="8" spans="1:12" ht="39.950000000000003" customHeight="1" x14ac:dyDescent="0.45">
      <c r="A8" s="8">
        <v>6</v>
      </c>
      <c r="B8" s="9" t="str">
        <f>'Информация о видах работ'!B8</f>
        <v>Выточка детали 6</v>
      </c>
      <c r="C8" s="10">
        <f ca="1">VLOOKUP(A8,'Данные о заказах '!A7:C21,2,0)</f>
        <v>395</v>
      </c>
      <c r="D8" s="43">
        <f ca="1">VLOOKUP(B8,'Информация о видах работ'!$B$3:$C$17,2,0)</f>
        <v>1.2</v>
      </c>
      <c r="E8" s="11">
        <f ca="1">VLOOKUP(B8,'Информация о видах работ'!$B$3:$D$17,3,0)</f>
        <v>7.9</v>
      </c>
      <c r="F8" s="10">
        <f ca="1">VLOOKUP(A8,'Данные о заказах '!$A$2:$C$16,3,0)</f>
        <v>762</v>
      </c>
      <c r="G8" s="20">
        <f ca="1">VLOOKUP(B8,'Информация о видах работ'!$B$3:$C$17,2,0)</f>
        <v>1.2</v>
      </c>
      <c r="H8" s="11">
        <f ca="1">VLOOKUP(B8,'Информация о видах работ'!$B$3:$D$17,3,0)</f>
        <v>7.9</v>
      </c>
      <c r="I8" s="12">
        <f t="shared" ca="1" si="1"/>
        <v>1.929113924050633</v>
      </c>
      <c r="J8" s="13">
        <f t="shared" ca="1" si="0"/>
        <v>6019.8</v>
      </c>
      <c r="K8" s="20">
        <f t="shared" ca="1" si="2"/>
        <v>1828.8</v>
      </c>
      <c r="L8" s="44" t="str">
        <f t="shared" ca="1" si="3"/>
        <v>?</v>
      </c>
    </row>
    <row r="9" spans="1:12" ht="39.950000000000003" customHeight="1" x14ac:dyDescent="0.45">
      <c r="A9" s="8">
        <v>7</v>
      </c>
      <c r="B9" s="9" t="str">
        <f>'Информация о видах работ'!B9</f>
        <v>Выточка детали 7</v>
      </c>
      <c r="C9" s="10">
        <f ca="1">VLOOKUP(A9,'Данные о заказах '!A8:C22,2,0)</f>
        <v>306</v>
      </c>
      <c r="D9" s="43">
        <f ca="1">VLOOKUP(B9,'Информация о видах работ'!$B$3:$C$17,2,0)</f>
        <v>2.1</v>
      </c>
      <c r="E9" s="11">
        <f ca="1">VLOOKUP(B9,'Информация о видах работ'!$B$3:$D$17,3,0)</f>
        <v>16.5</v>
      </c>
      <c r="F9" s="10">
        <f ca="1">VLOOKUP(A9,'Данные о заказах '!$A$2:$C$16,3,0)</f>
        <v>344</v>
      </c>
      <c r="G9" s="20">
        <f ca="1">VLOOKUP(B9,'Информация о видах работ'!$B$3:$C$17,2,0)</f>
        <v>2.1</v>
      </c>
      <c r="H9" s="11">
        <f ca="1">VLOOKUP(B9,'Информация о видах работ'!$B$3:$D$17,3,0)</f>
        <v>16.5</v>
      </c>
      <c r="I9" s="12">
        <f t="shared" ca="1" si="1"/>
        <v>1.1241830065359477</v>
      </c>
      <c r="J9" s="13">
        <f t="shared" ca="1" si="0"/>
        <v>5676</v>
      </c>
      <c r="K9" s="20">
        <f t="shared" ca="1" si="2"/>
        <v>1444.8</v>
      </c>
      <c r="L9" s="44" t="str">
        <f t="shared" ca="1" si="3"/>
        <v>+</v>
      </c>
    </row>
    <row r="10" spans="1:12" ht="39.950000000000003" customHeight="1" x14ac:dyDescent="0.45">
      <c r="A10" s="8">
        <v>8</v>
      </c>
      <c r="B10" s="9" t="str">
        <f>'Информация о видах работ'!B10</f>
        <v>Выточка детали 8</v>
      </c>
      <c r="C10" s="10">
        <f ca="1">VLOOKUP(A10,'Данные о заказах '!A9:C23,2,0)</f>
        <v>300</v>
      </c>
      <c r="D10" s="43">
        <f ca="1">VLOOKUP(B10,'Информация о видах работ'!$B$3:$C$17,2,0)</f>
        <v>2.1</v>
      </c>
      <c r="E10" s="11">
        <f ca="1">VLOOKUP(B10,'Информация о видах работ'!$B$3:$D$17,3,0)</f>
        <v>11.1</v>
      </c>
      <c r="F10" s="10">
        <f ca="1">VLOOKUP(A10,'Данные о заказах '!$A$2:$C$16,3,0)</f>
        <v>370</v>
      </c>
      <c r="G10" s="20">
        <f ca="1">VLOOKUP(B10,'Информация о видах работ'!$B$3:$C$17,2,0)</f>
        <v>2.1</v>
      </c>
      <c r="H10" s="11">
        <f ca="1">VLOOKUP(B10,'Информация о видах работ'!$B$3:$D$17,3,0)</f>
        <v>11.1</v>
      </c>
      <c r="I10" s="12">
        <f t="shared" ca="1" si="1"/>
        <v>1.2333333333333334</v>
      </c>
      <c r="J10" s="13">
        <f t="shared" ca="1" si="0"/>
        <v>4107</v>
      </c>
      <c r="K10" s="20">
        <f t="shared" ca="1" si="2"/>
        <v>1554</v>
      </c>
      <c r="L10" s="44" t="str">
        <f t="shared" ca="1" si="3"/>
        <v>+</v>
      </c>
    </row>
    <row r="11" spans="1:12" ht="39.950000000000003" customHeight="1" x14ac:dyDescent="0.45">
      <c r="A11" s="8">
        <v>9</v>
      </c>
      <c r="B11" s="9" t="str">
        <f>'Информация о видах работ'!B11</f>
        <v>Выточка детали 9</v>
      </c>
      <c r="C11" s="10">
        <f ca="1">VLOOKUP(A11,'Данные о заказах '!A10:C24,2,0)</f>
        <v>649</v>
      </c>
      <c r="D11" s="43">
        <f ca="1">VLOOKUP(B11,'Информация о видах работ'!$B$3:$C$17,2,0)</f>
        <v>0.6</v>
      </c>
      <c r="E11" s="11">
        <f ca="1">VLOOKUP(B11,'Информация о видах работ'!$B$3:$D$17,3,0)</f>
        <v>4.9000000000000004</v>
      </c>
      <c r="F11" s="10">
        <f ca="1">VLOOKUP(A11,'Данные о заказах '!$A$2:$C$16,3,0)</f>
        <v>585</v>
      </c>
      <c r="G11" s="20">
        <f ca="1">VLOOKUP(B11,'Информация о видах работ'!$B$3:$C$17,2,0)</f>
        <v>0.6</v>
      </c>
      <c r="H11" s="11">
        <f ca="1">VLOOKUP(B11,'Информация о видах работ'!$B$3:$D$17,3,0)</f>
        <v>4.9000000000000004</v>
      </c>
      <c r="I11" s="12">
        <f t="shared" ca="1" si="1"/>
        <v>0.90138674884437597</v>
      </c>
      <c r="J11" s="13">
        <f t="shared" ca="1" si="0"/>
        <v>2866.5</v>
      </c>
      <c r="K11" s="20">
        <f t="shared" ca="1" si="2"/>
        <v>702</v>
      </c>
      <c r="L11" s="44" t="str">
        <f t="shared" ca="1" si="3"/>
        <v>?</v>
      </c>
    </row>
    <row r="12" spans="1:12" ht="39.950000000000003" customHeight="1" x14ac:dyDescent="0.45">
      <c r="A12" s="8">
        <v>10</v>
      </c>
      <c r="B12" s="9" t="str">
        <f>'Информация о видах работ'!B12</f>
        <v>Выточка детали 10</v>
      </c>
      <c r="C12" s="10">
        <f ca="1">VLOOKUP(A12,'Данные о заказах '!A11:C25,2,0)</f>
        <v>375</v>
      </c>
      <c r="D12" s="43">
        <f ca="1">VLOOKUP(B12,'Информация о видах работ'!$B$3:$C$17,2,0)</f>
        <v>2.4</v>
      </c>
      <c r="E12" s="11">
        <f ca="1">VLOOKUP(B12,'Информация о видах работ'!$B$3:$D$17,3,0)</f>
        <v>5.4</v>
      </c>
      <c r="F12" s="10">
        <f ca="1">VLOOKUP(A12,'Данные о заказах '!$A$2:$C$16,3,0)</f>
        <v>676</v>
      </c>
      <c r="G12" s="20">
        <f ca="1">VLOOKUP(B12,'Информация о видах работ'!$B$3:$C$17,2,0)</f>
        <v>2.4</v>
      </c>
      <c r="H12" s="11">
        <f ca="1">VLOOKUP(B12,'Информация о видах работ'!$B$3:$D$17,3,0)</f>
        <v>5.4</v>
      </c>
      <c r="I12" s="12">
        <f t="shared" ca="1" si="1"/>
        <v>1.8026666666666666</v>
      </c>
      <c r="J12" s="13">
        <f t="shared" ca="1" si="0"/>
        <v>3650.4</v>
      </c>
      <c r="K12" s="20">
        <f t="shared" ca="1" si="2"/>
        <v>3244.7999999999997</v>
      </c>
      <c r="L12" s="44" t="str">
        <f t="shared" ca="1" si="3"/>
        <v>?</v>
      </c>
    </row>
    <row r="13" spans="1:12" ht="39.950000000000003" customHeight="1" x14ac:dyDescent="0.45">
      <c r="A13" s="8">
        <v>11</v>
      </c>
      <c r="B13" s="9" t="str">
        <f>'Информация о видах работ'!B13</f>
        <v>Выточка детали 11</v>
      </c>
      <c r="C13" s="10">
        <f ca="1">VLOOKUP(A13,'Данные о заказах '!A12:C26,2,0)</f>
        <v>501</v>
      </c>
      <c r="D13" s="43">
        <f ca="1">VLOOKUP(B13,'Информация о видах работ'!$B$3:$C$17,2,0)</f>
        <v>1.8</v>
      </c>
      <c r="E13" s="11">
        <f ca="1">VLOOKUP(B13,'Информация о видах работ'!$B$3:$D$17,3,0)</f>
        <v>5.8</v>
      </c>
      <c r="F13" s="10">
        <f ca="1">VLOOKUP(A13,'Данные о заказах '!$A$2:$C$16,3,0)</f>
        <v>320</v>
      </c>
      <c r="G13" s="20">
        <f ca="1">VLOOKUP(B13,'Информация о видах работ'!$B$3:$C$17,2,0)</f>
        <v>1.8</v>
      </c>
      <c r="H13" s="11">
        <f ca="1">VLOOKUP(B13,'Информация о видах работ'!$B$3:$D$17,3,0)</f>
        <v>5.8</v>
      </c>
      <c r="I13" s="12">
        <f t="shared" ca="1" si="1"/>
        <v>0.63872255489021956</v>
      </c>
      <c r="J13" s="13">
        <f t="shared" ca="1" si="0"/>
        <v>1856</v>
      </c>
      <c r="K13" s="20">
        <f t="shared" ca="1" si="2"/>
        <v>1152</v>
      </c>
      <c r="L13" s="44" t="str">
        <f t="shared" ca="1" si="3"/>
        <v>+</v>
      </c>
    </row>
    <row r="14" spans="1:12" ht="39.950000000000003" customHeight="1" x14ac:dyDescent="0.45">
      <c r="A14" s="8">
        <v>12</v>
      </c>
      <c r="B14" s="9" t="str">
        <f>'Информация о видах работ'!B14</f>
        <v>Выточка детали 12</v>
      </c>
      <c r="C14" s="10">
        <f ca="1">VLOOKUP(A14,'Данные о заказах '!A13:C27,2,0)</f>
        <v>181</v>
      </c>
      <c r="D14" s="43">
        <f ca="1">VLOOKUP(B14,'Информация о видах работ'!$B$3:$C$17,2,0)</f>
        <v>3</v>
      </c>
      <c r="E14" s="11">
        <f ca="1">VLOOKUP(B14,'Информация о видах работ'!$B$3:$D$17,3,0)</f>
        <v>12.6</v>
      </c>
      <c r="F14" s="10">
        <f ca="1">VLOOKUP(A14,'Данные о заказах '!$A$2:$C$16,3,0)</f>
        <v>446</v>
      </c>
      <c r="G14" s="20">
        <f ca="1">VLOOKUP(B14,'Информация о видах работ'!$B$3:$C$17,2,0)</f>
        <v>3</v>
      </c>
      <c r="H14" s="11">
        <f ca="1">VLOOKUP(B14,'Информация о видах работ'!$B$3:$D$17,3,0)</f>
        <v>12.6</v>
      </c>
      <c r="I14" s="12">
        <f t="shared" ca="1" si="1"/>
        <v>2.4640883977900554</v>
      </c>
      <c r="J14" s="13">
        <f t="shared" ca="1" si="0"/>
        <v>5619.5999999999995</v>
      </c>
      <c r="K14" s="20">
        <f t="shared" ca="1" si="2"/>
        <v>2676</v>
      </c>
      <c r="L14" s="44" t="str">
        <f t="shared" ca="1" si="3"/>
        <v>?</v>
      </c>
    </row>
    <row r="15" spans="1:12" ht="39.950000000000003" customHeight="1" x14ac:dyDescent="0.45">
      <c r="A15" s="8">
        <v>13</v>
      </c>
      <c r="B15" s="9" t="str">
        <f>'Информация о видах работ'!B15</f>
        <v>Выточка детали 13</v>
      </c>
      <c r="C15" s="10">
        <f ca="1">VLOOKUP(A15,'Данные о заказах '!A14:C28,2,0)</f>
        <v>614</v>
      </c>
      <c r="D15" s="43">
        <f ca="1">VLOOKUP(B15,'Информация о видах работ'!$B$3:$C$17,2,0)</f>
        <v>0.8</v>
      </c>
      <c r="E15" s="11">
        <f ca="1">VLOOKUP(B15,'Информация о видах работ'!$B$3:$D$17,3,0)</f>
        <v>2.6</v>
      </c>
      <c r="F15" s="10">
        <f ca="1">VLOOKUP(A15,'Данные о заказах '!$A$2:$C$16,3,0)</f>
        <v>601</v>
      </c>
      <c r="G15" s="20">
        <f ca="1">VLOOKUP(B15,'Информация о видах работ'!$B$3:$C$17,2,0)</f>
        <v>0.8</v>
      </c>
      <c r="H15" s="11">
        <f ca="1">VLOOKUP(B15,'Информация о видах работ'!$B$3:$D$17,3,0)</f>
        <v>2.6</v>
      </c>
      <c r="I15" s="12">
        <f t="shared" ca="1" si="1"/>
        <v>0.97882736156351791</v>
      </c>
      <c r="J15" s="13">
        <f t="shared" ca="1" si="0"/>
        <v>1562.6000000000001</v>
      </c>
      <c r="K15" s="20">
        <f t="shared" ca="1" si="2"/>
        <v>961.6</v>
      </c>
      <c r="L15" s="44" t="str">
        <f t="shared" ca="1" si="3"/>
        <v>?</v>
      </c>
    </row>
    <row r="16" spans="1:12" ht="39.950000000000003" customHeight="1" x14ac:dyDescent="0.45">
      <c r="A16" s="8">
        <v>14</v>
      </c>
      <c r="B16" s="9" t="str">
        <f>'Информация о видах работ'!B16</f>
        <v>Выточка детали 14</v>
      </c>
      <c r="C16" s="10">
        <f ca="1">VLOOKUP(A16,'Данные о заказах '!A15:C29,2,0)</f>
        <v>580</v>
      </c>
      <c r="D16" s="43">
        <f ca="1">VLOOKUP(B16,'Информация о видах работ'!$B$3:$C$17,2,0)</f>
        <v>2.7</v>
      </c>
      <c r="E16" s="11">
        <f ca="1">VLOOKUP(B16,'Информация о видах работ'!$B$3:$D$17,3,0)</f>
        <v>14.2</v>
      </c>
      <c r="F16" s="10">
        <f ca="1">VLOOKUP(A16,'Данные о заказах '!$A$2:$C$16,3,0)</f>
        <v>537</v>
      </c>
      <c r="G16" s="20">
        <f ca="1">VLOOKUP(B16,'Информация о видах работ'!$B$3:$C$17,2,0)</f>
        <v>2.7</v>
      </c>
      <c r="H16" s="11">
        <f ca="1">VLOOKUP(B16,'Информация о видах работ'!$B$3:$D$17,3,0)</f>
        <v>14.2</v>
      </c>
      <c r="I16" s="12">
        <f t="shared" ca="1" si="1"/>
        <v>0.92586206896551726</v>
      </c>
      <c r="J16" s="13">
        <f t="shared" ca="1" si="0"/>
        <v>7625.4</v>
      </c>
      <c r="K16" s="20">
        <f ca="1">F16*G16+PRODUCT(F16,G16)</f>
        <v>2899.8</v>
      </c>
      <c r="L16" s="44" t="str">
        <f t="shared" ca="1" si="3"/>
        <v>?</v>
      </c>
    </row>
    <row r="17" spans="1:12" ht="39.950000000000003" customHeight="1" x14ac:dyDescent="0.45">
      <c r="A17" s="8">
        <v>15</v>
      </c>
      <c r="B17" s="14" t="str">
        <f>'Информация о видах работ'!B17</f>
        <v>Выточка детали 15</v>
      </c>
      <c r="C17" s="10">
        <f ca="1">VLOOKUP(A17,'Данные о заказах '!A16:C30,2,0)</f>
        <v>452</v>
      </c>
      <c r="D17" s="43">
        <f ca="1">VLOOKUP(B17,'Информация о видах работ'!$B$3:$C$17,2,0)</f>
        <v>1.8</v>
      </c>
      <c r="E17" s="11">
        <f ca="1">VLOOKUP(B17,'Информация о видах работ'!$B$3:$D$17,3,0)</f>
        <v>10.199999999999999</v>
      </c>
      <c r="F17" s="10">
        <f ca="1">VLOOKUP(A17,'Данные о заказах '!$A$2:$C$16,3,0)</f>
        <v>416</v>
      </c>
      <c r="G17" s="20">
        <f ca="1">VLOOKUP(B17,'Информация о видах работ'!$B$3:$C$17,2,0)</f>
        <v>1.8</v>
      </c>
      <c r="H17" s="11">
        <f ca="1">VLOOKUP(B17,'Информация о видах работ'!$B$3:$D$17,3,0)</f>
        <v>10.199999999999999</v>
      </c>
      <c r="I17" s="12">
        <f t="shared" ca="1" si="1"/>
        <v>0.92035398230088494</v>
      </c>
      <c r="J17" s="13">
        <f t="shared" ca="1" si="0"/>
        <v>4243.2</v>
      </c>
      <c r="K17" s="20">
        <f t="shared" ca="1" si="2"/>
        <v>1497.6000000000001</v>
      </c>
      <c r="L17" s="44" t="str">
        <f t="shared" ca="1" si="3"/>
        <v>+</v>
      </c>
    </row>
    <row r="18" spans="1:12" ht="57" customHeight="1" x14ac:dyDescent="0.45">
      <c r="A18" s="31" t="s">
        <v>30</v>
      </c>
      <c r="B18" s="31"/>
      <c r="C18" s="31"/>
      <c r="D18" s="31"/>
      <c r="E18" s="31"/>
      <c r="F18" s="24">
        <f ca="1">COUNTIF(I3:I17,"&gt;=100%")</f>
        <v>8</v>
      </c>
      <c r="G18" s="25"/>
    </row>
    <row r="19" spans="1:12" ht="60.75" customHeight="1" x14ac:dyDescent="0.9">
      <c r="A19" s="31" t="s">
        <v>31</v>
      </c>
      <c r="B19" s="31"/>
      <c r="C19" s="31"/>
      <c r="D19" s="31"/>
      <c r="E19" s="31"/>
      <c r="F19" s="26" t="s">
        <v>32</v>
      </c>
      <c r="G19" s="26">
        <v>7</v>
      </c>
      <c r="H19" s="48" t="str">
        <f ca="1">INDIRECT("B"&amp;MATCH(MIN(H3:H17),H1:H17,0))</f>
        <v>Выточка детали 13</v>
      </c>
    </row>
  </sheetData>
  <sortState ref="A1:K17">
    <sortCondition ref="A3"/>
  </sortState>
  <mergeCells count="10">
    <mergeCell ref="A18:E18"/>
    <mergeCell ref="A19:E19"/>
    <mergeCell ref="L1:L2"/>
    <mergeCell ref="K1:K2"/>
    <mergeCell ref="A1:A2"/>
    <mergeCell ref="C1:E1"/>
    <mergeCell ref="B1:B2"/>
    <mergeCell ref="F1:H1"/>
    <mergeCell ref="I1:I2"/>
    <mergeCell ref="J1:J2"/>
  </mergeCells>
  <conditionalFormatting sqref="D3:D17 G3:G17">
    <cfRule type="cellIs" dxfId="3" priority="2" operator="greaterThan">
      <formula>1.5</formula>
    </cfRule>
  </conditionalFormatting>
  <conditionalFormatting sqref="H3:H17 B3:B17">
    <cfRule type="expression" dxfId="2" priority="1">
      <formula>$H3=MIN($H$3:$H$17)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_Boroda_</cp:lastModifiedBy>
  <cp:lastPrinted>2015-04-18T15:34:04Z</cp:lastPrinted>
  <dcterms:created xsi:type="dcterms:W3CDTF">2015-03-22T12:37:41Z</dcterms:created>
  <dcterms:modified xsi:type="dcterms:W3CDTF">2015-04-24T17:05:03Z</dcterms:modified>
</cp:coreProperties>
</file>