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" sheetId="4" r:id="rId1"/>
    <sheet name="исх.данные" sheetId="1" r:id="rId2"/>
  </sheets>
  <calcPr calcId="145621"/>
  <pivotCaches>
    <pivotCache cacheId="15" r:id="rId3"/>
  </pivotCaches>
</workbook>
</file>

<file path=xl/calcChain.xml><?xml version="1.0" encoding="utf-8"?>
<calcChain xmlns="http://schemas.openxmlformats.org/spreadsheetml/2006/main">
  <c r="U51" i="1" l="1"/>
  <c r="T51" i="1"/>
  <c r="S51" i="1"/>
  <c r="R51" i="1"/>
  <c r="Q51" i="1"/>
  <c r="P51" i="1"/>
  <c r="O51" i="1"/>
  <c r="N51" i="1"/>
  <c r="M51" i="1"/>
  <c r="L51" i="1"/>
  <c r="K51" i="1"/>
  <c r="J51" i="1"/>
  <c r="F51" i="1"/>
  <c r="Y50" i="1"/>
  <c r="X50" i="1"/>
  <c r="V50" i="1"/>
  <c r="Y49" i="1"/>
  <c r="X49" i="1"/>
  <c r="V49" i="1"/>
  <c r="Y48" i="1"/>
  <c r="X48" i="1"/>
  <c r="V48" i="1"/>
  <c r="Y47" i="1"/>
  <c r="X47" i="1"/>
  <c r="V47" i="1"/>
  <c r="Y46" i="1"/>
  <c r="X46" i="1"/>
  <c r="V46" i="1"/>
  <c r="Y45" i="1"/>
  <c r="X45" i="1"/>
  <c r="V45" i="1"/>
  <c r="Y44" i="1"/>
  <c r="X44" i="1"/>
  <c r="V44" i="1"/>
  <c r="Y43" i="1"/>
  <c r="X43" i="1"/>
  <c r="V43" i="1"/>
  <c r="Y42" i="1"/>
  <c r="X42" i="1"/>
  <c r="V42" i="1"/>
  <c r="Y41" i="1"/>
  <c r="X41" i="1"/>
  <c r="V41" i="1"/>
  <c r="Y40" i="1"/>
  <c r="X40" i="1"/>
  <c r="V40" i="1"/>
  <c r="Y39" i="1"/>
  <c r="X39" i="1"/>
  <c r="V39" i="1"/>
  <c r="Y38" i="1"/>
  <c r="X38" i="1"/>
  <c r="V38" i="1"/>
  <c r="Y37" i="1"/>
  <c r="X37" i="1"/>
  <c r="V37" i="1"/>
  <c r="Y36" i="1"/>
  <c r="X36" i="1"/>
  <c r="V36" i="1"/>
  <c r="Y35" i="1"/>
  <c r="X35" i="1"/>
  <c r="V35" i="1"/>
  <c r="Y34" i="1"/>
  <c r="X34" i="1"/>
  <c r="V34" i="1"/>
  <c r="Y33" i="1"/>
  <c r="X33" i="1"/>
  <c r="V33" i="1"/>
  <c r="Y32" i="1"/>
  <c r="X32" i="1"/>
  <c r="V32" i="1"/>
  <c r="Y31" i="1"/>
  <c r="X31" i="1"/>
  <c r="V31" i="1"/>
  <c r="Y30" i="1"/>
  <c r="X30" i="1"/>
  <c r="V30" i="1"/>
  <c r="Y29" i="1"/>
  <c r="X29" i="1"/>
  <c r="V29" i="1"/>
  <c r="Y28" i="1"/>
  <c r="X28" i="1"/>
  <c r="V28" i="1"/>
  <c r="Y27" i="1"/>
  <c r="X27" i="1"/>
  <c r="V27" i="1"/>
  <c r="Y26" i="1"/>
  <c r="X26" i="1"/>
  <c r="V26" i="1"/>
  <c r="Y25" i="1"/>
  <c r="X25" i="1"/>
  <c r="V25" i="1"/>
  <c r="Y24" i="1"/>
  <c r="X24" i="1"/>
  <c r="V24" i="1"/>
  <c r="Y23" i="1"/>
  <c r="X23" i="1"/>
  <c r="V23" i="1"/>
  <c r="Y22" i="1"/>
  <c r="X22" i="1"/>
  <c r="V22" i="1"/>
  <c r="Y21" i="1"/>
  <c r="X21" i="1"/>
  <c r="V21" i="1"/>
  <c r="Y20" i="1"/>
  <c r="X20" i="1"/>
  <c r="V20" i="1"/>
  <c r="Y19" i="1"/>
  <c r="X19" i="1"/>
  <c r="V19" i="1"/>
  <c r="Y18" i="1"/>
  <c r="X18" i="1"/>
  <c r="V18" i="1"/>
  <c r="Y17" i="1"/>
  <c r="X17" i="1"/>
  <c r="V17" i="1"/>
  <c r="Y16" i="1"/>
  <c r="X16" i="1"/>
  <c r="V16" i="1"/>
  <c r="Y15" i="1"/>
  <c r="X15" i="1"/>
  <c r="V15" i="1"/>
  <c r="Y14" i="1"/>
  <c r="X14" i="1"/>
  <c r="V14" i="1"/>
  <c r="Y13" i="1"/>
  <c r="X13" i="1"/>
  <c r="V13" i="1"/>
  <c r="Y12" i="1"/>
  <c r="X12" i="1"/>
  <c r="V12" i="1"/>
  <c r="Y11" i="1"/>
  <c r="X11" i="1"/>
  <c r="V11" i="1"/>
  <c r="Y10" i="1"/>
  <c r="X10" i="1"/>
  <c r="V10" i="1"/>
  <c r="Y9" i="1"/>
  <c r="X9" i="1"/>
  <c r="V9" i="1"/>
  <c r="Y8" i="1"/>
  <c r="X8" i="1"/>
  <c r="V8" i="1"/>
  <c r="Y7" i="1"/>
  <c r="X7" i="1"/>
  <c r="V7" i="1"/>
  <c r="Y6" i="1"/>
  <c r="X6" i="1"/>
  <c r="V6" i="1"/>
  <c r="Y5" i="1"/>
  <c r="X5" i="1"/>
  <c r="V5" i="1"/>
  <c r="Y4" i="1"/>
  <c r="X4" i="1"/>
  <c r="V4" i="1"/>
  <c r="V51" i="1" l="1"/>
</calcChain>
</file>

<file path=xl/sharedStrings.xml><?xml version="1.0" encoding="utf-8"?>
<sst xmlns="http://schemas.openxmlformats.org/spreadsheetml/2006/main" count="394" uniqueCount="141">
  <si>
    <t>Отчет о выполнении по состоянию на</t>
  </si>
  <si>
    <t>Вид работ</t>
  </si>
  <si>
    <t>Наименование меропрития</t>
  </si>
  <si>
    <t>Ду</t>
  </si>
  <si>
    <t>Ед.изм.</t>
  </si>
  <si>
    <t>Кол-во</t>
  </si>
  <si>
    <t>Ответственный за исполнение</t>
  </si>
  <si>
    <t>Исполнитель (Подрядчик)</t>
  </si>
  <si>
    <t>Срок исполнения</t>
  </si>
  <si>
    <t>01.06.2015</t>
  </si>
  <si>
    <t>15.06.2015</t>
  </si>
  <si>
    <t>01.07.2015</t>
  </si>
  <si>
    <t>15.07.2015</t>
  </si>
  <si>
    <t>01.08.2015</t>
  </si>
  <si>
    <t>15.08.2015</t>
  </si>
  <si>
    <t>01.09.2015</t>
  </si>
  <si>
    <t>15.09.2015</t>
  </si>
  <si>
    <t>01.10.2015</t>
  </si>
  <si>
    <t>15.10.2015</t>
  </si>
  <si>
    <t>01.11.2015</t>
  </si>
  <si>
    <t>15.11.2015</t>
  </si>
  <si>
    <t>Нарастающий итог</t>
  </si>
  <si>
    <t>Подразделение</t>
  </si>
  <si>
    <t>вид работ 2</t>
  </si>
  <si>
    <t>вид работ 3</t>
  </si>
  <si>
    <t>Испытание на прочность и плотность тепловых сетей</t>
  </si>
  <si>
    <t xml:space="preserve">Испытание на плотность и прочность теплотрассы от котельной  Юго-Западная  (ревизия и ремонт запорной арматуры)  </t>
  </si>
  <si>
    <t>50,150,200,250,300,500</t>
  </si>
  <si>
    <t>м</t>
  </si>
  <si>
    <t>Начальник ЦРТЭО -Каров В.А.</t>
  </si>
  <si>
    <t>ЦРТЭО</t>
  </si>
  <si>
    <t>план</t>
  </si>
  <si>
    <t>ЦТВС-1</t>
  </si>
  <si>
    <t>зд</t>
  </si>
  <si>
    <t xml:space="preserve">Испытание на плотность и прочность теплотрассы от котельной ЦРП; Блоки нагрева (ревизия и ремонт запорной арматуры)     </t>
  </si>
  <si>
    <t>50,150,200,250,301</t>
  </si>
  <si>
    <t>факт</t>
  </si>
  <si>
    <t>ЦТВС-2</t>
  </si>
  <si>
    <t>Внутренний осмотр атмосферных деаэраторов</t>
  </si>
  <si>
    <t xml:space="preserve">Испытание на плотность и прочность теплотрассы от котельной ППН-2  (ревизия и ремонт запорной арматуры)   </t>
  </si>
  <si>
    <t>50,80,100,150</t>
  </si>
  <si>
    <t>нарост.план</t>
  </si>
  <si>
    <t>ЦТВС-3</t>
  </si>
  <si>
    <t>шт</t>
  </si>
  <si>
    <t>Консервация котлов на летний период</t>
  </si>
  <si>
    <t xml:space="preserve">Испытание на плотность и прочность теплотрассы от котельной Водозабор (ревизия и ремонт запорной арматуры)   </t>
  </si>
  <si>
    <t>нарост.факт</t>
  </si>
  <si>
    <t>объект</t>
  </si>
  <si>
    <t>Промывка технологических линий КОС</t>
  </si>
  <si>
    <t xml:space="preserve">Испытание на плотность и прочность теплотрассы от котельной КРС-2 (ревизия и ремонт запорной арматуры)   </t>
  </si>
  <si>
    <t>СТИ</t>
  </si>
  <si>
    <t>пакет</t>
  </si>
  <si>
    <t>Ремонт трубопроводов водопроводных сетей</t>
  </si>
  <si>
    <t xml:space="preserve">Испытание на плотность и прочность тепловых сетей КУУН пос. Каркатеевы (ревизия и ремонт запорной арматуры)    </t>
  </si>
  <si>
    <t>50, 80</t>
  </si>
  <si>
    <t>ИЛ</t>
  </si>
  <si>
    <t xml:space="preserve">Ремонт, ревизия трубопроводов и теплоизоляции тепловых сетей </t>
  </si>
  <si>
    <t xml:space="preserve">Испытание на плотность и прочность тепловых сетей котельная СП Юган (ревизия и ремонт запорной арматуры)   </t>
  </si>
  <si>
    <t>50,80,150</t>
  </si>
  <si>
    <t>ПТО</t>
  </si>
  <si>
    <t>Чистка, промывка, обеззараживание РЧВ ВОС</t>
  </si>
  <si>
    <t xml:space="preserve">Испытание на плотность и прочность тепловых сетей Фаинское м/р (кот Асомкино) (ревизия и ремонт запорной арматуры)   </t>
  </si>
  <si>
    <t>50,100, 150</t>
  </si>
  <si>
    <t>ЦДС</t>
  </si>
  <si>
    <t>Промывка наружных сетей теплоснабжения</t>
  </si>
  <si>
    <t xml:space="preserve">Испытание на плотность и прочность тепловых сетей ДНС-1 ВС (ревизия и ремонт запорной арматуры)  </t>
  </si>
  <si>
    <t>Промывка внутренней системы отопления зданий</t>
  </si>
  <si>
    <t xml:space="preserve">Испытание на плотность и прочность тепловые сети кот. "Юганск - Алнас - Сервис" (ревизия и ремонт запорной арматуры)  </t>
  </si>
  <si>
    <t>Ремонт паропроводов</t>
  </si>
  <si>
    <t xml:space="preserve">Испытание на плотность и прочность теплотрассы промышленная зона Пионерная,ул Нефтяников 1 (ревизия и ремонт запорной арматуры)  </t>
  </si>
  <si>
    <t>80, 100</t>
  </si>
  <si>
    <t>Ревизия и т/о эл.водонагревателей и эл.котлов</t>
  </si>
  <si>
    <t xml:space="preserve">Испытание на плотность и прочность теплотрассы АБК по ул. Набережная-7 (ревизия и ремонт запорной арматуры)  </t>
  </si>
  <si>
    <t>150, 200</t>
  </si>
  <si>
    <t>Испытание на прочность и плотность, промывка сетей котельных</t>
  </si>
  <si>
    <t xml:space="preserve">Испытание на плотность и прочность теплотрассы АБК ЦТВС-1 (ревизия и ремонт запорной арматуры)  </t>
  </si>
  <si>
    <t>Внутренний осмотр, чистка поверхностей нагрева, текущий и капитальный ремонт котлов</t>
  </si>
  <si>
    <t xml:space="preserve">Промывка тепловых сетей от котельной  Юго-Западная </t>
  </si>
  <si>
    <t>Обследование сетей и оборудования котельных</t>
  </si>
  <si>
    <t xml:space="preserve">Промывка тепловых сетей от котельной ЦРП; Блоки нагрева </t>
  </si>
  <si>
    <t>50,80,100,150,200, 300</t>
  </si>
  <si>
    <t>Подготовка резервных источников топлива и энергоснабжения котельных</t>
  </si>
  <si>
    <t xml:space="preserve">Промывка тепловых сетей от котельной ППН-2    </t>
  </si>
  <si>
    <t>Подготовка эл.оборудования к работе в зимний период</t>
  </si>
  <si>
    <t xml:space="preserve">Промывка тепловых сетей от котельной Водозабор   </t>
  </si>
  <si>
    <t>40,50,150,200</t>
  </si>
  <si>
    <t>Ремонт зданий и сооружений, покраска оборудования</t>
  </si>
  <si>
    <t xml:space="preserve">Промывка тепловых сетей от котельной КРС-2 </t>
  </si>
  <si>
    <t>Ремонт оборудования котельных</t>
  </si>
  <si>
    <t xml:space="preserve">Промывка тепловых сетей от котельной КУУН пос. Каркатеевы </t>
  </si>
  <si>
    <t>Ремонт, ревизия и замена запорной арматуры</t>
  </si>
  <si>
    <t xml:space="preserve">Промывка тепловых сетей от котельной СП Юган     </t>
  </si>
  <si>
    <t>Ревизия, ремонт и замена трубопроводов</t>
  </si>
  <si>
    <t>Промывка тепловых сетей от котельной ( Асомкино) Фаинское м/р</t>
  </si>
  <si>
    <t>Ремонт и ревизия газового оборудования</t>
  </si>
  <si>
    <t xml:space="preserve">Промывка тепловых сетей от котельной ДНС-1 ВС </t>
  </si>
  <si>
    <t>Ремонт оборудования КИПиА</t>
  </si>
  <si>
    <t xml:space="preserve">Промывка тепловых сетей от котельной  "Юганск - Алнас - Сервис" </t>
  </si>
  <si>
    <t>Ремонт оборудования КОС, ВОС, скважин</t>
  </si>
  <si>
    <t xml:space="preserve">Промывка тепловых сетей  промышленная зона Пионерная,ул Нефтяников 1 </t>
  </si>
  <si>
    <t>Ремонт и ревизия систем ХВО</t>
  </si>
  <si>
    <t xml:space="preserve">Промывка тепловых сетей  АБК по ул. Набережная-7 </t>
  </si>
  <si>
    <t>Организационно-технические мероприятия</t>
  </si>
  <si>
    <t xml:space="preserve">Промывка тепловых сетей  АБК ЦТВС-1 </t>
  </si>
  <si>
    <t>Проверка и ремонт обогрева МВ-35кВ на ПС 35/6кВ, РУ-6кВ, РУ-6кВ технол.</t>
  </si>
  <si>
    <t>Промывка внутренней системы отопления здания, промышленная зона Пионерная,ул Нефтяников 1  (АУП)</t>
  </si>
  <si>
    <t>15,20,25, 50,80,100</t>
  </si>
  <si>
    <t>Откачка дренажных емкостей на ПС 35/6кВ</t>
  </si>
  <si>
    <t>Промывка внутренней системы отопления зданий, промышленная зона Пионерная,ул Нефтяников 1  (Арочник)</t>
  </si>
  <si>
    <t>Ремонт и ревизия проводки электроосвещения зданий и балков</t>
  </si>
  <si>
    <t>Промывка внутренней системы отопления зданий, промышленная зона Пионерная,ул Нефтяников 1  (Вахта 40)</t>
  </si>
  <si>
    <t>Промывка внутренней системы отопления зданий, по ул. Набережная-7  (АБК)</t>
  </si>
  <si>
    <t>Промывка внутренней системы отопления зданий, по ул. Набережная-7  (Гаражи)</t>
  </si>
  <si>
    <t>15,20,25, 50</t>
  </si>
  <si>
    <t xml:space="preserve">Промывка внутренней системы отопления здания  АБК ЦТВС-1 </t>
  </si>
  <si>
    <t>Капитальный ремонт котла ПКН-2М № 3 кот.КРС-2</t>
  </si>
  <si>
    <t>Начальник ЦТВС-1 -Ухарский Д.Г.</t>
  </si>
  <si>
    <t>Капитальный ремонт котла ИАСИ № 1 кот.ППН-2</t>
  </si>
  <si>
    <t>Капитальный ремонт котла ВВД 1.8 № 2 кот.ДНС-1</t>
  </si>
  <si>
    <t>Начальник ЦТВС-3 Чернышёв А.Ю.</t>
  </si>
  <si>
    <t>Капитальный ремонт котла ВВД 1.8 № 1 кот.ДНС-2</t>
  </si>
  <si>
    <t>Капитальный ремонт котла ДЕ16/14 №1, кот.ЦПС ЮБ</t>
  </si>
  <si>
    <t xml:space="preserve">Испытание на плотность и прочность теплотрассы от теплокамеры ПУТВС до ввода в АБК УППНи УСИНГ (ревизия и ремонт запорной арматуры)  </t>
  </si>
  <si>
    <t>100, 20</t>
  </si>
  <si>
    <t xml:space="preserve">Испытание на плотность и прочность теплотрассы от теплокамеры ПУТВС до ввода в гаражи УППН и УСИНГ (ревизия и ремонт запорной арматуры)    </t>
  </si>
  <si>
    <t>50,50,50</t>
  </si>
  <si>
    <t xml:space="preserve">Испытание на плотность и прочность теплотрассы от теплокамеры ПУТВС до ввода в АБК ЦДНГ 9 (ревизия и ремонт запорной арматуры)  </t>
  </si>
  <si>
    <t xml:space="preserve">Испытание на плотность и прочность теплотрассы  до ввода в гаражи АБК ЦДНГ 9 (ревизия и ремонт запорной арматуры)   </t>
  </si>
  <si>
    <t xml:space="preserve">Испытание на плотность и прочность теплотрассы  до ввода в  АБК ЦиТС (ревизия и ремонт запорной арматуры)  </t>
  </si>
  <si>
    <t xml:space="preserve">Испытание на плотность и прочность теплотрассы  ЦТП БСТ(ревизия и ремонт запорной арматуры)   </t>
  </si>
  <si>
    <t xml:space="preserve">Испытание на плотность и прочность теплотрассы  АБК ППД-4(ревизия и ремонт запорной арматуры)  </t>
  </si>
  <si>
    <t xml:space="preserve">Испытание на плотность и прочность теплотрассы   Внутриплощадочные сети БСТ(ревизия и ремонт запорной арматуры)  </t>
  </si>
  <si>
    <t>Внутренний осмотр, чистка поверхностей нагрева, текущий и капитальный ремонт котлов, шт</t>
  </si>
  <si>
    <t>Испытание на прочность и плотность тепловых сетей, м</t>
  </si>
  <si>
    <t>Промывка внутренней системы отопления зданий, зд</t>
  </si>
  <si>
    <t>Промывка внутренней системы отопления зданий, м</t>
  </si>
  <si>
    <t>Промывка наружных сетей теплоснабжения, м</t>
  </si>
  <si>
    <t>Наименование мероприятий</t>
  </si>
  <si>
    <t>План на год</t>
  </si>
  <si>
    <t>В ячейках выделенных заливкой желтого цвета нужно вставить формулу которая показывала бы последний срок исполнения мероприятия указанного в столбце "А". Срок исполнения в столбце "С" должен быть выбран из столбца "I" листа "исх.данные" и должен быть последним по календарному исчислению.</t>
  </si>
  <si>
    <t>Например если в столбце "I" листа "исх.данные"по первому мероприятию указаны сроки исполнения 15.07.2015, 15.09.2015, 15.08.2015, 01.10.2015, 15.10.2015, то в ячейке "C4" должен быть указан срок 15.10.2015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</si>
</sst>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/>
    <xf numFmtId="14" fontId="0" fillId="0" borderId="3" xfId="0" applyNumberFormat="1" applyBorder="1" applyProtection="1"/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14" fontId="0" fillId="0" borderId="5" xfId="0" applyNumberFormat="1" applyFill="1" applyBorder="1" applyAlignment="1" applyProtection="1">
      <alignment horizontal="center"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Protection="1"/>
    <xf numFmtId="0" fontId="0" fillId="0" borderId="6" xfId="0" applyFill="1" applyBorder="1" applyProtection="1"/>
    <xf numFmtId="14" fontId="0" fillId="0" borderId="0" xfId="0" applyNumberFormat="1" applyProtection="1"/>
    <xf numFmtId="0" fontId="0" fillId="2" borderId="0" xfId="0" applyFill="1" applyProtection="1"/>
    <xf numFmtId="0" fontId="0" fillId="0" borderId="5" xfId="0" applyBorder="1" applyProtection="1"/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9" xfId="0" applyNumberFormat="1" applyBorder="1" applyProtection="1"/>
    <xf numFmtId="0" fontId="0" fillId="0" borderId="8" xfId="0" applyBorder="1" applyProtection="1"/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5" xfId="0" pivotButton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2" fillId="3" borderId="5" xfId="0" applyFont="1" applyFill="1" applyBorder="1"/>
    <xf numFmtId="0" fontId="0" fillId="4" borderId="5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14" fontId="0" fillId="5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19" formatCode="dd/mm/yyyy"/>
      <protection locked="1" hidden="0"/>
    </dxf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protection locked="1" hidden="0"/>
    </dxf>
    <dxf>
      <border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18.709645023147" createdVersion="4" refreshedVersion="4" minRefreshableVersion="3" recordCount="47">
  <cacheSource type="worksheet">
    <worksheetSource name="Таблица1"/>
  </cacheSource>
  <cacheFields count="24">
    <cacheField name="Вид работ" numFmtId="0">
      <sharedItems/>
    </cacheField>
    <cacheField name="Наименование меропрития" numFmtId="0">
      <sharedItems/>
    </cacheField>
    <cacheField name="Ду" numFmtId="0">
      <sharedItems containsBlank="1" containsMixedTypes="1" containsNumber="1" containsInteger="1" minValue="40" maxValue="300"/>
    </cacheField>
    <cacheField name="Ед.изм." numFmtId="0">
      <sharedItems/>
    </cacheField>
    <cacheField name="Кол-во" numFmtId="0">
      <sharedItems containsSemiMixedTypes="0" containsString="0" containsNumber="1" minValue="1" maxValue="8070"/>
    </cacheField>
    <cacheField name="Ответственный за исполнение" numFmtId="0">
      <sharedItems/>
    </cacheField>
    <cacheField name="Исполнитель (Подрядчик)" numFmtId="0">
      <sharedItems/>
    </cacheField>
    <cacheField name="Срок исполнения" numFmtId="14">
      <sharedItems containsSemiMixedTypes="0" containsNonDate="0" containsDate="1" containsString="0" minDate="2015-06-01T00:00:00" maxDate="2015-10-16T00:00:00" count="11">
        <d v="2015-06-01T00:00:00"/>
        <d v="2015-06-15T00:00:00"/>
        <d v="2015-08-28T00:00:00"/>
        <d v="2015-07-15T00:00:00"/>
        <d v="2015-09-15T00:00:00"/>
        <d v="2015-08-01T00:00:00"/>
        <d v="2015-08-15T00:00:00"/>
        <d v="2015-09-01T00:00:00"/>
        <d v="2015-07-01T00:00:00"/>
        <d v="2015-10-01T00:00:00"/>
        <d v="2015-10-15T00:00:00"/>
      </sharedItems>
    </cacheField>
    <cacheField name="01.06.2015" numFmtId="0">
      <sharedItems containsNonDate="0" containsString="0" containsBlank="1"/>
    </cacheField>
    <cacheField name="15.06.2015" numFmtId="0">
      <sharedItems containsNonDate="0" containsString="0" containsBlank="1"/>
    </cacheField>
    <cacheField name="01.07.2015" numFmtId="0">
      <sharedItems containsNonDate="0" containsString="0" containsBlank="1"/>
    </cacheField>
    <cacheField name="15.07.2015" numFmtId="0">
      <sharedItems containsNonDate="0" containsString="0" containsBlank="1"/>
    </cacheField>
    <cacheField name="01.08.2015" numFmtId="0">
      <sharedItems containsNonDate="0" containsString="0" containsBlank="1"/>
    </cacheField>
    <cacheField name="15.08.2015" numFmtId="0">
      <sharedItems containsNonDate="0" containsString="0" containsBlank="1"/>
    </cacheField>
    <cacheField name="01.09.2015" numFmtId="0">
      <sharedItems containsNonDate="0" containsString="0" containsBlank="1"/>
    </cacheField>
    <cacheField name="15.09.2015" numFmtId="0">
      <sharedItems containsNonDate="0" containsString="0" containsBlank="1"/>
    </cacheField>
    <cacheField name="01.10.2015" numFmtId="0">
      <sharedItems containsNonDate="0" containsString="0" containsBlank="1"/>
    </cacheField>
    <cacheField name="15.10.2015" numFmtId="0">
      <sharedItems containsNonDate="0" containsString="0" containsBlank="1"/>
    </cacheField>
    <cacheField name="01.11.2015" numFmtId="0">
      <sharedItems containsNonDate="0" containsString="0" containsBlank="1"/>
    </cacheField>
    <cacheField name="15.11.2015" numFmtId="0">
      <sharedItems containsNonDate="0" containsString="0" containsBlank="1"/>
    </cacheField>
    <cacheField name="Нарастающий итог" numFmtId="0">
      <sharedItems containsSemiMixedTypes="0" containsString="0" containsNumber="1" containsInteger="1" minValue="0" maxValue="0"/>
    </cacheField>
    <cacheField name="Подразделение" numFmtId="0">
      <sharedItems/>
    </cacheField>
    <cacheField name="вид работ 2" numFmtId="0">
      <sharedItems containsSemiMixedTypes="0" containsString="0" containsNumber="1" containsInteger="1" minValue="1" maxValue="13"/>
    </cacheField>
    <cacheField name="вид работ 3" numFmtId="14">
      <sharedItems count="5">
        <s v="Испытание на прочность и плотность тепловых сетей, м"/>
        <s v="Промывка наружных сетей теплоснабжения, м"/>
        <s v="Промывка внутренней системы отопления зданий, м"/>
        <s v="Промывка внутренней системы отопления зданий, зд"/>
        <s v="Внутренний осмотр, чистка поверхностей нагрева, текущий и капитальный ремонт котлов, ш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s v="Испытание на прочность и плотность тепловых сетей"/>
    <s v="Испытание на плотность и прочность теплотрассы от котельной  Юго-Западная  (ревизия и ремонт запорной арматуры)  "/>
    <s v="50,150,200,250,300,500"/>
    <s v="м"/>
    <n v="807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ЦРП; Блоки нагрева (ревизия и ремонт запорной арматуры)     "/>
    <s v="50,150,200,250,301"/>
    <s v="м"/>
    <n v="6313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ППН-2  (ревизия и ремонт запорной арматуры)   "/>
    <s v="50,80,100,150"/>
    <s v="м"/>
    <n v="5241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Водозабор (ревизия и ремонт запорной арматуры)   "/>
    <s v="50,80,100,150"/>
    <s v="м"/>
    <n v="706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КРС-2 (ревизия и ремонт запорной арматуры)   "/>
    <s v="50,80,100,150"/>
    <s v="м"/>
    <n v="487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КУУН пос. Каркатеевы (ревизия и ремонт запорной арматуры)    "/>
    <s v="50, 80"/>
    <s v="м"/>
    <n v="498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котельная СП Юган (ревизия и ремонт запорной арматуры)   "/>
    <s v="50,80,150"/>
    <s v="м"/>
    <n v="1652"/>
    <s v="Начальник ЦРТЭО -Каров В.А."/>
    <s v="ЦРТЭО"/>
    <x v="2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Фаинское м/р (кот Асомкино) (ревизия и ремонт запорной арматуры)   "/>
    <s v="50,100, 150"/>
    <s v="м"/>
    <n v="2834"/>
    <s v="Начальник ЦРТЭО -Каров В.А."/>
    <s v="ЦРТЭО"/>
    <x v="3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ДНС-1 ВС (ревизия и ремонт запорной арматуры)  "/>
    <s v="50,100, 150"/>
    <s v="м"/>
    <n v="603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е сети кот. &quot;Юганск - Алнас - Сервис&quot; (ревизия и ремонт запорной арматуры)  "/>
    <s v="50,100, 150"/>
    <s v="м"/>
    <n v="124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промышленная зона Пионерная,ул Нефтяников 1 (ревизия и ремонт запорной арматуры)  "/>
    <s v="80, 100"/>
    <s v="м"/>
    <n v="188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АБК по ул. Набережная-7 (ревизия и ремонт запорной арматуры)  "/>
    <s v="150, 200"/>
    <s v="м"/>
    <n v="24.2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АБК ЦТВС-1 (ревизия и ремонт запорной арматуры)  "/>
    <n v="300"/>
    <s v="м"/>
    <n v="387.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Промывка наружных сетей теплоснабжения"/>
    <s v="Промывка тепловых сетей от котельной  Юго-Западная "/>
    <s v="50,150,200,250,300,500"/>
    <s v="м"/>
    <n v="8070"/>
    <s v="Начальник ЦРТЭО -Каров В.А."/>
    <s v="ЦРТЭО"/>
    <x v="4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ЦРП; Блоки нагрева "/>
    <s v="50,80,100,150,200, 300"/>
    <s v="м"/>
    <n v="6313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ППН-2    "/>
    <s v="50,100, 150"/>
    <s v="м"/>
    <n v="5241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Водозабор   "/>
    <s v="40,50,150,200"/>
    <s v="м"/>
    <n v="706"/>
    <s v="Начальник ЦРТЭО -Каров В.А."/>
    <s v="ЦРТЭО"/>
    <x v="5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КРС-2 "/>
    <s v="40,50,150,200"/>
    <s v="м"/>
    <n v="487"/>
    <s v="Начальник ЦРТЭО -Каров В.А."/>
    <s v="ЦРТЭО"/>
    <x v="5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КУУН пос. Каркатеевы "/>
    <s v="50, 80"/>
    <s v="м"/>
    <n v="498"/>
    <s v="Начальник ЦРТЭО -Каров В.А."/>
    <s v="ЦРТЭО"/>
    <x v="6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СП Юган     "/>
    <s v="50,80,150"/>
    <s v="м"/>
    <n v="1652"/>
    <s v="Начальник ЦРТЭО -Каров В.А."/>
    <s v="ЦРТЭО"/>
    <x v="2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( Асомкино) Фаинское м/р"/>
    <s v="50,100, 150"/>
    <s v="м"/>
    <n v="2834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ДНС-1 ВС "/>
    <s v="50,100, 150"/>
    <s v="м"/>
    <n v="603"/>
    <s v="Начальник ЦРТЭО -Каров В.А."/>
    <s v="ЦРТЭО"/>
    <x v="7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 &quot;Юганск - Алнас - Сервис&quot; "/>
    <s v="50,100, 150"/>
    <s v="м"/>
    <n v="124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 промышленная зона Пионерная,ул Нефтяников 1 "/>
    <s v="80, 100"/>
    <s v="м"/>
    <n v="188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 АБК по ул. Набережная-7 "/>
    <s v="150, 200"/>
    <s v="м"/>
    <n v="24.2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внутренней системы отопления зданий"/>
    <s v="Промывка тепловых сетей  АБК ЦТВС-1 "/>
    <n v="300"/>
    <s v="м"/>
    <n v="387.8"/>
    <s v="Начальник ЦРТЭО -Каров В.А."/>
    <s v="ЦРТЭО"/>
    <x v="4"/>
    <m/>
    <m/>
    <m/>
    <m/>
    <m/>
    <m/>
    <m/>
    <m/>
    <m/>
    <m/>
    <m/>
    <m/>
    <n v="0"/>
    <s v="ЦРТЭО"/>
    <n v="9"/>
    <x v="2"/>
  </r>
  <r>
    <s v="Промывка внутренней системы отопления зданий"/>
    <s v="Промывка внутренней системы отопления здания, промышленная зона Пионерная,ул Нефтяников 1  (АУП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ромышленная зона Пионерная,ул Нефтяников 1  (Арочник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ромышленная зона Пионерная,ул Нефтяников 1  (Вахта 40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о ул. Набережная-7  (АБК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о ул. Набережная-7  (Гаражи)"/>
    <s v="15,20,25, 5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я  АБК ЦТВС-1 "/>
    <s v="15,20,25, 5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Внутренний осмотр, чистка поверхностей нагрева, текущий и капитальный ремонт котлов"/>
    <s v="Капитальный ремонт котла ПКН-2М № 3 кот.КРС-2"/>
    <m/>
    <s v="шт"/>
    <n v="1"/>
    <s v="Начальник ЦТВС-1 -Ухарский Д.Г."/>
    <s v="ЦРТЭО"/>
    <x v="3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ИАСИ № 1 кот.ППН-2"/>
    <m/>
    <s v="шт"/>
    <n v="1"/>
    <s v="Начальник ЦТВС-1 -Ухарский Д.Г."/>
    <s v="ЦРТЭО"/>
    <x v="4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ВВД 1.8 № 2 кот.ДНС-1"/>
    <m/>
    <s v="шт"/>
    <n v="1"/>
    <s v="Начальник ЦТВС-3 Чернышёв А.Ю."/>
    <s v="ЦРТЭО"/>
    <x v="6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ВВД 1.8 № 1 кот.ДНС-2"/>
    <m/>
    <s v="шт"/>
    <n v="1"/>
    <s v="Начальник ЦТВС-3 Чернышёв А.Ю."/>
    <s v="ЦРТЭО"/>
    <x v="9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ДЕ16/14 №1, кот.ЦПС ЮБ"/>
    <m/>
    <s v="шт"/>
    <n v="1"/>
    <s v="Начальник ЦТВС-3 Чернышёв А.Ю."/>
    <s v="ЦРТЭО"/>
    <x v="10"/>
    <m/>
    <m/>
    <m/>
    <m/>
    <m/>
    <m/>
    <m/>
    <m/>
    <m/>
    <m/>
    <m/>
    <m/>
    <n v="0"/>
    <s v="ЦРТЭО"/>
    <n v="13"/>
    <x v="4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АБК УППНи УСИНГ (ревизия и ремонт запорной арматуры)  "/>
    <s v="100, 20"/>
    <s v="м"/>
    <n v="19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гаражи УППН и УСИНГ (ревизия и ремонт запорной арматуры)    "/>
    <s v="50,50,50"/>
    <s v="м"/>
    <n v="47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АБК ЦДНГ 9 (ревизия и ремонт запорной арматуры)  "/>
    <n v="150"/>
    <s v="м"/>
    <n v="714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до ввода в гаражи АБК ЦДНГ 9 (ревизия и ремонт запорной арматуры)   "/>
    <n v="40"/>
    <s v="м"/>
    <n v="4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до ввода в  АБК ЦиТС (ревизия и ремонт запорной арматуры)  "/>
    <n v="100"/>
    <s v="м"/>
    <n v="9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ЦТП БСТ(ревизия и ремонт запорной арматуры)   "/>
    <n v="200"/>
    <s v="м"/>
    <n v="67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АБК ППД-4(ревизия и ремонт запорной арматуры)  "/>
    <n v="50"/>
    <s v="м"/>
    <n v="36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50"/>
    <s v="м"/>
    <n v="30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80"/>
    <s v="м"/>
    <n v="256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150"/>
    <s v="м"/>
    <n v="37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5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outline="1" outlineData="1" multipleFieldFilters="0" rowHeaderCaption="Наименование мероприятий">
  <location ref="A3:B8" firstHeaderRow="1" firstDataRow="1" firstDataCol="1"/>
  <pivotFields count="24">
    <pivotField showAll="0"/>
    <pivotField showAll="0"/>
    <pivotField showAll="0"/>
    <pivotField showAll="0"/>
    <pivotField dataField="1" showAll="0"/>
    <pivotField showAll="0"/>
    <pivotField showAll="0"/>
    <pivotField numFmtId="14" showAll="0">
      <items count="12">
        <item x="0"/>
        <item x="1"/>
        <item x="8"/>
        <item x="3"/>
        <item x="5"/>
        <item x="6"/>
        <item x="2"/>
        <item x="7"/>
        <item x="4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4"/>
        <item x="0"/>
        <item x="3"/>
        <item x="2"/>
        <item x="1"/>
        <item t="default"/>
      </items>
    </pivotField>
  </pivotFields>
  <rowFields count="1">
    <field x="23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План на год" fld="4" baseField="0" baseItem="0"/>
  </dataFields>
  <formats count="1">
    <format dxfId="3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3:Y51" totalsRowCount="1" headerRowDxfId="57" dataDxfId="55" totalsRowDxfId="53" headerRowBorderDxfId="56" tableBorderDxfId="54" totalsRowBorderDxfId="52">
  <autoFilter ref="B3:Y50">
    <filterColumn colId="0">
      <filters>
        <filter val="Внутренний осмотр, чистка поверхностей нагрева, текущий и капитальный ремонт котлов"/>
      </filters>
    </filterColumn>
  </autoFilter>
  <tableColumns count="24">
    <tableColumn id="1" name="Вид работ" dataDxfId="51" totalsRowDxfId="50"/>
    <tableColumn id="2" name="Наименование меропрития" dataDxfId="49" totalsRowDxfId="48"/>
    <tableColumn id="3" name="Ду" dataDxfId="47" totalsRowDxfId="46"/>
    <tableColumn id="4" name="Ед.изм." dataDxfId="45" totalsRowDxfId="44"/>
    <tableColumn id="5" name="Кол-во" totalsRowFunction="sum" dataDxfId="43" totalsRowDxfId="42"/>
    <tableColumn id="6" name="Ответственный за исполнение" dataDxfId="41" totalsRowDxfId="40"/>
    <tableColumn id="7" name="Исполнитель (Подрядчик)" dataDxfId="39" totalsRowDxfId="38"/>
    <tableColumn id="8" name="Срок исполнения" dataDxfId="37" totalsRowDxfId="36"/>
    <tableColumn id="9" name="01.06.2015" totalsRowFunction="sum" dataDxfId="35" totalsRowDxfId="34"/>
    <tableColumn id="10" name="15.06.2015" totalsRowFunction="sum" dataDxfId="33" totalsRowDxfId="32"/>
    <tableColumn id="11" name="01.07.2015" totalsRowFunction="sum" dataDxfId="31" totalsRowDxfId="30"/>
    <tableColumn id="12" name="15.07.2015" totalsRowFunction="sum" dataDxfId="29" totalsRowDxfId="28"/>
    <tableColumn id="13" name="01.08.2015" totalsRowFunction="sum" dataDxfId="27" totalsRowDxfId="26"/>
    <tableColumn id="14" name="15.08.2015" totalsRowFunction="sum" dataDxfId="25" totalsRowDxfId="24"/>
    <tableColumn id="15" name="01.09.2015" totalsRowFunction="sum" dataDxfId="23" totalsRowDxfId="22"/>
    <tableColumn id="21" name="15.09.2015" totalsRowFunction="sum" dataDxfId="21" totalsRowDxfId="20"/>
    <tableColumn id="20" name="01.10.2015" totalsRowFunction="sum" dataDxfId="19" totalsRowDxfId="18"/>
    <tableColumn id="22" name="15.10.2015" totalsRowFunction="sum" dataDxfId="17" totalsRowDxfId="16"/>
    <tableColumn id="23" name="01.11.2015" totalsRowFunction="sum" dataDxfId="15" totalsRowDxfId="14"/>
    <tableColumn id="16" name="15.11.2015" totalsRowFunction="sum" dataDxfId="13" totalsRowDxfId="12"/>
    <tableColumn id="17" name="Нарастающий итог" totalsRowFunction="sum" dataDxfId="11" totalsRowDxfId="10">
      <calculatedColumnFormula>SUM(J4:U4)</calculatedColumnFormula>
    </tableColumn>
    <tableColumn id="18" name="Подразделение" dataDxfId="9" totalsRowDxfId="8"/>
    <tableColumn id="19" name="вид работ 2" dataDxfId="7" totalsRowDxfId="6">
      <calculatedColumnFormula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calculatedColumnFormula>
    </tableColumn>
    <tableColumn id="24" name="вид работ 3" dataDxfId="5" totalsRowDxfId="4">
      <calculatedColumnFormula>CONCATENATE(Таблица1[[#This Row],[Вид работ]],", ",Таблица1[[#This Row],[Ед.изм.]])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tabSelected="1" workbookViewId="0">
      <selection activeCell="G15" sqref="G15"/>
    </sheetView>
  </sheetViews>
  <sheetFormatPr defaultRowHeight="15" x14ac:dyDescent="0.25"/>
  <cols>
    <col min="1" max="1" width="89.7109375" customWidth="1"/>
    <col min="2" max="2" width="11.7109375" customWidth="1"/>
    <col min="3" max="3" width="17.5703125" customWidth="1"/>
  </cols>
  <sheetData>
    <row r="3" spans="1:3" x14ac:dyDescent="0.25">
      <c r="A3" s="32" t="s">
        <v>137</v>
      </c>
      <c r="B3" s="33" t="s">
        <v>138</v>
      </c>
      <c r="C3" s="36" t="s">
        <v>8</v>
      </c>
    </row>
    <row r="4" spans="1:3" x14ac:dyDescent="0.25">
      <c r="A4" s="34" t="s">
        <v>132</v>
      </c>
      <c r="B4" s="35">
        <v>5</v>
      </c>
      <c r="C4" s="39">
        <v>42292</v>
      </c>
    </row>
    <row r="5" spans="1:3" x14ac:dyDescent="0.25">
      <c r="A5" s="34" t="s">
        <v>133</v>
      </c>
      <c r="B5" s="35">
        <v>29857</v>
      </c>
      <c r="C5" s="37"/>
    </row>
    <row r="6" spans="1:3" x14ac:dyDescent="0.25">
      <c r="A6" s="34" t="s">
        <v>134</v>
      </c>
      <c r="B6" s="35">
        <v>6</v>
      </c>
      <c r="C6" s="37"/>
    </row>
    <row r="7" spans="1:3" x14ac:dyDescent="0.25">
      <c r="A7" s="34" t="s">
        <v>135</v>
      </c>
      <c r="B7" s="35">
        <v>387.8</v>
      </c>
      <c r="C7" s="37"/>
    </row>
    <row r="8" spans="1:3" x14ac:dyDescent="0.25">
      <c r="A8" s="34" t="s">
        <v>136</v>
      </c>
      <c r="B8" s="35">
        <v>26740.2</v>
      </c>
      <c r="C8" s="37"/>
    </row>
    <row r="11" spans="1:3" x14ac:dyDescent="0.25">
      <c r="A11" s="38" t="s">
        <v>139</v>
      </c>
    </row>
    <row r="12" spans="1:3" x14ac:dyDescent="0.25">
      <c r="A12" s="38"/>
    </row>
    <row r="13" spans="1:3" x14ac:dyDescent="0.25">
      <c r="A13" s="38"/>
    </row>
    <row r="14" spans="1:3" x14ac:dyDescent="0.25">
      <c r="A14" s="40" t="s">
        <v>140</v>
      </c>
    </row>
    <row r="15" spans="1:3" x14ac:dyDescent="0.25">
      <c r="A15" s="40"/>
    </row>
    <row r="16" spans="1:3" x14ac:dyDescent="0.25">
      <c r="A16" s="40"/>
    </row>
    <row r="17" spans="1:1" x14ac:dyDescent="0.25">
      <c r="A17" s="40"/>
    </row>
  </sheetData>
  <mergeCells count="2">
    <mergeCell ref="A11:A13"/>
    <mergeCell ref="A14:A17"/>
  </mergeCells>
  <dataValidations count="1">
    <dataValidation type="date" allowBlank="1" showInputMessage="1" showErrorMessage="1" error="Значение или формат не соотвествует требованиям ввода" prompt="Период с 01.06.2015 по 11.15.2015. _x000a_Даты указывается на 01 и на 15 число месяца, другие даты не указывать._x000a_Например: &quot;15.07.2015&quot; - верно, &quot;17.07.215&quot; - не верно._x000a_Формат дат &quot;01.01.2015&quot;" sqref="C4">
      <formula1>42156</formula1>
      <formula2>42323</formula2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1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I36" sqref="I36:I40"/>
    </sheetView>
  </sheetViews>
  <sheetFormatPr defaultRowHeight="15" x14ac:dyDescent="0.25"/>
  <cols>
    <col min="1" max="1" width="4.7109375" style="30" customWidth="1"/>
    <col min="2" max="2" width="28.85546875" style="1" customWidth="1"/>
    <col min="3" max="3" width="62.28515625" style="1" customWidth="1"/>
    <col min="4" max="4" width="9.28515625" style="1" customWidth="1"/>
    <col min="5" max="5" width="7.5703125" style="2" customWidth="1"/>
    <col min="6" max="6" width="8.28515625" style="2" customWidth="1"/>
    <col min="7" max="7" width="33.28515625" style="1" customWidth="1"/>
    <col min="8" max="8" width="26.28515625" style="1" customWidth="1"/>
    <col min="9" max="9" width="14" style="3" customWidth="1"/>
    <col min="10" max="21" width="12.28515625" style="4" customWidth="1"/>
    <col min="22" max="22" width="9.5703125" style="4" customWidth="1"/>
    <col min="23" max="24" width="9.140625" style="4" customWidth="1"/>
    <col min="25" max="25" width="9.140625" style="4"/>
    <col min="26" max="27" width="10" style="4" customWidth="1"/>
    <col min="28" max="29" width="9.140625" style="4" customWidth="1"/>
    <col min="30" max="30" width="1.140625" style="4" customWidth="1"/>
    <col min="31" max="31" width="2.140625" style="4" customWidth="1"/>
    <col min="32" max="32" width="1.85546875" style="4" customWidth="1"/>
    <col min="33" max="33" width="1.28515625" style="4" customWidth="1"/>
    <col min="34" max="34" width="2.28515625" style="4" customWidth="1"/>
    <col min="35" max="35" width="1.7109375" style="4" customWidth="1"/>
    <col min="36" max="36" width="2.42578125" style="4" customWidth="1"/>
    <col min="37" max="39" width="9.140625" style="4" customWidth="1"/>
    <col min="40" max="16384" width="9.140625" style="4"/>
  </cols>
  <sheetData>
    <row r="2" spans="2:31" s="4" customFormat="1" x14ac:dyDescent="0.25">
      <c r="B2" s="1"/>
      <c r="C2" s="1"/>
      <c r="D2" s="1"/>
      <c r="E2" s="2"/>
      <c r="F2" s="2"/>
      <c r="G2" s="1"/>
      <c r="H2" s="1"/>
      <c r="I2" s="3"/>
      <c r="J2" s="31" t="s">
        <v>0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2:31" s="4" customFormat="1" ht="30" x14ac:dyDescent="0.25">
      <c r="B3" s="5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6" t="s">
        <v>6</v>
      </c>
      <c r="H3" s="6" t="s">
        <v>7</v>
      </c>
      <c r="I3" s="8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10" t="s">
        <v>21</v>
      </c>
      <c r="W3" s="11" t="s">
        <v>22</v>
      </c>
      <c r="X3" s="12" t="s">
        <v>23</v>
      </c>
      <c r="Y3" s="11" t="s">
        <v>24</v>
      </c>
    </row>
    <row r="4" spans="2:31" s="4" customFormat="1" ht="45" hidden="1" x14ac:dyDescent="0.25">
      <c r="B4" s="13" t="s">
        <v>25</v>
      </c>
      <c r="C4" s="14" t="s">
        <v>26</v>
      </c>
      <c r="D4" s="14" t="s">
        <v>27</v>
      </c>
      <c r="E4" s="15" t="s">
        <v>28</v>
      </c>
      <c r="F4" s="15">
        <v>8070</v>
      </c>
      <c r="G4" s="14" t="s">
        <v>29</v>
      </c>
      <c r="H4" s="14" t="s">
        <v>30</v>
      </c>
      <c r="I4" s="16">
        <v>42156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>
        <f t="shared" ref="V4:V50" si="0">SUM(J4:U4)</f>
        <v>0</v>
      </c>
      <c r="W4" s="18" t="s">
        <v>30</v>
      </c>
      <c r="X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4" s="4" t="s">
        <v>31</v>
      </c>
      <c r="AB4" s="4" t="s">
        <v>32</v>
      </c>
      <c r="AC4" s="4" t="s">
        <v>33</v>
      </c>
      <c r="AD4" s="4">
        <v>1</v>
      </c>
      <c r="AE4" s="4" t="s">
        <v>25</v>
      </c>
    </row>
    <row r="5" spans="2:31" s="4" customFormat="1" ht="30" hidden="1" x14ac:dyDescent="0.25">
      <c r="B5" s="13" t="s">
        <v>25</v>
      </c>
      <c r="C5" s="14" t="s">
        <v>34</v>
      </c>
      <c r="D5" s="14" t="s">
        <v>35</v>
      </c>
      <c r="E5" s="15" t="s">
        <v>28</v>
      </c>
      <c r="F5" s="15">
        <v>6313</v>
      </c>
      <c r="G5" s="14" t="s">
        <v>29</v>
      </c>
      <c r="H5" s="14" t="s">
        <v>30</v>
      </c>
      <c r="I5" s="16">
        <v>42170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>
        <f t="shared" si="0"/>
        <v>0</v>
      </c>
      <c r="W5" s="18" t="s">
        <v>30</v>
      </c>
      <c r="X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5" s="4" t="s">
        <v>36</v>
      </c>
      <c r="AB5" s="4" t="s">
        <v>37</v>
      </c>
      <c r="AC5" s="4" t="s">
        <v>28</v>
      </c>
      <c r="AD5" s="4">
        <v>2</v>
      </c>
      <c r="AE5" s="4" t="s">
        <v>38</v>
      </c>
    </row>
    <row r="6" spans="2:31" s="4" customFormat="1" ht="30" hidden="1" x14ac:dyDescent="0.25">
      <c r="B6" s="13" t="s">
        <v>25</v>
      </c>
      <c r="C6" s="14" t="s">
        <v>39</v>
      </c>
      <c r="D6" s="14" t="s">
        <v>40</v>
      </c>
      <c r="E6" s="15" t="s">
        <v>28</v>
      </c>
      <c r="F6" s="15">
        <v>5241</v>
      </c>
      <c r="G6" s="14" t="s">
        <v>29</v>
      </c>
      <c r="H6" s="14" t="s">
        <v>30</v>
      </c>
      <c r="I6" s="16">
        <v>42170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>
        <f t="shared" si="0"/>
        <v>0</v>
      </c>
      <c r="W6" s="18" t="s">
        <v>30</v>
      </c>
      <c r="X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6" s="4" t="s">
        <v>41</v>
      </c>
      <c r="AB6" s="4" t="s">
        <v>42</v>
      </c>
      <c r="AC6" s="4" t="s">
        <v>43</v>
      </c>
      <c r="AD6" s="4">
        <v>3</v>
      </c>
      <c r="AE6" s="4" t="s">
        <v>44</v>
      </c>
    </row>
    <row r="7" spans="2:31" s="4" customFormat="1" ht="30" hidden="1" x14ac:dyDescent="0.25">
      <c r="B7" s="13" t="s">
        <v>25</v>
      </c>
      <c r="C7" s="14" t="s">
        <v>45</v>
      </c>
      <c r="D7" s="14" t="s">
        <v>40</v>
      </c>
      <c r="E7" s="15" t="s">
        <v>28</v>
      </c>
      <c r="F7" s="15">
        <v>706</v>
      </c>
      <c r="G7" s="14" t="s">
        <v>29</v>
      </c>
      <c r="H7" s="14" t="s">
        <v>30</v>
      </c>
      <c r="I7" s="16">
        <v>42170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f t="shared" si="0"/>
        <v>0</v>
      </c>
      <c r="W7" s="18" t="s">
        <v>30</v>
      </c>
      <c r="X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7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7" s="4" t="s">
        <v>46</v>
      </c>
      <c r="AB7" s="4" t="s">
        <v>30</v>
      </c>
      <c r="AC7" s="4" t="s">
        <v>47</v>
      </c>
      <c r="AD7" s="4">
        <v>4</v>
      </c>
      <c r="AE7" s="4" t="s">
        <v>48</v>
      </c>
    </row>
    <row r="8" spans="2:31" s="4" customFormat="1" ht="30" hidden="1" x14ac:dyDescent="0.25">
      <c r="B8" s="13" t="s">
        <v>25</v>
      </c>
      <c r="C8" s="14" t="s">
        <v>49</v>
      </c>
      <c r="D8" s="14" t="s">
        <v>40</v>
      </c>
      <c r="E8" s="15" t="s">
        <v>28</v>
      </c>
      <c r="F8" s="15">
        <v>487</v>
      </c>
      <c r="G8" s="14" t="s">
        <v>29</v>
      </c>
      <c r="H8" s="14" t="s">
        <v>30</v>
      </c>
      <c r="I8" s="16">
        <v>42170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>
        <f t="shared" si="0"/>
        <v>0</v>
      </c>
      <c r="W8" s="18" t="s">
        <v>30</v>
      </c>
      <c r="X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8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8" s="4" t="s">
        <v>50</v>
      </c>
      <c r="AC8" s="4" t="s">
        <v>51</v>
      </c>
      <c r="AD8" s="4">
        <v>5</v>
      </c>
      <c r="AE8" s="4" t="s">
        <v>52</v>
      </c>
    </row>
    <row r="9" spans="2:31" s="4" customFormat="1" ht="30" hidden="1" x14ac:dyDescent="0.25">
      <c r="B9" s="13" t="s">
        <v>25</v>
      </c>
      <c r="C9" s="14" t="s">
        <v>53</v>
      </c>
      <c r="D9" s="14" t="s">
        <v>54</v>
      </c>
      <c r="E9" s="15" t="s">
        <v>28</v>
      </c>
      <c r="F9" s="15">
        <v>498</v>
      </c>
      <c r="G9" s="14" t="s">
        <v>29</v>
      </c>
      <c r="H9" s="14" t="s">
        <v>30</v>
      </c>
      <c r="I9" s="16">
        <v>42170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>
        <f t="shared" si="0"/>
        <v>0</v>
      </c>
      <c r="W9" s="18" t="s">
        <v>30</v>
      </c>
      <c r="X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9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9" s="4" t="s">
        <v>55</v>
      </c>
      <c r="AD9" s="4">
        <v>6</v>
      </c>
      <c r="AE9" s="4" t="s">
        <v>56</v>
      </c>
    </row>
    <row r="10" spans="2:31" s="4" customFormat="1" ht="30" hidden="1" x14ac:dyDescent="0.25">
      <c r="B10" s="13" t="s">
        <v>25</v>
      </c>
      <c r="C10" s="14" t="s">
        <v>57</v>
      </c>
      <c r="D10" s="14" t="s">
        <v>58</v>
      </c>
      <c r="E10" s="15" t="s">
        <v>28</v>
      </c>
      <c r="F10" s="15">
        <v>1652</v>
      </c>
      <c r="G10" s="14" t="s">
        <v>29</v>
      </c>
      <c r="H10" s="14" t="s">
        <v>30</v>
      </c>
      <c r="I10" s="16">
        <v>42244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>
        <f t="shared" si="0"/>
        <v>0</v>
      </c>
      <c r="W10" s="18" t="s">
        <v>30</v>
      </c>
      <c r="X1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0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10" s="4" t="s">
        <v>59</v>
      </c>
      <c r="AD10" s="4">
        <v>7</v>
      </c>
      <c r="AE10" s="4" t="s">
        <v>60</v>
      </c>
    </row>
    <row r="11" spans="2:31" s="4" customFormat="1" ht="30" hidden="1" x14ac:dyDescent="0.25">
      <c r="B11" s="13" t="s">
        <v>25</v>
      </c>
      <c r="C11" s="14" t="s">
        <v>61</v>
      </c>
      <c r="D11" s="14" t="s">
        <v>62</v>
      </c>
      <c r="E11" s="15" t="s">
        <v>28</v>
      </c>
      <c r="F11" s="15">
        <v>2834</v>
      </c>
      <c r="G11" s="14" t="s">
        <v>29</v>
      </c>
      <c r="H11" s="14" t="s">
        <v>30</v>
      </c>
      <c r="I11" s="16">
        <v>42200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>
        <f t="shared" si="0"/>
        <v>0</v>
      </c>
      <c r="W11" s="18" t="s">
        <v>30</v>
      </c>
      <c r="X1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1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11" s="4" t="s">
        <v>63</v>
      </c>
      <c r="AD11" s="4">
        <v>8</v>
      </c>
      <c r="AE11" s="4" t="s">
        <v>64</v>
      </c>
    </row>
    <row r="12" spans="2:31" s="4" customFormat="1" ht="30" hidden="1" x14ac:dyDescent="0.25">
      <c r="B12" s="13" t="s">
        <v>25</v>
      </c>
      <c r="C12" s="14" t="s">
        <v>65</v>
      </c>
      <c r="D12" s="14" t="s">
        <v>62</v>
      </c>
      <c r="E12" s="15" t="s">
        <v>28</v>
      </c>
      <c r="F12" s="15">
        <v>603</v>
      </c>
      <c r="G12" s="14" t="s">
        <v>29</v>
      </c>
      <c r="H12" s="14" t="s">
        <v>30</v>
      </c>
      <c r="I12" s="16">
        <v>42170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>
        <f t="shared" si="0"/>
        <v>0</v>
      </c>
      <c r="W12" s="18" t="s">
        <v>30</v>
      </c>
      <c r="X1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2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2" s="4">
        <v>9</v>
      </c>
      <c r="AE12" s="4" t="s">
        <v>66</v>
      </c>
    </row>
    <row r="13" spans="2:31" s="4" customFormat="1" ht="30" hidden="1" x14ac:dyDescent="0.25">
      <c r="B13" s="13" t="s">
        <v>25</v>
      </c>
      <c r="C13" s="14" t="s">
        <v>67</v>
      </c>
      <c r="D13" s="14" t="s">
        <v>62</v>
      </c>
      <c r="E13" s="15" t="s">
        <v>28</v>
      </c>
      <c r="F13" s="15">
        <v>124</v>
      </c>
      <c r="G13" s="14" t="s">
        <v>29</v>
      </c>
      <c r="H13" s="14" t="s">
        <v>30</v>
      </c>
      <c r="I13" s="16">
        <v>42170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>
        <f t="shared" si="0"/>
        <v>0</v>
      </c>
      <c r="W13" s="18" t="s">
        <v>30</v>
      </c>
      <c r="X1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3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3" s="4">
        <v>10</v>
      </c>
      <c r="AE13" s="4" t="s">
        <v>68</v>
      </c>
    </row>
    <row r="14" spans="2:31" s="4" customFormat="1" ht="45" hidden="1" x14ac:dyDescent="0.25">
      <c r="B14" s="13" t="s">
        <v>25</v>
      </c>
      <c r="C14" s="14" t="s">
        <v>69</v>
      </c>
      <c r="D14" s="14" t="s">
        <v>70</v>
      </c>
      <c r="E14" s="15" t="s">
        <v>28</v>
      </c>
      <c r="F14" s="15">
        <v>188</v>
      </c>
      <c r="G14" s="14" t="s">
        <v>29</v>
      </c>
      <c r="H14" s="14" t="s">
        <v>30</v>
      </c>
      <c r="I14" s="16">
        <v>42170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f t="shared" si="0"/>
        <v>0</v>
      </c>
      <c r="W14" s="18" t="s">
        <v>30</v>
      </c>
      <c r="X1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4" s="4">
        <v>11</v>
      </c>
      <c r="AE14" s="4" t="s">
        <v>71</v>
      </c>
    </row>
    <row r="15" spans="2:31" s="4" customFormat="1" ht="30" hidden="1" x14ac:dyDescent="0.25">
      <c r="B15" s="13" t="s">
        <v>25</v>
      </c>
      <c r="C15" s="14" t="s">
        <v>72</v>
      </c>
      <c r="D15" s="14" t="s">
        <v>73</v>
      </c>
      <c r="E15" s="15" t="s">
        <v>28</v>
      </c>
      <c r="F15" s="15">
        <v>24.2</v>
      </c>
      <c r="G15" s="14" t="s">
        <v>29</v>
      </c>
      <c r="H15" s="14" t="s">
        <v>30</v>
      </c>
      <c r="I15" s="16">
        <v>42170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f t="shared" si="0"/>
        <v>0</v>
      </c>
      <c r="W15" s="18" t="s">
        <v>30</v>
      </c>
      <c r="X1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5" s="4">
        <v>12</v>
      </c>
      <c r="AE15" s="4" t="s">
        <v>74</v>
      </c>
    </row>
    <row r="16" spans="2:31" s="21" customFormat="1" ht="30" hidden="1" x14ac:dyDescent="0.25">
      <c r="B16" s="13" t="s">
        <v>25</v>
      </c>
      <c r="C16" s="14" t="s">
        <v>75</v>
      </c>
      <c r="D16" s="14">
        <v>300</v>
      </c>
      <c r="E16" s="15" t="s">
        <v>28</v>
      </c>
      <c r="F16" s="15">
        <v>387.8</v>
      </c>
      <c r="G16" s="14" t="s">
        <v>29</v>
      </c>
      <c r="H16" s="14" t="s">
        <v>30</v>
      </c>
      <c r="I16" s="16">
        <v>42156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>
        <f t="shared" si="0"/>
        <v>0</v>
      </c>
      <c r="W16" s="18" t="s">
        <v>30</v>
      </c>
      <c r="X1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6" s="21">
        <v>13</v>
      </c>
      <c r="AE16" s="21" t="s">
        <v>76</v>
      </c>
    </row>
    <row r="17" spans="2:31" s="4" customFormat="1" ht="45" hidden="1" x14ac:dyDescent="0.25">
      <c r="B17" s="13" t="s">
        <v>64</v>
      </c>
      <c r="C17" s="14" t="s">
        <v>77</v>
      </c>
      <c r="D17" s="14" t="s">
        <v>27</v>
      </c>
      <c r="E17" s="15" t="s">
        <v>28</v>
      </c>
      <c r="F17" s="15">
        <v>8070</v>
      </c>
      <c r="G17" s="14" t="s">
        <v>29</v>
      </c>
      <c r="H17" s="14" t="s">
        <v>30</v>
      </c>
      <c r="I17" s="16">
        <v>42262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>
        <f t="shared" si="0"/>
        <v>0</v>
      </c>
      <c r="W17" s="18" t="s">
        <v>30</v>
      </c>
      <c r="X1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7" s="20" t="str">
        <f>CONCATENATE(Таблица1[[#This Row],[Вид работ]],", ",Таблица1[[#This Row],[Ед.изм.]])</f>
        <v>Промывка наружных сетей теплоснабжения, м</v>
      </c>
      <c r="AD17" s="4">
        <v>14</v>
      </c>
      <c r="AE17" s="4" t="s">
        <v>78</v>
      </c>
    </row>
    <row r="18" spans="2:31" s="4" customFormat="1" ht="45" hidden="1" x14ac:dyDescent="0.25">
      <c r="B18" s="13" t="s">
        <v>64</v>
      </c>
      <c r="C18" s="14" t="s">
        <v>79</v>
      </c>
      <c r="D18" s="14" t="s">
        <v>80</v>
      </c>
      <c r="E18" s="15" t="s">
        <v>28</v>
      </c>
      <c r="F18" s="15">
        <v>6313</v>
      </c>
      <c r="G18" s="14" t="s">
        <v>29</v>
      </c>
      <c r="H18" s="14" t="s">
        <v>30</v>
      </c>
      <c r="I18" s="16">
        <v>42200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>
        <f t="shared" si="0"/>
        <v>0</v>
      </c>
      <c r="W18" s="18" t="s">
        <v>30</v>
      </c>
      <c r="X1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8" s="20" t="str">
        <f>CONCATENATE(Таблица1[[#This Row],[Вид работ]],", ",Таблица1[[#This Row],[Ед.изм.]])</f>
        <v>Промывка наружных сетей теплоснабжения, м</v>
      </c>
      <c r="AD18" s="4">
        <v>15</v>
      </c>
      <c r="AE18" s="4" t="s">
        <v>81</v>
      </c>
    </row>
    <row r="19" spans="2:31" s="4" customFormat="1" ht="30" hidden="1" x14ac:dyDescent="0.25">
      <c r="B19" s="13" t="s">
        <v>64</v>
      </c>
      <c r="C19" s="14" t="s">
        <v>82</v>
      </c>
      <c r="D19" s="14" t="s">
        <v>62</v>
      </c>
      <c r="E19" s="15" t="s">
        <v>28</v>
      </c>
      <c r="F19" s="15">
        <v>5241</v>
      </c>
      <c r="G19" s="14" t="s">
        <v>29</v>
      </c>
      <c r="H19" s="14" t="s">
        <v>30</v>
      </c>
      <c r="I19" s="16">
        <v>42200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si="0"/>
        <v>0</v>
      </c>
      <c r="W19" s="18" t="s">
        <v>30</v>
      </c>
      <c r="X1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9" s="20" t="str">
        <f>CONCATENATE(Таблица1[[#This Row],[Вид работ]],", ",Таблица1[[#This Row],[Ед.изм.]])</f>
        <v>Промывка наружных сетей теплоснабжения, м</v>
      </c>
      <c r="AD19" s="4">
        <v>16</v>
      </c>
      <c r="AE19" s="4" t="s">
        <v>83</v>
      </c>
    </row>
    <row r="20" spans="2:31" s="4" customFormat="1" ht="30" hidden="1" x14ac:dyDescent="0.25">
      <c r="B20" s="13" t="s">
        <v>64</v>
      </c>
      <c r="C20" s="14" t="s">
        <v>84</v>
      </c>
      <c r="D20" s="14" t="s">
        <v>85</v>
      </c>
      <c r="E20" s="15" t="s">
        <v>28</v>
      </c>
      <c r="F20" s="15">
        <v>706</v>
      </c>
      <c r="G20" s="14" t="s">
        <v>29</v>
      </c>
      <c r="H20" s="14" t="s">
        <v>30</v>
      </c>
      <c r="I20" s="16">
        <v>42217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>
        <f t="shared" si="0"/>
        <v>0</v>
      </c>
      <c r="W20" s="18" t="s">
        <v>30</v>
      </c>
      <c r="X2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0" s="20" t="str">
        <f>CONCATENATE(Таблица1[[#This Row],[Вид работ]],", ",Таблица1[[#This Row],[Ед.изм.]])</f>
        <v>Промывка наружных сетей теплоснабжения, м</v>
      </c>
      <c r="AD20" s="4">
        <v>17</v>
      </c>
      <c r="AE20" s="4" t="s">
        <v>86</v>
      </c>
    </row>
    <row r="21" spans="2:31" s="4" customFormat="1" ht="30" hidden="1" x14ac:dyDescent="0.25">
      <c r="B21" s="13" t="s">
        <v>64</v>
      </c>
      <c r="C21" s="14" t="s">
        <v>87</v>
      </c>
      <c r="D21" s="14" t="s">
        <v>85</v>
      </c>
      <c r="E21" s="15" t="s">
        <v>28</v>
      </c>
      <c r="F21" s="15">
        <v>487</v>
      </c>
      <c r="G21" s="14" t="s">
        <v>29</v>
      </c>
      <c r="H21" s="14" t="s">
        <v>30</v>
      </c>
      <c r="I21" s="16">
        <v>42217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>
        <f t="shared" si="0"/>
        <v>0</v>
      </c>
      <c r="W21" s="18" t="s">
        <v>30</v>
      </c>
      <c r="X2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1" s="20" t="str">
        <f>CONCATENATE(Таблица1[[#This Row],[Вид работ]],", ",Таблица1[[#This Row],[Ед.изм.]])</f>
        <v>Промывка наружных сетей теплоснабжения, м</v>
      </c>
      <c r="AD21" s="4">
        <v>18</v>
      </c>
      <c r="AE21" s="4" t="s">
        <v>88</v>
      </c>
    </row>
    <row r="22" spans="2:31" s="4" customFormat="1" ht="30" hidden="1" x14ac:dyDescent="0.25">
      <c r="B22" s="13" t="s">
        <v>64</v>
      </c>
      <c r="C22" s="14" t="s">
        <v>89</v>
      </c>
      <c r="D22" s="14" t="s">
        <v>54</v>
      </c>
      <c r="E22" s="15" t="s">
        <v>28</v>
      </c>
      <c r="F22" s="15">
        <v>498</v>
      </c>
      <c r="G22" s="14" t="s">
        <v>29</v>
      </c>
      <c r="H22" s="14" t="s">
        <v>30</v>
      </c>
      <c r="I22" s="16">
        <v>42231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>
        <f t="shared" si="0"/>
        <v>0</v>
      </c>
      <c r="W22" s="18" t="s">
        <v>30</v>
      </c>
      <c r="X2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2" s="20" t="str">
        <f>CONCATENATE(Таблица1[[#This Row],[Вид работ]],", ",Таблица1[[#This Row],[Ед.изм.]])</f>
        <v>Промывка наружных сетей теплоснабжения, м</v>
      </c>
      <c r="AD22" s="4">
        <v>19</v>
      </c>
      <c r="AE22" s="4" t="s">
        <v>90</v>
      </c>
    </row>
    <row r="23" spans="2:31" s="4" customFormat="1" ht="30" hidden="1" x14ac:dyDescent="0.25">
      <c r="B23" s="13" t="s">
        <v>64</v>
      </c>
      <c r="C23" s="14" t="s">
        <v>91</v>
      </c>
      <c r="D23" s="14" t="s">
        <v>58</v>
      </c>
      <c r="E23" s="15" t="s">
        <v>28</v>
      </c>
      <c r="F23" s="15">
        <v>1652</v>
      </c>
      <c r="G23" s="14" t="s">
        <v>29</v>
      </c>
      <c r="H23" s="14" t="s">
        <v>30</v>
      </c>
      <c r="I23" s="16">
        <v>42244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>
        <f t="shared" si="0"/>
        <v>0</v>
      </c>
      <c r="W23" s="18" t="s">
        <v>30</v>
      </c>
      <c r="X2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3" s="20" t="str">
        <f>CONCATENATE(Таблица1[[#This Row],[Вид работ]],", ",Таблица1[[#This Row],[Ед.изм.]])</f>
        <v>Промывка наружных сетей теплоснабжения, м</v>
      </c>
      <c r="AD23" s="4">
        <v>20</v>
      </c>
      <c r="AE23" s="4" t="s">
        <v>92</v>
      </c>
    </row>
    <row r="24" spans="2:31" s="4" customFormat="1" ht="30" hidden="1" x14ac:dyDescent="0.25">
      <c r="B24" s="13" t="s">
        <v>64</v>
      </c>
      <c r="C24" s="14" t="s">
        <v>93</v>
      </c>
      <c r="D24" s="14" t="s">
        <v>62</v>
      </c>
      <c r="E24" s="15" t="s">
        <v>28</v>
      </c>
      <c r="F24" s="15">
        <v>2834</v>
      </c>
      <c r="G24" s="14" t="s">
        <v>29</v>
      </c>
      <c r="H24" s="14" t="s">
        <v>30</v>
      </c>
      <c r="I24" s="16">
        <v>42200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>
        <f t="shared" si="0"/>
        <v>0</v>
      </c>
      <c r="W24" s="18" t="s">
        <v>30</v>
      </c>
      <c r="X2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4" s="20" t="str">
        <f>CONCATENATE(Таблица1[[#This Row],[Вид работ]],", ",Таблица1[[#This Row],[Ед.изм.]])</f>
        <v>Промывка наружных сетей теплоснабжения, м</v>
      </c>
      <c r="AD24" s="4">
        <v>21</v>
      </c>
      <c r="AE24" s="4" t="s">
        <v>94</v>
      </c>
    </row>
    <row r="25" spans="2:31" s="4" customFormat="1" ht="30" hidden="1" x14ac:dyDescent="0.25">
      <c r="B25" s="13" t="s">
        <v>64</v>
      </c>
      <c r="C25" s="14" t="s">
        <v>95</v>
      </c>
      <c r="D25" s="14" t="s">
        <v>62</v>
      </c>
      <c r="E25" s="15" t="s">
        <v>28</v>
      </c>
      <c r="F25" s="15">
        <v>603</v>
      </c>
      <c r="G25" s="14" t="s">
        <v>29</v>
      </c>
      <c r="H25" s="14" t="s">
        <v>30</v>
      </c>
      <c r="I25" s="16">
        <v>42248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>
        <f t="shared" si="0"/>
        <v>0</v>
      </c>
      <c r="W25" s="18" t="s">
        <v>30</v>
      </c>
      <c r="X2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5" s="20" t="str">
        <f>CONCATENATE(Таблица1[[#This Row],[Вид работ]],", ",Таблица1[[#This Row],[Ед.изм.]])</f>
        <v>Промывка наружных сетей теплоснабжения, м</v>
      </c>
      <c r="AD25" s="4">
        <v>22</v>
      </c>
      <c r="AE25" s="4" t="s">
        <v>96</v>
      </c>
    </row>
    <row r="26" spans="2:31" s="4" customFormat="1" ht="30" hidden="1" x14ac:dyDescent="0.25">
      <c r="B26" s="13" t="s">
        <v>64</v>
      </c>
      <c r="C26" s="14" t="s">
        <v>97</v>
      </c>
      <c r="D26" s="14" t="s">
        <v>62</v>
      </c>
      <c r="E26" s="15" t="s">
        <v>28</v>
      </c>
      <c r="F26" s="15">
        <v>124</v>
      </c>
      <c r="G26" s="14" t="s">
        <v>29</v>
      </c>
      <c r="H26" s="14" t="s">
        <v>30</v>
      </c>
      <c r="I26" s="16">
        <v>42186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f t="shared" si="0"/>
        <v>0</v>
      </c>
      <c r="W26" s="18" t="s">
        <v>30</v>
      </c>
      <c r="X2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6" s="20" t="str">
        <f>CONCATENATE(Таблица1[[#This Row],[Вид работ]],", ",Таблица1[[#This Row],[Ед.изм.]])</f>
        <v>Промывка наружных сетей теплоснабжения, м</v>
      </c>
      <c r="AD26" s="4">
        <v>23</v>
      </c>
      <c r="AE26" s="4" t="s">
        <v>98</v>
      </c>
    </row>
    <row r="27" spans="2:31" s="4" customFormat="1" ht="30" hidden="1" x14ac:dyDescent="0.25">
      <c r="B27" s="13" t="s">
        <v>64</v>
      </c>
      <c r="C27" s="14" t="s">
        <v>99</v>
      </c>
      <c r="D27" s="14" t="s">
        <v>70</v>
      </c>
      <c r="E27" s="15" t="s">
        <v>28</v>
      </c>
      <c r="F27" s="15">
        <v>188</v>
      </c>
      <c r="G27" s="14" t="s">
        <v>29</v>
      </c>
      <c r="H27" s="14" t="s">
        <v>30</v>
      </c>
      <c r="I27" s="16">
        <v>42186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>
        <f t="shared" si="0"/>
        <v>0</v>
      </c>
      <c r="W27" s="18" t="s">
        <v>30</v>
      </c>
      <c r="X2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7" s="20" t="str">
        <f>CONCATENATE(Таблица1[[#This Row],[Вид работ]],", ",Таблица1[[#This Row],[Ед.изм.]])</f>
        <v>Промывка наружных сетей теплоснабжения, м</v>
      </c>
      <c r="AD27" s="4">
        <v>24</v>
      </c>
      <c r="AE27" s="4" t="s">
        <v>100</v>
      </c>
    </row>
    <row r="28" spans="2:31" s="4" customFormat="1" ht="30" hidden="1" x14ac:dyDescent="0.25">
      <c r="B28" s="13" t="s">
        <v>64</v>
      </c>
      <c r="C28" s="14" t="s">
        <v>101</v>
      </c>
      <c r="D28" s="14" t="s">
        <v>73</v>
      </c>
      <c r="E28" s="15" t="s">
        <v>28</v>
      </c>
      <c r="F28" s="15">
        <v>24.2</v>
      </c>
      <c r="G28" s="14" t="s">
        <v>29</v>
      </c>
      <c r="H28" s="14" t="s">
        <v>30</v>
      </c>
      <c r="I28" s="16">
        <v>42186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>
        <f t="shared" si="0"/>
        <v>0</v>
      </c>
      <c r="W28" s="18" t="s">
        <v>30</v>
      </c>
      <c r="X2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8" s="20" t="str">
        <f>CONCATENATE(Таблица1[[#This Row],[Вид работ]],", ",Таблица1[[#This Row],[Ед.изм.]])</f>
        <v>Промывка наружных сетей теплоснабжения, м</v>
      </c>
      <c r="AD28" s="4">
        <v>25</v>
      </c>
      <c r="AE28" s="4" t="s">
        <v>102</v>
      </c>
    </row>
    <row r="29" spans="2:31" s="4" customFormat="1" ht="30" hidden="1" x14ac:dyDescent="0.25">
      <c r="B29" s="13" t="s">
        <v>66</v>
      </c>
      <c r="C29" s="14" t="s">
        <v>103</v>
      </c>
      <c r="D29" s="14">
        <v>300</v>
      </c>
      <c r="E29" s="15" t="s">
        <v>28</v>
      </c>
      <c r="F29" s="15">
        <v>387.8</v>
      </c>
      <c r="G29" s="14" t="s">
        <v>29</v>
      </c>
      <c r="H29" s="14" t="s">
        <v>30</v>
      </c>
      <c r="I29" s="16">
        <v>42262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f t="shared" si="0"/>
        <v>0</v>
      </c>
      <c r="W29" s="18" t="s">
        <v>30</v>
      </c>
      <c r="X2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29" s="20" t="str">
        <f>CONCATENATE(Таблица1[[#This Row],[Вид работ]],", ",Таблица1[[#This Row],[Ед.изм.]])</f>
        <v>Промывка внутренней системы отопления зданий, м</v>
      </c>
      <c r="AD29" s="4">
        <v>26</v>
      </c>
      <c r="AE29" s="4" t="s">
        <v>104</v>
      </c>
    </row>
    <row r="30" spans="2:31" s="4" customFormat="1" ht="30" hidden="1" x14ac:dyDescent="0.25">
      <c r="B30" s="13" t="s">
        <v>66</v>
      </c>
      <c r="C30" s="14" t="s">
        <v>105</v>
      </c>
      <c r="D30" s="14" t="s">
        <v>106</v>
      </c>
      <c r="E30" s="15" t="s">
        <v>33</v>
      </c>
      <c r="F30" s="15">
        <v>1</v>
      </c>
      <c r="G30" s="14" t="s">
        <v>29</v>
      </c>
      <c r="H30" s="14" t="s">
        <v>30</v>
      </c>
      <c r="I30" s="16">
        <v>42248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f t="shared" si="0"/>
        <v>0</v>
      </c>
      <c r="W30" s="18" t="s">
        <v>30</v>
      </c>
      <c r="X3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0" s="20" t="str">
        <f>CONCATENATE(Таблица1[[#This Row],[Вид работ]],", ",Таблица1[[#This Row],[Ед.изм.]])</f>
        <v>Промывка внутренней системы отопления зданий, зд</v>
      </c>
      <c r="AD30" s="4">
        <v>27</v>
      </c>
      <c r="AE30" s="4" t="s">
        <v>107</v>
      </c>
    </row>
    <row r="31" spans="2:31" s="4" customFormat="1" ht="30" hidden="1" x14ac:dyDescent="0.25">
      <c r="B31" s="13" t="s">
        <v>66</v>
      </c>
      <c r="C31" s="14" t="s">
        <v>108</v>
      </c>
      <c r="D31" s="14" t="s">
        <v>106</v>
      </c>
      <c r="E31" s="15" t="s">
        <v>33</v>
      </c>
      <c r="F31" s="15">
        <v>1</v>
      </c>
      <c r="G31" s="14" t="s">
        <v>29</v>
      </c>
      <c r="H31" s="14" t="s">
        <v>30</v>
      </c>
      <c r="I31" s="16">
        <v>42248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>
        <f t="shared" si="0"/>
        <v>0</v>
      </c>
      <c r="W31" s="18" t="s">
        <v>30</v>
      </c>
      <c r="X3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1" s="20" t="str">
        <f>CONCATENATE(Таблица1[[#This Row],[Вид работ]],", ",Таблица1[[#This Row],[Ед.изм.]])</f>
        <v>Промывка внутренней системы отопления зданий, зд</v>
      </c>
      <c r="AD31" s="4">
        <v>28</v>
      </c>
      <c r="AE31" s="4" t="s">
        <v>109</v>
      </c>
    </row>
    <row r="32" spans="2:31" s="4" customFormat="1" ht="30" hidden="1" x14ac:dyDescent="0.25">
      <c r="B32" s="13" t="s">
        <v>66</v>
      </c>
      <c r="C32" s="14" t="s">
        <v>110</v>
      </c>
      <c r="D32" s="14" t="s">
        <v>106</v>
      </c>
      <c r="E32" s="15" t="s">
        <v>33</v>
      </c>
      <c r="F32" s="15">
        <v>1</v>
      </c>
      <c r="G32" s="14" t="s">
        <v>29</v>
      </c>
      <c r="H32" s="14" t="s">
        <v>30</v>
      </c>
      <c r="I32" s="16">
        <v>42248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>
        <f t="shared" si="0"/>
        <v>0</v>
      </c>
      <c r="W32" s="18" t="s">
        <v>30</v>
      </c>
      <c r="X3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2" s="20" t="str">
        <f>CONCATENATE(Таблица1[[#This Row],[Вид работ]],", ",Таблица1[[#This Row],[Ед.изм.]])</f>
        <v>Промывка внутренней системы отопления зданий, зд</v>
      </c>
    </row>
    <row r="33" spans="2:30" s="4" customFormat="1" ht="30" hidden="1" x14ac:dyDescent="0.25">
      <c r="B33" s="13" t="s">
        <v>66</v>
      </c>
      <c r="C33" s="14" t="s">
        <v>111</v>
      </c>
      <c r="D33" s="14" t="s">
        <v>106</v>
      </c>
      <c r="E33" s="15" t="s">
        <v>33</v>
      </c>
      <c r="F33" s="15">
        <v>1</v>
      </c>
      <c r="G33" s="14" t="s">
        <v>29</v>
      </c>
      <c r="H33" s="14" t="s">
        <v>30</v>
      </c>
      <c r="I33" s="16">
        <v>42248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>
        <f t="shared" si="0"/>
        <v>0</v>
      </c>
      <c r="W33" s="18" t="s">
        <v>30</v>
      </c>
      <c r="X3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3" s="20" t="str">
        <f>CONCATENATE(Таблица1[[#This Row],[Вид работ]],", ",Таблица1[[#This Row],[Ед.изм.]])</f>
        <v>Промывка внутренней системы отопления зданий, зд</v>
      </c>
    </row>
    <row r="34" spans="2:30" s="4" customFormat="1" ht="30" hidden="1" x14ac:dyDescent="0.25">
      <c r="B34" s="13" t="s">
        <v>66</v>
      </c>
      <c r="C34" s="14" t="s">
        <v>112</v>
      </c>
      <c r="D34" s="14" t="s">
        <v>113</v>
      </c>
      <c r="E34" s="15" t="s">
        <v>33</v>
      </c>
      <c r="F34" s="15">
        <v>1</v>
      </c>
      <c r="G34" s="14" t="s">
        <v>29</v>
      </c>
      <c r="H34" s="14" t="s">
        <v>30</v>
      </c>
      <c r="I34" s="16">
        <v>42248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>
        <f t="shared" si="0"/>
        <v>0</v>
      </c>
      <c r="W34" s="18" t="s">
        <v>30</v>
      </c>
      <c r="X3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4" s="20" t="str">
        <f>CONCATENATE(Таблица1[[#This Row],[Вид работ]],", ",Таблица1[[#This Row],[Ед.изм.]])</f>
        <v>Промывка внутренней системы отопления зданий, зд</v>
      </c>
      <c r="AD34" s="4">
        <v>31</v>
      </c>
    </row>
    <row r="35" spans="2:30" s="21" customFormat="1" ht="30" hidden="1" x14ac:dyDescent="0.25">
      <c r="B35" s="13" t="s">
        <v>66</v>
      </c>
      <c r="C35" s="14" t="s">
        <v>114</v>
      </c>
      <c r="D35" s="14" t="s">
        <v>113</v>
      </c>
      <c r="E35" s="15" t="s">
        <v>33</v>
      </c>
      <c r="F35" s="15">
        <v>1</v>
      </c>
      <c r="G35" s="14" t="s">
        <v>29</v>
      </c>
      <c r="H35" s="14" t="s">
        <v>30</v>
      </c>
      <c r="I35" s="16">
        <v>42248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>
        <f t="shared" si="0"/>
        <v>0</v>
      </c>
      <c r="W35" s="18" t="s">
        <v>30</v>
      </c>
      <c r="X3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5" s="20" t="str">
        <f>CONCATENATE(Таблица1[[#This Row],[Вид работ]],", ",Таблица1[[#This Row],[Ед.изм.]])</f>
        <v>Промывка внутренней системы отопления зданий, зд</v>
      </c>
      <c r="AD35" s="21">
        <v>32</v>
      </c>
    </row>
    <row r="36" spans="2:30" s="4" customFormat="1" ht="60" x14ac:dyDescent="0.25">
      <c r="B36" s="13" t="s">
        <v>76</v>
      </c>
      <c r="C36" s="14" t="s">
        <v>115</v>
      </c>
      <c r="D36" s="14"/>
      <c r="E36" s="15" t="s">
        <v>43</v>
      </c>
      <c r="F36" s="15">
        <v>1</v>
      </c>
      <c r="G36" s="14" t="s">
        <v>116</v>
      </c>
      <c r="H36" s="14" t="s">
        <v>30</v>
      </c>
      <c r="I36" s="16">
        <v>42200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>
        <f t="shared" si="0"/>
        <v>0</v>
      </c>
      <c r="W36" s="18" t="s">
        <v>30</v>
      </c>
      <c r="X3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6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6" s="4">
        <v>33</v>
      </c>
    </row>
    <row r="37" spans="2:30" s="4" customFormat="1" ht="60" x14ac:dyDescent="0.25">
      <c r="B37" s="13" t="s">
        <v>76</v>
      </c>
      <c r="C37" s="14" t="s">
        <v>117</v>
      </c>
      <c r="D37" s="14"/>
      <c r="E37" s="15" t="s">
        <v>43</v>
      </c>
      <c r="F37" s="15">
        <v>1</v>
      </c>
      <c r="G37" s="14" t="s">
        <v>116</v>
      </c>
      <c r="H37" s="14" t="s">
        <v>30</v>
      </c>
      <c r="I37" s="16">
        <v>42262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>
        <f t="shared" si="0"/>
        <v>0</v>
      </c>
      <c r="W37" s="18" t="s">
        <v>30</v>
      </c>
      <c r="X3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7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7" s="4">
        <v>34</v>
      </c>
    </row>
    <row r="38" spans="2:30" s="4" customFormat="1" ht="60" x14ac:dyDescent="0.25">
      <c r="B38" s="13" t="s">
        <v>76</v>
      </c>
      <c r="C38" s="14" t="s">
        <v>118</v>
      </c>
      <c r="D38" s="14"/>
      <c r="E38" s="15" t="s">
        <v>43</v>
      </c>
      <c r="F38" s="15">
        <v>1</v>
      </c>
      <c r="G38" s="14" t="s">
        <v>119</v>
      </c>
      <c r="H38" s="14" t="s">
        <v>30</v>
      </c>
      <c r="I38" s="16">
        <v>42231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>
        <f t="shared" si="0"/>
        <v>0</v>
      </c>
      <c r="W38" s="18" t="s">
        <v>30</v>
      </c>
      <c r="X3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8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8" s="4">
        <v>35</v>
      </c>
    </row>
    <row r="39" spans="2:30" s="4" customFormat="1" ht="60" x14ac:dyDescent="0.25">
      <c r="B39" s="13" t="s">
        <v>76</v>
      </c>
      <c r="C39" s="14" t="s">
        <v>120</v>
      </c>
      <c r="D39" s="14"/>
      <c r="E39" s="15" t="s">
        <v>43</v>
      </c>
      <c r="F39" s="15">
        <v>1</v>
      </c>
      <c r="G39" s="14" t="s">
        <v>119</v>
      </c>
      <c r="H39" s="14" t="s">
        <v>30</v>
      </c>
      <c r="I39" s="16">
        <v>42278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>
        <f t="shared" si="0"/>
        <v>0</v>
      </c>
      <c r="W39" s="18" t="s">
        <v>30</v>
      </c>
      <c r="X3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9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9" s="4">
        <v>36</v>
      </c>
    </row>
    <row r="40" spans="2:30" s="21" customFormat="1" ht="60" x14ac:dyDescent="0.25">
      <c r="B40" s="13" t="s">
        <v>76</v>
      </c>
      <c r="C40" s="14" t="s">
        <v>121</v>
      </c>
      <c r="D40" s="14"/>
      <c r="E40" s="15" t="s">
        <v>43</v>
      </c>
      <c r="F40" s="15">
        <v>1</v>
      </c>
      <c r="G40" s="14" t="s">
        <v>119</v>
      </c>
      <c r="H40" s="14" t="s">
        <v>30</v>
      </c>
      <c r="I40" s="16">
        <v>42292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>
        <f t="shared" si="0"/>
        <v>0</v>
      </c>
      <c r="W40" s="18" t="s">
        <v>30</v>
      </c>
      <c r="X4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40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40" s="21">
        <v>37</v>
      </c>
    </row>
    <row r="41" spans="2:30" s="4" customFormat="1" ht="45" hidden="1" x14ac:dyDescent="0.25">
      <c r="B41" s="13" t="s">
        <v>25</v>
      </c>
      <c r="C41" s="14" t="s">
        <v>122</v>
      </c>
      <c r="D41" s="14" t="s">
        <v>123</v>
      </c>
      <c r="E41" s="15" t="s">
        <v>28</v>
      </c>
      <c r="F41" s="15">
        <v>198</v>
      </c>
      <c r="G41" s="14" t="s">
        <v>29</v>
      </c>
      <c r="H41" s="14" t="s">
        <v>30</v>
      </c>
      <c r="I41" s="16">
        <v>42156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>
        <f t="shared" si="0"/>
        <v>0</v>
      </c>
      <c r="W41" s="18" t="s">
        <v>30</v>
      </c>
      <c r="X4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1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1" s="4">
        <v>38</v>
      </c>
    </row>
    <row r="42" spans="2:30" s="4" customFormat="1" ht="45" hidden="1" x14ac:dyDescent="0.25">
      <c r="B42" s="13" t="s">
        <v>25</v>
      </c>
      <c r="C42" s="14" t="s">
        <v>124</v>
      </c>
      <c r="D42" s="14" t="s">
        <v>125</v>
      </c>
      <c r="E42" s="15" t="s">
        <v>28</v>
      </c>
      <c r="F42" s="15">
        <v>47</v>
      </c>
      <c r="G42" s="14" t="s">
        <v>29</v>
      </c>
      <c r="H42" s="14" t="s">
        <v>30</v>
      </c>
      <c r="I42" s="16">
        <v>42156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>
        <f t="shared" si="0"/>
        <v>0</v>
      </c>
      <c r="W42" s="18" t="s">
        <v>30</v>
      </c>
      <c r="X4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2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2" s="4">
        <v>39</v>
      </c>
    </row>
    <row r="43" spans="2:30" s="4" customFormat="1" ht="45" hidden="1" x14ac:dyDescent="0.25">
      <c r="B43" s="13" t="s">
        <v>25</v>
      </c>
      <c r="C43" s="14" t="s">
        <v>126</v>
      </c>
      <c r="D43" s="14">
        <v>150</v>
      </c>
      <c r="E43" s="15" t="s">
        <v>28</v>
      </c>
      <c r="F43" s="15">
        <v>714</v>
      </c>
      <c r="G43" s="14" t="s">
        <v>29</v>
      </c>
      <c r="H43" s="14" t="s">
        <v>30</v>
      </c>
      <c r="I43" s="16">
        <v>42156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>
        <f t="shared" si="0"/>
        <v>0</v>
      </c>
      <c r="W43" s="18" t="s">
        <v>30</v>
      </c>
      <c r="X4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3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3" s="4">
        <v>40</v>
      </c>
    </row>
    <row r="44" spans="2:30" s="4" customFormat="1" ht="30" hidden="1" x14ac:dyDescent="0.25">
      <c r="B44" s="13" t="s">
        <v>25</v>
      </c>
      <c r="C44" s="14" t="s">
        <v>127</v>
      </c>
      <c r="D44" s="14">
        <v>40</v>
      </c>
      <c r="E44" s="15" t="s">
        <v>28</v>
      </c>
      <c r="F44" s="15">
        <v>40</v>
      </c>
      <c r="G44" s="14" t="s">
        <v>29</v>
      </c>
      <c r="H44" s="14" t="s">
        <v>30</v>
      </c>
      <c r="I44" s="16">
        <v>42156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>
        <f t="shared" si="0"/>
        <v>0</v>
      </c>
      <c r="W44" s="18" t="s">
        <v>30</v>
      </c>
      <c r="X4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4" s="4">
        <v>41</v>
      </c>
    </row>
    <row r="45" spans="2:30" s="4" customFormat="1" ht="30" hidden="1" x14ac:dyDescent="0.25">
      <c r="B45" s="13" t="s">
        <v>25</v>
      </c>
      <c r="C45" s="14" t="s">
        <v>128</v>
      </c>
      <c r="D45" s="14">
        <v>100</v>
      </c>
      <c r="E45" s="15" t="s">
        <v>28</v>
      </c>
      <c r="F45" s="15">
        <v>90</v>
      </c>
      <c r="G45" s="14" t="s">
        <v>29</v>
      </c>
      <c r="H45" s="14" t="s">
        <v>30</v>
      </c>
      <c r="I45" s="16">
        <v>42156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>
        <f t="shared" si="0"/>
        <v>0</v>
      </c>
      <c r="W45" s="18" t="s">
        <v>30</v>
      </c>
      <c r="X4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5" s="4">
        <v>42</v>
      </c>
    </row>
    <row r="46" spans="2:30" s="4" customFormat="1" ht="30" hidden="1" x14ac:dyDescent="0.25">
      <c r="B46" s="13" t="s">
        <v>25</v>
      </c>
      <c r="C46" s="14" t="s">
        <v>129</v>
      </c>
      <c r="D46" s="14">
        <v>200</v>
      </c>
      <c r="E46" s="15" t="s">
        <v>28</v>
      </c>
      <c r="F46" s="15">
        <v>670</v>
      </c>
      <c r="G46" s="14" t="s">
        <v>29</v>
      </c>
      <c r="H46" s="14" t="s">
        <v>30</v>
      </c>
      <c r="I46" s="16">
        <v>42156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>
        <f t="shared" si="0"/>
        <v>0</v>
      </c>
      <c r="W46" s="18" t="s">
        <v>30</v>
      </c>
      <c r="X4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6" s="4">
        <v>43</v>
      </c>
    </row>
    <row r="47" spans="2:30" s="4" customFormat="1" ht="30" hidden="1" x14ac:dyDescent="0.25">
      <c r="B47" s="13" t="s">
        <v>25</v>
      </c>
      <c r="C47" s="14" t="s">
        <v>130</v>
      </c>
      <c r="D47" s="14">
        <v>50</v>
      </c>
      <c r="E47" s="15" t="s">
        <v>28</v>
      </c>
      <c r="F47" s="15">
        <v>36</v>
      </c>
      <c r="G47" s="14" t="s">
        <v>29</v>
      </c>
      <c r="H47" s="14" t="s">
        <v>30</v>
      </c>
      <c r="I47" s="16">
        <v>42156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>
        <f t="shared" si="0"/>
        <v>0</v>
      </c>
      <c r="W47" s="18" t="s">
        <v>30</v>
      </c>
      <c r="X4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7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7" s="4">
        <v>44</v>
      </c>
    </row>
    <row r="48" spans="2:30" s="4" customFormat="1" ht="45" hidden="1" x14ac:dyDescent="0.25">
      <c r="B48" s="13" t="s">
        <v>25</v>
      </c>
      <c r="C48" s="14" t="s">
        <v>131</v>
      </c>
      <c r="D48" s="14">
        <v>50</v>
      </c>
      <c r="E48" s="15" t="s">
        <v>28</v>
      </c>
      <c r="F48" s="15">
        <v>300</v>
      </c>
      <c r="G48" s="14" t="s">
        <v>29</v>
      </c>
      <c r="H48" s="14" t="s">
        <v>30</v>
      </c>
      <c r="I48" s="16">
        <v>42156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>
        <f t="shared" si="0"/>
        <v>0</v>
      </c>
      <c r="W48" s="18" t="s">
        <v>30</v>
      </c>
      <c r="X4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8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8" s="4">
        <v>45</v>
      </c>
    </row>
    <row r="49" spans="1:30" ht="45" hidden="1" x14ac:dyDescent="0.25">
      <c r="A49" s="4"/>
      <c r="B49" s="13" t="s">
        <v>25</v>
      </c>
      <c r="C49" s="14" t="s">
        <v>131</v>
      </c>
      <c r="D49" s="14">
        <v>80</v>
      </c>
      <c r="E49" s="15" t="s">
        <v>28</v>
      </c>
      <c r="F49" s="15">
        <v>256</v>
      </c>
      <c r="G49" s="14" t="s">
        <v>29</v>
      </c>
      <c r="H49" s="14" t="s">
        <v>30</v>
      </c>
      <c r="I49" s="16">
        <v>42156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>
        <f t="shared" si="0"/>
        <v>0</v>
      </c>
      <c r="W49" s="18" t="s">
        <v>30</v>
      </c>
      <c r="X4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9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9" s="4">
        <v>46</v>
      </c>
    </row>
    <row r="50" spans="1:30" ht="45" hidden="1" x14ac:dyDescent="0.25">
      <c r="A50" s="4"/>
      <c r="B50" s="13" t="s">
        <v>25</v>
      </c>
      <c r="C50" s="14" t="s">
        <v>131</v>
      </c>
      <c r="D50" s="14">
        <v>150</v>
      </c>
      <c r="E50" s="15" t="s">
        <v>28</v>
      </c>
      <c r="F50" s="15">
        <v>378</v>
      </c>
      <c r="G50" s="14" t="s">
        <v>29</v>
      </c>
      <c r="H50" s="14" t="s">
        <v>30</v>
      </c>
      <c r="I50" s="16">
        <v>42156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>
        <f t="shared" si="0"/>
        <v>0</v>
      </c>
      <c r="W50" s="18" t="s">
        <v>30</v>
      </c>
      <c r="X5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50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50" s="4">
        <v>47</v>
      </c>
    </row>
    <row r="51" spans="1:30" x14ac:dyDescent="0.25">
      <c r="A51" s="4"/>
      <c r="B51" s="23"/>
      <c r="C51" s="24"/>
      <c r="D51" s="24"/>
      <c r="E51" s="25"/>
      <c r="F51" s="26">
        <f>SUBTOTAL(109,Таблица1[Кол-во])</f>
        <v>5</v>
      </c>
      <c r="G51" s="24"/>
      <c r="H51" s="24"/>
      <c r="I51" s="27"/>
      <c r="J51" s="26">
        <f>SUBTOTAL(109,Таблица1[01.06.2015])</f>
        <v>0</v>
      </c>
      <c r="K51" s="26">
        <f>SUBTOTAL(109,Таблица1[15.06.2015])</f>
        <v>0</v>
      </c>
      <c r="L51" s="26">
        <f>SUBTOTAL(109,Таблица1[01.07.2015])</f>
        <v>0</v>
      </c>
      <c r="M51" s="26">
        <f>SUBTOTAL(109,Таблица1[15.07.2015])</f>
        <v>0</v>
      </c>
      <c r="N51" s="26">
        <f>SUBTOTAL(109,Таблица1[01.08.2015])</f>
        <v>0</v>
      </c>
      <c r="O51" s="26">
        <f>SUBTOTAL(109,Таблица1[15.08.2015])</f>
        <v>0</v>
      </c>
      <c r="P51" s="26">
        <f>SUBTOTAL(109,Таблица1[01.09.2015])</f>
        <v>0</v>
      </c>
      <c r="Q51" s="26">
        <f>SUBTOTAL(109,Таблица1[15.09.2015])</f>
        <v>0</v>
      </c>
      <c r="R51" s="26">
        <f>SUBTOTAL(109,Таблица1[01.10.2015])</f>
        <v>0</v>
      </c>
      <c r="S51" s="26">
        <f>SUBTOTAL(109,Таблица1[15.10.2015])</f>
        <v>0</v>
      </c>
      <c r="T51" s="26">
        <f>SUBTOTAL(109,Таблица1[01.11.2015])</f>
        <v>0</v>
      </c>
      <c r="U51" s="26">
        <f>SUBTOTAL(109,Таблица1[15.11.2015])</f>
        <v>0</v>
      </c>
      <c r="V51" s="26">
        <f>SUBTOTAL(109,Таблица1[Нарастающий итог])</f>
        <v>0</v>
      </c>
      <c r="W51" s="22"/>
      <c r="X51" s="28"/>
      <c r="Y51" s="29"/>
    </row>
  </sheetData>
  <mergeCells count="1">
    <mergeCell ref="J2:U2"/>
  </mergeCells>
  <dataValidations count="4">
    <dataValidation type="date" allowBlank="1" showInputMessage="1" showErrorMessage="1" error="Значение или формат не соотвествует требованиям ввода" prompt="Период с 01.06.2015 по 11.15.2015. _x000a_Даты указывается на 01 и на 15 число месяца, другие даты не указывать._x000a_Например: &quot;15.07.2015&quot; - верно, &quot;17.07.215&quot; - не верно._x000a_Формат дат &quot;01.01.2015&quot;" sqref="I4:I50">
      <formula1>42156</formula1>
      <formula2>42323</formula2>
    </dataValidation>
    <dataValidation type="list" allowBlank="1" showInputMessage="1" showErrorMessage="1" error="Значение не соотвествует списку." prompt="Выбирать строго из выпадающего списка. Нажать на значок в виде треугольника с правой строны ячейки." sqref="E4:E50">
      <formula1>$AC$4:$AC$15</formula1>
    </dataValidation>
    <dataValidation type="list" allowBlank="1" showInputMessage="1" showErrorMessage="1" sqref="W4:W50">
      <formula1>$AB$4:$AB$11</formula1>
    </dataValidation>
    <dataValidation type="list" allowBlank="1" showInputMessage="1" showErrorMessage="1" errorTitle="Не соответствует списку" error="Выбирать строго из списка" promptTitle="Выбирать из списка" prompt="Выбирать строго из выпадающего списка. Нажать на значок в виде треугольника с правой строны ячейки." sqref="B4:B50">
      <formula1>$AE$4:$AE$50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исх.данные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2015-04-24T12:21:59Z</dcterms:modified>
</cp:coreProperties>
</file>