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grammer\Desktop\"/>
    </mc:Choice>
  </mc:AlternateContent>
  <bookViews>
    <workbookView xWindow="0" yWindow="0" windowWidth="28800" windowHeight="11835" activeTab="2"/>
  </bookViews>
  <sheets>
    <sheet name="2694" sheetId="1" r:id="rId1"/>
    <sheet name="2727" sheetId="2" r:id="rId2"/>
    <sheet name="Пробег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4" i="2" l="1"/>
  <c r="C184" i="2"/>
  <c r="E184" i="2" s="1"/>
  <c r="E183" i="2"/>
  <c r="C183" i="2"/>
  <c r="F183" i="2" s="1"/>
  <c r="C182" i="2"/>
  <c r="E182" i="2" s="1"/>
  <c r="E181" i="2"/>
  <c r="C181" i="2"/>
  <c r="F181" i="2" s="1"/>
  <c r="C180" i="2"/>
  <c r="E180" i="2" s="1"/>
  <c r="E179" i="2"/>
  <c r="C179" i="2"/>
  <c r="F179" i="2" s="1"/>
  <c r="C178" i="2"/>
  <c r="E178" i="2" s="1"/>
  <c r="R177" i="2"/>
  <c r="F177" i="2"/>
  <c r="E177" i="2"/>
  <c r="G185" i="2" s="1"/>
  <c r="F185" i="2" s="1"/>
  <c r="C167" i="2"/>
  <c r="E167" i="2" s="1"/>
  <c r="E166" i="2"/>
  <c r="C166" i="2"/>
  <c r="F166" i="2" s="1"/>
  <c r="C165" i="2"/>
  <c r="E165" i="2" s="1"/>
  <c r="E164" i="2"/>
  <c r="C164" i="2"/>
  <c r="F164" i="2" s="1"/>
  <c r="R163" i="2"/>
  <c r="F163" i="2"/>
  <c r="E163" i="2"/>
  <c r="G168" i="2" s="1"/>
  <c r="F168" i="2" s="1"/>
  <c r="R154" i="2"/>
  <c r="C144" i="2"/>
  <c r="E144" i="2" s="1"/>
  <c r="E143" i="2"/>
  <c r="C143" i="2"/>
  <c r="F143" i="2" s="1"/>
  <c r="C142" i="2"/>
  <c r="E142" i="2" s="1"/>
  <c r="C141" i="2"/>
  <c r="F141" i="2" s="1"/>
  <c r="C140" i="2"/>
  <c r="E140" i="2" s="1"/>
  <c r="C139" i="2"/>
  <c r="F139" i="2" s="1"/>
  <c r="R138" i="2"/>
  <c r="F138" i="2"/>
  <c r="E138" i="2"/>
  <c r="C128" i="2"/>
  <c r="F128" i="2" s="1"/>
  <c r="H124" i="2" s="1"/>
  <c r="E127" i="2"/>
  <c r="C127" i="2"/>
  <c r="F127" i="2" s="1"/>
  <c r="J124" i="2" s="1"/>
  <c r="C126" i="2"/>
  <c r="F126" i="2" s="1"/>
  <c r="E125" i="2"/>
  <c r="C125" i="2"/>
  <c r="F125" i="2" s="1"/>
  <c r="R124" i="2"/>
  <c r="F124" i="2"/>
  <c r="E124" i="2"/>
  <c r="R115" i="2"/>
  <c r="C105" i="2"/>
  <c r="F105" i="2" s="1"/>
  <c r="H100" i="2" s="1"/>
  <c r="C104" i="2"/>
  <c r="E104" i="2" s="1"/>
  <c r="C103" i="2"/>
  <c r="F103" i="2" s="1"/>
  <c r="C102" i="2"/>
  <c r="E102" i="2" s="1"/>
  <c r="C101" i="2"/>
  <c r="F101" i="2" s="1"/>
  <c r="R100" i="2"/>
  <c r="F100" i="2"/>
  <c r="E100" i="2"/>
  <c r="C90" i="2"/>
  <c r="F90" i="2" s="1"/>
  <c r="H84" i="2" s="1"/>
  <c r="C89" i="2"/>
  <c r="E89" i="2" s="1"/>
  <c r="C88" i="2"/>
  <c r="F88" i="2" s="1"/>
  <c r="C87" i="2"/>
  <c r="E87" i="2" s="1"/>
  <c r="C86" i="2"/>
  <c r="F86" i="2" s="1"/>
  <c r="C85" i="2"/>
  <c r="E85" i="2" s="1"/>
  <c r="R84" i="2"/>
  <c r="F84" i="2"/>
  <c r="E84" i="2"/>
  <c r="R75" i="2"/>
  <c r="C65" i="2"/>
  <c r="F65" i="2" s="1"/>
  <c r="H61" i="2" s="1"/>
  <c r="E64" i="2"/>
  <c r="C64" i="2"/>
  <c r="F64" i="2" s="1"/>
  <c r="J61" i="2" s="1"/>
  <c r="C63" i="2"/>
  <c r="F63" i="2" s="1"/>
  <c r="E62" i="2"/>
  <c r="C62" i="2"/>
  <c r="F62" i="2" s="1"/>
  <c r="R61" i="2"/>
  <c r="F61" i="2"/>
  <c r="E61" i="2"/>
  <c r="E51" i="2"/>
  <c r="C51" i="2"/>
  <c r="F51" i="2" s="1"/>
  <c r="C50" i="2"/>
  <c r="F50" i="2" s="1"/>
  <c r="E49" i="2"/>
  <c r="C49" i="2"/>
  <c r="F49" i="2" s="1"/>
  <c r="C48" i="2"/>
  <c r="F48" i="2" s="1"/>
  <c r="R47" i="2"/>
  <c r="F47" i="2"/>
  <c r="H47" i="2" s="1"/>
  <c r="E47" i="2"/>
  <c r="R38" i="2"/>
  <c r="C28" i="2"/>
  <c r="E28" i="2" s="1"/>
  <c r="C27" i="2"/>
  <c r="F27" i="2" s="1"/>
  <c r="C26" i="2"/>
  <c r="E26" i="2" s="1"/>
  <c r="C25" i="2"/>
  <c r="F25" i="2" s="1"/>
  <c r="C24" i="2"/>
  <c r="E24" i="2" s="1"/>
  <c r="C23" i="2"/>
  <c r="F23" i="2" s="1"/>
  <c r="R22" i="2"/>
  <c r="F22" i="2"/>
  <c r="E22" i="2"/>
  <c r="E12" i="2"/>
  <c r="C12" i="2"/>
  <c r="F12" i="2" s="1"/>
  <c r="C11" i="2"/>
  <c r="F11" i="2" s="1"/>
  <c r="T10" i="2"/>
  <c r="S10" i="2"/>
  <c r="C10" i="2"/>
  <c r="E10" i="2" s="1"/>
  <c r="C9" i="2"/>
  <c r="F9" i="2" s="1"/>
  <c r="R8" i="2"/>
  <c r="F8" i="2"/>
  <c r="H8" i="2" s="1"/>
  <c r="E8" i="2"/>
  <c r="S4" i="2"/>
  <c r="C178" i="1"/>
  <c r="F178" i="1" s="1"/>
  <c r="E177" i="1"/>
  <c r="C177" i="1"/>
  <c r="F177" i="1" s="1"/>
  <c r="C176" i="1"/>
  <c r="F176" i="1" s="1"/>
  <c r="E175" i="1"/>
  <c r="C175" i="1"/>
  <c r="F175" i="1" s="1"/>
  <c r="C174" i="1"/>
  <c r="F174" i="1" s="1"/>
  <c r="E173" i="1"/>
  <c r="C173" i="1"/>
  <c r="F173" i="1" s="1"/>
  <c r="C172" i="1"/>
  <c r="F172" i="1" s="1"/>
  <c r="K169" i="1" s="1"/>
  <c r="E171" i="1"/>
  <c r="C171" i="1"/>
  <c r="F171" i="1" s="1"/>
  <c r="C170" i="1"/>
  <c r="F170" i="1" s="1"/>
  <c r="R169" i="1"/>
  <c r="F169" i="1"/>
  <c r="H169" i="1" s="1"/>
  <c r="E169" i="1"/>
  <c r="C159" i="1"/>
  <c r="E159" i="1" s="1"/>
  <c r="E158" i="1"/>
  <c r="C158" i="1"/>
  <c r="F158" i="1" s="1"/>
  <c r="C157" i="1"/>
  <c r="E157" i="1" s="1"/>
  <c r="E156" i="1"/>
  <c r="C156" i="1"/>
  <c r="F156" i="1" s="1"/>
  <c r="R155" i="1"/>
  <c r="F155" i="1"/>
  <c r="E155" i="1"/>
  <c r="G160" i="1" s="1"/>
  <c r="F160" i="1" s="1"/>
  <c r="R146" i="1"/>
  <c r="C136" i="1"/>
  <c r="E136" i="1" s="1"/>
  <c r="E135" i="1"/>
  <c r="C135" i="1"/>
  <c r="F135" i="1" s="1"/>
  <c r="J132" i="1" s="1"/>
  <c r="C134" i="1"/>
  <c r="E134" i="1" s="1"/>
  <c r="E133" i="1"/>
  <c r="C133" i="1"/>
  <c r="F133" i="1" s="1"/>
  <c r="R132" i="1"/>
  <c r="F132" i="1"/>
  <c r="E132" i="1"/>
  <c r="G137" i="1" s="1"/>
  <c r="F137" i="1" s="1"/>
  <c r="C122" i="1"/>
  <c r="F122" i="1" s="1"/>
  <c r="C121" i="1"/>
  <c r="E121" i="1" s="1"/>
  <c r="C120" i="1"/>
  <c r="F120" i="1" s="1"/>
  <c r="C119" i="1"/>
  <c r="E119" i="1" s="1"/>
  <c r="C118" i="1"/>
  <c r="F118" i="1" s="1"/>
  <c r="J116" i="1" s="1"/>
  <c r="C117" i="1"/>
  <c r="E117" i="1" s="1"/>
  <c r="R116" i="1"/>
  <c r="F116" i="1"/>
  <c r="E116" i="1"/>
  <c r="C106" i="1"/>
  <c r="F106" i="1" s="1"/>
  <c r="H100" i="1" s="1"/>
  <c r="C105" i="1"/>
  <c r="E105" i="1" s="1"/>
  <c r="C104" i="1"/>
  <c r="F104" i="1" s="1"/>
  <c r="C103" i="1"/>
  <c r="E103" i="1" s="1"/>
  <c r="C102" i="1"/>
  <c r="F102" i="1" s="1"/>
  <c r="E101" i="1"/>
  <c r="C101" i="1"/>
  <c r="F101" i="1" s="1"/>
  <c r="R100" i="1"/>
  <c r="F100" i="1"/>
  <c r="E100" i="1"/>
  <c r="C90" i="1"/>
  <c r="E90" i="1" s="1"/>
  <c r="C89" i="1"/>
  <c r="F89" i="1" s="1"/>
  <c r="C88" i="1"/>
  <c r="E88" i="1" s="1"/>
  <c r="C87" i="1"/>
  <c r="F87" i="1" s="1"/>
  <c r="C86" i="1"/>
  <c r="E86" i="1" s="1"/>
  <c r="C85" i="1"/>
  <c r="F85" i="1" s="1"/>
  <c r="C84" i="1"/>
  <c r="E84" i="1" s="1"/>
  <c r="E83" i="1"/>
  <c r="C83" i="1"/>
  <c r="F83" i="1" s="1"/>
  <c r="R82" i="1"/>
  <c r="F82" i="1"/>
  <c r="E82" i="1"/>
  <c r="R73" i="1"/>
  <c r="E63" i="1"/>
  <c r="C63" i="1"/>
  <c r="F63" i="1" s="1"/>
  <c r="C62" i="1"/>
  <c r="E62" i="1" s="1"/>
  <c r="E61" i="1"/>
  <c r="C61" i="1"/>
  <c r="F61" i="1" s="1"/>
  <c r="C60" i="1"/>
  <c r="E60" i="1" s="1"/>
  <c r="R59" i="1"/>
  <c r="F59" i="1"/>
  <c r="H59" i="1" s="1"/>
  <c r="E59" i="1"/>
  <c r="C49" i="1"/>
  <c r="E49" i="1" s="1"/>
  <c r="E48" i="1"/>
  <c r="C48" i="1"/>
  <c r="F48" i="1" s="1"/>
  <c r="C47" i="1"/>
  <c r="E47" i="1" s="1"/>
  <c r="C46" i="1"/>
  <c r="F46" i="1" s="1"/>
  <c r="R45" i="1"/>
  <c r="F45" i="1"/>
  <c r="E45" i="1"/>
  <c r="R36" i="1"/>
  <c r="C26" i="1"/>
  <c r="E26" i="1" s="1"/>
  <c r="E25" i="1"/>
  <c r="C25" i="1"/>
  <c r="F25" i="1" s="1"/>
  <c r="C24" i="1"/>
  <c r="E24" i="1" s="1"/>
  <c r="E23" i="1"/>
  <c r="C23" i="1"/>
  <c r="F23" i="1" s="1"/>
  <c r="R22" i="1"/>
  <c r="F22" i="1"/>
  <c r="E22" i="1"/>
  <c r="G27" i="1" s="1"/>
  <c r="F27" i="1" s="1"/>
  <c r="C12" i="1"/>
  <c r="E12" i="1" s="1"/>
  <c r="C11" i="1"/>
  <c r="F11" i="1" s="1"/>
  <c r="T10" i="1"/>
  <c r="S10" i="1"/>
  <c r="C10" i="1"/>
  <c r="E10" i="1" s="1"/>
  <c r="C9" i="1"/>
  <c r="F9" i="1" s="1"/>
  <c r="R8" i="1"/>
  <c r="F8" i="1"/>
  <c r="E8" i="1"/>
  <c r="S4" i="1"/>
  <c r="J47" i="2" l="1"/>
  <c r="J8" i="2"/>
  <c r="J22" i="2"/>
  <c r="J138" i="2"/>
  <c r="J163" i="2"/>
  <c r="E9" i="2"/>
  <c r="G13" i="2" s="1"/>
  <c r="F10" i="2"/>
  <c r="E11" i="2"/>
  <c r="E23" i="2"/>
  <c r="G29" i="2" s="1"/>
  <c r="F29" i="2" s="1"/>
  <c r="F24" i="2"/>
  <c r="E25" i="2"/>
  <c r="F26" i="2"/>
  <c r="E27" i="2"/>
  <c r="F28" i="2"/>
  <c r="H22" i="2" s="1"/>
  <c r="E48" i="2"/>
  <c r="G52" i="2" s="1"/>
  <c r="F52" i="2" s="1"/>
  <c r="E50" i="2"/>
  <c r="E63" i="2"/>
  <c r="E65" i="2"/>
  <c r="G66" i="2" s="1"/>
  <c r="F66" i="2" s="1"/>
  <c r="F85" i="2"/>
  <c r="E86" i="2"/>
  <c r="F87" i="2"/>
  <c r="E88" i="2"/>
  <c r="G91" i="2" s="1"/>
  <c r="F91" i="2" s="1"/>
  <c r="F89" i="2"/>
  <c r="E90" i="2"/>
  <c r="E101" i="2"/>
  <c r="G106" i="2" s="1"/>
  <c r="F106" i="2" s="1"/>
  <c r="F102" i="2"/>
  <c r="E103" i="2"/>
  <c r="F104" i="2"/>
  <c r="J100" i="2" s="1"/>
  <c r="E105" i="2"/>
  <c r="E126" i="2"/>
  <c r="E128" i="2"/>
  <c r="G129" i="2" s="1"/>
  <c r="F129" i="2" s="1"/>
  <c r="E139" i="2"/>
  <c r="G145" i="2" s="1"/>
  <c r="F145" i="2" s="1"/>
  <c r="F140" i="2"/>
  <c r="E141" i="2"/>
  <c r="F142" i="2"/>
  <c r="F144" i="2"/>
  <c r="H138" i="2" s="1"/>
  <c r="F165" i="2"/>
  <c r="F167" i="2"/>
  <c r="H163" i="2" s="1"/>
  <c r="F178" i="2"/>
  <c r="J177" i="2" s="1"/>
  <c r="F180" i="2"/>
  <c r="F182" i="2"/>
  <c r="F184" i="2"/>
  <c r="H177" i="2" s="1"/>
  <c r="J8" i="1"/>
  <c r="J22" i="1"/>
  <c r="G64" i="1"/>
  <c r="F64" i="1" s="1"/>
  <c r="J82" i="1"/>
  <c r="J45" i="1"/>
  <c r="J155" i="1"/>
  <c r="J169" i="1"/>
  <c r="E9" i="1"/>
  <c r="G13" i="1" s="1"/>
  <c r="F10" i="1"/>
  <c r="E11" i="1"/>
  <c r="F12" i="1"/>
  <c r="H8" i="1" s="1"/>
  <c r="F24" i="1"/>
  <c r="F26" i="1"/>
  <c r="H22" i="1" s="1"/>
  <c r="E46" i="1"/>
  <c r="G50" i="1" s="1"/>
  <c r="F50" i="1" s="1"/>
  <c r="F47" i="1"/>
  <c r="F49" i="1"/>
  <c r="H45" i="1" s="1"/>
  <c r="F60" i="1"/>
  <c r="F62" i="1"/>
  <c r="J59" i="1" s="1"/>
  <c r="F84" i="1"/>
  <c r="E85" i="1"/>
  <c r="G91" i="1" s="1"/>
  <c r="F91" i="1" s="1"/>
  <c r="F86" i="1"/>
  <c r="E87" i="1"/>
  <c r="F88" i="1"/>
  <c r="E89" i="1"/>
  <c r="F90" i="1"/>
  <c r="H82" i="1" s="1"/>
  <c r="E102" i="1"/>
  <c r="G107" i="1" s="1"/>
  <c r="F107" i="1" s="1"/>
  <c r="F103" i="1"/>
  <c r="E104" i="1"/>
  <c r="F105" i="1"/>
  <c r="J100" i="1" s="1"/>
  <c r="E106" i="1"/>
  <c r="F117" i="1"/>
  <c r="E118" i="1"/>
  <c r="G123" i="1" s="1"/>
  <c r="F123" i="1" s="1"/>
  <c r="F119" i="1"/>
  <c r="E120" i="1"/>
  <c r="F121" i="1"/>
  <c r="H116" i="1" s="1"/>
  <c r="E122" i="1"/>
  <c r="F134" i="1"/>
  <c r="F136" i="1"/>
  <c r="H132" i="1" s="1"/>
  <c r="F157" i="1"/>
  <c r="F159" i="1"/>
  <c r="H155" i="1" s="1"/>
  <c r="E170" i="1"/>
  <c r="G179" i="1" s="1"/>
  <c r="F179" i="1" s="1"/>
  <c r="E172" i="1"/>
  <c r="E174" i="1"/>
  <c r="E176" i="1"/>
  <c r="E178" i="1"/>
  <c r="S12" i="2" l="1"/>
  <c r="F13" i="2"/>
  <c r="S2" i="2"/>
  <c r="J84" i="2"/>
  <c r="S6" i="2" s="1"/>
  <c r="T6" i="2" s="1"/>
  <c r="F13" i="1"/>
  <c r="S2" i="1"/>
  <c r="S12" i="1"/>
  <c r="K116" i="1"/>
  <c r="K82" i="1"/>
  <c r="S6" i="1"/>
  <c r="T6" i="1" s="1"/>
</calcChain>
</file>

<file path=xl/sharedStrings.xml><?xml version="1.0" encoding="utf-8"?>
<sst xmlns="http://schemas.openxmlformats.org/spreadsheetml/2006/main" count="703" uniqueCount="63">
  <si>
    <t xml:space="preserve">Итоговое время </t>
  </si>
  <si>
    <t>Винокуров</t>
  </si>
  <si>
    <t>Рейсы</t>
  </si>
  <si>
    <t xml:space="preserve">Дата </t>
  </si>
  <si>
    <t>01.03.2015</t>
  </si>
  <si>
    <t>План</t>
  </si>
  <si>
    <t>Факт</t>
  </si>
  <si>
    <t>Итого сдано</t>
  </si>
  <si>
    <t>№ Марш.</t>
  </si>
  <si>
    <t>№ тролл.</t>
  </si>
  <si>
    <t>Укороченные</t>
  </si>
  <si>
    <t>Итоговое Л/В</t>
  </si>
  <si>
    <t>Вид раб</t>
  </si>
  <si>
    <t>начало</t>
  </si>
  <si>
    <t>Конец</t>
  </si>
  <si>
    <t>Время</t>
  </si>
  <si>
    <t>Минуты</t>
  </si>
  <si>
    <t>Общ. Время</t>
  </si>
  <si>
    <t>Пересм.</t>
  </si>
  <si>
    <t>Лин. Вр.</t>
  </si>
  <si>
    <t>Корр. вр.</t>
  </si>
  <si>
    <t>Остаток</t>
  </si>
  <si>
    <t>Корр.</t>
  </si>
  <si>
    <t>Сдано</t>
  </si>
  <si>
    <t>Сальдо</t>
  </si>
  <si>
    <t>Пробег</t>
  </si>
  <si>
    <t>00</t>
  </si>
  <si>
    <t>01</t>
  </si>
  <si>
    <t>Рейсы по плану и факту</t>
  </si>
  <si>
    <t>07</t>
  </si>
  <si>
    <t>Пересменка</t>
  </si>
  <si>
    <t>перераб</t>
  </si>
  <si>
    <t>02.03.2015</t>
  </si>
  <si>
    <t>03.03.2015</t>
  </si>
  <si>
    <t>04.03.2015</t>
  </si>
  <si>
    <t>05.03.2015</t>
  </si>
  <si>
    <t>06.03.2015</t>
  </si>
  <si>
    <t>08.03.2015</t>
  </si>
  <si>
    <t>1221</t>
  </si>
  <si>
    <t>23</t>
  </si>
  <si>
    <t>09.03.2015</t>
  </si>
  <si>
    <t>12.03.2015</t>
  </si>
  <si>
    <t>1270</t>
  </si>
  <si>
    <t>61</t>
  </si>
  <si>
    <t>13.03.2015</t>
  </si>
  <si>
    <t>14.03.2015</t>
  </si>
  <si>
    <t>17.03.2015</t>
  </si>
  <si>
    <t>18.03.2015</t>
  </si>
  <si>
    <t>Швец</t>
  </si>
  <si>
    <t>26</t>
  </si>
  <si>
    <t>07.03.2015</t>
  </si>
  <si>
    <t>10.03.2015</t>
  </si>
  <si>
    <t>11.03.2015</t>
  </si>
  <si>
    <t>15.03.2015</t>
  </si>
  <si>
    <t>19.03.2015</t>
  </si>
  <si>
    <t>Маршрут</t>
  </si>
  <si>
    <t>Плановый выпуск</t>
  </si>
  <si>
    <t>Факт. Выпуск</t>
  </si>
  <si>
    <t>Плановые рейсы</t>
  </si>
  <si>
    <t>Факт. Рейсы</t>
  </si>
  <si>
    <t>Фактический пробег</t>
  </si>
  <si>
    <t>1. Пробег можно вычислить зная количество совершенных рейсов</t>
  </si>
  <si>
    <t>2. Прошу извинить за такую таблицу, все делалось на скорую руку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</si>
</sst>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h]:mm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1" fillId="0" borderId="0" xfId="0" applyFont="1"/>
    <xf numFmtId="0" fontId="0" fillId="0" borderId="1" xfId="0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/>
    <xf numFmtId="165" fontId="2" fillId="0" borderId="0" xfId="0" applyNumberFormat="1" applyFont="1"/>
    <xf numFmtId="17" fontId="2" fillId="0" borderId="0" xfId="0" applyNumberFormat="1" applyFont="1"/>
    <xf numFmtId="49" fontId="2" fillId="0" borderId="0" xfId="0" applyNumberFormat="1" applyFont="1"/>
    <xf numFmtId="0" fontId="0" fillId="0" borderId="4" xfId="0" applyBorder="1"/>
    <xf numFmtId="14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14" fontId="0" fillId="0" borderId="0" xfId="0" applyNumberFormat="1"/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2" fillId="0" borderId="4" xfId="0" applyFont="1" applyBorder="1"/>
    <xf numFmtId="2" fontId="2" fillId="0" borderId="0" xfId="0" applyNumberFormat="1" applyFont="1"/>
    <xf numFmtId="0" fontId="2" fillId="0" borderId="10" xfId="0" applyFont="1" applyBorder="1" applyAlignment="1"/>
    <xf numFmtId="0" fontId="2" fillId="0" borderId="1" xfId="0" applyFont="1" applyBorder="1"/>
    <xf numFmtId="0" fontId="2" fillId="0" borderId="0" xfId="0" applyFont="1" applyFill="1" applyBorder="1"/>
    <xf numFmtId="2" fontId="0" fillId="0" borderId="0" xfId="0" applyNumberFormat="1"/>
    <xf numFmtId="2" fontId="0" fillId="0" borderId="4" xfId="0" applyNumberFormat="1" applyBorder="1"/>
    <xf numFmtId="0" fontId="3" fillId="0" borderId="0" xfId="0" applyFont="1"/>
    <xf numFmtId="0" fontId="3" fillId="0" borderId="1" xfId="0" applyFont="1" applyBorder="1"/>
    <xf numFmtId="0" fontId="2" fillId="0" borderId="0" xfId="0" applyFont="1" applyBorder="1"/>
    <xf numFmtId="164" fontId="0" fillId="0" borderId="4" xfId="0" applyNumberFormat="1" applyBorder="1"/>
    <xf numFmtId="0" fontId="0" fillId="0" borderId="11" xfId="0" applyBorder="1"/>
    <xf numFmtId="49" fontId="0" fillId="0" borderId="11" xfId="0" applyNumberFormat="1" applyBorder="1"/>
    <xf numFmtId="164" fontId="0" fillId="0" borderId="11" xfId="0" applyNumberFormat="1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164" fontId="0" fillId="0" borderId="0" xfId="0" applyNumberFormat="1" applyBorder="1"/>
    <xf numFmtId="0" fontId="1" fillId="0" borderId="0" xfId="0" applyFont="1" applyBorder="1"/>
    <xf numFmtId="2" fontId="0" fillId="0" borderId="0" xfId="0" applyNumberFormat="1" applyBorder="1"/>
    <xf numFmtId="0" fontId="0" fillId="0" borderId="2" xfId="0" applyBorder="1"/>
    <xf numFmtId="0" fontId="0" fillId="0" borderId="10" xfId="0" applyBorder="1"/>
    <xf numFmtId="0" fontId="0" fillId="0" borderId="3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0"/>
  <sheetViews>
    <sheetView workbookViewId="0">
      <selection activeCell="D36" sqref="D36"/>
    </sheetView>
  </sheetViews>
  <sheetFormatPr defaultRowHeight="15" x14ac:dyDescent="0.25"/>
  <sheetData>
    <row r="1" spans="1:20" x14ac:dyDescent="0.25">
      <c r="C1" s="1"/>
      <c r="D1" s="2"/>
      <c r="E1" s="2"/>
      <c r="F1" s="2"/>
      <c r="G1" s="3"/>
      <c r="I1" s="2"/>
      <c r="R1" s="4"/>
      <c r="S1" s="5" t="s">
        <v>0</v>
      </c>
    </row>
    <row r="2" spans="1:20" x14ac:dyDescent="0.25">
      <c r="A2" s="5">
        <v>2694</v>
      </c>
      <c r="B2" s="5" t="s">
        <v>1</v>
      </c>
      <c r="C2" s="1"/>
      <c r="L2" s="6" t="s">
        <v>2</v>
      </c>
      <c r="M2" s="7"/>
      <c r="R2" s="4"/>
      <c r="S2" s="8">
        <f>SUM(G:G)</f>
        <v>4.759722222222222</v>
      </c>
    </row>
    <row r="3" spans="1:20" x14ac:dyDescent="0.25">
      <c r="A3" s="5"/>
      <c r="B3" s="9" t="s">
        <v>3</v>
      </c>
      <c r="C3" s="10" t="s">
        <v>4</v>
      </c>
      <c r="L3" s="11" t="s">
        <v>5</v>
      </c>
      <c r="M3" s="11" t="s">
        <v>6</v>
      </c>
      <c r="R3" s="4"/>
      <c r="S3" s="5" t="s">
        <v>7</v>
      </c>
    </row>
    <row r="4" spans="1:20" x14ac:dyDescent="0.25">
      <c r="A4" s="12"/>
      <c r="B4" s="1"/>
      <c r="C4" s="5" t="s">
        <v>8</v>
      </c>
      <c r="D4" s="5" t="s">
        <v>9</v>
      </c>
      <c r="L4" s="13">
        <v>7</v>
      </c>
      <c r="M4" s="14">
        <v>7</v>
      </c>
      <c r="R4" s="4"/>
      <c r="S4" s="5">
        <f>SUM(Q:Q)</f>
        <v>28600</v>
      </c>
    </row>
    <row r="5" spans="1:20" ht="15.75" thickBot="1" x14ac:dyDescent="0.3">
      <c r="A5" s="15"/>
      <c r="B5" s="1"/>
      <c r="C5">
        <v>11</v>
      </c>
      <c r="D5">
        <v>194</v>
      </c>
      <c r="L5" s="16" t="s">
        <v>10</v>
      </c>
      <c r="M5" s="17"/>
      <c r="O5" s="5" t="s">
        <v>5</v>
      </c>
      <c r="R5" s="4"/>
      <c r="S5" s="5" t="s">
        <v>11</v>
      </c>
    </row>
    <row r="6" spans="1:20" x14ac:dyDescent="0.25">
      <c r="B6" s="1"/>
      <c r="L6" s="18"/>
      <c r="M6" s="14">
        <v>0</v>
      </c>
      <c r="O6">
        <v>2900</v>
      </c>
      <c r="R6" s="4"/>
      <c r="S6" s="5">
        <f>SUM(J:J)</f>
        <v>6403</v>
      </c>
      <c r="T6" s="19">
        <f>S6/60</f>
        <v>106.71666666666667</v>
      </c>
    </row>
    <row r="7" spans="1:20" x14ac:dyDescent="0.25">
      <c r="B7" s="10" t="s">
        <v>12</v>
      </c>
      <c r="C7" s="5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18</v>
      </c>
      <c r="I7" s="5" t="s">
        <v>19</v>
      </c>
      <c r="J7" s="5"/>
      <c r="K7" s="20" t="s">
        <v>20</v>
      </c>
      <c r="L7" s="21"/>
      <c r="M7" s="21"/>
      <c r="N7" s="5" t="s">
        <v>21</v>
      </c>
      <c r="O7" s="5" t="s">
        <v>22</v>
      </c>
      <c r="P7" s="5" t="s">
        <v>23</v>
      </c>
      <c r="Q7" s="5"/>
      <c r="R7" s="22" t="s">
        <v>24</v>
      </c>
      <c r="S7" s="23" t="s">
        <v>25</v>
      </c>
    </row>
    <row r="8" spans="1:20" ht="21" x14ac:dyDescent="0.35">
      <c r="B8" s="10" t="s">
        <v>26</v>
      </c>
      <c r="C8" s="2">
        <v>0.25972222222222224</v>
      </c>
      <c r="D8" s="2">
        <v>0.27013888888888887</v>
      </c>
      <c r="E8" s="2">
        <f>D8-C8</f>
        <v>1.041666666666663E-2</v>
      </c>
      <c r="F8" s="3">
        <f>(D8-C8)*1440</f>
        <v>14.999999999999947</v>
      </c>
      <c r="H8" s="24">
        <f>F8+F12</f>
        <v>19.999999999999929</v>
      </c>
      <c r="I8" s="24"/>
      <c r="J8" s="25">
        <f>F11+F9</f>
        <v>710.99999999999989</v>
      </c>
      <c r="K8" s="24"/>
      <c r="N8" s="26">
        <v>0</v>
      </c>
      <c r="O8">
        <v>2900</v>
      </c>
      <c r="Q8" s="11">
        <v>3000</v>
      </c>
      <c r="R8" s="27">
        <f>O8-Q8+N8</f>
        <v>-100</v>
      </c>
    </row>
    <row r="9" spans="1:20" x14ac:dyDescent="0.25">
      <c r="B9" s="10" t="s">
        <v>27</v>
      </c>
      <c r="C9" s="2">
        <f>D8</f>
        <v>0.27013888888888887</v>
      </c>
      <c r="D9" s="2">
        <v>0.40763888888888888</v>
      </c>
      <c r="E9" s="2">
        <f>D9-C9</f>
        <v>0.13750000000000001</v>
      </c>
      <c r="F9" s="3">
        <f>(D9-C9)*1440</f>
        <v>198.00000000000003</v>
      </c>
      <c r="H9" s="2"/>
      <c r="I9" s="2"/>
      <c r="L9" s="5"/>
      <c r="M9" s="28"/>
      <c r="R9" s="4"/>
      <c r="S9" s="5" t="s">
        <v>28</v>
      </c>
    </row>
    <row r="10" spans="1:20" x14ac:dyDescent="0.25">
      <c r="B10" s="10" t="s">
        <v>29</v>
      </c>
      <c r="C10" s="2">
        <f>D9</f>
        <v>0.40763888888888888</v>
      </c>
      <c r="D10" s="2">
        <v>0.47222222222222227</v>
      </c>
      <c r="E10" s="2">
        <f>D10-C10</f>
        <v>6.4583333333333381E-2</v>
      </c>
      <c r="F10" s="3">
        <f>(D10-C10)*1440</f>
        <v>93.000000000000071</v>
      </c>
      <c r="H10" s="2"/>
      <c r="I10" s="2"/>
      <c r="R10" s="4"/>
      <c r="S10" s="5">
        <f>SUM(L:L)</f>
        <v>70</v>
      </c>
      <c r="T10" s="5">
        <f>SUM(M:M)</f>
        <v>65.5</v>
      </c>
    </row>
    <row r="11" spans="1:20" x14ac:dyDescent="0.25">
      <c r="B11" s="10" t="s">
        <v>27</v>
      </c>
      <c r="C11" s="2">
        <f>D10</f>
        <v>0.47222222222222227</v>
      </c>
      <c r="D11" s="2">
        <v>0.82847222222222217</v>
      </c>
      <c r="E11" s="2">
        <f>D11-C11</f>
        <v>0.3562499999999999</v>
      </c>
      <c r="F11" s="3">
        <f>(D11-C11)*1440</f>
        <v>512.99999999999989</v>
      </c>
      <c r="H11" s="2"/>
      <c r="I11" s="2"/>
      <c r="R11" s="4"/>
      <c r="S11" s="5" t="s">
        <v>30</v>
      </c>
    </row>
    <row r="12" spans="1:20" x14ac:dyDescent="0.25">
      <c r="B12" s="10" t="s">
        <v>26</v>
      </c>
      <c r="C12" s="2">
        <f>D11</f>
        <v>0.82847222222222217</v>
      </c>
      <c r="D12" s="2">
        <v>0.83194444444444438</v>
      </c>
      <c r="E12" s="2">
        <f>D12-C12</f>
        <v>3.4722222222222099E-3</v>
      </c>
      <c r="F12" s="3">
        <f>(D12-C12)*1440</f>
        <v>4.9999999999999822</v>
      </c>
      <c r="H12" s="2"/>
      <c r="I12" s="2"/>
      <c r="R12" s="4"/>
      <c r="S12">
        <f>SUM(H:H)</f>
        <v>199.99999999999989</v>
      </c>
    </row>
    <row r="13" spans="1:20" x14ac:dyDescent="0.25">
      <c r="A13" s="5" t="s">
        <v>31</v>
      </c>
      <c r="B13" s="1"/>
      <c r="C13" s="2"/>
      <c r="D13" s="2">
        <v>0.5</v>
      </c>
      <c r="F13" s="3">
        <f>(G13-D13)*1440</f>
        <v>10.999999999999801</v>
      </c>
      <c r="G13" s="29">
        <f>SUM(E8:E9)+SUM(E11:E12)</f>
        <v>0.50763888888888875</v>
      </c>
      <c r="R13" s="4"/>
    </row>
    <row r="14" spans="1:20" x14ac:dyDescent="0.25">
      <c r="A14" s="30"/>
      <c r="B14" s="30"/>
      <c r="C14" s="31"/>
      <c r="D14" s="32"/>
      <c r="E14" s="32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3"/>
    </row>
    <row r="15" spans="1:20" x14ac:dyDescent="0.25">
      <c r="C15" s="1"/>
      <c r="D15" s="2"/>
      <c r="E15" s="2"/>
      <c r="F15" s="2"/>
      <c r="G15" s="3"/>
      <c r="I15" s="2"/>
      <c r="R15" s="4"/>
    </row>
    <row r="16" spans="1:20" x14ac:dyDescent="0.25">
      <c r="A16" s="5">
        <v>2694</v>
      </c>
      <c r="B16" s="5" t="s">
        <v>1</v>
      </c>
      <c r="C16" s="1"/>
      <c r="L16" s="6" t="s">
        <v>2</v>
      </c>
      <c r="M16" s="7"/>
      <c r="R16" s="4"/>
    </row>
    <row r="17" spans="1:18" x14ac:dyDescent="0.25">
      <c r="A17" s="5"/>
      <c r="B17" s="9" t="s">
        <v>3</v>
      </c>
      <c r="C17" s="10" t="s">
        <v>32</v>
      </c>
      <c r="L17" s="11" t="s">
        <v>5</v>
      </c>
      <c r="M17" s="11" t="s">
        <v>6</v>
      </c>
      <c r="R17" s="4"/>
    </row>
    <row r="18" spans="1:18" x14ac:dyDescent="0.25">
      <c r="A18" s="12"/>
      <c r="B18" s="1"/>
      <c r="C18" s="5" t="s">
        <v>8</v>
      </c>
      <c r="D18" s="5" t="s">
        <v>9</v>
      </c>
      <c r="L18" s="13">
        <v>7</v>
      </c>
      <c r="M18" s="14">
        <v>7</v>
      </c>
      <c r="R18" s="4"/>
    </row>
    <row r="19" spans="1:18" ht="15.75" thickBot="1" x14ac:dyDescent="0.3">
      <c r="A19" s="15"/>
      <c r="B19" s="1"/>
      <c r="C19">
        <v>11</v>
      </c>
      <c r="D19">
        <v>227</v>
      </c>
      <c r="L19" s="16" t="s">
        <v>10</v>
      </c>
      <c r="M19" s="17"/>
      <c r="O19" s="5" t="s">
        <v>5</v>
      </c>
      <c r="R19" s="4"/>
    </row>
    <row r="20" spans="1:18" x14ac:dyDescent="0.25">
      <c r="B20" s="1"/>
      <c r="L20" s="18"/>
      <c r="M20" s="14">
        <v>0</v>
      </c>
      <c r="O20">
        <v>3500</v>
      </c>
      <c r="R20" s="4"/>
    </row>
    <row r="21" spans="1:18" x14ac:dyDescent="0.25">
      <c r="B21" s="10" t="s">
        <v>12</v>
      </c>
      <c r="C21" s="5" t="s">
        <v>13</v>
      </c>
      <c r="D21" s="5" t="s">
        <v>14</v>
      </c>
      <c r="E21" s="5" t="s">
        <v>15</v>
      </c>
      <c r="F21" s="5" t="s">
        <v>16</v>
      </c>
      <c r="G21" s="5" t="s">
        <v>17</v>
      </c>
      <c r="H21" s="5" t="s">
        <v>18</v>
      </c>
      <c r="I21" s="5" t="s">
        <v>19</v>
      </c>
      <c r="J21" s="5"/>
      <c r="K21" s="20" t="s">
        <v>20</v>
      </c>
      <c r="L21" s="21"/>
      <c r="M21" s="21"/>
      <c r="N21" s="5" t="s">
        <v>21</v>
      </c>
      <c r="O21" s="5" t="s">
        <v>22</v>
      </c>
      <c r="P21" s="5" t="s">
        <v>23</v>
      </c>
      <c r="Q21" s="5"/>
      <c r="R21" s="22" t="s">
        <v>24</v>
      </c>
    </row>
    <row r="22" spans="1:18" ht="21" x14ac:dyDescent="0.35">
      <c r="B22" s="10" t="s">
        <v>26</v>
      </c>
      <c r="C22" s="2">
        <v>0.25972222222222224</v>
      </c>
      <c r="D22" s="2">
        <v>0.27013888888888887</v>
      </c>
      <c r="E22" s="2">
        <f>D22-C22</f>
        <v>1.041666666666663E-2</v>
      </c>
      <c r="F22" s="3">
        <f>(D22-C22)*1440</f>
        <v>14.999999999999947</v>
      </c>
      <c r="H22" s="24">
        <f>F22+F26</f>
        <v>20.000000000000089</v>
      </c>
      <c r="I22" s="24"/>
      <c r="J22" s="25">
        <f>F25+F23</f>
        <v>715.99999999999989</v>
      </c>
      <c r="K22" s="24"/>
      <c r="N22" s="26">
        <v>-100</v>
      </c>
      <c r="O22">
        <v>3500</v>
      </c>
      <c r="Q22" s="11">
        <v>3000</v>
      </c>
      <c r="R22" s="27">
        <f>O22-Q22+N22</f>
        <v>400</v>
      </c>
    </row>
    <row r="23" spans="1:18" x14ac:dyDescent="0.25">
      <c r="B23" s="10" t="s">
        <v>27</v>
      </c>
      <c r="C23" s="2">
        <f>D22</f>
        <v>0.27013888888888887</v>
      </c>
      <c r="D23" s="2">
        <v>0.40763888888888888</v>
      </c>
      <c r="E23" s="2">
        <f>D23-C23</f>
        <v>0.13750000000000001</v>
      </c>
      <c r="F23" s="3">
        <f>(D23-C23)*1440</f>
        <v>198.00000000000003</v>
      </c>
      <c r="H23" s="2"/>
      <c r="I23" s="2"/>
      <c r="L23" s="5"/>
      <c r="M23" s="28"/>
      <c r="R23" s="4"/>
    </row>
    <row r="24" spans="1:18" x14ac:dyDescent="0.25">
      <c r="B24" s="10" t="s">
        <v>29</v>
      </c>
      <c r="C24" s="2">
        <f>D23</f>
        <v>0.40763888888888888</v>
      </c>
      <c r="D24" s="2">
        <v>0.47222222222222227</v>
      </c>
      <c r="E24" s="2">
        <f>D24-C24</f>
        <v>6.4583333333333381E-2</v>
      </c>
      <c r="F24" s="3">
        <f>(D24-C24)*1440</f>
        <v>93.000000000000071</v>
      </c>
      <c r="H24" s="2"/>
      <c r="I24" s="2"/>
      <c r="R24" s="4"/>
    </row>
    <row r="25" spans="1:18" x14ac:dyDescent="0.25">
      <c r="B25" s="10" t="s">
        <v>27</v>
      </c>
      <c r="C25" s="2">
        <f>D24</f>
        <v>0.47222222222222227</v>
      </c>
      <c r="D25" s="2">
        <v>0.83194444444444438</v>
      </c>
      <c r="E25" s="2">
        <f>D25-C25</f>
        <v>0.35972222222222211</v>
      </c>
      <c r="F25" s="3">
        <f>(D25-C25)*1440</f>
        <v>517.99999999999989</v>
      </c>
      <c r="H25" s="2"/>
      <c r="I25" s="2"/>
      <c r="R25" s="4"/>
    </row>
    <row r="26" spans="1:18" x14ac:dyDescent="0.25">
      <c r="B26" s="10" t="s">
        <v>26</v>
      </c>
      <c r="C26" s="2">
        <f>D25</f>
        <v>0.83194444444444438</v>
      </c>
      <c r="D26" s="2">
        <v>0.8354166666666667</v>
      </c>
      <c r="E26" s="2">
        <f>D26-C26</f>
        <v>3.4722222222223209E-3</v>
      </c>
      <c r="F26" s="3">
        <f>(D26-C26)*1440</f>
        <v>5.0000000000001421</v>
      </c>
      <c r="H26" s="2"/>
      <c r="I26" s="2"/>
      <c r="R26" s="4"/>
    </row>
    <row r="27" spans="1:18" x14ac:dyDescent="0.25">
      <c r="A27" s="5" t="s">
        <v>31</v>
      </c>
      <c r="B27" s="1"/>
      <c r="C27" s="2"/>
      <c r="D27" s="2">
        <v>0.5</v>
      </c>
      <c r="F27" s="3">
        <f>(G27-D27)*1440</f>
        <v>15.999999999999943</v>
      </c>
      <c r="G27" s="29">
        <f>SUM(E22:E23)+SUM(E25:E26)</f>
        <v>0.51111111111111107</v>
      </c>
      <c r="R27" s="4"/>
    </row>
    <row r="28" spans="1:18" x14ac:dyDescent="0.25">
      <c r="A28" s="30"/>
      <c r="B28" s="30"/>
      <c r="C28" s="31"/>
      <c r="D28" s="32"/>
      <c r="E28" s="32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3"/>
    </row>
    <row r="29" spans="1:18" x14ac:dyDescent="0.25">
      <c r="C29" s="1"/>
      <c r="D29" s="2"/>
      <c r="E29" s="2"/>
      <c r="F29" s="2"/>
      <c r="G29" s="3"/>
      <c r="I29" s="2"/>
      <c r="R29" s="4"/>
    </row>
    <row r="30" spans="1:18" x14ac:dyDescent="0.25">
      <c r="A30" s="5">
        <v>2694</v>
      </c>
      <c r="B30" s="5" t="s">
        <v>1</v>
      </c>
      <c r="C30" s="1"/>
      <c r="L30" s="34"/>
      <c r="M30" s="35"/>
      <c r="R30" s="4"/>
    </row>
    <row r="31" spans="1:18" x14ac:dyDescent="0.25">
      <c r="A31" s="5"/>
      <c r="B31" s="9" t="s">
        <v>3</v>
      </c>
      <c r="C31" s="10" t="s">
        <v>33</v>
      </c>
      <c r="L31" s="36"/>
      <c r="M31" s="36"/>
      <c r="R31" s="4"/>
    </row>
    <row r="32" spans="1:18" x14ac:dyDescent="0.25">
      <c r="A32" s="12"/>
      <c r="B32" s="1"/>
      <c r="C32" s="5" t="s">
        <v>8</v>
      </c>
      <c r="D32" s="5" t="s">
        <v>9</v>
      </c>
      <c r="L32" s="28"/>
      <c r="M32" s="28"/>
      <c r="R32" s="4"/>
    </row>
    <row r="33" spans="1:18" x14ac:dyDescent="0.25">
      <c r="A33" s="15"/>
      <c r="B33" s="1"/>
      <c r="C33">
        <v>0</v>
      </c>
      <c r="D33">
        <v>0</v>
      </c>
      <c r="L33" s="36"/>
      <c r="M33" s="36"/>
      <c r="O33" s="5" t="s">
        <v>5</v>
      </c>
      <c r="R33" s="4"/>
    </row>
    <row r="34" spans="1:18" x14ac:dyDescent="0.25">
      <c r="B34" s="1"/>
      <c r="E34" s="36"/>
      <c r="F34" s="36"/>
      <c r="G34" s="36"/>
      <c r="H34" s="36"/>
      <c r="I34" s="36"/>
      <c r="J34" s="36"/>
      <c r="L34" s="28"/>
      <c r="M34" s="28"/>
      <c r="O34">
        <v>0</v>
      </c>
      <c r="R34" s="4"/>
    </row>
    <row r="35" spans="1:18" x14ac:dyDescent="0.25">
      <c r="B35" s="10"/>
      <c r="C35" s="5"/>
      <c r="D35" s="5"/>
      <c r="E35" s="28"/>
      <c r="F35" s="28"/>
      <c r="G35" s="28"/>
      <c r="H35" s="28"/>
      <c r="I35" s="28"/>
      <c r="J35" s="28"/>
      <c r="K35" s="20"/>
      <c r="L35" s="35"/>
      <c r="M35" s="35"/>
      <c r="N35" s="5" t="s">
        <v>21</v>
      </c>
      <c r="O35" s="5" t="s">
        <v>22</v>
      </c>
      <c r="P35" s="5" t="s">
        <v>23</v>
      </c>
      <c r="Q35" s="5"/>
      <c r="R35" s="22" t="s">
        <v>24</v>
      </c>
    </row>
    <row r="36" spans="1:18" ht="21" x14ac:dyDescent="0.35">
      <c r="B36" s="10"/>
      <c r="C36" s="2"/>
      <c r="D36" s="2"/>
      <c r="E36" s="37"/>
      <c r="F36" s="38"/>
      <c r="G36" s="36"/>
      <c r="H36" s="39"/>
      <c r="I36" s="39"/>
      <c r="J36" s="39"/>
      <c r="K36" s="24"/>
      <c r="N36" s="26">
        <v>400</v>
      </c>
      <c r="O36">
        <v>0</v>
      </c>
      <c r="Q36" s="11">
        <v>3500</v>
      </c>
      <c r="R36" s="27">
        <f>O36-Q36+N36</f>
        <v>-3100</v>
      </c>
    </row>
    <row r="37" spans="1:18" x14ac:dyDescent="0.25">
      <c r="A37" s="30"/>
      <c r="B37" s="30"/>
      <c r="C37" s="31"/>
      <c r="D37" s="32"/>
      <c r="E37" s="32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3"/>
    </row>
    <row r="38" spans="1:18" x14ac:dyDescent="0.25">
      <c r="C38" s="1"/>
      <c r="D38" s="2"/>
      <c r="E38" s="2"/>
      <c r="F38" s="2"/>
      <c r="G38" s="3"/>
      <c r="I38" s="2"/>
      <c r="R38" s="4"/>
    </row>
    <row r="39" spans="1:18" x14ac:dyDescent="0.25">
      <c r="A39" s="5">
        <v>2694</v>
      </c>
      <c r="B39" s="5" t="s">
        <v>1</v>
      </c>
      <c r="C39" s="1"/>
      <c r="L39" s="6" t="s">
        <v>2</v>
      </c>
      <c r="M39" s="7"/>
      <c r="R39" s="4"/>
    </row>
    <row r="40" spans="1:18" x14ac:dyDescent="0.25">
      <c r="A40" s="5"/>
      <c r="B40" s="9" t="s">
        <v>3</v>
      </c>
      <c r="C40" s="10" t="s">
        <v>34</v>
      </c>
      <c r="L40" s="11" t="s">
        <v>5</v>
      </c>
      <c r="M40" s="11" t="s">
        <v>6</v>
      </c>
      <c r="R40" s="4"/>
    </row>
    <row r="41" spans="1:18" x14ac:dyDescent="0.25">
      <c r="A41" s="12"/>
      <c r="B41" s="1"/>
      <c r="C41" s="5" t="s">
        <v>8</v>
      </c>
      <c r="D41" s="5" t="s">
        <v>9</v>
      </c>
      <c r="L41" s="13">
        <v>7</v>
      </c>
      <c r="M41" s="14">
        <v>7</v>
      </c>
      <c r="R41" s="4"/>
    </row>
    <row r="42" spans="1:18" ht="15.75" thickBot="1" x14ac:dyDescent="0.3">
      <c r="A42" s="15"/>
      <c r="B42" s="1"/>
      <c r="C42">
        <v>8</v>
      </c>
      <c r="D42">
        <v>194</v>
      </c>
      <c r="L42" s="16" t="s">
        <v>10</v>
      </c>
      <c r="M42" s="17"/>
      <c r="O42" s="5" t="s">
        <v>5</v>
      </c>
      <c r="R42" s="4"/>
    </row>
    <row r="43" spans="1:18" x14ac:dyDescent="0.25">
      <c r="B43" s="1"/>
      <c r="L43" s="18"/>
      <c r="M43" s="14">
        <v>0</v>
      </c>
      <c r="O43">
        <v>3500</v>
      </c>
      <c r="R43" s="4"/>
    </row>
    <row r="44" spans="1:18" x14ac:dyDescent="0.25">
      <c r="B44" s="10" t="s">
        <v>12</v>
      </c>
      <c r="C44" s="5" t="s">
        <v>13</v>
      </c>
      <c r="D44" s="5" t="s">
        <v>14</v>
      </c>
      <c r="E44" s="5" t="s">
        <v>15</v>
      </c>
      <c r="F44" s="5" t="s">
        <v>16</v>
      </c>
      <c r="G44" s="5" t="s">
        <v>17</v>
      </c>
      <c r="H44" s="5" t="s">
        <v>18</v>
      </c>
      <c r="I44" s="5" t="s">
        <v>19</v>
      </c>
      <c r="J44" s="5"/>
      <c r="K44" s="20" t="s">
        <v>20</v>
      </c>
      <c r="L44" s="21"/>
      <c r="M44" s="21"/>
      <c r="N44" s="5" t="s">
        <v>21</v>
      </c>
      <c r="O44" s="5" t="s">
        <v>22</v>
      </c>
      <c r="P44" s="5" t="s">
        <v>23</v>
      </c>
      <c r="Q44" s="5"/>
      <c r="R44" s="22" t="s">
        <v>24</v>
      </c>
    </row>
    <row r="45" spans="1:18" ht="21" x14ac:dyDescent="0.35">
      <c r="B45" s="10" t="s">
        <v>26</v>
      </c>
      <c r="C45" s="2">
        <v>0.29444444444444445</v>
      </c>
      <c r="D45" s="2">
        <v>0.30486111111111108</v>
      </c>
      <c r="E45" s="2">
        <f>D45-C45</f>
        <v>1.041666666666663E-2</v>
      </c>
      <c r="F45" s="3">
        <f>(D45-C45)*1440</f>
        <v>14.999999999999947</v>
      </c>
      <c r="H45" s="24">
        <f>F45+F49</f>
        <v>19.999999999999929</v>
      </c>
      <c r="I45" s="24"/>
      <c r="J45" s="25">
        <f>F48+F46</f>
        <v>716.00000000000023</v>
      </c>
      <c r="K45" s="24"/>
      <c r="N45" s="26">
        <v>-3100</v>
      </c>
      <c r="O45">
        <v>3500</v>
      </c>
      <c r="Q45" s="11">
        <v>0</v>
      </c>
      <c r="R45" s="27">
        <f>O45-Q45+N45</f>
        <v>400</v>
      </c>
    </row>
    <row r="46" spans="1:18" x14ac:dyDescent="0.25">
      <c r="B46" s="10" t="s">
        <v>27</v>
      </c>
      <c r="C46" s="2">
        <f>D45</f>
        <v>0.30486111111111108</v>
      </c>
      <c r="D46" s="2">
        <v>0.44236111111111115</v>
      </c>
      <c r="E46" s="2">
        <f>D46-C46</f>
        <v>0.13750000000000007</v>
      </c>
      <c r="F46" s="3">
        <f>(D46-C46)*1440</f>
        <v>198.00000000000009</v>
      </c>
      <c r="H46" s="2"/>
      <c r="I46" s="2"/>
      <c r="L46" s="5"/>
      <c r="M46" s="28"/>
      <c r="R46" s="4"/>
    </row>
    <row r="47" spans="1:18" x14ac:dyDescent="0.25">
      <c r="B47" s="10" t="s">
        <v>29</v>
      </c>
      <c r="C47" s="2">
        <f>D46</f>
        <v>0.44236111111111115</v>
      </c>
      <c r="D47" s="2">
        <v>0.50694444444444442</v>
      </c>
      <c r="E47" s="2">
        <f>D47-C47</f>
        <v>6.458333333333327E-2</v>
      </c>
      <c r="F47" s="3">
        <f>(D47-C47)*1440</f>
        <v>92.999999999999915</v>
      </c>
      <c r="H47" s="2"/>
      <c r="I47" s="2"/>
      <c r="R47" s="4"/>
    </row>
    <row r="48" spans="1:18" x14ac:dyDescent="0.25">
      <c r="B48" s="10" t="s">
        <v>27</v>
      </c>
      <c r="C48" s="2">
        <f>D47</f>
        <v>0.50694444444444442</v>
      </c>
      <c r="D48" s="2">
        <v>0.8666666666666667</v>
      </c>
      <c r="E48" s="2">
        <f>D48-C48</f>
        <v>0.35972222222222228</v>
      </c>
      <c r="F48" s="3">
        <f>(D48-C48)*1440</f>
        <v>518.00000000000011</v>
      </c>
      <c r="H48" s="2"/>
      <c r="I48" s="2"/>
      <c r="R48" s="4"/>
    </row>
    <row r="49" spans="1:18" x14ac:dyDescent="0.25">
      <c r="B49" s="10" t="s">
        <v>26</v>
      </c>
      <c r="C49" s="2">
        <f>D48</f>
        <v>0.8666666666666667</v>
      </c>
      <c r="D49" s="2">
        <v>0.87013888888888891</v>
      </c>
      <c r="E49" s="2">
        <f>D49-C49</f>
        <v>3.4722222222222099E-3</v>
      </c>
      <c r="F49" s="3">
        <f>(D49-C49)*1440</f>
        <v>4.9999999999999822</v>
      </c>
      <c r="H49" s="2"/>
      <c r="I49" s="2"/>
      <c r="R49" s="4"/>
    </row>
    <row r="50" spans="1:18" x14ac:dyDescent="0.25">
      <c r="A50" s="5" t="s">
        <v>31</v>
      </c>
      <c r="B50" s="1"/>
      <c r="C50" s="2"/>
      <c r="D50" s="2">
        <v>0.5</v>
      </c>
      <c r="F50" s="3">
        <f>(G50-D50)*1440</f>
        <v>16.000000000000103</v>
      </c>
      <c r="G50" s="29">
        <f>SUM(E45:E46)+SUM(E48:E49)</f>
        <v>0.51111111111111118</v>
      </c>
      <c r="R50" s="4"/>
    </row>
    <row r="51" spans="1:18" x14ac:dyDescent="0.25">
      <c r="A51" s="30"/>
      <c r="B51" s="30"/>
      <c r="C51" s="31"/>
      <c r="D51" s="32"/>
      <c r="E51" s="32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3"/>
    </row>
    <row r="52" spans="1:18" x14ac:dyDescent="0.25">
      <c r="C52" s="1"/>
      <c r="D52" s="2"/>
      <c r="E52" s="2"/>
      <c r="F52" s="2"/>
      <c r="G52" s="3"/>
      <c r="I52" s="2"/>
      <c r="R52" s="4"/>
    </row>
    <row r="53" spans="1:18" x14ac:dyDescent="0.25">
      <c r="A53" s="5">
        <v>2694</v>
      </c>
      <c r="B53" s="5" t="s">
        <v>1</v>
      </c>
      <c r="C53" s="1"/>
      <c r="L53" s="6" t="s">
        <v>2</v>
      </c>
      <c r="M53" s="7"/>
      <c r="R53" s="4"/>
    </row>
    <row r="54" spans="1:18" x14ac:dyDescent="0.25">
      <c r="A54" s="5"/>
      <c r="B54" s="9" t="s">
        <v>3</v>
      </c>
      <c r="C54" s="10" t="s">
        <v>35</v>
      </c>
      <c r="L54" s="11" t="s">
        <v>5</v>
      </c>
      <c r="M54" s="11" t="s">
        <v>6</v>
      </c>
      <c r="R54" s="4"/>
    </row>
    <row r="55" spans="1:18" x14ac:dyDescent="0.25">
      <c r="A55" s="12"/>
      <c r="B55" s="1"/>
      <c r="C55" s="5" t="s">
        <v>8</v>
      </c>
      <c r="D55" s="5" t="s">
        <v>9</v>
      </c>
      <c r="L55" s="13">
        <v>7</v>
      </c>
      <c r="M55" s="14">
        <v>7</v>
      </c>
      <c r="R55" s="4"/>
    </row>
    <row r="56" spans="1:18" ht="15.75" thickBot="1" x14ac:dyDescent="0.3">
      <c r="A56" s="15"/>
      <c r="B56" s="1"/>
      <c r="C56">
        <v>8</v>
      </c>
      <c r="D56">
        <v>194</v>
      </c>
      <c r="L56" s="16" t="s">
        <v>10</v>
      </c>
      <c r="M56" s="17"/>
      <c r="O56" s="5" t="s">
        <v>5</v>
      </c>
      <c r="R56" s="4"/>
    </row>
    <row r="57" spans="1:18" x14ac:dyDescent="0.25">
      <c r="B57" s="1"/>
      <c r="L57" s="18"/>
      <c r="M57" s="14">
        <v>0</v>
      </c>
      <c r="O57">
        <v>3500</v>
      </c>
      <c r="R57" s="4"/>
    </row>
    <row r="58" spans="1:18" x14ac:dyDescent="0.25">
      <c r="B58" s="10" t="s">
        <v>12</v>
      </c>
      <c r="C58" s="5" t="s">
        <v>13</v>
      </c>
      <c r="D58" s="5" t="s">
        <v>14</v>
      </c>
      <c r="E58" s="5" t="s">
        <v>15</v>
      </c>
      <c r="F58" s="5" t="s">
        <v>16</v>
      </c>
      <c r="G58" s="5" t="s">
        <v>17</v>
      </c>
      <c r="H58" s="5" t="s">
        <v>18</v>
      </c>
      <c r="I58" s="5" t="s">
        <v>19</v>
      </c>
      <c r="J58" s="5"/>
      <c r="K58" s="20" t="s">
        <v>20</v>
      </c>
      <c r="L58" s="21"/>
      <c r="M58" s="21"/>
      <c r="N58" s="5" t="s">
        <v>21</v>
      </c>
      <c r="O58" s="5" t="s">
        <v>22</v>
      </c>
      <c r="P58" s="5" t="s">
        <v>23</v>
      </c>
      <c r="Q58" s="5"/>
      <c r="R58" s="22" t="s">
        <v>24</v>
      </c>
    </row>
    <row r="59" spans="1:18" ht="21" x14ac:dyDescent="0.35">
      <c r="B59" s="10" t="s">
        <v>26</v>
      </c>
      <c r="C59" s="2">
        <v>0.27361111111111108</v>
      </c>
      <c r="D59" s="2">
        <v>0.28402777777777777</v>
      </c>
      <c r="E59" s="2">
        <f>D59-C59</f>
        <v>1.0416666666666685E-2</v>
      </c>
      <c r="F59" s="3">
        <f>(D59-C59)*1440</f>
        <v>15.000000000000027</v>
      </c>
      <c r="H59" s="24">
        <f>F59+F63</f>
        <v>20.000000000000007</v>
      </c>
      <c r="I59" s="24"/>
      <c r="J59" s="25">
        <f>F62+F60</f>
        <v>716</v>
      </c>
      <c r="K59" s="24"/>
      <c r="N59" s="26">
        <v>400</v>
      </c>
      <c r="O59">
        <v>3500</v>
      </c>
      <c r="Q59" s="11">
        <v>3700</v>
      </c>
      <c r="R59" s="27">
        <f>O59-Q59+N59</f>
        <v>200</v>
      </c>
    </row>
    <row r="60" spans="1:18" x14ac:dyDescent="0.25">
      <c r="B60" s="10" t="s">
        <v>27</v>
      </c>
      <c r="C60" s="2">
        <f>D59</f>
        <v>0.28402777777777777</v>
      </c>
      <c r="D60" s="2">
        <v>0.48402777777777778</v>
      </c>
      <c r="E60" s="2">
        <f>D60-C60</f>
        <v>0.2</v>
      </c>
      <c r="F60" s="3">
        <f>(D60-C60)*1440</f>
        <v>288</v>
      </c>
      <c r="H60" s="2"/>
      <c r="I60" s="2"/>
      <c r="L60" s="5"/>
      <c r="M60" s="28"/>
      <c r="R60" s="4"/>
    </row>
    <row r="61" spans="1:18" x14ac:dyDescent="0.25">
      <c r="B61" s="10" t="s">
        <v>29</v>
      </c>
      <c r="C61" s="2">
        <f>D60</f>
        <v>0.48402777777777778</v>
      </c>
      <c r="D61" s="2">
        <v>0.54861111111111105</v>
      </c>
      <c r="E61" s="2">
        <f>D61-C61</f>
        <v>6.458333333333327E-2</v>
      </c>
      <c r="F61" s="3">
        <f>(D61-C61)*1440</f>
        <v>92.999999999999915</v>
      </c>
      <c r="H61" s="2"/>
      <c r="I61" s="2"/>
      <c r="R61" s="4"/>
    </row>
    <row r="62" spans="1:18" x14ac:dyDescent="0.25">
      <c r="B62" s="10" t="s">
        <v>27</v>
      </c>
      <c r="C62" s="2">
        <f>D61</f>
        <v>0.54861111111111105</v>
      </c>
      <c r="D62" s="2">
        <v>0.84583333333333333</v>
      </c>
      <c r="E62" s="2">
        <f>D62-C62</f>
        <v>0.29722222222222228</v>
      </c>
      <c r="F62" s="3">
        <f>(D62-C62)*1440</f>
        <v>428.00000000000006</v>
      </c>
      <c r="H62" s="2"/>
      <c r="I62" s="2"/>
      <c r="R62" s="4"/>
    </row>
    <row r="63" spans="1:18" x14ac:dyDescent="0.25">
      <c r="B63" s="10" t="s">
        <v>26</v>
      </c>
      <c r="C63" s="2">
        <f>D62</f>
        <v>0.84583333333333333</v>
      </c>
      <c r="D63" s="2">
        <v>0.84930555555555554</v>
      </c>
      <c r="E63" s="2">
        <f>D63-C63</f>
        <v>3.4722222222222099E-3</v>
      </c>
      <c r="F63" s="3">
        <f>(D63-C63)*1440</f>
        <v>4.9999999999999822</v>
      </c>
      <c r="H63" s="2"/>
      <c r="I63" s="2"/>
      <c r="R63" s="4"/>
    </row>
    <row r="64" spans="1:18" x14ac:dyDescent="0.25">
      <c r="A64" s="5" t="s">
        <v>31</v>
      </c>
      <c r="B64" s="1"/>
      <c r="C64" s="2"/>
      <c r="D64" s="2">
        <v>0.5</v>
      </c>
      <c r="F64" s="3">
        <f>(G64-D64)*1440</f>
        <v>16.000000000000103</v>
      </c>
      <c r="G64" s="29">
        <f>SUM(E59:E60)+SUM(E62:E63)</f>
        <v>0.51111111111111118</v>
      </c>
      <c r="R64" s="4"/>
    </row>
    <row r="65" spans="1:18" x14ac:dyDescent="0.25">
      <c r="A65" s="30"/>
      <c r="B65" s="30"/>
      <c r="C65" s="31"/>
      <c r="D65" s="32"/>
      <c r="E65" s="32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3"/>
    </row>
    <row r="66" spans="1:18" x14ac:dyDescent="0.25">
      <c r="C66" s="1"/>
      <c r="D66" s="2"/>
      <c r="E66" s="2"/>
      <c r="F66" s="2"/>
      <c r="G66" s="3"/>
      <c r="I66" s="2"/>
      <c r="R66" s="4"/>
    </row>
    <row r="67" spans="1:18" x14ac:dyDescent="0.25">
      <c r="A67" s="5">
        <v>2694</v>
      </c>
      <c r="B67" s="5" t="s">
        <v>1</v>
      </c>
      <c r="C67" s="1"/>
      <c r="L67" s="34"/>
      <c r="M67" s="35"/>
      <c r="R67" s="4"/>
    </row>
    <row r="68" spans="1:18" x14ac:dyDescent="0.25">
      <c r="A68" s="5"/>
      <c r="B68" s="9" t="s">
        <v>3</v>
      </c>
      <c r="C68" s="10" t="s">
        <v>36</v>
      </c>
      <c r="L68" s="36"/>
      <c r="M68" s="36"/>
      <c r="R68" s="4"/>
    </row>
    <row r="69" spans="1:18" x14ac:dyDescent="0.25">
      <c r="A69" s="12"/>
      <c r="B69" s="1"/>
      <c r="C69" s="5" t="s">
        <v>8</v>
      </c>
      <c r="D69" s="5" t="s">
        <v>9</v>
      </c>
      <c r="L69" s="28"/>
      <c r="M69" s="28"/>
      <c r="R69" s="4"/>
    </row>
    <row r="70" spans="1:18" x14ac:dyDescent="0.25">
      <c r="A70" s="15"/>
      <c r="B70" s="1"/>
      <c r="C70">
        <v>0</v>
      </c>
      <c r="D70">
        <v>0</v>
      </c>
      <c r="L70" s="36"/>
      <c r="M70" s="36"/>
      <c r="O70" s="5" t="s">
        <v>5</v>
      </c>
      <c r="R70" s="4"/>
    </row>
    <row r="71" spans="1:18" x14ac:dyDescent="0.25">
      <c r="B71" s="1"/>
      <c r="E71" s="36"/>
      <c r="F71" s="36"/>
      <c r="G71" s="36"/>
      <c r="H71" s="36"/>
      <c r="I71" s="36"/>
      <c r="J71" s="36"/>
      <c r="L71" s="28"/>
      <c r="M71" s="28"/>
      <c r="O71">
        <v>0</v>
      </c>
      <c r="R71" s="4"/>
    </row>
    <row r="72" spans="1:18" x14ac:dyDescent="0.25">
      <c r="B72" s="10"/>
      <c r="C72" s="5"/>
      <c r="D72" s="5"/>
      <c r="E72" s="28"/>
      <c r="F72" s="28"/>
      <c r="G72" s="28"/>
      <c r="H72" s="28"/>
      <c r="I72" s="28"/>
      <c r="J72" s="28"/>
      <c r="K72" s="20"/>
      <c r="L72" s="35"/>
      <c r="M72" s="35"/>
      <c r="N72" s="5" t="s">
        <v>21</v>
      </c>
      <c r="O72" s="5" t="s">
        <v>22</v>
      </c>
      <c r="P72" s="5" t="s">
        <v>23</v>
      </c>
      <c r="Q72" s="5"/>
      <c r="R72" s="22" t="s">
        <v>24</v>
      </c>
    </row>
    <row r="73" spans="1:18" ht="21" x14ac:dyDescent="0.35">
      <c r="B73" s="10"/>
      <c r="C73" s="2"/>
      <c r="D73" s="2"/>
      <c r="E73" s="37"/>
      <c r="F73" s="38"/>
      <c r="G73" s="36"/>
      <c r="H73" s="39"/>
      <c r="I73" s="39"/>
      <c r="J73" s="39"/>
      <c r="K73" s="24"/>
      <c r="N73" s="26">
        <v>200</v>
      </c>
      <c r="O73">
        <v>0</v>
      </c>
      <c r="Q73" s="11">
        <v>3500</v>
      </c>
      <c r="R73" s="27">
        <f>O73-Q73+N73</f>
        <v>-3300</v>
      </c>
    </row>
    <row r="74" spans="1:18" x14ac:dyDescent="0.25">
      <c r="A74" s="30"/>
      <c r="B74" s="30"/>
      <c r="C74" s="31"/>
      <c r="D74" s="32"/>
      <c r="E74" s="32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3"/>
    </row>
    <row r="75" spans="1:18" x14ac:dyDescent="0.25">
      <c r="C75" s="1"/>
      <c r="D75" s="2"/>
      <c r="E75" s="2"/>
      <c r="F75" s="2"/>
      <c r="G75" s="3"/>
      <c r="I75" s="2"/>
      <c r="R75" s="4"/>
    </row>
    <row r="76" spans="1:18" x14ac:dyDescent="0.25">
      <c r="A76" s="5">
        <v>2694</v>
      </c>
      <c r="B76" s="5" t="s">
        <v>1</v>
      </c>
      <c r="C76" s="1"/>
      <c r="L76" s="6" t="s">
        <v>2</v>
      </c>
      <c r="M76" s="7"/>
      <c r="R76" s="4"/>
    </row>
    <row r="77" spans="1:18" x14ac:dyDescent="0.25">
      <c r="A77" s="5"/>
      <c r="B77" s="9" t="s">
        <v>3</v>
      </c>
      <c r="C77" s="10" t="s">
        <v>37</v>
      </c>
      <c r="L77" s="11" t="s">
        <v>5</v>
      </c>
      <c r="M77" s="11" t="s">
        <v>6</v>
      </c>
      <c r="R77" s="4"/>
    </row>
    <row r="78" spans="1:18" x14ac:dyDescent="0.25">
      <c r="A78" s="12"/>
      <c r="B78" s="1"/>
      <c r="C78" s="5" t="s">
        <v>8</v>
      </c>
      <c r="D78" s="5" t="s">
        <v>9</v>
      </c>
      <c r="L78" s="13">
        <v>7</v>
      </c>
      <c r="M78" s="14">
        <v>6</v>
      </c>
      <c r="R78" s="4"/>
    </row>
    <row r="79" spans="1:18" ht="15.75" thickBot="1" x14ac:dyDescent="0.3">
      <c r="A79" s="15"/>
      <c r="B79" s="1"/>
      <c r="C79">
        <v>11</v>
      </c>
      <c r="D79">
        <v>194</v>
      </c>
      <c r="L79" s="16" t="s">
        <v>10</v>
      </c>
      <c r="M79" s="17"/>
      <c r="O79" s="5" t="s">
        <v>5</v>
      </c>
      <c r="R79" s="4"/>
    </row>
    <row r="80" spans="1:18" x14ac:dyDescent="0.25">
      <c r="B80" s="1"/>
      <c r="L80" s="18"/>
      <c r="M80" s="14">
        <v>0</v>
      </c>
      <c r="O80">
        <v>2900</v>
      </c>
      <c r="R80" s="4"/>
    </row>
    <row r="81" spans="1:18" x14ac:dyDescent="0.25">
      <c r="B81" s="10" t="s">
        <v>12</v>
      </c>
      <c r="C81" s="5" t="s">
        <v>13</v>
      </c>
      <c r="D81" s="5" t="s">
        <v>14</v>
      </c>
      <c r="E81" s="5" t="s">
        <v>15</v>
      </c>
      <c r="F81" s="5" t="s">
        <v>16</v>
      </c>
      <c r="G81" s="5" t="s">
        <v>17</v>
      </c>
      <c r="H81" s="5" t="s">
        <v>18</v>
      </c>
      <c r="I81" s="5" t="s">
        <v>19</v>
      </c>
      <c r="J81" s="5"/>
      <c r="K81" s="20" t="s">
        <v>20</v>
      </c>
      <c r="L81" s="21"/>
      <c r="M81" s="21"/>
      <c r="N81" s="5" t="s">
        <v>21</v>
      </c>
      <c r="O81" s="5" t="s">
        <v>22</v>
      </c>
      <c r="P81" s="5" t="s">
        <v>23</v>
      </c>
      <c r="Q81" s="5"/>
      <c r="R81" s="22" t="s">
        <v>24</v>
      </c>
    </row>
    <row r="82" spans="1:18" ht="21" x14ac:dyDescent="0.35">
      <c r="B82" s="10" t="s">
        <v>26</v>
      </c>
      <c r="C82" s="2">
        <v>0.25972222222222224</v>
      </c>
      <c r="D82" s="2">
        <v>0.27013888888888887</v>
      </c>
      <c r="E82" s="2">
        <f>D82-C82</f>
        <v>1.041666666666663E-2</v>
      </c>
      <c r="F82" s="3">
        <f>(D82-C82)*1440</f>
        <v>14.999999999999947</v>
      </c>
      <c r="H82" s="24">
        <f>F82+F90</f>
        <v>20.000000000000089</v>
      </c>
      <c r="I82" s="24"/>
      <c r="J82" s="25">
        <f>F87+F83+F85+F89</f>
        <v>631</v>
      </c>
      <c r="K82" s="24">
        <f>F84+F88</f>
        <v>84.999999999999858</v>
      </c>
      <c r="N82" s="26">
        <v>-3300</v>
      </c>
      <c r="O82">
        <v>2518</v>
      </c>
      <c r="Q82" s="11">
        <v>0</v>
      </c>
      <c r="R82" s="27">
        <f>O82-Q82+N82</f>
        <v>-782</v>
      </c>
    </row>
    <row r="83" spans="1:18" x14ac:dyDescent="0.25">
      <c r="B83" s="10" t="s">
        <v>27</v>
      </c>
      <c r="C83" s="2">
        <f t="shared" ref="C83:C90" si="0">D82</f>
        <v>0.27013888888888887</v>
      </c>
      <c r="D83" s="2">
        <v>0.31944444444444448</v>
      </c>
      <c r="E83" s="2">
        <f>D83-C83</f>
        <v>4.9305555555555602E-2</v>
      </c>
      <c r="F83" s="3">
        <f>(D83-C83)*1440</f>
        <v>71.000000000000071</v>
      </c>
      <c r="H83" s="2"/>
      <c r="I83" s="2"/>
      <c r="L83" s="5"/>
      <c r="M83" s="28"/>
      <c r="R83" s="4"/>
    </row>
    <row r="84" spans="1:18" x14ac:dyDescent="0.25">
      <c r="B84" s="10" t="s">
        <v>38</v>
      </c>
      <c r="C84" s="2">
        <f t="shared" si="0"/>
        <v>0.31944444444444448</v>
      </c>
      <c r="D84" s="2">
        <v>0.36458333333333331</v>
      </c>
      <c r="E84" s="2">
        <f t="shared" ref="E84:E89" si="1">D84-C84</f>
        <v>4.513888888888884E-2</v>
      </c>
      <c r="F84" s="3">
        <f t="shared" ref="F84:F89" si="2">(D84-C84)*1440</f>
        <v>64.999999999999929</v>
      </c>
      <c r="H84" s="2"/>
      <c r="I84" s="2"/>
      <c r="L84" s="5"/>
      <c r="M84" s="28"/>
      <c r="R84" s="4"/>
    </row>
    <row r="85" spans="1:18" x14ac:dyDescent="0.25">
      <c r="B85" s="10" t="s">
        <v>27</v>
      </c>
      <c r="C85" s="2">
        <f t="shared" si="0"/>
        <v>0.36458333333333331</v>
      </c>
      <c r="D85" s="2">
        <v>0.40763888888888888</v>
      </c>
      <c r="E85" s="2">
        <f t="shared" si="1"/>
        <v>4.3055555555555569E-2</v>
      </c>
      <c r="F85" s="3">
        <f t="shared" si="2"/>
        <v>62.000000000000021</v>
      </c>
      <c r="H85" s="2"/>
      <c r="I85" s="2"/>
      <c r="L85" s="5"/>
      <c r="M85" s="28"/>
      <c r="R85" s="4"/>
    </row>
    <row r="86" spans="1:18" x14ac:dyDescent="0.25">
      <c r="B86" s="10" t="s">
        <v>29</v>
      </c>
      <c r="C86" s="2">
        <f t="shared" si="0"/>
        <v>0.40763888888888888</v>
      </c>
      <c r="D86" s="2">
        <v>0.47222222222222227</v>
      </c>
      <c r="E86" s="2">
        <f t="shared" si="1"/>
        <v>6.4583333333333381E-2</v>
      </c>
      <c r="F86" s="3">
        <f t="shared" si="2"/>
        <v>93.000000000000071</v>
      </c>
      <c r="H86" s="2"/>
      <c r="I86" s="2"/>
      <c r="R86" s="4"/>
    </row>
    <row r="87" spans="1:18" x14ac:dyDescent="0.25">
      <c r="B87" s="10" t="s">
        <v>27</v>
      </c>
      <c r="C87" s="2">
        <f t="shared" si="0"/>
        <v>0.47222222222222227</v>
      </c>
      <c r="D87" s="2">
        <v>0.52777777777777779</v>
      </c>
      <c r="E87" s="2">
        <f t="shared" si="1"/>
        <v>5.5555555555555525E-2</v>
      </c>
      <c r="F87" s="3">
        <f t="shared" si="2"/>
        <v>79.999999999999957</v>
      </c>
      <c r="H87" s="2"/>
      <c r="I87" s="2"/>
      <c r="R87" s="4"/>
    </row>
    <row r="88" spans="1:18" x14ac:dyDescent="0.25">
      <c r="B88" s="10" t="s">
        <v>39</v>
      </c>
      <c r="C88" s="2">
        <f t="shared" si="0"/>
        <v>0.52777777777777779</v>
      </c>
      <c r="D88" s="2">
        <v>0.54166666666666663</v>
      </c>
      <c r="E88" s="2">
        <f t="shared" si="1"/>
        <v>1.388888888888884E-2</v>
      </c>
      <c r="F88" s="3">
        <f t="shared" si="2"/>
        <v>19.999999999999929</v>
      </c>
      <c r="H88" s="2"/>
      <c r="I88" s="2"/>
      <c r="R88" s="4"/>
    </row>
    <row r="89" spans="1:18" x14ac:dyDescent="0.25">
      <c r="B89" s="10" t="s">
        <v>27</v>
      </c>
      <c r="C89" s="2">
        <f t="shared" si="0"/>
        <v>0.54166666666666663</v>
      </c>
      <c r="D89" s="2">
        <v>0.83194444444444438</v>
      </c>
      <c r="E89" s="2">
        <f t="shared" si="1"/>
        <v>0.29027777777777775</v>
      </c>
      <c r="F89" s="3">
        <f t="shared" si="2"/>
        <v>417.99999999999994</v>
      </c>
      <c r="H89" s="2"/>
      <c r="I89" s="2"/>
      <c r="R89" s="4"/>
    </row>
    <row r="90" spans="1:18" x14ac:dyDescent="0.25">
      <c r="B90" s="10" t="s">
        <v>26</v>
      </c>
      <c r="C90" s="2">
        <f t="shared" si="0"/>
        <v>0.83194444444444438</v>
      </c>
      <c r="D90" s="2">
        <v>0.8354166666666667</v>
      </c>
      <c r="E90" s="2">
        <f>D90-C90</f>
        <v>3.4722222222223209E-3</v>
      </c>
      <c r="F90" s="3">
        <f>(D90-C90)*1440</f>
        <v>5.0000000000001421</v>
      </c>
      <c r="H90" s="2"/>
      <c r="I90" s="2"/>
      <c r="R90" s="4"/>
    </row>
    <row r="91" spans="1:18" x14ac:dyDescent="0.25">
      <c r="A91" s="5" t="s">
        <v>31</v>
      </c>
      <c r="B91" s="1"/>
      <c r="C91" s="2"/>
      <c r="D91" s="2">
        <v>0.5</v>
      </c>
      <c r="F91" s="3">
        <f>(G91-D91)*1440</f>
        <v>15.999999999999943</v>
      </c>
      <c r="G91" s="29">
        <f>SUM(E82:E85)+SUM(E87:E90)</f>
        <v>0.51111111111111107</v>
      </c>
      <c r="R91" s="4"/>
    </row>
    <row r="92" spans="1:18" x14ac:dyDescent="0.25">
      <c r="A92" s="30"/>
      <c r="B92" s="30"/>
      <c r="C92" s="31"/>
      <c r="D92" s="32"/>
      <c r="E92" s="32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3"/>
    </row>
    <row r="93" spans="1:18" x14ac:dyDescent="0.25">
      <c r="C93" s="1"/>
      <c r="D93" s="2"/>
      <c r="E93" s="2"/>
      <c r="F93" s="2"/>
      <c r="G93" s="3"/>
      <c r="I93" s="2"/>
      <c r="R93" s="4"/>
    </row>
    <row r="94" spans="1:18" x14ac:dyDescent="0.25">
      <c r="A94" s="5">
        <v>2694</v>
      </c>
      <c r="B94" s="5" t="s">
        <v>1</v>
      </c>
      <c r="C94" s="1"/>
      <c r="L94" s="6" t="s">
        <v>2</v>
      </c>
      <c r="M94" s="7"/>
      <c r="R94" s="4"/>
    </row>
    <row r="95" spans="1:18" x14ac:dyDescent="0.25">
      <c r="A95" s="5"/>
      <c r="B95" s="9" t="s">
        <v>3</v>
      </c>
      <c r="C95" s="10" t="s">
        <v>40</v>
      </c>
      <c r="L95" s="11" t="s">
        <v>5</v>
      </c>
      <c r="M95" s="11" t="s">
        <v>6</v>
      </c>
      <c r="R95" s="4"/>
    </row>
    <row r="96" spans="1:18" x14ac:dyDescent="0.25">
      <c r="A96" s="12"/>
      <c r="B96" s="1"/>
      <c r="C96" s="5" t="s">
        <v>8</v>
      </c>
      <c r="D96" s="5" t="s">
        <v>9</v>
      </c>
      <c r="L96" s="13">
        <v>7</v>
      </c>
      <c r="M96" s="14">
        <v>6</v>
      </c>
      <c r="R96" s="4"/>
    </row>
    <row r="97" spans="1:18" ht="15.75" thickBot="1" x14ac:dyDescent="0.3">
      <c r="A97" s="15"/>
      <c r="B97" s="1"/>
      <c r="C97">
        <v>11</v>
      </c>
      <c r="D97">
        <v>194</v>
      </c>
      <c r="L97" s="16" t="s">
        <v>10</v>
      </c>
      <c r="M97" s="17"/>
      <c r="O97" s="5" t="s">
        <v>5</v>
      </c>
      <c r="R97" s="4"/>
    </row>
    <row r="98" spans="1:18" x14ac:dyDescent="0.25">
      <c r="B98" s="1"/>
      <c r="L98" s="18"/>
      <c r="M98" s="14">
        <v>0.5</v>
      </c>
      <c r="O98">
        <v>2900</v>
      </c>
      <c r="R98" s="4"/>
    </row>
    <row r="99" spans="1:18" x14ac:dyDescent="0.25">
      <c r="B99" s="10" t="s">
        <v>12</v>
      </c>
      <c r="C99" s="5" t="s">
        <v>13</v>
      </c>
      <c r="D99" s="5" t="s">
        <v>14</v>
      </c>
      <c r="E99" s="5" t="s">
        <v>15</v>
      </c>
      <c r="F99" s="5" t="s">
        <v>16</v>
      </c>
      <c r="G99" s="5" t="s">
        <v>17</v>
      </c>
      <c r="H99" s="5" t="s">
        <v>18</v>
      </c>
      <c r="I99" s="5" t="s">
        <v>19</v>
      </c>
      <c r="J99" s="5"/>
      <c r="K99" s="20" t="s">
        <v>20</v>
      </c>
      <c r="L99" s="21"/>
      <c r="M99" s="21"/>
      <c r="N99" s="5" t="s">
        <v>21</v>
      </c>
      <c r="O99" s="5" t="s">
        <v>22</v>
      </c>
      <c r="P99" s="5" t="s">
        <v>23</v>
      </c>
      <c r="Q99" s="5"/>
      <c r="R99" s="22" t="s">
        <v>24</v>
      </c>
    </row>
    <row r="100" spans="1:18" ht="21" x14ac:dyDescent="0.35">
      <c r="B100" s="10" t="s">
        <v>26</v>
      </c>
      <c r="C100" s="2">
        <v>0.28055555555555556</v>
      </c>
      <c r="D100" s="2">
        <v>0.29097222222222224</v>
      </c>
      <c r="E100" s="2">
        <f t="shared" ref="E100:E106" si="3">D100-C100</f>
        <v>1.0416666666666685E-2</v>
      </c>
      <c r="F100" s="3">
        <f t="shared" ref="F100:F106" si="4">(D100-C100)*1440</f>
        <v>15.000000000000027</v>
      </c>
      <c r="H100" s="24">
        <f>F100+F106</f>
        <v>20.000000000000171</v>
      </c>
      <c r="I100" s="24"/>
      <c r="J100" s="25">
        <f>F105+F101+F103</f>
        <v>695.99999999999977</v>
      </c>
      <c r="K100" s="24"/>
      <c r="N100" s="26">
        <v>-782</v>
      </c>
      <c r="O100">
        <v>2810</v>
      </c>
      <c r="Q100" s="11">
        <v>2900</v>
      </c>
      <c r="R100" s="27">
        <f>O100-Q100+N100</f>
        <v>-872</v>
      </c>
    </row>
    <row r="101" spans="1:18" x14ac:dyDescent="0.25">
      <c r="B101" s="10" t="s">
        <v>27</v>
      </c>
      <c r="C101" s="2">
        <f t="shared" ref="C101:C106" si="5">D100</f>
        <v>0.29097222222222224</v>
      </c>
      <c r="D101" s="2">
        <v>0.40277777777777773</v>
      </c>
      <c r="E101" s="2">
        <f t="shared" si="3"/>
        <v>0.11180555555555549</v>
      </c>
      <c r="F101" s="3">
        <f t="shared" si="4"/>
        <v>160.99999999999991</v>
      </c>
      <c r="H101" s="2"/>
      <c r="I101" s="2"/>
      <c r="L101" s="5"/>
      <c r="M101" s="28"/>
      <c r="R101" s="4"/>
    </row>
    <row r="102" spans="1:18" x14ac:dyDescent="0.25">
      <c r="B102" s="10" t="s">
        <v>39</v>
      </c>
      <c r="C102" s="2">
        <f t="shared" si="5"/>
        <v>0.40277777777777773</v>
      </c>
      <c r="D102" s="2">
        <v>0.41666666666666669</v>
      </c>
      <c r="E102" s="2">
        <f t="shared" si="3"/>
        <v>1.3888888888888951E-2</v>
      </c>
      <c r="F102" s="3">
        <f t="shared" si="4"/>
        <v>20.000000000000089</v>
      </c>
      <c r="H102" s="2"/>
      <c r="I102" s="2"/>
      <c r="L102" s="5"/>
      <c r="M102" s="28"/>
      <c r="R102" s="4"/>
    </row>
    <row r="103" spans="1:18" x14ac:dyDescent="0.25">
      <c r="B103" s="10" t="s">
        <v>27</v>
      </c>
      <c r="C103" s="2">
        <f t="shared" si="5"/>
        <v>0.41666666666666669</v>
      </c>
      <c r="D103" s="2">
        <v>0.4909722222222222</v>
      </c>
      <c r="E103" s="2">
        <f t="shared" si="3"/>
        <v>7.4305555555555514E-2</v>
      </c>
      <c r="F103" s="3">
        <f t="shared" si="4"/>
        <v>106.99999999999994</v>
      </c>
      <c r="H103" s="2"/>
      <c r="I103" s="2"/>
      <c r="L103" s="5"/>
      <c r="M103" s="28"/>
      <c r="R103" s="4"/>
    </row>
    <row r="104" spans="1:18" x14ac:dyDescent="0.25">
      <c r="B104" s="10" t="s">
        <v>29</v>
      </c>
      <c r="C104" s="2">
        <f t="shared" si="5"/>
        <v>0.4909722222222222</v>
      </c>
      <c r="D104" s="2">
        <v>0.55555555555555558</v>
      </c>
      <c r="E104" s="2">
        <f t="shared" si="3"/>
        <v>6.4583333333333381E-2</v>
      </c>
      <c r="F104" s="3">
        <f t="shared" si="4"/>
        <v>93.000000000000071</v>
      </c>
      <c r="H104" s="2"/>
      <c r="I104" s="2"/>
      <c r="R104" s="4"/>
    </row>
    <row r="105" spans="1:18" x14ac:dyDescent="0.25">
      <c r="B105" s="10" t="s">
        <v>27</v>
      </c>
      <c r="C105" s="2">
        <f t="shared" si="5"/>
        <v>0.55555555555555558</v>
      </c>
      <c r="D105" s="2">
        <v>0.85277777777777775</v>
      </c>
      <c r="E105" s="2">
        <f t="shared" si="3"/>
        <v>0.29722222222222217</v>
      </c>
      <c r="F105" s="3">
        <f t="shared" si="4"/>
        <v>427.99999999999994</v>
      </c>
      <c r="H105" s="2"/>
      <c r="I105" s="2"/>
      <c r="R105" s="4"/>
    </row>
    <row r="106" spans="1:18" x14ac:dyDescent="0.25">
      <c r="B106" s="10" t="s">
        <v>26</v>
      </c>
      <c r="C106" s="2">
        <f t="shared" si="5"/>
        <v>0.85277777777777775</v>
      </c>
      <c r="D106" s="2">
        <v>0.85625000000000007</v>
      </c>
      <c r="E106" s="2">
        <f t="shared" si="3"/>
        <v>3.4722222222223209E-3</v>
      </c>
      <c r="F106" s="3">
        <f t="shared" si="4"/>
        <v>5.0000000000001421</v>
      </c>
      <c r="H106" s="2"/>
      <c r="I106" s="2"/>
      <c r="R106" s="4"/>
    </row>
    <row r="107" spans="1:18" x14ac:dyDescent="0.25">
      <c r="A107" s="5" t="s">
        <v>31</v>
      </c>
      <c r="B107" s="1"/>
      <c r="C107" s="2"/>
      <c r="D107" s="2">
        <v>0.5</v>
      </c>
      <c r="F107" s="3">
        <f>(G107-D107)*1440</f>
        <v>15.999999999999943</v>
      </c>
      <c r="G107" s="29">
        <f>SUM(E100:E103)+SUM(E105:E106)</f>
        <v>0.51111111111111107</v>
      </c>
      <c r="R107" s="4"/>
    </row>
    <row r="108" spans="1:18" x14ac:dyDescent="0.25">
      <c r="A108" s="30"/>
      <c r="B108" s="30"/>
      <c r="C108" s="31"/>
      <c r="D108" s="32"/>
      <c r="E108" s="32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3"/>
    </row>
    <row r="109" spans="1:18" x14ac:dyDescent="0.25">
      <c r="C109" s="1"/>
      <c r="D109" s="2"/>
      <c r="E109" s="2"/>
      <c r="F109" s="2"/>
      <c r="G109" s="3"/>
      <c r="I109" s="2"/>
      <c r="R109" s="4"/>
    </row>
    <row r="110" spans="1:18" x14ac:dyDescent="0.25">
      <c r="A110" s="5">
        <v>2694</v>
      </c>
      <c r="B110" s="5" t="s">
        <v>1</v>
      </c>
      <c r="C110" s="1"/>
      <c r="L110" s="6" t="s">
        <v>2</v>
      </c>
      <c r="M110" s="7"/>
      <c r="R110" s="4"/>
    </row>
    <row r="111" spans="1:18" x14ac:dyDescent="0.25">
      <c r="A111" s="5"/>
      <c r="B111" s="9" t="s">
        <v>3</v>
      </c>
      <c r="C111" s="10" t="s">
        <v>41</v>
      </c>
      <c r="L111" s="11" t="s">
        <v>5</v>
      </c>
      <c r="M111" s="11" t="s">
        <v>6</v>
      </c>
      <c r="R111" s="4"/>
    </row>
    <row r="112" spans="1:18" x14ac:dyDescent="0.25">
      <c r="A112" s="12"/>
      <c r="B112" s="1"/>
      <c r="C112" s="5" t="s">
        <v>8</v>
      </c>
      <c r="D112" s="5" t="s">
        <v>9</v>
      </c>
      <c r="L112" s="13">
        <v>7</v>
      </c>
      <c r="M112" s="14">
        <v>5</v>
      </c>
      <c r="R112" s="4"/>
    </row>
    <row r="113" spans="1:18" ht="15.75" thickBot="1" x14ac:dyDescent="0.3">
      <c r="A113" s="15"/>
      <c r="B113" s="1"/>
      <c r="C113">
        <v>8</v>
      </c>
      <c r="D113">
        <v>201</v>
      </c>
      <c r="L113" s="16" t="s">
        <v>10</v>
      </c>
      <c r="M113" s="17"/>
      <c r="O113" s="5" t="s">
        <v>5</v>
      </c>
      <c r="R113" s="4"/>
    </row>
    <row r="114" spans="1:18" x14ac:dyDescent="0.25">
      <c r="B114" s="1"/>
      <c r="L114" s="18"/>
      <c r="M114" s="14">
        <v>0.5</v>
      </c>
      <c r="O114">
        <v>3500</v>
      </c>
      <c r="R114" s="4"/>
    </row>
    <row r="115" spans="1:18" x14ac:dyDescent="0.25">
      <c r="B115" s="10" t="s">
        <v>12</v>
      </c>
      <c r="C115" s="5" t="s">
        <v>13</v>
      </c>
      <c r="D115" s="5" t="s">
        <v>14</v>
      </c>
      <c r="E115" s="5" t="s">
        <v>15</v>
      </c>
      <c r="F115" s="5" t="s">
        <v>16</v>
      </c>
      <c r="G115" s="5" t="s">
        <v>17</v>
      </c>
      <c r="H115" s="5" t="s">
        <v>18</v>
      </c>
      <c r="I115" s="5" t="s">
        <v>19</v>
      </c>
      <c r="J115" s="5"/>
      <c r="K115" s="20" t="s">
        <v>20</v>
      </c>
      <c r="L115" s="21"/>
      <c r="M115" s="21"/>
      <c r="N115" s="5" t="s">
        <v>21</v>
      </c>
      <c r="O115" s="5" t="s">
        <v>22</v>
      </c>
      <c r="P115" s="5" t="s">
        <v>23</v>
      </c>
      <c r="Q115" s="5"/>
      <c r="R115" s="22" t="s">
        <v>24</v>
      </c>
    </row>
    <row r="116" spans="1:18" ht="21" x14ac:dyDescent="0.35">
      <c r="B116" s="10" t="s">
        <v>26</v>
      </c>
      <c r="C116" s="2">
        <v>0.29444444444444445</v>
      </c>
      <c r="D116" s="2">
        <v>0.30486111111111108</v>
      </c>
      <c r="E116" s="2">
        <f t="shared" ref="E116:E122" si="6">D116-C116</f>
        <v>1.041666666666663E-2</v>
      </c>
      <c r="F116" s="3">
        <f t="shared" ref="F116:F122" si="7">(D116-C116)*1440</f>
        <v>14.999999999999947</v>
      </c>
      <c r="H116" s="24">
        <f>F116+F121</f>
        <v>19.999999999999929</v>
      </c>
      <c r="I116" s="24"/>
      <c r="J116" s="25">
        <f>F118</f>
        <v>145.00000000000006</v>
      </c>
      <c r="K116" s="24">
        <f>F117+F119+F122</f>
        <v>566.00000000000011</v>
      </c>
      <c r="N116" s="26">
        <v>-872</v>
      </c>
      <c r="O116">
        <v>456</v>
      </c>
      <c r="Q116" s="11">
        <v>1500</v>
      </c>
      <c r="R116" s="27">
        <f>O116-Q116+N116</f>
        <v>-1916</v>
      </c>
    </row>
    <row r="117" spans="1:18" ht="21" x14ac:dyDescent="0.35">
      <c r="B117" s="10" t="s">
        <v>42</v>
      </c>
      <c r="C117" s="2">
        <f t="shared" ref="C117:C122" si="8">D116</f>
        <v>0.30486111111111108</v>
      </c>
      <c r="D117" s="2">
        <v>0.31597222222222221</v>
      </c>
      <c r="E117" s="2">
        <f t="shared" si="6"/>
        <v>1.1111111111111127E-2</v>
      </c>
      <c r="F117" s="3">
        <f t="shared" si="7"/>
        <v>16.000000000000021</v>
      </c>
      <c r="H117" s="24"/>
      <c r="I117" s="24"/>
      <c r="J117" s="39"/>
      <c r="K117" s="24"/>
      <c r="N117" s="26"/>
      <c r="Q117" s="36"/>
      <c r="R117" s="27"/>
    </row>
    <row r="118" spans="1:18" x14ac:dyDescent="0.25">
      <c r="B118" s="10" t="s">
        <v>27</v>
      </c>
      <c r="C118" s="2">
        <f t="shared" si="8"/>
        <v>0.31597222222222221</v>
      </c>
      <c r="D118" s="2">
        <v>0.41666666666666669</v>
      </c>
      <c r="E118" s="2">
        <f t="shared" si="6"/>
        <v>0.10069444444444448</v>
      </c>
      <c r="F118" s="3">
        <f t="shared" si="7"/>
        <v>145.00000000000006</v>
      </c>
      <c r="H118" s="2"/>
      <c r="I118" s="2"/>
      <c r="L118" s="5"/>
      <c r="M118" s="28"/>
      <c r="R118" s="4"/>
    </row>
    <row r="119" spans="1:18" x14ac:dyDescent="0.25">
      <c r="B119" s="10" t="s">
        <v>43</v>
      </c>
      <c r="C119" s="2">
        <f t="shared" si="8"/>
        <v>0.41666666666666669</v>
      </c>
      <c r="D119" s="2">
        <v>0.44236111111111115</v>
      </c>
      <c r="E119" s="2">
        <f t="shared" si="6"/>
        <v>2.5694444444444464E-2</v>
      </c>
      <c r="F119" s="3">
        <f t="shared" si="7"/>
        <v>37.000000000000028</v>
      </c>
      <c r="H119" s="2"/>
      <c r="I119" s="2"/>
      <c r="L119" s="5"/>
      <c r="M119" s="28"/>
      <c r="R119" s="4"/>
    </row>
    <row r="120" spans="1:18" x14ac:dyDescent="0.25">
      <c r="B120" s="10" t="s">
        <v>29</v>
      </c>
      <c r="C120" s="2">
        <f t="shared" si="8"/>
        <v>0.44236111111111115</v>
      </c>
      <c r="D120" s="2">
        <v>0.50694444444444442</v>
      </c>
      <c r="E120" s="2">
        <f t="shared" si="6"/>
        <v>6.458333333333327E-2</v>
      </c>
      <c r="F120" s="3">
        <f t="shared" si="7"/>
        <v>92.999999999999915</v>
      </c>
      <c r="H120" s="2"/>
      <c r="I120" s="2"/>
      <c r="R120" s="4"/>
    </row>
    <row r="121" spans="1:18" x14ac:dyDescent="0.25">
      <c r="B121" s="10" t="s">
        <v>26</v>
      </c>
      <c r="C121" s="2">
        <f t="shared" si="8"/>
        <v>0.50694444444444442</v>
      </c>
      <c r="D121" s="2">
        <v>0.51041666666666663</v>
      </c>
      <c r="E121" s="2">
        <f t="shared" si="6"/>
        <v>3.4722222222222099E-3</v>
      </c>
      <c r="F121" s="3">
        <f t="shared" si="7"/>
        <v>4.9999999999999822</v>
      </c>
      <c r="H121" s="2"/>
      <c r="I121" s="2"/>
      <c r="R121" s="4"/>
    </row>
    <row r="122" spans="1:18" x14ac:dyDescent="0.25">
      <c r="B122" s="10" t="s">
        <v>43</v>
      </c>
      <c r="C122" s="2">
        <f t="shared" si="8"/>
        <v>0.51041666666666663</v>
      </c>
      <c r="D122" s="2">
        <v>0.8666666666666667</v>
      </c>
      <c r="E122" s="2">
        <f t="shared" si="6"/>
        <v>0.35625000000000007</v>
      </c>
      <c r="F122" s="3">
        <f t="shared" si="7"/>
        <v>513.00000000000011</v>
      </c>
      <c r="H122" s="2"/>
      <c r="I122" s="2"/>
      <c r="R122" s="4"/>
    </row>
    <row r="123" spans="1:18" x14ac:dyDescent="0.25">
      <c r="A123" s="5" t="s">
        <v>31</v>
      </c>
      <c r="B123" s="1"/>
      <c r="C123" s="2"/>
      <c r="D123" s="2">
        <v>0.5</v>
      </c>
      <c r="F123" s="3">
        <f>(G123-D123)*1440</f>
        <v>-539</v>
      </c>
      <c r="G123" s="29">
        <f>SUM(E116:E118)+SUM(E121)</f>
        <v>0.12569444444444444</v>
      </c>
      <c r="R123" s="4"/>
    </row>
    <row r="124" spans="1:18" x14ac:dyDescent="0.25">
      <c r="A124" s="30"/>
      <c r="B124" s="30"/>
      <c r="C124" s="31"/>
      <c r="D124" s="32"/>
      <c r="E124" s="32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3"/>
    </row>
    <row r="125" spans="1:18" x14ac:dyDescent="0.25">
      <c r="C125" s="1"/>
      <c r="D125" s="2"/>
      <c r="E125" s="2"/>
      <c r="F125" s="2"/>
      <c r="G125" s="3"/>
      <c r="I125" s="2"/>
      <c r="R125" s="4"/>
    </row>
    <row r="126" spans="1:18" x14ac:dyDescent="0.25">
      <c r="A126" s="5">
        <v>2694</v>
      </c>
      <c r="B126" s="5" t="s">
        <v>1</v>
      </c>
      <c r="C126" s="1"/>
      <c r="L126" s="6" t="s">
        <v>2</v>
      </c>
      <c r="M126" s="7"/>
      <c r="R126" s="4"/>
    </row>
    <row r="127" spans="1:18" x14ac:dyDescent="0.25">
      <c r="A127" s="5"/>
      <c r="B127" s="9" t="s">
        <v>3</v>
      </c>
      <c r="C127" s="10" t="s">
        <v>44</v>
      </c>
      <c r="L127" s="11" t="s">
        <v>5</v>
      </c>
      <c r="M127" s="11" t="s">
        <v>6</v>
      </c>
      <c r="R127" s="4"/>
    </row>
    <row r="128" spans="1:18" x14ac:dyDescent="0.25">
      <c r="A128" s="12"/>
      <c r="B128" s="1"/>
      <c r="C128" s="5" t="s">
        <v>8</v>
      </c>
      <c r="D128" s="5" t="s">
        <v>9</v>
      </c>
      <c r="L128" s="13">
        <v>7</v>
      </c>
      <c r="M128" s="14">
        <v>7</v>
      </c>
      <c r="R128" s="4"/>
    </row>
    <row r="129" spans="1:18" ht="15.75" thickBot="1" x14ac:dyDescent="0.3">
      <c r="A129" s="15"/>
      <c r="B129" s="1"/>
      <c r="C129">
        <v>8</v>
      </c>
      <c r="D129">
        <v>194</v>
      </c>
      <c r="L129" s="16" t="s">
        <v>10</v>
      </c>
      <c r="M129" s="17"/>
      <c r="O129" s="5" t="s">
        <v>5</v>
      </c>
      <c r="R129" s="4"/>
    </row>
    <row r="130" spans="1:18" x14ac:dyDescent="0.25">
      <c r="B130" s="1"/>
      <c r="L130" s="18"/>
      <c r="M130" s="14">
        <v>0</v>
      </c>
      <c r="O130">
        <v>3500</v>
      </c>
      <c r="R130" s="4"/>
    </row>
    <row r="131" spans="1:18" x14ac:dyDescent="0.25">
      <c r="B131" s="10" t="s">
        <v>12</v>
      </c>
      <c r="C131" s="5" t="s">
        <v>13</v>
      </c>
      <c r="D131" s="5" t="s">
        <v>14</v>
      </c>
      <c r="E131" s="5" t="s">
        <v>15</v>
      </c>
      <c r="F131" s="5" t="s">
        <v>16</v>
      </c>
      <c r="G131" s="5" t="s">
        <v>17</v>
      </c>
      <c r="H131" s="5" t="s">
        <v>18</v>
      </c>
      <c r="I131" s="5" t="s">
        <v>19</v>
      </c>
      <c r="J131" s="5"/>
      <c r="K131" s="20" t="s">
        <v>20</v>
      </c>
      <c r="L131" s="21"/>
      <c r="M131" s="21"/>
      <c r="N131" s="5" t="s">
        <v>21</v>
      </c>
      <c r="O131" s="5" t="s">
        <v>22</v>
      </c>
      <c r="P131" s="5" t="s">
        <v>23</v>
      </c>
      <c r="Q131" s="5"/>
      <c r="R131" s="22" t="s">
        <v>24</v>
      </c>
    </row>
    <row r="132" spans="1:18" ht="21" x14ac:dyDescent="0.35">
      <c r="B132" s="10" t="s">
        <v>26</v>
      </c>
      <c r="C132" s="2">
        <v>0.27361111111111108</v>
      </c>
      <c r="D132" s="2">
        <v>0.28402777777777777</v>
      </c>
      <c r="E132" s="2">
        <f>D132-C132</f>
        <v>1.0416666666666685E-2</v>
      </c>
      <c r="F132" s="3">
        <f>(D132-C132)*1440</f>
        <v>15.000000000000027</v>
      </c>
      <c r="H132" s="24">
        <f>F132+F136</f>
        <v>19.999999999999851</v>
      </c>
      <c r="I132" s="24"/>
      <c r="J132" s="25">
        <f>F135+F133</f>
        <v>743.00000000000011</v>
      </c>
      <c r="K132" s="24"/>
      <c r="N132" s="26">
        <v>-1916</v>
      </c>
      <c r="O132">
        <v>3500</v>
      </c>
      <c r="Q132" s="11">
        <v>500</v>
      </c>
      <c r="R132" s="27">
        <f>O132-Q132+N132</f>
        <v>1084</v>
      </c>
    </row>
    <row r="133" spans="1:18" x14ac:dyDescent="0.25">
      <c r="B133" s="10" t="s">
        <v>27</v>
      </c>
      <c r="C133" s="2">
        <f>D132</f>
        <v>0.28402777777777777</v>
      </c>
      <c r="D133" s="2">
        <v>0.48402777777777778</v>
      </c>
      <c r="E133" s="2">
        <f>D133-C133</f>
        <v>0.2</v>
      </c>
      <c r="F133" s="3">
        <f>(D133-C133)*1440</f>
        <v>288</v>
      </c>
      <c r="H133" s="2"/>
      <c r="I133" s="2"/>
      <c r="L133" s="5"/>
      <c r="M133" s="28"/>
      <c r="R133" s="4"/>
    </row>
    <row r="134" spans="1:18" x14ac:dyDescent="0.25">
      <c r="B134" s="10" t="s">
        <v>29</v>
      </c>
      <c r="C134" s="2">
        <f>D133</f>
        <v>0.48402777777777778</v>
      </c>
      <c r="D134" s="2">
        <v>0.54861111111111105</v>
      </c>
      <c r="E134" s="2">
        <f>D134-C134</f>
        <v>6.458333333333327E-2</v>
      </c>
      <c r="F134" s="3">
        <f>(D134-C134)*1440</f>
        <v>92.999999999999915</v>
      </c>
      <c r="H134" s="2"/>
      <c r="I134" s="2"/>
      <c r="R134" s="4"/>
    </row>
    <row r="135" spans="1:18" x14ac:dyDescent="0.25">
      <c r="B135" s="10" t="s">
        <v>27</v>
      </c>
      <c r="C135" s="2">
        <f>D134</f>
        <v>0.54861111111111105</v>
      </c>
      <c r="D135" s="2">
        <v>0.86458333333333337</v>
      </c>
      <c r="E135" s="2">
        <f>D135-C135</f>
        <v>0.31597222222222232</v>
      </c>
      <c r="F135" s="3">
        <f>(D135-C135)*1440</f>
        <v>455.00000000000011</v>
      </c>
      <c r="H135" s="2"/>
      <c r="I135" s="2"/>
      <c r="R135" s="4"/>
    </row>
    <row r="136" spans="1:18" x14ac:dyDescent="0.25">
      <c r="B136" s="10" t="s">
        <v>26</v>
      </c>
      <c r="C136" s="2">
        <f>D135</f>
        <v>0.86458333333333337</v>
      </c>
      <c r="D136" s="2">
        <v>0.86805555555555547</v>
      </c>
      <c r="E136" s="2">
        <f>D136-C136</f>
        <v>3.4722222222220989E-3</v>
      </c>
      <c r="F136" s="3">
        <f>(D136-C136)*1440</f>
        <v>4.9999999999998224</v>
      </c>
      <c r="H136" s="2"/>
      <c r="I136" s="2"/>
      <c r="R136" s="4"/>
    </row>
    <row r="137" spans="1:18" x14ac:dyDescent="0.25">
      <c r="A137" s="5" t="s">
        <v>31</v>
      </c>
      <c r="B137" s="1"/>
      <c r="C137" s="2"/>
      <c r="D137" s="2">
        <v>0.5</v>
      </c>
      <c r="F137" s="3">
        <f>(G137-D137)*1440</f>
        <v>43.000000000000007</v>
      </c>
      <c r="G137" s="29">
        <f>SUM(E132:E133)+SUM(E135:E136)</f>
        <v>0.52986111111111112</v>
      </c>
      <c r="R137" s="4"/>
    </row>
    <row r="138" spans="1:18" x14ac:dyDescent="0.25">
      <c r="A138" s="30"/>
      <c r="B138" s="30"/>
      <c r="C138" s="31"/>
      <c r="D138" s="32"/>
      <c r="E138" s="32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3"/>
    </row>
    <row r="139" spans="1:18" x14ac:dyDescent="0.25">
      <c r="C139" s="1"/>
      <c r="D139" s="2"/>
      <c r="E139" s="2"/>
      <c r="F139" s="2"/>
      <c r="G139" s="3"/>
      <c r="I139" s="2"/>
      <c r="R139" s="4"/>
    </row>
    <row r="140" spans="1:18" x14ac:dyDescent="0.25">
      <c r="A140" s="5">
        <v>2694</v>
      </c>
      <c r="B140" s="5" t="s">
        <v>1</v>
      </c>
      <c r="C140" s="1"/>
      <c r="L140" s="34"/>
      <c r="M140" s="35"/>
      <c r="R140" s="4"/>
    </row>
    <row r="141" spans="1:18" x14ac:dyDescent="0.25">
      <c r="A141" s="5"/>
      <c r="B141" s="9" t="s">
        <v>3</v>
      </c>
      <c r="C141" s="10" t="s">
        <v>45</v>
      </c>
      <c r="L141" s="36"/>
      <c r="M141" s="36"/>
      <c r="R141" s="4"/>
    </row>
    <row r="142" spans="1:18" x14ac:dyDescent="0.25">
      <c r="A142" s="12"/>
      <c r="B142" s="1"/>
      <c r="C142" s="5" t="s">
        <v>8</v>
      </c>
      <c r="D142" s="5" t="s">
        <v>9</v>
      </c>
      <c r="L142" s="28"/>
      <c r="M142" s="28"/>
      <c r="R142" s="4"/>
    </row>
    <row r="143" spans="1:18" x14ac:dyDescent="0.25">
      <c r="A143" s="15"/>
      <c r="B143" s="1"/>
      <c r="C143">
        <v>0</v>
      </c>
      <c r="D143">
        <v>0</v>
      </c>
      <c r="L143" s="36"/>
      <c r="M143" s="36"/>
      <c r="O143" s="5" t="s">
        <v>5</v>
      </c>
      <c r="R143" s="4"/>
    </row>
    <row r="144" spans="1:18" x14ac:dyDescent="0.25">
      <c r="B144" s="1"/>
      <c r="E144" s="36"/>
      <c r="F144" s="36"/>
      <c r="G144" s="36"/>
      <c r="H144" s="36"/>
      <c r="I144" s="36"/>
      <c r="J144" s="36"/>
      <c r="L144" s="28"/>
      <c r="M144" s="28"/>
      <c r="O144">
        <v>0</v>
      </c>
      <c r="R144" s="4"/>
    </row>
    <row r="145" spans="1:18" x14ac:dyDescent="0.25">
      <c r="B145" s="10"/>
      <c r="C145" s="5"/>
      <c r="D145" s="5"/>
      <c r="E145" s="28"/>
      <c r="F145" s="28"/>
      <c r="G145" s="28"/>
      <c r="H145" s="28"/>
      <c r="I145" s="28"/>
      <c r="J145" s="28"/>
      <c r="K145" s="20"/>
      <c r="L145" s="35"/>
      <c r="M145" s="35"/>
      <c r="N145" s="5" t="s">
        <v>21</v>
      </c>
      <c r="O145" s="5" t="s">
        <v>22</v>
      </c>
      <c r="P145" s="5" t="s">
        <v>23</v>
      </c>
      <c r="Q145" s="5"/>
      <c r="R145" s="22" t="s">
        <v>24</v>
      </c>
    </row>
    <row r="146" spans="1:18" ht="21" x14ac:dyDescent="0.35">
      <c r="B146" s="10"/>
      <c r="C146" s="2"/>
      <c r="D146" s="2"/>
      <c r="E146" s="37"/>
      <c r="F146" s="38"/>
      <c r="G146" s="36"/>
      <c r="H146" s="39"/>
      <c r="I146" s="39"/>
      <c r="J146" s="39"/>
      <c r="K146" s="24"/>
      <c r="N146" s="26">
        <v>1084</v>
      </c>
      <c r="O146">
        <v>0</v>
      </c>
      <c r="Q146" s="11">
        <v>3500</v>
      </c>
      <c r="R146" s="27">
        <f>O146-Q146+N146</f>
        <v>-2416</v>
      </c>
    </row>
    <row r="147" spans="1:18" x14ac:dyDescent="0.25">
      <c r="A147" s="30"/>
      <c r="B147" s="30"/>
      <c r="C147" s="31"/>
      <c r="D147" s="32"/>
      <c r="E147" s="32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3"/>
    </row>
    <row r="148" spans="1:18" x14ac:dyDescent="0.25">
      <c r="C148" s="1"/>
      <c r="D148" s="2"/>
      <c r="E148" s="2"/>
      <c r="F148" s="2"/>
      <c r="G148" s="3"/>
      <c r="I148" s="2"/>
      <c r="R148" s="4"/>
    </row>
    <row r="149" spans="1:18" x14ac:dyDescent="0.25">
      <c r="A149" s="5">
        <v>2694</v>
      </c>
      <c r="B149" s="5" t="s">
        <v>1</v>
      </c>
      <c r="C149" s="1"/>
      <c r="L149" s="6" t="s">
        <v>2</v>
      </c>
      <c r="M149" s="7"/>
      <c r="R149" s="4"/>
    </row>
    <row r="150" spans="1:18" x14ac:dyDescent="0.25">
      <c r="A150" s="5"/>
      <c r="B150" s="9" t="s">
        <v>3</v>
      </c>
      <c r="C150" s="10" t="s">
        <v>46</v>
      </c>
      <c r="L150" s="11" t="s">
        <v>5</v>
      </c>
      <c r="M150" s="11" t="s">
        <v>6</v>
      </c>
      <c r="R150" s="4"/>
    </row>
    <row r="151" spans="1:18" x14ac:dyDescent="0.25">
      <c r="A151" s="12"/>
      <c r="B151" s="1"/>
      <c r="C151" s="5" t="s">
        <v>8</v>
      </c>
      <c r="D151" s="5" t="s">
        <v>9</v>
      </c>
      <c r="L151" s="13">
        <v>7</v>
      </c>
      <c r="M151" s="14">
        <v>7</v>
      </c>
      <c r="R151" s="4"/>
    </row>
    <row r="152" spans="1:18" ht="15.75" thickBot="1" x14ac:dyDescent="0.3">
      <c r="A152" s="15"/>
      <c r="B152" s="1"/>
      <c r="C152">
        <v>8</v>
      </c>
      <c r="D152">
        <v>194</v>
      </c>
      <c r="L152" s="16" t="s">
        <v>10</v>
      </c>
      <c r="M152" s="17"/>
      <c r="O152" s="5" t="s">
        <v>5</v>
      </c>
      <c r="R152" s="4"/>
    </row>
    <row r="153" spans="1:18" x14ac:dyDescent="0.25">
      <c r="B153" s="1"/>
      <c r="L153" s="18"/>
      <c r="M153" s="14">
        <v>0</v>
      </c>
      <c r="O153">
        <v>3500</v>
      </c>
      <c r="R153" s="4"/>
    </row>
    <row r="154" spans="1:18" x14ac:dyDescent="0.25">
      <c r="B154" s="10" t="s">
        <v>12</v>
      </c>
      <c r="C154" s="5" t="s">
        <v>13</v>
      </c>
      <c r="D154" s="5" t="s">
        <v>14</v>
      </c>
      <c r="E154" s="5" t="s">
        <v>15</v>
      </c>
      <c r="F154" s="5" t="s">
        <v>16</v>
      </c>
      <c r="G154" s="5" t="s">
        <v>17</v>
      </c>
      <c r="H154" s="5" t="s">
        <v>18</v>
      </c>
      <c r="I154" s="5" t="s">
        <v>19</v>
      </c>
      <c r="J154" s="5"/>
      <c r="K154" s="20" t="s">
        <v>20</v>
      </c>
      <c r="L154" s="21"/>
      <c r="M154" s="21"/>
      <c r="N154" s="5" t="s">
        <v>21</v>
      </c>
      <c r="O154" s="5" t="s">
        <v>22</v>
      </c>
      <c r="P154" s="5" t="s">
        <v>23</v>
      </c>
      <c r="Q154" s="5"/>
      <c r="R154" s="22" t="s">
        <v>24</v>
      </c>
    </row>
    <row r="155" spans="1:18" ht="21" x14ac:dyDescent="0.35">
      <c r="B155" s="10" t="s">
        <v>26</v>
      </c>
      <c r="C155" s="2">
        <v>0.27361111111111108</v>
      </c>
      <c r="D155" s="2">
        <v>0.28402777777777777</v>
      </c>
      <c r="E155" s="2">
        <f>D155-C155</f>
        <v>1.0416666666666685E-2</v>
      </c>
      <c r="F155" s="3">
        <f>(D155-C155)*1440</f>
        <v>15.000000000000027</v>
      </c>
      <c r="H155" s="24">
        <f>F155+F159</f>
        <v>20.000000000000007</v>
      </c>
      <c r="I155" s="24"/>
      <c r="J155" s="25">
        <f>F158+F156</f>
        <v>716</v>
      </c>
      <c r="K155" s="24"/>
      <c r="N155" s="26">
        <v>-2416</v>
      </c>
      <c r="O155">
        <v>3500</v>
      </c>
      <c r="Q155" s="11">
        <v>0</v>
      </c>
      <c r="R155" s="27">
        <f>O155-Q155+N155</f>
        <v>1084</v>
      </c>
    </row>
    <row r="156" spans="1:18" x14ac:dyDescent="0.25">
      <c r="B156" s="10" t="s">
        <v>27</v>
      </c>
      <c r="C156" s="2">
        <f>D155</f>
        <v>0.28402777777777777</v>
      </c>
      <c r="D156" s="2">
        <v>0.48402777777777778</v>
      </c>
      <c r="E156" s="2">
        <f>D156-C156</f>
        <v>0.2</v>
      </c>
      <c r="F156" s="3">
        <f>(D156-C156)*1440</f>
        <v>288</v>
      </c>
      <c r="H156" s="2"/>
      <c r="I156" s="2"/>
      <c r="L156" s="5"/>
      <c r="M156" s="28"/>
      <c r="R156" s="4"/>
    </row>
    <row r="157" spans="1:18" x14ac:dyDescent="0.25">
      <c r="B157" s="10" t="s">
        <v>29</v>
      </c>
      <c r="C157" s="2">
        <f>D156</f>
        <v>0.48402777777777778</v>
      </c>
      <c r="D157" s="2">
        <v>0.54861111111111105</v>
      </c>
      <c r="E157" s="2">
        <f>D157-C157</f>
        <v>6.458333333333327E-2</v>
      </c>
      <c r="F157" s="3">
        <f>(D157-C157)*1440</f>
        <v>92.999999999999915</v>
      </c>
      <c r="H157" s="2"/>
      <c r="I157" s="2"/>
      <c r="R157" s="4"/>
    </row>
    <row r="158" spans="1:18" x14ac:dyDescent="0.25">
      <c r="B158" s="10" t="s">
        <v>27</v>
      </c>
      <c r="C158" s="2">
        <f>D157</f>
        <v>0.54861111111111105</v>
      </c>
      <c r="D158" s="2">
        <v>0.84583333333333333</v>
      </c>
      <c r="E158" s="2">
        <f>D158-C158</f>
        <v>0.29722222222222228</v>
      </c>
      <c r="F158" s="3">
        <f>(D158-C158)*1440</f>
        <v>428.00000000000006</v>
      </c>
      <c r="H158" s="2"/>
      <c r="I158" s="2"/>
      <c r="R158" s="4"/>
    </row>
    <row r="159" spans="1:18" x14ac:dyDescent="0.25">
      <c r="B159" s="10" t="s">
        <v>26</v>
      </c>
      <c r="C159" s="2">
        <f>D158</f>
        <v>0.84583333333333333</v>
      </c>
      <c r="D159" s="2">
        <v>0.84930555555555554</v>
      </c>
      <c r="E159" s="2">
        <f>D159-C159</f>
        <v>3.4722222222222099E-3</v>
      </c>
      <c r="F159" s="3">
        <f>(D159-C159)*1440</f>
        <v>4.9999999999999822</v>
      </c>
      <c r="H159" s="2"/>
      <c r="I159" s="2"/>
      <c r="R159" s="4"/>
    </row>
    <row r="160" spans="1:18" x14ac:dyDescent="0.25">
      <c r="A160" s="5" t="s">
        <v>31</v>
      </c>
      <c r="B160" s="1"/>
      <c r="C160" s="2"/>
      <c r="D160" s="2">
        <v>0.5</v>
      </c>
      <c r="F160" s="3">
        <f>(G160-D160)*1440</f>
        <v>16.000000000000103</v>
      </c>
      <c r="G160" s="29">
        <f>SUM(E155:E156)+SUM(E158:E159)</f>
        <v>0.51111111111111118</v>
      </c>
      <c r="R160" s="4"/>
    </row>
    <row r="161" spans="1:18" x14ac:dyDescent="0.25">
      <c r="A161" s="30"/>
      <c r="B161" s="30"/>
      <c r="C161" s="31"/>
      <c r="D161" s="32"/>
      <c r="E161" s="32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3"/>
    </row>
    <row r="162" spans="1:18" x14ac:dyDescent="0.25">
      <c r="C162" s="1"/>
      <c r="D162" s="2"/>
      <c r="E162" s="2"/>
      <c r="F162" s="2"/>
      <c r="G162" s="3"/>
      <c r="I162" s="2"/>
      <c r="R162" s="4"/>
    </row>
    <row r="163" spans="1:18" x14ac:dyDescent="0.25">
      <c r="A163" s="5">
        <v>2694</v>
      </c>
      <c r="B163" s="5" t="s">
        <v>1</v>
      </c>
      <c r="C163" s="1"/>
      <c r="L163" s="6" t="s">
        <v>2</v>
      </c>
      <c r="M163" s="7"/>
      <c r="R163" s="4"/>
    </row>
    <row r="164" spans="1:18" x14ac:dyDescent="0.25">
      <c r="A164" s="5"/>
      <c r="B164" s="9" t="s">
        <v>3</v>
      </c>
      <c r="C164" s="10" t="s">
        <v>47</v>
      </c>
      <c r="L164" s="11" t="s">
        <v>5</v>
      </c>
      <c r="M164" s="11" t="s">
        <v>6</v>
      </c>
      <c r="R164" s="4"/>
    </row>
    <row r="165" spans="1:18" x14ac:dyDescent="0.25">
      <c r="A165" s="12"/>
      <c r="B165" s="1"/>
      <c r="C165" s="5" t="s">
        <v>8</v>
      </c>
      <c r="D165" s="5" t="s">
        <v>9</v>
      </c>
      <c r="L165" s="13">
        <v>7</v>
      </c>
      <c r="M165" s="14">
        <v>5</v>
      </c>
      <c r="R165" s="4"/>
    </row>
    <row r="166" spans="1:18" ht="15.75" thickBot="1" x14ac:dyDescent="0.3">
      <c r="A166" s="15"/>
      <c r="B166" s="1"/>
      <c r="C166">
        <v>8</v>
      </c>
      <c r="D166">
        <v>194</v>
      </c>
      <c r="L166" s="16" t="s">
        <v>10</v>
      </c>
      <c r="M166" s="17"/>
      <c r="O166" s="5" t="s">
        <v>5</v>
      </c>
      <c r="R166" s="4"/>
    </row>
    <row r="167" spans="1:18" x14ac:dyDescent="0.25">
      <c r="B167" s="1"/>
      <c r="L167" s="18"/>
      <c r="M167" s="14">
        <v>0.5</v>
      </c>
      <c r="O167">
        <v>3500</v>
      </c>
      <c r="R167" s="4"/>
    </row>
    <row r="168" spans="1:18" x14ac:dyDescent="0.25">
      <c r="B168" s="10" t="s">
        <v>12</v>
      </c>
      <c r="C168" s="5" t="s">
        <v>13</v>
      </c>
      <c r="D168" s="5" t="s">
        <v>14</v>
      </c>
      <c r="E168" s="5" t="s">
        <v>15</v>
      </c>
      <c r="F168" s="5" t="s">
        <v>16</v>
      </c>
      <c r="G168" s="5" t="s">
        <v>17</v>
      </c>
      <c r="H168" s="5" t="s">
        <v>18</v>
      </c>
      <c r="I168" s="5" t="s">
        <v>19</v>
      </c>
      <c r="J168" s="5"/>
      <c r="K168" s="20" t="s">
        <v>20</v>
      </c>
      <c r="L168" s="21"/>
      <c r="M168" s="21"/>
      <c r="N168" s="5" t="s">
        <v>21</v>
      </c>
      <c r="O168" s="5" t="s">
        <v>22</v>
      </c>
      <c r="P168" s="5" t="s">
        <v>23</v>
      </c>
      <c r="Q168" s="5"/>
      <c r="R168" s="22" t="s">
        <v>24</v>
      </c>
    </row>
    <row r="169" spans="1:18" ht="21" x14ac:dyDescent="0.35">
      <c r="B169" s="10" t="s">
        <v>26</v>
      </c>
      <c r="C169" s="2">
        <v>0.29444444444444445</v>
      </c>
      <c r="D169" s="2">
        <v>0.30486111111111108</v>
      </c>
      <c r="E169" s="2">
        <f t="shared" ref="E169:E178" si="9">D169-C169</f>
        <v>1.041666666666663E-2</v>
      </c>
      <c r="F169" s="3">
        <f t="shared" ref="F169:F178" si="10">(D169-C169)*1440</f>
        <v>14.999999999999947</v>
      </c>
      <c r="H169" s="24">
        <f>F169+F178</f>
        <v>19.999999999999929</v>
      </c>
      <c r="I169" s="24"/>
      <c r="J169" s="25">
        <f>F173+F170+F175+F177</f>
        <v>613.00000000000023</v>
      </c>
      <c r="K169" s="24">
        <f>F172+F174+F176</f>
        <v>129.99999999999986</v>
      </c>
      <c r="N169" s="26">
        <v>1084</v>
      </c>
      <c r="O169">
        <v>2801</v>
      </c>
      <c r="Q169" s="11">
        <v>3500</v>
      </c>
      <c r="R169" s="27">
        <f>O169-Q169+N169</f>
        <v>385</v>
      </c>
    </row>
    <row r="170" spans="1:18" x14ac:dyDescent="0.25">
      <c r="B170" s="10" t="s">
        <v>27</v>
      </c>
      <c r="C170" s="2">
        <f t="shared" ref="C170:C178" si="11">D169</f>
        <v>0.30486111111111108</v>
      </c>
      <c r="D170" s="2">
        <v>0.44236111111111115</v>
      </c>
      <c r="E170" s="2">
        <f t="shared" si="9"/>
        <v>0.13750000000000007</v>
      </c>
      <c r="F170" s="3">
        <f t="shared" si="10"/>
        <v>198.00000000000009</v>
      </c>
      <c r="H170" s="2"/>
      <c r="I170" s="2"/>
      <c r="L170" s="5"/>
      <c r="M170" s="28"/>
      <c r="R170" s="4"/>
    </row>
    <row r="171" spans="1:18" x14ac:dyDescent="0.25">
      <c r="B171" s="10" t="s">
        <v>29</v>
      </c>
      <c r="C171" s="2">
        <f t="shared" si="11"/>
        <v>0.44236111111111115</v>
      </c>
      <c r="D171" s="2">
        <v>0.50694444444444442</v>
      </c>
      <c r="E171" s="2">
        <f t="shared" si="9"/>
        <v>6.458333333333327E-2</v>
      </c>
      <c r="F171" s="3">
        <f t="shared" si="10"/>
        <v>92.999999999999915</v>
      </c>
      <c r="H171" s="2"/>
      <c r="I171" s="2"/>
      <c r="R171" s="4"/>
    </row>
    <row r="172" spans="1:18" x14ac:dyDescent="0.25">
      <c r="B172" s="10" t="s">
        <v>39</v>
      </c>
      <c r="C172" s="2">
        <f t="shared" si="11"/>
        <v>0.50694444444444442</v>
      </c>
      <c r="D172" s="2">
        <v>0.53472222222222221</v>
      </c>
      <c r="E172" s="2">
        <f t="shared" si="9"/>
        <v>2.777777777777779E-2</v>
      </c>
      <c r="F172" s="3">
        <f t="shared" si="10"/>
        <v>40.000000000000014</v>
      </c>
      <c r="H172" s="2"/>
      <c r="I172" s="2"/>
      <c r="R172" s="4"/>
    </row>
    <row r="173" spans="1:18" x14ac:dyDescent="0.25">
      <c r="B173" s="10" t="s">
        <v>27</v>
      </c>
      <c r="C173" s="2">
        <f t="shared" si="11"/>
        <v>0.53472222222222221</v>
      </c>
      <c r="D173" s="2">
        <v>0.57638888888888895</v>
      </c>
      <c r="E173" s="2">
        <f t="shared" si="9"/>
        <v>4.1666666666666741E-2</v>
      </c>
      <c r="F173" s="3">
        <f t="shared" si="10"/>
        <v>60.000000000000107</v>
      </c>
      <c r="H173" s="2"/>
      <c r="I173" s="2"/>
      <c r="R173" s="4"/>
    </row>
    <row r="174" spans="1:18" x14ac:dyDescent="0.25">
      <c r="B174" s="10" t="s">
        <v>39</v>
      </c>
      <c r="C174" s="2">
        <f t="shared" si="11"/>
        <v>0.57638888888888895</v>
      </c>
      <c r="D174" s="2">
        <v>0.61805555555555558</v>
      </c>
      <c r="E174" s="2">
        <f t="shared" si="9"/>
        <v>4.166666666666663E-2</v>
      </c>
      <c r="F174" s="3">
        <f t="shared" si="10"/>
        <v>59.999999999999943</v>
      </c>
      <c r="H174" s="2"/>
      <c r="I174" s="2"/>
      <c r="R174" s="4"/>
    </row>
    <row r="175" spans="1:18" x14ac:dyDescent="0.25">
      <c r="B175" s="10" t="s">
        <v>27</v>
      </c>
      <c r="C175" s="2">
        <f t="shared" si="11"/>
        <v>0.61805555555555558</v>
      </c>
      <c r="D175" s="2">
        <v>0.83333333333333337</v>
      </c>
      <c r="E175" s="2">
        <f t="shared" si="9"/>
        <v>0.21527777777777779</v>
      </c>
      <c r="F175" s="3">
        <f t="shared" si="10"/>
        <v>310</v>
      </c>
      <c r="H175" s="2"/>
      <c r="I175" s="2"/>
      <c r="R175" s="4"/>
    </row>
    <row r="176" spans="1:18" x14ac:dyDescent="0.25">
      <c r="B176" s="10" t="s">
        <v>39</v>
      </c>
      <c r="C176" s="2">
        <f t="shared" si="11"/>
        <v>0.83333333333333337</v>
      </c>
      <c r="D176" s="2">
        <v>0.85416666666666663</v>
      </c>
      <c r="E176" s="2">
        <f t="shared" si="9"/>
        <v>2.0833333333333259E-2</v>
      </c>
      <c r="F176" s="3">
        <f t="shared" si="10"/>
        <v>29.999999999999893</v>
      </c>
      <c r="H176" s="2"/>
      <c r="I176" s="2"/>
      <c r="R176" s="4"/>
    </row>
    <row r="177" spans="1:18" x14ac:dyDescent="0.25">
      <c r="B177" s="10" t="s">
        <v>27</v>
      </c>
      <c r="C177" s="2">
        <f t="shared" si="11"/>
        <v>0.85416666666666663</v>
      </c>
      <c r="D177" s="2">
        <v>0.88541666666666663</v>
      </c>
      <c r="E177" s="2">
        <f t="shared" si="9"/>
        <v>3.125E-2</v>
      </c>
      <c r="F177" s="3">
        <f t="shared" si="10"/>
        <v>45</v>
      </c>
      <c r="H177" s="2"/>
      <c r="I177" s="2"/>
      <c r="R177" s="4"/>
    </row>
    <row r="178" spans="1:18" x14ac:dyDescent="0.25">
      <c r="B178" s="10" t="s">
        <v>26</v>
      </c>
      <c r="C178" s="2">
        <f t="shared" si="11"/>
        <v>0.88541666666666663</v>
      </c>
      <c r="D178" s="2">
        <v>0.88888888888888884</v>
      </c>
      <c r="E178" s="2">
        <f t="shared" si="9"/>
        <v>3.4722222222222099E-3</v>
      </c>
      <c r="F178" s="3">
        <f t="shared" si="10"/>
        <v>4.9999999999999822</v>
      </c>
      <c r="H178" s="2"/>
      <c r="I178" s="2"/>
      <c r="R178" s="4"/>
    </row>
    <row r="179" spans="1:18" x14ac:dyDescent="0.25">
      <c r="A179" s="5" t="s">
        <v>31</v>
      </c>
      <c r="B179" s="1"/>
      <c r="C179" s="2"/>
      <c r="D179" s="2">
        <v>0.5</v>
      </c>
      <c r="F179" s="3">
        <f>(G179-D179)*1440</f>
        <v>43.000000000000007</v>
      </c>
      <c r="G179" s="29">
        <f>SUM(E169:E170)+SUM(E172:E178)</f>
        <v>0.52986111111111112</v>
      </c>
      <c r="R179" s="4"/>
    </row>
    <row r="180" spans="1:18" x14ac:dyDescent="0.25">
      <c r="A180" s="30"/>
      <c r="B180" s="30"/>
      <c r="C180" s="31"/>
      <c r="D180" s="32"/>
      <c r="E180" s="32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5"/>
  <sheetViews>
    <sheetView topLeftCell="A64" workbookViewId="0">
      <selection activeCell="W12" sqref="W12:X12"/>
    </sheetView>
  </sheetViews>
  <sheetFormatPr defaultRowHeight="15" x14ac:dyDescent="0.25"/>
  <sheetData>
    <row r="1" spans="1:20" x14ac:dyDescent="0.25">
      <c r="C1" s="1"/>
      <c r="D1" s="2"/>
      <c r="E1" s="2"/>
      <c r="F1" s="2"/>
      <c r="G1" s="3"/>
      <c r="I1" s="2"/>
      <c r="R1" s="4"/>
      <c r="S1" s="5" t="s">
        <v>0</v>
      </c>
    </row>
    <row r="2" spans="1:20" x14ac:dyDescent="0.25">
      <c r="A2" s="5">
        <v>2727</v>
      </c>
      <c r="B2" s="5" t="s">
        <v>48</v>
      </c>
      <c r="C2" s="1"/>
      <c r="L2" s="6" t="s">
        <v>2</v>
      </c>
      <c r="M2" s="7"/>
      <c r="R2" s="4"/>
      <c r="S2" s="8">
        <f>SUM(G:G)</f>
        <v>4.8402777777777786</v>
      </c>
    </row>
    <row r="3" spans="1:20" x14ac:dyDescent="0.25">
      <c r="A3" s="5"/>
      <c r="B3" s="9" t="s">
        <v>3</v>
      </c>
      <c r="C3" s="10" t="s">
        <v>4</v>
      </c>
      <c r="L3" s="11" t="s">
        <v>5</v>
      </c>
      <c r="M3" s="11" t="s">
        <v>6</v>
      </c>
      <c r="R3" s="4"/>
      <c r="S3" s="5" t="s">
        <v>7</v>
      </c>
    </row>
    <row r="4" spans="1:20" x14ac:dyDescent="0.25">
      <c r="A4" s="12"/>
      <c r="B4" s="1"/>
      <c r="C4" s="5" t="s">
        <v>8</v>
      </c>
      <c r="D4" s="5" t="s">
        <v>9</v>
      </c>
      <c r="L4" s="13">
        <v>9</v>
      </c>
      <c r="M4" s="14">
        <v>9</v>
      </c>
      <c r="R4" s="4"/>
      <c r="S4" s="5">
        <f>SUM(Q:Q)</f>
        <v>38600</v>
      </c>
    </row>
    <row r="5" spans="1:20" ht="15.75" thickBot="1" x14ac:dyDescent="0.3">
      <c r="A5" s="15"/>
      <c r="B5" s="1"/>
      <c r="C5">
        <v>6</v>
      </c>
      <c r="D5">
        <v>212</v>
      </c>
      <c r="L5" s="16" t="s">
        <v>10</v>
      </c>
      <c r="M5" s="17"/>
      <c r="O5" s="5" t="s">
        <v>5</v>
      </c>
      <c r="R5" s="4"/>
      <c r="S5" s="5" t="s">
        <v>11</v>
      </c>
    </row>
    <row r="6" spans="1:20" x14ac:dyDescent="0.25">
      <c r="B6" s="1"/>
      <c r="L6" s="18"/>
      <c r="M6" s="14">
        <v>0</v>
      </c>
      <c r="O6">
        <v>3200</v>
      </c>
      <c r="R6" s="4"/>
      <c r="S6" s="5">
        <f>SUM(J:J)</f>
        <v>6549</v>
      </c>
      <c r="T6" s="19">
        <f>S6/60</f>
        <v>109.15</v>
      </c>
    </row>
    <row r="7" spans="1:20" x14ac:dyDescent="0.25">
      <c r="B7" s="10" t="s">
        <v>12</v>
      </c>
      <c r="C7" s="5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18</v>
      </c>
      <c r="I7" s="5" t="s">
        <v>19</v>
      </c>
      <c r="J7" s="5"/>
      <c r="K7" s="20" t="s">
        <v>20</v>
      </c>
      <c r="L7" s="21"/>
      <c r="M7" s="21"/>
      <c r="N7" s="5" t="s">
        <v>21</v>
      </c>
      <c r="O7" s="5" t="s">
        <v>22</v>
      </c>
      <c r="P7" s="5" t="s">
        <v>23</v>
      </c>
      <c r="Q7" s="5"/>
      <c r="R7" s="22" t="s">
        <v>24</v>
      </c>
      <c r="S7" s="23" t="s">
        <v>25</v>
      </c>
    </row>
    <row r="8" spans="1:20" ht="21" x14ac:dyDescent="0.35">
      <c r="B8" s="10" t="s">
        <v>26</v>
      </c>
      <c r="C8" s="2">
        <v>0.26458333333333334</v>
      </c>
      <c r="D8" s="2">
        <v>0.27500000000000002</v>
      </c>
      <c r="E8" s="2">
        <f>D8-C8</f>
        <v>1.0416666666666685E-2</v>
      </c>
      <c r="F8" s="3">
        <f>(D8-C8)*1440</f>
        <v>15.000000000000027</v>
      </c>
      <c r="H8" s="24">
        <f>F8+F12</f>
        <v>20.000000000000171</v>
      </c>
      <c r="I8" s="24"/>
      <c r="J8" s="25">
        <f>F11+F9</f>
        <v>676.99999999999989</v>
      </c>
      <c r="K8" s="24"/>
      <c r="N8" s="26">
        <v>0</v>
      </c>
      <c r="O8">
        <v>3200</v>
      </c>
      <c r="Q8" s="11">
        <v>2400</v>
      </c>
      <c r="R8" s="27">
        <f>O8-Q8+N8</f>
        <v>800</v>
      </c>
    </row>
    <row r="9" spans="1:20" x14ac:dyDescent="0.25">
      <c r="B9" s="10" t="s">
        <v>27</v>
      </c>
      <c r="C9" s="2">
        <f>D8</f>
        <v>0.27500000000000002</v>
      </c>
      <c r="D9" s="2">
        <v>0.48472222222222222</v>
      </c>
      <c r="E9" s="2">
        <f>D9-C9</f>
        <v>0.2097222222222222</v>
      </c>
      <c r="F9" s="3">
        <f>(D9-C9)*1440</f>
        <v>301.99999999999994</v>
      </c>
      <c r="H9" s="2"/>
      <c r="I9" s="2"/>
      <c r="L9" s="5"/>
      <c r="M9" s="28"/>
      <c r="R9" s="4"/>
      <c r="S9" s="5" t="s">
        <v>28</v>
      </c>
    </row>
    <row r="10" spans="1:20" x14ac:dyDescent="0.25">
      <c r="B10" s="10" t="s">
        <v>29</v>
      </c>
      <c r="C10" s="2">
        <f>D9</f>
        <v>0.48472222222222222</v>
      </c>
      <c r="D10" s="2">
        <v>0.53749999999999998</v>
      </c>
      <c r="E10" s="2">
        <f>D10-C10</f>
        <v>5.2777777777777757E-2</v>
      </c>
      <c r="F10" s="3">
        <f>(D10-C10)*1440</f>
        <v>75.999999999999972</v>
      </c>
      <c r="H10" s="2"/>
      <c r="I10" s="2"/>
      <c r="R10" s="4"/>
      <c r="S10" s="5">
        <f>SUM(L:L)</f>
        <v>90</v>
      </c>
      <c r="T10" s="5">
        <f>SUM(M:M)</f>
        <v>87</v>
      </c>
    </row>
    <row r="11" spans="1:20" x14ac:dyDescent="0.25">
      <c r="B11" s="10" t="s">
        <v>27</v>
      </c>
      <c r="C11" s="2">
        <f>D10</f>
        <v>0.53749999999999998</v>
      </c>
      <c r="D11" s="2">
        <v>0.79791666666666661</v>
      </c>
      <c r="E11" s="2">
        <f>D11-C11</f>
        <v>0.26041666666666663</v>
      </c>
      <c r="F11" s="3">
        <f>(D11-C11)*1440</f>
        <v>374.99999999999994</v>
      </c>
      <c r="H11" s="2"/>
      <c r="I11" s="2"/>
      <c r="R11" s="4"/>
      <c r="S11" s="5" t="s">
        <v>30</v>
      </c>
    </row>
    <row r="12" spans="1:20" x14ac:dyDescent="0.25">
      <c r="B12" s="10" t="s">
        <v>26</v>
      </c>
      <c r="C12" s="2">
        <f>D11</f>
        <v>0.79791666666666661</v>
      </c>
      <c r="D12" s="2">
        <v>0.80138888888888893</v>
      </c>
      <c r="E12" s="2">
        <f>D12-C12</f>
        <v>3.4722222222223209E-3</v>
      </c>
      <c r="F12" s="3">
        <f>(D12-C12)*1440</f>
        <v>5.0000000000001421</v>
      </c>
      <c r="H12" s="2"/>
      <c r="I12" s="2"/>
      <c r="R12" s="4"/>
      <c r="S12">
        <f>SUM(H:H)</f>
        <v>200.00000000000023</v>
      </c>
    </row>
    <row r="13" spans="1:20" x14ac:dyDescent="0.25">
      <c r="A13" s="5" t="s">
        <v>31</v>
      </c>
      <c r="B13" s="1"/>
      <c r="C13" s="2"/>
      <c r="D13" s="2">
        <v>0.5</v>
      </c>
      <c r="F13" s="3">
        <f>(G13-D13)*1440</f>
        <v>-22.999999999999918</v>
      </c>
      <c r="G13" s="29">
        <f>SUM(E8:E9)+SUM(E11:E12)</f>
        <v>0.48402777777777783</v>
      </c>
      <c r="R13" s="4"/>
    </row>
    <row r="14" spans="1:20" x14ac:dyDescent="0.25">
      <c r="A14" s="30"/>
      <c r="B14" s="30"/>
      <c r="C14" s="31"/>
      <c r="D14" s="32"/>
      <c r="E14" s="32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3"/>
    </row>
    <row r="15" spans="1:20" x14ac:dyDescent="0.25">
      <c r="C15" s="1"/>
      <c r="D15" s="2"/>
      <c r="E15" s="2"/>
      <c r="F15" s="2"/>
      <c r="G15" s="3"/>
      <c r="I15" s="2"/>
      <c r="R15" s="4"/>
      <c r="S15" s="5"/>
    </row>
    <row r="16" spans="1:20" x14ac:dyDescent="0.25">
      <c r="A16" s="5">
        <v>2727</v>
      </c>
      <c r="B16" s="5" t="s">
        <v>48</v>
      </c>
      <c r="C16" s="1"/>
      <c r="L16" s="6" t="s">
        <v>2</v>
      </c>
      <c r="M16" s="7"/>
      <c r="R16" s="4"/>
      <c r="S16" s="8"/>
    </row>
    <row r="17" spans="1:20" x14ac:dyDescent="0.25">
      <c r="A17" s="5"/>
      <c r="B17" s="9" t="s">
        <v>3</v>
      </c>
      <c r="C17" s="10" t="s">
        <v>32</v>
      </c>
      <c r="L17" s="11" t="s">
        <v>5</v>
      </c>
      <c r="M17" s="11" t="s">
        <v>6</v>
      </c>
      <c r="R17" s="4"/>
      <c r="S17" s="5"/>
    </row>
    <row r="18" spans="1:20" x14ac:dyDescent="0.25">
      <c r="A18" s="12"/>
      <c r="B18" s="1"/>
      <c r="C18" s="5" t="s">
        <v>8</v>
      </c>
      <c r="D18" s="5" t="s">
        <v>9</v>
      </c>
      <c r="L18" s="13">
        <v>9</v>
      </c>
      <c r="M18" s="14">
        <v>8</v>
      </c>
      <c r="R18" s="4"/>
      <c r="S18" s="5"/>
    </row>
    <row r="19" spans="1:20" ht="15.75" thickBot="1" x14ac:dyDescent="0.3">
      <c r="A19" s="15"/>
      <c r="B19" s="1"/>
      <c r="C19">
        <v>6</v>
      </c>
      <c r="D19">
        <v>190</v>
      </c>
      <c r="L19" s="16" t="s">
        <v>10</v>
      </c>
      <c r="M19" s="17"/>
      <c r="O19" s="5" t="s">
        <v>5</v>
      </c>
      <c r="R19" s="4"/>
      <c r="S19" s="5"/>
    </row>
    <row r="20" spans="1:20" x14ac:dyDescent="0.25">
      <c r="B20" s="1"/>
      <c r="L20" s="18"/>
      <c r="M20" s="14">
        <v>0.5</v>
      </c>
      <c r="O20">
        <v>4000</v>
      </c>
      <c r="R20" s="4"/>
      <c r="S20" s="5"/>
      <c r="T20" s="28"/>
    </row>
    <row r="21" spans="1:20" x14ac:dyDescent="0.25">
      <c r="B21" s="10" t="s">
        <v>12</v>
      </c>
      <c r="C21" s="5" t="s">
        <v>13</v>
      </c>
      <c r="D21" s="5" t="s">
        <v>14</v>
      </c>
      <c r="E21" s="5" t="s">
        <v>15</v>
      </c>
      <c r="F21" s="5" t="s">
        <v>16</v>
      </c>
      <c r="G21" s="5" t="s">
        <v>17</v>
      </c>
      <c r="H21" s="5" t="s">
        <v>18</v>
      </c>
      <c r="I21" s="5" t="s">
        <v>19</v>
      </c>
      <c r="J21" s="5"/>
      <c r="K21" s="20" t="s">
        <v>20</v>
      </c>
      <c r="L21" s="21"/>
      <c r="M21" s="21"/>
      <c r="N21" s="5" t="s">
        <v>21</v>
      </c>
      <c r="O21" s="5" t="s">
        <v>22</v>
      </c>
      <c r="P21" s="5" t="s">
        <v>23</v>
      </c>
      <c r="Q21" s="5"/>
      <c r="R21" s="22" t="s">
        <v>24</v>
      </c>
      <c r="S21" s="23"/>
    </row>
    <row r="22" spans="1:20" ht="21" x14ac:dyDescent="0.35">
      <c r="B22" s="10" t="s">
        <v>26</v>
      </c>
      <c r="C22" s="2">
        <v>0.27083333333333331</v>
      </c>
      <c r="D22" s="2">
        <v>0.28125</v>
      </c>
      <c r="E22" s="2">
        <f t="shared" ref="E22:E28" si="0">D22-C22</f>
        <v>1.0416666666666685E-2</v>
      </c>
      <c r="F22" s="3">
        <f t="shared" ref="F22:F28" si="1">(D22-C22)*1440</f>
        <v>15.000000000000027</v>
      </c>
      <c r="H22" s="24">
        <f>F22+F28</f>
        <v>20.000000000000007</v>
      </c>
      <c r="I22" s="24"/>
      <c r="J22" s="25">
        <f>F27+F23+F25</f>
        <v>627</v>
      </c>
      <c r="K22" s="24"/>
      <c r="N22" s="26">
        <v>800</v>
      </c>
      <c r="O22">
        <v>3704</v>
      </c>
      <c r="Q22" s="11">
        <v>3500</v>
      </c>
      <c r="R22" s="27">
        <f>O22-Q22+N22</f>
        <v>1004</v>
      </c>
    </row>
    <row r="23" spans="1:20" x14ac:dyDescent="0.25">
      <c r="B23" s="10" t="s">
        <v>27</v>
      </c>
      <c r="C23" s="2">
        <f t="shared" ref="C23:C28" si="2">D22</f>
        <v>0.28125</v>
      </c>
      <c r="D23" s="2">
        <v>0.31597222222222221</v>
      </c>
      <c r="E23" s="2">
        <f t="shared" si="0"/>
        <v>3.472222222222221E-2</v>
      </c>
      <c r="F23" s="3">
        <f t="shared" si="1"/>
        <v>49.999999999999986</v>
      </c>
      <c r="H23" s="2"/>
      <c r="I23" s="2"/>
      <c r="L23" s="5"/>
      <c r="M23" s="28"/>
      <c r="R23" s="4"/>
      <c r="S23" s="5"/>
    </row>
    <row r="24" spans="1:20" x14ac:dyDescent="0.25">
      <c r="B24" s="10" t="s">
        <v>49</v>
      </c>
      <c r="C24" s="2">
        <f t="shared" si="2"/>
        <v>0.31597222222222221</v>
      </c>
      <c r="D24" s="2">
        <v>0.35069444444444442</v>
      </c>
      <c r="E24" s="2">
        <f t="shared" si="0"/>
        <v>3.472222222222221E-2</v>
      </c>
      <c r="F24" s="3">
        <f t="shared" si="1"/>
        <v>49.999999999999986</v>
      </c>
      <c r="H24" s="2"/>
      <c r="I24" s="2"/>
      <c r="L24" s="5"/>
      <c r="M24" s="28"/>
      <c r="R24" s="4"/>
      <c r="T24" s="5"/>
    </row>
    <row r="25" spans="1:20" x14ac:dyDescent="0.25">
      <c r="B25" s="10" t="s">
        <v>27</v>
      </c>
      <c r="C25" s="2">
        <f t="shared" si="2"/>
        <v>0.35069444444444442</v>
      </c>
      <c r="D25" s="2">
        <v>0.44027777777777777</v>
      </c>
      <c r="E25" s="2">
        <f t="shared" si="0"/>
        <v>8.9583333333333348E-2</v>
      </c>
      <c r="F25" s="3">
        <f t="shared" si="1"/>
        <v>129.00000000000003</v>
      </c>
      <c r="H25" s="2"/>
      <c r="I25" s="2"/>
      <c r="L25" s="5"/>
      <c r="M25" s="28"/>
      <c r="R25" s="4"/>
    </row>
    <row r="26" spans="1:20" x14ac:dyDescent="0.25">
      <c r="B26" s="10" t="s">
        <v>29</v>
      </c>
      <c r="C26" s="2">
        <f t="shared" si="2"/>
        <v>0.44027777777777777</v>
      </c>
      <c r="D26" s="2">
        <v>0.49305555555555558</v>
      </c>
      <c r="E26" s="2">
        <f t="shared" si="0"/>
        <v>5.2777777777777812E-2</v>
      </c>
      <c r="F26" s="3">
        <f t="shared" si="1"/>
        <v>76.000000000000057</v>
      </c>
      <c r="H26" s="2"/>
      <c r="I26" s="2"/>
      <c r="R26" s="4"/>
    </row>
    <row r="27" spans="1:20" x14ac:dyDescent="0.25">
      <c r="B27" s="10" t="s">
        <v>27</v>
      </c>
      <c r="C27" s="2">
        <f t="shared" si="2"/>
        <v>0.49305555555555558</v>
      </c>
      <c r="D27" s="2">
        <v>0.8041666666666667</v>
      </c>
      <c r="E27" s="2">
        <f t="shared" si="0"/>
        <v>0.31111111111111112</v>
      </c>
      <c r="F27" s="3">
        <f t="shared" si="1"/>
        <v>448</v>
      </c>
      <c r="H27" s="2"/>
      <c r="I27" s="2"/>
      <c r="R27" s="4"/>
    </row>
    <row r="28" spans="1:20" x14ac:dyDescent="0.25">
      <c r="B28" s="10" t="s">
        <v>26</v>
      </c>
      <c r="C28" s="2">
        <f t="shared" si="2"/>
        <v>0.8041666666666667</v>
      </c>
      <c r="D28" s="2">
        <v>0.80763888888888891</v>
      </c>
      <c r="E28" s="2">
        <f t="shared" si="0"/>
        <v>3.4722222222222099E-3</v>
      </c>
      <c r="F28" s="3">
        <f t="shared" si="1"/>
        <v>4.9999999999999822</v>
      </c>
      <c r="H28" s="2"/>
      <c r="I28" s="2"/>
      <c r="R28" s="4"/>
    </row>
    <row r="29" spans="1:20" x14ac:dyDescent="0.25">
      <c r="A29" s="5" t="s">
        <v>31</v>
      </c>
      <c r="B29" s="1"/>
      <c r="C29" s="2"/>
      <c r="D29" s="2">
        <v>0.5</v>
      </c>
      <c r="F29" s="3">
        <f>(G29-D29)*1440</f>
        <v>-23</v>
      </c>
      <c r="G29" s="29">
        <f>SUM(E22:E25)+SUM(E27:E28)</f>
        <v>0.48402777777777778</v>
      </c>
      <c r="R29" s="4"/>
    </row>
    <row r="30" spans="1:20" x14ac:dyDescent="0.25">
      <c r="A30" s="30"/>
      <c r="B30" s="30"/>
      <c r="C30" s="31"/>
      <c r="D30" s="32"/>
      <c r="E30" s="32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3"/>
    </row>
    <row r="31" spans="1:20" x14ac:dyDescent="0.25">
      <c r="C31" s="1"/>
      <c r="D31" s="2"/>
      <c r="E31" s="2"/>
      <c r="F31" s="2"/>
      <c r="G31" s="3"/>
      <c r="I31" s="2"/>
      <c r="R31" s="4"/>
    </row>
    <row r="32" spans="1:20" x14ac:dyDescent="0.25">
      <c r="A32" s="5">
        <v>2727</v>
      </c>
      <c r="B32" s="5" t="s">
        <v>48</v>
      </c>
      <c r="C32" s="1"/>
      <c r="L32" s="34"/>
      <c r="M32" s="35"/>
      <c r="R32" s="4"/>
    </row>
    <row r="33" spans="1:18" x14ac:dyDescent="0.25">
      <c r="A33" s="5"/>
      <c r="B33" s="9" t="s">
        <v>3</v>
      </c>
      <c r="C33" s="10" t="s">
        <v>33</v>
      </c>
      <c r="L33" s="36"/>
      <c r="M33" s="36"/>
      <c r="R33" s="4"/>
    </row>
    <row r="34" spans="1:18" x14ac:dyDescent="0.25">
      <c r="A34" s="12"/>
      <c r="B34" s="1"/>
      <c r="C34" s="5" t="s">
        <v>8</v>
      </c>
      <c r="D34" s="5" t="s">
        <v>9</v>
      </c>
      <c r="L34" s="28"/>
      <c r="M34" s="28"/>
      <c r="R34" s="4"/>
    </row>
    <row r="35" spans="1:18" x14ac:dyDescent="0.25">
      <c r="A35" s="15"/>
      <c r="B35" s="1"/>
      <c r="C35">
        <v>0</v>
      </c>
      <c r="D35">
        <v>0</v>
      </c>
      <c r="L35" s="36"/>
      <c r="M35" s="36"/>
      <c r="O35" s="5" t="s">
        <v>5</v>
      </c>
      <c r="R35" s="4"/>
    </row>
    <row r="36" spans="1:18" x14ac:dyDescent="0.25">
      <c r="B36" s="1"/>
      <c r="E36" s="36"/>
      <c r="F36" s="36"/>
      <c r="G36" s="36"/>
      <c r="H36" s="36"/>
      <c r="I36" s="36"/>
      <c r="J36" s="36"/>
      <c r="L36" s="28"/>
      <c r="M36" s="28"/>
      <c r="O36">
        <v>0</v>
      </c>
      <c r="R36" s="4"/>
    </row>
    <row r="37" spans="1:18" x14ac:dyDescent="0.25">
      <c r="B37" s="10"/>
      <c r="C37" s="5"/>
      <c r="D37" s="5"/>
      <c r="E37" s="28"/>
      <c r="F37" s="28"/>
      <c r="G37" s="28"/>
      <c r="H37" s="28"/>
      <c r="I37" s="28"/>
      <c r="J37" s="28"/>
      <c r="K37" s="20"/>
      <c r="L37" s="35"/>
      <c r="M37" s="35"/>
      <c r="N37" s="5" t="s">
        <v>21</v>
      </c>
      <c r="O37" s="5" t="s">
        <v>22</v>
      </c>
      <c r="P37" s="5" t="s">
        <v>23</v>
      </c>
      <c r="Q37" s="5"/>
      <c r="R37" s="22" t="s">
        <v>24</v>
      </c>
    </row>
    <row r="38" spans="1:18" ht="21" x14ac:dyDescent="0.35">
      <c r="B38" s="10"/>
      <c r="C38" s="2"/>
      <c r="D38" s="2"/>
      <c r="E38" s="37"/>
      <c r="F38" s="38"/>
      <c r="G38" s="36"/>
      <c r="H38" s="39"/>
      <c r="I38" s="39"/>
      <c r="J38" s="39"/>
      <c r="K38" s="24"/>
      <c r="N38" s="26">
        <v>1004</v>
      </c>
      <c r="O38">
        <v>0</v>
      </c>
      <c r="Q38" s="11">
        <v>2700</v>
      </c>
      <c r="R38" s="27">
        <f>O38-Q38+N38</f>
        <v>-1696</v>
      </c>
    </row>
    <row r="39" spans="1:18" x14ac:dyDescent="0.25">
      <c r="A39" s="30"/>
      <c r="B39" s="30"/>
      <c r="C39" s="31"/>
      <c r="D39" s="32"/>
      <c r="E39" s="32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3"/>
    </row>
    <row r="40" spans="1:18" x14ac:dyDescent="0.25">
      <c r="C40" s="1"/>
      <c r="D40" s="2"/>
      <c r="E40" s="2"/>
      <c r="F40" s="2"/>
      <c r="G40" s="3"/>
      <c r="I40" s="2"/>
      <c r="R40" s="4"/>
    </row>
    <row r="41" spans="1:18" x14ac:dyDescent="0.25">
      <c r="A41" s="5">
        <v>2727</v>
      </c>
      <c r="B41" s="5" t="s">
        <v>48</v>
      </c>
      <c r="C41" s="1"/>
      <c r="L41" s="6" t="s">
        <v>2</v>
      </c>
      <c r="M41" s="7"/>
      <c r="R41" s="4"/>
    </row>
    <row r="42" spans="1:18" x14ac:dyDescent="0.25">
      <c r="A42" s="5"/>
      <c r="B42" s="9" t="s">
        <v>3</v>
      </c>
      <c r="C42" s="10" t="s">
        <v>35</v>
      </c>
      <c r="L42" s="11" t="s">
        <v>5</v>
      </c>
      <c r="M42" s="11" t="s">
        <v>6</v>
      </c>
      <c r="R42" s="4"/>
    </row>
    <row r="43" spans="1:18" x14ac:dyDescent="0.25">
      <c r="A43" s="12"/>
      <c r="B43" s="1"/>
      <c r="C43" s="5" t="s">
        <v>8</v>
      </c>
      <c r="D43" s="5" t="s">
        <v>9</v>
      </c>
      <c r="L43" s="13">
        <v>9</v>
      </c>
      <c r="M43" s="14">
        <v>9</v>
      </c>
      <c r="R43" s="4"/>
    </row>
    <row r="44" spans="1:18" ht="15.75" thickBot="1" x14ac:dyDescent="0.3">
      <c r="A44" s="15"/>
      <c r="B44" s="1"/>
      <c r="C44">
        <v>6</v>
      </c>
      <c r="D44">
        <v>212</v>
      </c>
      <c r="L44" s="16" t="s">
        <v>10</v>
      </c>
      <c r="M44" s="17"/>
      <c r="O44" s="5" t="s">
        <v>5</v>
      </c>
      <c r="R44" s="4"/>
    </row>
    <row r="45" spans="1:18" x14ac:dyDescent="0.25">
      <c r="B45" s="1"/>
      <c r="L45" s="18"/>
      <c r="M45" s="14">
        <v>0</v>
      </c>
      <c r="O45">
        <v>4000</v>
      </c>
      <c r="R45" s="4"/>
    </row>
    <row r="46" spans="1:18" x14ac:dyDescent="0.25">
      <c r="B46" s="10" t="s">
        <v>12</v>
      </c>
      <c r="C46" s="5" t="s">
        <v>13</v>
      </c>
      <c r="D46" s="5" t="s">
        <v>14</v>
      </c>
      <c r="E46" s="5" t="s">
        <v>15</v>
      </c>
      <c r="F46" s="5" t="s">
        <v>16</v>
      </c>
      <c r="G46" s="5" t="s">
        <v>17</v>
      </c>
      <c r="H46" s="5" t="s">
        <v>18</v>
      </c>
      <c r="I46" s="5" t="s">
        <v>19</v>
      </c>
      <c r="J46" s="5"/>
      <c r="K46" s="20" t="s">
        <v>20</v>
      </c>
      <c r="L46" s="21"/>
      <c r="M46" s="21"/>
      <c r="N46" s="5" t="s">
        <v>21</v>
      </c>
      <c r="O46" s="5" t="s">
        <v>22</v>
      </c>
      <c r="P46" s="5" t="s">
        <v>23</v>
      </c>
      <c r="Q46" s="5"/>
      <c r="R46" s="22" t="s">
        <v>24</v>
      </c>
    </row>
    <row r="47" spans="1:18" ht="21" x14ac:dyDescent="0.35">
      <c r="B47" s="10" t="s">
        <v>26</v>
      </c>
      <c r="C47" s="2">
        <v>0.25833333333333336</v>
      </c>
      <c r="D47" s="2">
        <v>0.26874999999999999</v>
      </c>
      <c r="E47" s="2">
        <f>D47-C47</f>
        <v>1.041666666666663E-2</v>
      </c>
      <c r="F47" s="3">
        <f>(D47-C47)*1440</f>
        <v>14.999999999999947</v>
      </c>
      <c r="H47" s="24">
        <f>F47+F51</f>
        <v>19.999999999999929</v>
      </c>
      <c r="I47" s="24"/>
      <c r="J47" s="25">
        <f>F50+F48</f>
        <v>677</v>
      </c>
      <c r="K47" s="24"/>
      <c r="N47" s="26">
        <v>-1696</v>
      </c>
      <c r="O47">
        <v>4000</v>
      </c>
      <c r="Q47" s="11">
        <v>0</v>
      </c>
      <c r="R47" s="27">
        <f>O47-Q47+N47</f>
        <v>2304</v>
      </c>
    </row>
    <row r="48" spans="1:18" x14ac:dyDescent="0.25">
      <c r="B48" s="10" t="s">
        <v>27</v>
      </c>
      <c r="C48" s="2">
        <f>D47</f>
        <v>0.26874999999999999</v>
      </c>
      <c r="D48" s="2">
        <v>0.42777777777777781</v>
      </c>
      <c r="E48" s="2">
        <f>D48-C48</f>
        <v>0.15902777777777782</v>
      </c>
      <c r="F48" s="3">
        <f>(D48-C48)*1440</f>
        <v>229.00000000000006</v>
      </c>
      <c r="H48" s="2"/>
      <c r="I48" s="2"/>
      <c r="L48" s="5"/>
      <c r="M48" s="28"/>
      <c r="R48" s="4"/>
    </row>
    <row r="49" spans="1:18" x14ac:dyDescent="0.25">
      <c r="B49" s="10" t="s">
        <v>29</v>
      </c>
      <c r="C49" s="2">
        <f>D48</f>
        <v>0.42777777777777781</v>
      </c>
      <c r="D49" s="2">
        <v>0.48055555555555557</v>
      </c>
      <c r="E49" s="2">
        <f>D49-C49</f>
        <v>5.2777777777777757E-2</v>
      </c>
      <c r="F49" s="3">
        <f>(D49-C49)*1440</f>
        <v>75.999999999999972</v>
      </c>
      <c r="H49" s="2"/>
      <c r="I49" s="2"/>
      <c r="R49" s="4"/>
    </row>
    <row r="50" spans="1:18" x14ac:dyDescent="0.25">
      <c r="B50" s="10" t="s">
        <v>27</v>
      </c>
      <c r="C50" s="2">
        <f>D49</f>
        <v>0.48055555555555557</v>
      </c>
      <c r="D50" s="2">
        <v>0.79166666666666663</v>
      </c>
      <c r="E50" s="2">
        <f>D50-C50</f>
        <v>0.31111111111111106</v>
      </c>
      <c r="F50" s="3">
        <f>(D50-C50)*1440</f>
        <v>447.99999999999994</v>
      </c>
      <c r="H50" s="2"/>
      <c r="I50" s="2"/>
      <c r="R50" s="4"/>
    </row>
    <row r="51" spans="1:18" x14ac:dyDescent="0.25">
      <c r="B51" s="10" t="s">
        <v>26</v>
      </c>
      <c r="C51" s="2">
        <f>D50</f>
        <v>0.79166666666666663</v>
      </c>
      <c r="D51" s="2">
        <v>0.79513888888888884</v>
      </c>
      <c r="E51" s="2">
        <f>D51-C51</f>
        <v>3.4722222222222099E-3</v>
      </c>
      <c r="F51" s="3">
        <f>(D51-C51)*1440</f>
        <v>4.9999999999999822</v>
      </c>
      <c r="H51" s="2"/>
      <c r="I51" s="2"/>
      <c r="R51" s="4"/>
    </row>
    <row r="52" spans="1:18" x14ac:dyDescent="0.25">
      <c r="A52" s="5" t="s">
        <v>31</v>
      </c>
      <c r="B52" s="1"/>
      <c r="C52" s="2"/>
      <c r="D52" s="2">
        <v>0.5</v>
      </c>
      <c r="F52" s="3">
        <f>(G52-D52)*1440</f>
        <v>-23.000000000000078</v>
      </c>
      <c r="G52" s="29">
        <f>SUM(E47:E48)+SUM(E50:E51)</f>
        <v>0.48402777777777772</v>
      </c>
      <c r="R52" s="4"/>
    </row>
    <row r="53" spans="1:18" x14ac:dyDescent="0.25">
      <c r="A53" s="30"/>
      <c r="B53" s="30"/>
      <c r="C53" s="31"/>
      <c r="D53" s="32"/>
      <c r="E53" s="32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3"/>
    </row>
    <row r="54" spans="1:18" x14ac:dyDescent="0.25">
      <c r="C54" s="1"/>
      <c r="D54" s="2"/>
      <c r="E54" s="2"/>
      <c r="F54" s="2"/>
      <c r="G54" s="3"/>
      <c r="I54" s="2"/>
      <c r="R54" s="4"/>
    </row>
    <row r="55" spans="1:18" x14ac:dyDescent="0.25">
      <c r="A55" s="5">
        <v>2727</v>
      </c>
      <c r="B55" s="5" t="s">
        <v>48</v>
      </c>
      <c r="C55" s="1"/>
      <c r="L55" s="6" t="s">
        <v>2</v>
      </c>
      <c r="M55" s="7"/>
      <c r="R55" s="4"/>
    </row>
    <row r="56" spans="1:18" x14ac:dyDescent="0.25">
      <c r="A56" s="5"/>
      <c r="B56" s="9" t="s">
        <v>3</v>
      </c>
      <c r="C56" s="10" t="s">
        <v>36</v>
      </c>
      <c r="L56" s="11" t="s">
        <v>5</v>
      </c>
      <c r="M56" s="11" t="s">
        <v>6</v>
      </c>
      <c r="R56" s="4"/>
    </row>
    <row r="57" spans="1:18" x14ac:dyDescent="0.25">
      <c r="A57" s="12"/>
      <c r="B57" s="1"/>
      <c r="C57" s="5" t="s">
        <v>8</v>
      </c>
      <c r="D57" s="5" t="s">
        <v>9</v>
      </c>
      <c r="L57" s="13">
        <v>9</v>
      </c>
      <c r="M57" s="14">
        <v>9</v>
      </c>
      <c r="R57" s="4"/>
    </row>
    <row r="58" spans="1:18" ht="15.75" thickBot="1" x14ac:dyDescent="0.3">
      <c r="A58" s="15"/>
      <c r="B58" s="1"/>
      <c r="C58">
        <v>6</v>
      </c>
      <c r="D58">
        <v>212</v>
      </c>
      <c r="L58" s="16" t="s">
        <v>10</v>
      </c>
      <c r="M58" s="17"/>
      <c r="O58" s="5" t="s">
        <v>5</v>
      </c>
      <c r="R58" s="4"/>
    </row>
    <row r="59" spans="1:18" x14ac:dyDescent="0.25">
      <c r="B59" s="1"/>
      <c r="L59" s="18"/>
      <c r="M59" s="14">
        <v>0</v>
      </c>
      <c r="O59">
        <v>4000</v>
      </c>
      <c r="R59" s="4"/>
    </row>
    <row r="60" spans="1:18" x14ac:dyDescent="0.25">
      <c r="B60" s="10" t="s">
        <v>12</v>
      </c>
      <c r="C60" s="5" t="s">
        <v>13</v>
      </c>
      <c r="D60" s="5" t="s">
        <v>14</v>
      </c>
      <c r="E60" s="5" t="s">
        <v>15</v>
      </c>
      <c r="F60" s="5" t="s">
        <v>16</v>
      </c>
      <c r="G60" s="5" t="s">
        <v>17</v>
      </c>
      <c r="H60" s="5" t="s">
        <v>18</v>
      </c>
      <c r="I60" s="5" t="s">
        <v>19</v>
      </c>
      <c r="J60" s="5"/>
      <c r="K60" s="20" t="s">
        <v>20</v>
      </c>
      <c r="L60" s="21"/>
      <c r="M60" s="21"/>
      <c r="N60" s="5" t="s">
        <v>21</v>
      </c>
      <c r="O60" s="5" t="s">
        <v>22</v>
      </c>
      <c r="P60" s="5" t="s">
        <v>23</v>
      </c>
      <c r="Q60" s="5"/>
      <c r="R60" s="22" t="s">
        <v>24</v>
      </c>
    </row>
    <row r="61" spans="1:18" ht="21" x14ac:dyDescent="0.35">
      <c r="B61" s="10" t="s">
        <v>26</v>
      </c>
      <c r="C61" s="2">
        <v>0.27708333333333335</v>
      </c>
      <c r="D61" s="2">
        <v>0.28750000000000003</v>
      </c>
      <c r="E61" s="2">
        <f>D61-C61</f>
        <v>1.0416666666666685E-2</v>
      </c>
      <c r="F61" s="3">
        <f>(D61-C61)*1440</f>
        <v>15.000000000000027</v>
      </c>
      <c r="H61" s="24">
        <f>F61+F65</f>
        <v>20.000000000000171</v>
      </c>
      <c r="I61" s="24"/>
      <c r="J61" s="25">
        <f>F64+F62</f>
        <v>677</v>
      </c>
      <c r="K61" s="24"/>
      <c r="N61" s="26">
        <v>2304</v>
      </c>
      <c r="O61">
        <v>4000</v>
      </c>
      <c r="Q61" s="11">
        <v>4500</v>
      </c>
      <c r="R61" s="27">
        <f>O61-Q61+N61</f>
        <v>1804</v>
      </c>
    </row>
    <row r="62" spans="1:18" x14ac:dyDescent="0.25">
      <c r="B62" s="10" t="s">
        <v>27</v>
      </c>
      <c r="C62" s="2">
        <f>D61</f>
        <v>0.28750000000000003</v>
      </c>
      <c r="D62" s="2">
        <v>0.49722222222222223</v>
      </c>
      <c r="E62" s="2">
        <f>D62-C62</f>
        <v>0.2097222222222222</v>
      </c>
      <c r="F62" s="3">
        <f>(D62-C62)*1440</f>
        <v>301.99999999999994</v>
      </c>
      <c r="H62" s="2"/>
      <c r="I62" s="2"/>
      <c r="L62" s="5"/>
      <c r="M62" s="28"/>
      <c r="R62" s="4"/>
    </row>
    <row r="63" spans="1:18" x14ac:dyDescent="0.25">
      <c r="B63" s="10" t="s">
        <v>29</v>
      </c>
      <c r="C63" s="2">
        <f>D62</f>
        <v>0.49722222222222223</v>
      </c>
      <c r="D63" s="2">
        <v>0.54999999999999993</v>
      </c>
      <c r="E63" s="2">
        <f>D63-C63</f>
        <v>5.2777777777777701E-2</v>
      </c>
      <c r="F63" s="3">
        <f>(D63-C63)*1440</f>
        <v>75.999999999999886</v>
      </c>
      <c r="H63" s="2"/>
      <c r="I63" s="2"/>
      <c r="R63" s="4"/>
    </row>
    <row r="64" spans="1:18" x14ac:dyDescent="0.25">
      <c r="B64" s="10" t="s">
        <v>27</v>
      </c>
      <c r="C64" s="2">
        <f>D63</f>
        <v>0.54999999999999993</v>
      </c>
      <c r="D64" s="2">
        <v>0.81041666666666667</v>
      </c>
      <c r="E64" s="2">
        <f>D64-C64</f>
        <v>0.26041666666666674</v>
      </c>
      <c r="F64" s="3">
        <f>(D64-C64)*1440</f>
        <v>375.00000000000011</v>
      </c>
      <c r="H64" s="2"/>
      <c r="I64" s="2"/>
      <c r="R64" s="4"/>
    </row>
    <row r="65" spans="1:18" x14ac:dyDescent="0.25">
      <c r="B65" s="10" t="s">
        <v>26</v>
      </c>
      <c r="C65" s="2">
        <f>D64</f>
        <v>0.81041666666666667</v>
      </c>
      <c r="D65" s="2">
        <v>0.81388888888888899</v>
      </c>
      <c r="E65" s="2">
        <f>D65-C65</f>
        <v>3.4722222222223209E-3</v>
      </c>
      <c r="F65" s="3">
        <f>(D65-C65)*1440</f>
        <v>5.0000000000001421</v>
      </c>
      <c r="H65" s="2"/>
      <c r="I65" s="2"/>
      <c r="R65" s="4"/>
    </row>
    <row r="66" spans="1:18" x14ac:dyDescent="0.25">
      <c r="A66" s="5" t="s">
        <v>31</v>
      </c>
      <c r="B66" s="1"/>
      <c r="C66" s="2"/>
      <c r="D66" s="2">
        <v>0.5</v>
      </c>
      <c r="F66" s="3">
        <f>(G66-D66)*1440</f>
        <v>-22.999999999999758</v>
      </c>
      <c r="G66" s="29">
        <f>SUM(E61:E62)+SUM(E64:E65)</f>
        <v>0.48402777777777795</v>
      </c>
      <c r="R66" s="4"/>
    </row>
    <row r="67" spans="1:18" x14ac:dyDescent="0.25">
      <c r="A67" s="30"/>
      <c r="B67" s="30"/>
      <c r="C67" s="31"/>
      <c r="D67" s="32"/>
      <c r="E67" s="32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3"/>
    </row>
    <row r="68" spans="1:18" x14ac:dyDescent="0.25">
      <c r="C68" s="1"/>
      <c r="D68" s="2"/>
      <c r="E68" s="2"/>
      <c r="F68" s="2"/>
      <c r="G68" s="3"/>
      <c r="I68" s="2"/>
      <c r="R68" s="4"/>
    </row>
    <row r="69" spans="1:18" x14ac:dyDescent="0.25">
      <c r="A69" s="5">
        <v>2727</v>
      </c>
      <c r="B69" s="5" t="s">
        <v>48</v>
      </c>
      <c r="C69" s="1"/>
      <c r="L69" s="34"/>
      <c r="M69" s="35"/>
      <c r="R69" s="4"/>
    </row>
    <row r="70" spans="1:18" x14ac:dyDescent="0.25">
      <c r="A70" s="5"/>
      <c r="B70" s="9" t="s">
        <v>3</v>
      </c>
      <c r="C70" s="10" t="s">
        <v>50</v>
      </c>
      <c r="L70" s="36"/>
      <c r="M70" s="36"/>
      <c r="R70" s="4"/>
    </row>
    <row r="71" spans="1:18" x14ac:dyDescent="0.25">
      <c r="A71" s="12"/>
      <c r="B71" s="1"/>
      <c r="C71" s="5" t="s">
        <v>8</v>
      </c>
      <c r="D71" s="5" t="s">
        <v>9</v>
      </c>
      <c r="L71" s="28"/>
      <c r="M71" s="28"/>
      <c r="R71" s="4"/>
    </row>
    <row r="72" spans="1:18" x14ac:dyDescent="0.25">
      <c r="A72" s="15"/>
      <c r="B72" s="1"/>
      <c r="C72">
        <v>0</v>
      </c>
      <c r="D72">
        <v>0</v>
      </c>
      <c r="L72" s="36"/>
      <c r="M72" s="36"/>
      <c r="O72" s="5" t="s">
        <v>5</v>
      </c>
      <c r="R72" s="4"/>
    </row>
    <row r="73" spans="1:18" x14ac:dyDescent="0.25">
      <c r="B73" s="1"/>
      <c r="E73" s="36"/>
      <c r="F73" s="36"/>
      <c r="G73" s="36"/>
      <c r="H73" s="36"/>
      <c r="I73" s="36"/>
      <c r="J73" s="36"/>
      <c r="L73" s="28"/>
      <c r="M73" s="28"/>
      <c r="O73">
        <v>0</v>
      </c>
      <c r="R73" s="4"/>
    </row>
    <row r="74" spans="1:18" x14ac:dyDescent="0.25">
      <c r="B74" s="10"/>
      <c r="C74" s="5"/>
      <c r="D74" s="5"/>
      <c r="E74" s="28"/>
      <c r="F74" s="28"/>
      <c r="G74" s="28"/>
      <c r="H74" s="28"/>
      <c r="I74" s="28"/>
      <c r="J74" s="28"/>
      <c r="K74" s="20"/>
      <c r="L74" s="35"/>
      <c r="M74" s="35"/>
      <c r="N74" s="5" t="s">
        <v>21</v>
      </c>
      <c r="O74" s="5" t="s">
        <v>22</v>
      </c>
      <c r="P74" s="5" t="s">
        <v>23</v>
      </c>
      <c r="Q74" s="5"/>
      <c r="R74" s="22" t="s">
        <v>24</v>
      </c>
    </row>
    <row r="75" spans="1:18" ht="21" x14ac:dyDescent="0.35">
      <c r="B75" s="10"/>
      <c r="C75" s="2"/>
      <c r="D75" s="2"/>
      <c r="E75" s="37"/>
      <c r="F75" s="38"/>
      <c r="G75" s="36"/>
      <c r="H75" s="39"/>
      <c r="I75" s="39"/>
      <c r="J75" s="39"/>
      <c r="K75" s="24"/>
      <c r="N75" s="26">
        <v>1804</v>
      </c>
      <c r="O75">
        <v>0</v>
      </c>
      <c r="Q75" s="11">
        <v>4000</v>
      </c>
      <c r="R75" s="27">
        <f>O75-Q75+N75</f>
        <v>-2196</v>
      </c>
    </row>
    <row r="76" spans="1:18" x14ac:dyDescent="0.25">
      <c r="A76" s="30"/>
      <c r="B76" s="30"/>
      <c r="C76" s="31"/>
      <c r="D76" s="32"/>
      <c r="E76" s="32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3"/>
    </row>
    <row r="77" spans="1:18" x14ac:dyDescent="0.25">
      <c r="C77" s="1"/>
      <c r="D77" s="2"/>
      <c r="E77" s="2"/>
      <c r="F77" s="2"/>
      <c r="G77" s="3"/>
      <c r="I77" s="2"/>
      <c r="R77" s="4"/>
    </row>
    <row r="78" spans="1:18" x14ac:dyDescent="0.25">
      <c r="A78" s="5">
        <v>2727</v>
      </c>
      <c r="B78" s="5" t="s">
        <v>48</v>
      </c>
      <c r="C78" s="1"/>
      <c r="L78" s="6" t="s">
        <v>2</v>
      </c>
      <c r="M78" s="7"/>
      <c r="R78" s="4"/>
    </row>
    <row r="79" spans="1:18" x14ac:dyDescent="0.25">
      <c r="A79" s="5"/>
      <c r="B79" s="9" t="s">
        <v>3</v>
      </c>
      <c r="C79" s="10" t="s">
        <v>40</v>
      </c>
      <c r="L79" s="11" t="s">
        <v>5</v>
      </c>
      <c r="M79" s="11" t="s">
        <v>6</v>
      </c>
      <c r="R79" s="4"/>
    </row>
    <row r="80" spans="1:18" x14ac:dyDescent="0.25">
      <c r="A80" s="12"/>
      <c r="B80" s="1"/>
      <c r="C80" s="5" t="s">
        <v>8</v>
      </c>
      <c r="D80" s="5" t="s">
        <v>9</v>
      </c>
      <c r="L80" s="13">
        <v>9</v>
      </c>
      <c r="M80" s="14">
        <v>8</v>
      </c>
      <c r="R80" s="4"/>
    </row>
    <row r="81" spans="1:18" ht="15.75" thickBot="1" x14ac:dyDescent="0.3">
      <c r="A81" s="15"/>
      <c r="B81" s="1"/>
      <c r="C81">
        <v>5</v>
      </c>
      <c r="D81">
        <v>212</v>
      </c>
      <c r="L81" s="16" t="s">
        <v>10</v>
      </c>
      <c r="M81" s="17"/>
      <c r="O81" s="5" t="s">
        <v>5</v>
      </c>
      <c r="R81" s="4"/>
    </row>
    <row r="82" spans="1:18" x14ac:dyDescent="0.25">
      <c r="B82" s="1"/>
      <c r="L82" s="18"/>
      <c r="M82" s="14">
        <v>0.5</v>
      </c>
      <c r="O82">
        <v>3200</v>
      </c>
      <c r="R82" s="4"/>
    </row>
    <row r="83" spans="1:18" x14ac:dyDescent="0.25">
      <c r="B83" s="10" t="s">
        <v>12</v>
      </c>
      <c r="C83" s="5" t="s">
        <v>13</v>
      </c>
      <c r="D83" s="5" t="s">
        <v>14</v>
      </c>
      <c r="E83" s="5" t="s">
        <v>15</v>
      </c>
      <c r="F83" s="5" t="s">
        <v>16</v>
      </c>
      <c r="G83" s="5" t="s">
        <v>17</v>
      </c>
      <c r="H83" s="5" t="s">
        <v>18</v>
      </c>
      <c r="I83" s="5" t="s">
        <v>19</v>
      </c>
      <c r="J83" s="5"/>
      <c r="K83" s="20" t="s">
        <v>20</v>
      </c>
      <c r="L83" s="21"/>
      <c r="M83" s="21"/>
      <c r="N83" s="5" t="s">
        <v>21</v>
      </c>
      <c r="O83" s="5" t="s">
        <v>22</v>
      </c>
      <c r="P83" s="5" t="s">
        <v>23</v>
      </c>
      <c r="Q83" s="5"/>
      <c r="R83" s="22" t="s">
        <v>24</v>
      </c>
    </row>
    <row r="84" spans="1:18" ht="21" x14ac:dyDescent="0.35">
      <c r="B84" s="10" t="s">
        <v>26</v>
      </c>
      <c r="C84" s="2">
        <v>0.28194444444444444</v>
      </c>
      <c r="D84" s="2">
        <v>0.29236111111111113</v>
      </c>
      <c r="E84" s="2">
        <f t="shared" ref="E84:E90" si="3">D84-C84</f>
        <v>1.0416666666666685E-2</v>
      </c>
      <c r="F84" s="3">
        <f t="shared" ref="F84:F90" si="4">(D84-C84)*1440</f>
        <v>15.000000000000027</v>
      </c>
      <c r="H84" s="24">
        <f>F84+F90</f>
        <v>20.000000000000007</v>
      </c>
      <c r="I84" s="24"/>
      <c r="J84" s="25">
        <f>F87+F85+F89</f>
        <v>637</v>
      </c>
      <c r="K84" s="24"/>
      <c r="N84" s="26">
        <v>-2196</v>
      </c>
      <c r="O84">
        <v>3010</v>
      </c>
      <c r="Q84" s="11">
        <v>0</v>
      </c>
      <c r="R84" s="27">
        <f>O84-Q84+N84</f>
        <v>814</v>
      </c>
    </row>
    <row r="85" spans="1:18" x14ac:dyDescent="0.25">
      <c r="B85" s="10" t="s">
        <v>27</v>
      </c>
      <c r="C85" s="2">
        <f t="shared" ref="C85:C90" si="5">D84</f>
        <v>0.29236111111111113</v>
      </c>
      <c r="D85" s="2">
        <v>0.4513888888888889</v>
      </c>
      <c r="E85" s="2">
        <f t="shared" si="3"/>
        <v>0.15902777777777777</v>
      </c>
      <c r="F85" s="3">
        <f t="shared" si="4"/>
        <v>229</v>
      </c>
      <c r="H85" s="2"/>
      <c r="I85" s="2"/>
      <c r="L85" s="5"/>
      <c r="M85" s="28"/>
      <c r="R85" s="4"/>
    </row>
    <row r="86" spans="1:18" x14ac:dyDescent="0.25">
      <c r="B86" s="10" t="s">
        <v>29</v>
      </c>
      <c r="C86" s="2">
        <f t="shared" si="5"/>
        <v>0.4513888888888889</v>
      </c>
      <c r="D86" s="2">
        <v>0.50416666666666665</v>
      </c>
      <c r="E86" s="2">
        <f t="shared" si="3"/>
        <v>5.2777777777777757E-2</v>
      </c>
      <c r="F86" s="3">
        <f t="shared" si="4"/>
        <v>75.999999999999972</v>
      </c>
      <c r="H86" s="2"/>
      <c r="I86" s="2"/>
      <c r="R86" s="4"/>
    </row>
    <row r="87" spans="1:18" x14ac:dyDescent="0.25">
      <c r="B87" s="10" t="s">
        <v>27</v>
      </c>
      <c r="C87" s="2">
        <f t="shared" si="5"/>
        <v>0.50416666666666665</v>
      </c>
      <c r="D87" s="2">
        <v>0.52777777777777779</v>
      </c>
      <c r="E87" s="2">
        <f t="shared" si="3"/>
        <v>2.3611111111111138E-2</v>
      </c>
      <c r="F87" s="3">
        <f t="shared" si="4"/>
        <v>34.000000000000043</v>
      </c>
      <c r="H87" s="2"/>
      <c r="I87" s="2"/>
      <c r="R87" s="4"/>
    </row>
    <row r="88" spans="1:18" x14ac:dyDescent="0.25">
      <c r="B88" s="10" t="s">
        <v>39</v>
      </c>
      <c r="C88" s="2">
        <f t="shared" si="5"/>
        <v>0.52777777777777779</v>
      </c>
      <c r="D88" s="2">
        <v>0.55555555555555558</v>
      </c>
      <c r="E88" s="2">
        <f t="shared" si="3"/>
        <v>2.777777777777779E-2</v>
      </c>
      <c r="F88" s="3">
        <f t="shared" si="4"/>
        <v>40.000000000000014</v>
      </c>
      <c r="H88" s="2"/>
      <c r="I88" s="2"/>
      <c r="R88" s="4"/>
    </row>
    <row r="89" spans="1:18" x14ac:dyDescent="0.25">
      <c r="B89" s="10" t="s">
        <v>27</v>
      </c>
      <c r="C89" s="2">
        <f t="shared" si="5"/>
        <v>0.55555555555555558</v>
      </c>
      <c r="D89" s="2">
        <v>0.81527777777777777</v>
      </c>
      <c r="E89" s="2">
        <f t="shared" si="3"/>
        <v>0.25972222222222219</v>
      </c>
      <c r="F89" s="3">
        <f t="shared" si="4"/>
        <v>373.99999999999994</v>
      </c>
      <c r="H89" s="2"/>
      <c r="I89" s="2"/>
      <c r="R89" s="4"/>
    </row>
    <row r="90" spans="1:18" x14ac:dyDescent="0.25">
      <c r="B90" s="10" t="s">
        <v>26</v>
      </c>
      <c r="C90" s="2">
        <f t="shared" si="5"/>
        <v>0.81527777777777777</v>
      </c>
      <c r="D90" s="2">
        <v>0.81874999999999998</v>
      </c>
      <c r="E90" s="2">
        <f t="shared" si="3"/>
        <v>3.4722222222222099E-3</v>
      </c>
      <c r="F90" s="3">
        <f t="shared" si="4"/>
        <v>4.9999999999999822</v>
      </c>
      <c r="H90" s="2"/>
      <c r="I90" s="2"/>
      <c r="R90" s="4"/>
    </row>
    <row r="91" spans="1:18" x14ac:dyDescent="0.25">
      <c r="A91" s="5" t="s">
        <v>31</v>
      </c>
      <c r="B91" s="1"/>
      <c r="C91" s="2"/>
      <c r="D91" s="2">
        <v>0.5</v>
      </c>
      <c r="F91" s="3">
        <f>(G91-D91)*1440</f>
        <v>-23</v>
      </c>
      <c r="G91" s="29">
        <f>SUM(E84:E85)+SUM(E87:E90)</f>
        <v>0.48402777777777778</v>
      </c>
      <c r="R91" s="4"/>
    </row>
    <row r="92" spans="1:18" x14ac:dyDescent="0.25">
      <c r="A92" s="30"/>
      <c r="B92" s="30"/>
      <c r="C92" s="31"/>
      <c r="D92" s="32"/>
      <c r="E92" s="32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3"/>
    </row>
    <row r="93" spans="1:18" x14ac:dyDescent="0.25">
      <c r="C93" s="1"/>
      <c r="D93" s="2"/>
      <c r="E93" s="2"/>
      <c r="F93" s="2"/>
      <c r="G93" s="3"/>
      <c r="I93" s="2"/>
      <c r="R93" s="4"/>
    </row>
    <row r="94" spans="1:18" x14ac:dyDescent="0.25">
      <c r="A94" s="5">
        <v>2727</v>
      </c>
      <c r="B94" s="5" t="s">
        <v>48</v>
      </c>
      <c r="C94" s="1"/>
      <c r="L94" s="6" t="s">
        <v>2</v>
      </c>
      <c r="M94" s="7"/>
      <c r="R94" s="4"/>
    </row>
    <row r="95" spans="1:18" x14ac:dyDescent="0.25">
      <c r="A95" s="5"/>
      <c r="B95" s="9" t="s">
        <v>3</v>
      </c>
      <c r="C95" s="10" t="s">
        <v>51</v>
      </c>
      <c r="L95" s="11" t="s">
        <v>5</v>
      </c>
      <c r="M95" s="11" t="s">
        <v>6</v>
      </c>
      <c r="R95" s="4"/>
    </row>
    <row r="96" spans="1:18" x14ac:dyDescent="0.25">
      <c r="A96" s="12"/>
      <c r="B96" s="1"/>
      <c r="C96" s="5" t="s">
        <v>8</v>
      </c>
      <c r="D96" s="5" t="s">
        <v>9</v>
      </c>
      <c r="L96" s="13">
        <v>9</v>
      </c>
      <c r="M96" s="14">
        <v>8</v>
      </c>
      <c r="R96" s="4"/>
    </row>
    <row r="97" spans="1:18" ht="15.75" thickBot="1" x14ac:dyDescent="0.3">
      <c r="A97" s="15"/>
      <c r="B97" s="1"/>
      <c r="C97">
        <v>6</v>
      </c>
      <c r="D97">
        <v>233</v>
      </c>
      <c r="L97" s="16" t="s">
        <v>10</v>
      </c>
      <c r="M97" s="17"/>
      <c r="O97" s="5" t="s">
        <v>5</v>
      </c>
      <c r="R97" s="4"/>
    </row>
    <row r="98" spans="1:18" x14ac:dyDescent="0.25">
      <c r="B98" s="1"/>
      <c r="L98" s="18"/>
      <c r="M98" s="14">
        <v>0.5</v>
      </c>
      <c r="O98">
        <v>4000</v>
      </c>
      <c r="R98" s="4"/>
    </row>
    <row r="99" spans="1:18" x14ac:dyDescent="0.25">
      <c r="B99" s="10" t="s">
        <v>12</v>
      </c>
      <c r="C99" s="5" t="s">
        <v>13</v>
      </c>
      <c r="D99" s="5" t="s">
        <v>14</v>
      </c>
      <c r="E99" s="5" t="s">
        <v>15</v>
      </c>
      <c r="F99" s="5" t="s">
        <v>16</v>
      </c>
      <c r="G99" s="5" t="s">
        <v>17</v>
      </c>
      <c r="H99" s="5" t="s">
        <v>18</v>
      </c>
      <c r="I99" s="5" t="s">
        <v>19</v>
      </c>
      <c r="J99" s="5"/>
      <c r="K99" s="20" t="s">
        <v>20</v>
      </c>
      <c r="L99" s="21"/>
      <c r="M99" s="21"/>
      <c r="N99" s="5" t="s">
        <v>21</v>
      </c>
      <c r="O99" s="5" t="s">
        <v>22</v>
      </c>
      <c r="P99" s="5" t="s">
        <v>23</v>
      </c>
      <c r="Q99" s="5"/>
      <c r="R99" s="22" t="s">
        <v>24</v>
      </c>
    </row>
    <row r="100" spans="1:18" ht="21" x14ac:dyDescent="0.35">
      <c r="B100" s="10" t="s">
        <v>26</v>
      </c>
      <c r="C100" s="2">
        <v>0.27083333333333331</v>
      </c>
      <c r="D100" s="2">
        <v>0.28125</v>
      </c>
      <c r="E100" s="2">
        <f t="shared" ref="E100:E105" si="6">D100-C100</f>
        <v>1.0416666666666685E-2</v>
      </c>
      <c r="F100" s="3">
        <f t="shared" ref="F100:F105" si="7">(D100-C100)*1440</f>
        <v>15.000000000000027</v>
      </c>
      <c r="H100" s="24">
        <f>F100+F105</f>
        <v>20.000000000000007</v>
      </c>
      <c r="I100" s="24"/>
      <c r="J100" s="25">
        <f>F101+F104</f>
        <v>642.00000000000011</v>
      </c>
      <c r="K100" s="24"/>
      <c r="N100" s="26">
        <v>814</v>
      </c>
      <c r="O100">
        <v>3793</v>
      </c>
      <c r="Q100" s="11">
        <v>3200</v>
      </c>
      <c r="R100" s="27">
        <f>O100-Q100+N100</f>
        <v>1407</v>
      </c>
    </row>
    <row r="101" spans="1:18" x14ac:dyDescent="0.25">
      <c r="B101" s="10" t="s">
        <v>27</v>
      </c>
      <c r="C101" s="2">
        <f>D100</f>
        <v>0.28125</v>
      </c>
      <c r="D101" s="2">
        <v>0.44027777777777777</v>
      </c>
      <c r="E101" s="2">
        <f t="shared" si="6"/>
        <v>0.15902777777777777</v>
      </c>
      <c r="F101" s="3">
        <f t="shared" si="7"/>
        <v>229</v>
      </c>
      <c r="H101" s="2"/>
      <c r="I101" s="2"/>
      <c r="L101" s="5"/>
      <c r="M101" s="28"/>
      <c r="R101" s="4"/>
    </row>
    <row r="102" spans="1:18" x14ac:dyDescent="0.25">
      <c r="B102" s="10" t="s">
        <v>29</v>
      </c>
      <c r="C102" s="2">
        <f>D101</f>
        <v>0.44027777777777777</v>
      </c>
      <c r="D102" s="2">
        <v>0.49305555555555558</v>
      </c>
      <c r="E102" s="2">
        <f t="shared" si="6"/>
        <v>5.2777777777777812E-2</v>
      </c>
      <c r="F102" s="3">
        <f t="shared" si="7"/>
        <v>76.000000000000057</v>
      </c>
      <c r="H102" s="2"/>
      <c r="I102" s="2"/>
      <c r="R102" s="4"/>
    </row>
    <row r="103" spans="1:18" x14ac:dyDescent="0.25">
      <c r="B103" s="10" t="s">
        <v>39</v>
      </c>
      <c r="C103" s="2">
        <f>D102</f>
        <v>0.49305555555555558</v>
      </c>
      <c r="D103" s="2">
        <v>0.51736111111111105</v>
      </c>
      <c r="E103" s="2">
        <f t="shared" si="6"/>
        <v>2.4305555555555469E-2</v>
      </c>
      <c r="F103" s="3">
        <f t="shared" si="7"/>
        <v>34.999999999999872</v>
      </c>
      <c r="H103" s="2"/>
      <c r="I103" s="2"/>
      <c r="R103" s="4"/>
    </row>
    <row r="104" spans="1:18" x14ac:dyDescent="0.25">
      <c r="B104" s="10" t="s">
        <v>27</v>
      </c>
      <c r="C104" s="2">
        <f>D103</f>
        <v>0.51736111111111105</v>
      </c>
      <c r="D104" s="2">
        <v>0.8041666666666667</v>
      </c>
      <c r="E104" s="2">
        <f t="shared" si="6"/>
        <v>0.28680555555555565</v>
      </c>
      <c r="F104" s="3">
        <f t="shared" si="7"/>
        <v>413.00000000000011</v>
      </c>
      <c r="H104" s="2"/>
      <c r="I104" s="2"/>
      <c r="R104" s="4"/>
    </row>
    <row r="105" spans="1:18" x14ac:dyDescent="0.25">
      <c r="B105" s="10" t="s">
        <v>26</v>
      </c>
      <c r="C105" s="2">
        <f>D104</f>
        <v>0.8041666666666667</v>
      </c>
      <c r="D105" s="2">
        <v>0.80763888888888891</v>
      </c>
      <c r="E105" s="2">
        <f t="shared" si="6"/>
        <v>3.4722222222222099E-3</v>
      </c>
      <c r="F105" s="3">
        <f t="shared" si="7"/>
        <v>4.9999999999999822</v>
      </c>
      <c r="H105" s="2"/>
      <c r="I105" s="2"/>
      <c r="R105" s="4"/>
    </row>
    <row r="106" spans="1:18" x14ac:dyDescent="0.25">
      <c r="A106" s="5" t="s">
        <v>31</v>
      </c>
      <c r="B106" s="1"/>
      <c r="C106" s="2"/>
      <c r="D106" s="2">
        <v>0.5</v>
      </c>
      <c r="F106" s="3">
        <f>(G106-D106)*1440</f>
        <v>-23</v>
      </c>
      <c r="G106" s="29">
        <f>SUM(E100:E101)+SUM(E103:E105)</f>
        <v>0.48402777777777778</v>
      </c>
      <c r="R106" s="4"/>
    </row>
    <row r="107" spans="1:18" x14ac:dyDescent="0.25">
      <c r="A107" s="30"/>
      <c r="B107" s="30"/>
      <c r="C107" s="31"/>
      <c r="D107" s="32"/>
      <c r="E107" s="32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3"/>
    </row>
    <row r="108" spans="1:18" x14ac:dyDescent="0.25">
      <c r="C108" s="1"/>
      <c r="D108" s="2"/>
      <c r="E108" s="2"/>
      <c r="F108" s="2"/>
      <c r="G108" s="3"/>
      <c r="I108" s="2"/>
      <c r="R108" s="4"/>
    </row>
    <row r="109" spans="1:18" x14ac:dyDescent="0.25">
      <c r="A109" s="5">
        <v>2727</v>
      </c>
      <c r="B109" s="5" t="s">
        <v>48</v>
      </c>
      <c r="C109" s="1"/>
      <c r="L109" s="34"/>
      <c r="M109" s="35"/>
      <c r="R109" s="4"/>
    </row>
    <row r="110" spans="1:18" x14ac:dyDescent="0.25">
      <c r="A110" s="5"/>
      <c r="B110" s="9" t="s">
        <v>3</v>
      </c>
      <c r="C110" s="10" t="s">
        <v>52</v>
      </c>
      <c r="L110" s="36"/>
      <c r="M110" s="36"/>
      <c r="R110" s="4"/>
    </row>
    <row r="111" spans="1:18" x14ac:dyDescent="0.25">
      <c r="A111" s="12"/>
      <c r="B111" s="1"/>
      <c r="C111" s="5" t="s">
        <v>8</v>
      </c>
      <c r="D111" s="5" t="s">
        <v>9</v>
      </c>
      <c r="L111" s="28"/>
      <c r="M111" s="28"/>
      <c r="R111" s="4"/>
    </row>
    <row r="112" spans="1:18" x14ac:dyDescent="0.25">
      <c r="A112" s="15"/>
      <c r="B112" s="1"/>
      <c r="C112">
        <v>0</v>
      </c>
      <c r="D112">
        <v>0</v>
      </c>
      <c r="L112" s="36"/>
      <c r="M112" s="36"/>
      <c r="O112" s="5" t="s">
        <v>5</v>
      </c>
      <c r="R112" s="4"/>
    </row>
    <row r="113" spans="1:18" x14ac:dyDescent="0.25">
      <c r="B113" s="1"/>
      <c r="E113" s="36"/>
      <c r="F113" s="36"/>
      <c r="G113" s="36"/>
      <c r="H113" s="36"/>
      <c r="I113" s="36"/>
      <c r="J113" s="36"/>
      <c r="L113" s="28"/>
      <c r="M113" s="28"/>
      <c r="O113">
        <v>0</v>
      </c>
      <c r="R113" s="4"/>
    </row>
    <row r="114" spans="1:18" x14ac:dyDescent="0.25">
      <c r="B114" s="10"/>
      <c r="C114" s="5"/>
      <c r="D114" s="5"/>
      <c r="E114" s="28"/>
      <c r="F114" s="28"/>
      <c r="G114" s="28"/>
      <c r="H114" s="28"/>
      <c r="I114" s="28"/>
      <c r="J114" s="28"/>
      <c r="K114" s="20"/>
      <c r="L114" s="35"/>
      <c r="M114" s="35"/>
      <c r="N114" s="5" t="s">
        <v>21</v>
      </c>
      <c r="O114" s="5" t="s">
        <v>22</v>
      </c>
      <c r="P114" s="5" t="s">
        <v>23</v>
      </c>
      <c r="Q114" s="5"/>
      <c r="R114" s="22" t="s">
        <v>24</v>
      </c>
    </row>
    <row r="115" spans="1:18" ht="21" x14ac:dyDescent="0.35">
      <c r="B115" s="10"/>
      <c r="C115" s="2"/>
      <c r="D115" s="2"/>
      <c r="E115" s="37"/>
      <c r="F115" s="38"/>
      <c r="G115" s="36"/>
      <c r="H115" s="39"/>
      <c r="I115" s="39"/>
      <c r="J115" s="39"/>
      <c r="K115" s="24"/>
      <c r="N115" s="26">
        <v>1407</v>
      </c>
      <c r="O115">
        <v>0</v>
      </c>
      <c r="Q115" s="11">
        <v>4000</v>
      </c>
      <c r="R115" s="27">
        <f>O115-Q115+N115</f>
        <v>-2593</v>
      </c>
    </row>
    <row r="116" spans="1:18" x14ac:dyDescent="0.25">
      <c r="A116" s="30"/>
      <c r="B116" s="30"/>
      <c r="C116" s="31"/>
      <c r="D116" s="32"/>
      <c r="E116" s="32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3"/>
    </row>
    <row r="117" spans="1:18" x14ac:dyDescent="0.25">
      <c r="C117" s="1"/>
      <c r="D117" s="2"/>
      <c r="E117" s="2"/>
      <c r="F117" s="2"/>
      <c r="G117" s="3"/>
      <c r="I117" s="2"/>
      <c r="R117" s="4"/>
    </row>
    <row r="118" spans="1:18" x14ac:dyDescent="0.25">
      <c r="A118" s="5">
        <v>2727</v>
      </c>
      <c r="B118" s="5" t="s">
        <v>48</v>
      </c>
      <c r="C118" s="1"/>
      <c r="L118" s="6" t="s">
        <v>2</v>
      </c>
      <c r="M118" s="7"/>
      <c r="R118" s="4"/>
    </row>
    <row r="119" spans="1:18" x14ac:dyDescent="0.25">
      <c r="A119" s="5"/>
      <c r="B119" s="9" t="s">
        <v>3</v>
      </c>
      <c r="C119" s="10" t="s">
        <v>44</v>
      </c>
      <c r="L119" s="11" t="s">
        <v>5</v>
      </c>
      <c r="M119" s="11" t="s">
        <v>6</v>
      </c>
      <c r="R119" s="4"/>
    </row>
    <row r="120" spans="1:18" x14ac:dyDescent="0.25">
      <c r="A120" s="12"/>
      <c r="B120" s="1"/>
      <c r="C120" s="5" t="s">
        <v>8</v>
      </c>
      <c r="D120" s="5" t="s">
        <v>9</v>
      </c>
      <c r="L120" s="13">
        <v>9</v>
      </c>
      <c r="M120" s="14">
        <v>9</v>
      </c>
      <c r="R120" s="4"/>
    </row>
    <row r="121" spans="1:18" ht="15.75" thickBot="1" x14ac:dyDescent="0.3">
      <c r="A121" s="15"/>
      <c r="B121" s="1"/>
      <c r="C121">
        <v>6</v>
      </c>
      <c r="D121">
        <v>212</v>
      </c>
      <c r="L121" s="16" t="s">
        <v>10</v>
      </c>
      <c r="M121" s="17"/>
      <c r="O121" s="5" t="s">
        <v>5</v>
      </c>
      <c r="R121" s="4"/>
    </row>
    <row r="122" spans="1:18" x14ac:dyDescent="0.25">
      <c r="B122" s="1"/>
      <c r="L122" s="18"/>
      <c r="M122" s="14">
        <v>0</v>
      </c>
      <c r="O122">
        <v>4000</v>
      </c>
      <c r="R122" s="4"/>
    </row>
    <row r="123" spans="1:18" x14ac:dyDescent="0.25">
      <c r="B123" s="10" t="s">
        <v>12</v>
      </c>
      <c r="C123" s="5" t="s">
        <v>13</v>
      </c>
      <c r="D123" s="5" t="s">
        <v>14</v>
      </c>
      <c r="E123" s="5" t="s">
        <v>15</v>
      </c>
      <c r="F123" s="5" t="s">
        <v>16</v>
      </c>
      <c r="G123" s="5" t="s">
        <v>17</v>
      </c>
      <c r="H123" s="5" t="s">
        <v>18</v>
      </c>
      <c r="I123" s="5" t="s">
        <v>19</v>
      </c>
      <c r="J123" s="5"/>
      <c r="K123" s="20" t="s">
        <v>20</v>
      </c>
      <c r="L123" s="21"/>
      <c r="M123" s="21"/>
      <c r="N123" s="5" t="s">
        <v>21</v>
      </c>
      <c r="O123" s="5" t="s">
        <v>22</v>
      </c>
      <c r="P123" s="5" t="s">
        <v>23</v>
      </c>
      <c r="Q123" s="5"/>
      <c r="R123" s="22" t="s">
        <v>24</v>
      </c>
    </row>
    <row r="124" spans="1:18" ht="21" x14ac:dyDescent="0.35">
      <c r="B124" s="10" t="s">
        <v>26</v>
      </c>
      <c r="C124" s="2">
        <v>0.27083333333333331</v>
      </c>
      <c r="D124" s="2">
        <v>0.28125</v>
      </c>
      <c r="E124" s="2">
        <f>D124-C124</f>
        <v>1.0416666666666685E-2</v>
      </c>
      <c r="F124" s="3">
        <f>(D124-C124)*1440</f>
        <v>15.000000000000027</v>
      </c>
      <c r="H124" s="24">
        <f>F124+F128</f>
        <v>20.000000000000007</v>
      </c>
      <c r="I124" s="24"/>
      <c r="J124" s="25">
        <f>F127+F125</f>
        <v>677</v>
      </c>
      <c r="K124" s="24"/>
      <c r="N124" s="26">
        <v>-2593</v>
      </c>
      <c r="O124">
        <v>4000</v>
      </c>
      <c r="Q124" s="11">
        <v>0</v>
      </c>
      <c r="R124" s="27">
        <f>O124-Q124+N124</f>
        <v>1407</v>
      </c>
    </row>
    <row r="125" spans="1:18" x14ac:dyDescent="0.25">
      <c r="B125" s="10" t="s">
        <v>27</v>
      </c>
      <c r="C125" s="2">
        <f>D124</f>
        <v>0.28125</v>
      </c>
      <c r="D125" s="2">
        <v>0.44027777777777777</v>
      </c>
      <c r="E125" s="2">
        <f>D125-C125</f>
        <v>0.15902777777777777</v>
      </c>
      <c r="F125" s="3">
        <f>(D125-C125)*1440</f>
        <v>229</v>
      </c>
      <c r="H125" s="2"/>
      <c r="I125" s="2"/>
      <c r="L125" s="5"/>
      <c r="M125" s="28"/>
      <c r="R125" s="4"/>
    </row>
    <row r="126" spans="1:18" x14ac:dyDescent="0.25">
      <c r="B126" s="10" t="s">
        <v>29</v>
      </c>
      <c r="C126" s="2">
        <f>D125</f>
        <v>0.44027777777777777</v>
      </c>
      <c r="D126" s="2">
        <v>0.49305555555555558</v>
      </c>
      <c r="E126" s="2">
        <f>D126-C126</f>
        <v>5.2777777777777812E-2</v>
      </c>
      <c r="F126" s="3">
        <f>(D126-C126)*1440</f>
        <v>76.000000000000057</v>
      </c>
      <c r="H126" s="2"/>
      <c r="I126" s="2"/>
      <c r="R126" s="4"/>
    </row>
    <row r="127" spans="1:18" x14ac:dyDescent="0.25">
      <c r="B127" s="10" t="s">
        <v>27</v>
      </c>
      <c r="C127" s="2">
        <f>D126</f>
        <v>0.49305555555555558</v>
      </c>
      <c r="D127" s="2">
        <v>0.8041666666666667</v>
      </c>
      <c r="E127" s="2">
        <f>D127-C127</f>
        <v>0.31111111111111112</v>
      </c>
      <c r="F127" s="3">
        <f>(D127-C127)*1440</f>
        <v>448</v>
      </c>
      <c r="H127" s="2"/>
      <c r="I127" s="2"/>
      <c r="R127" s="4"/>
    </row>
    <row r="128" spans="1:18" x14ac:dyDescent="0.25">
      <c r="B128" s="10" t="s">
        <v>26</v>
      </c>
      <c r="C128" s="2">
        <f>D127</f>
        <v>0.8041666666666667</v>
      </c>
      <c r="D128" s="2">
        <v>0.80763888888888891</v>
      </c>
      <c r="E128" s="2">
        <f>D128-C128</f>
        <v>3.4722222222222099E-3</v>
      </c>
      <c r="F128" s="3">
        <f>(D128-C128)*1440</f>
        <v>4.9999999999999822</v>
      </c>
      <c r="H128" s="2"/>
      <c r="I128" s="2"/>
      <c r="R128" s="4"/>
    </row>
    <row r="129" spans="1:18" x14ac:dyDescent="0.25">
      <c r="A129" s="5" t="s">
        <v>31</v>
      </c>
      <c r="B129" s="1"/>
      <c r="C129" s="2"/>
      <c r="D129" s="2">
        <v>0.5</v>
      </c>
      <c r="F129" s="3">
        <f>(G129-D129)*1440</f>
        <v>-23</v>
      </c>
      <c r="G129" s="29">
        <f>SUM(E124:E125)+SUM(E127:E128)</f>
        <v>0.48402777777777778</v>
      </c>
      <c r="R129" s="4"/>
    </row>
    <row r="130" spans="1:18" x14ac:dyDescent="0.25">
      <c r="A130" s="30"/>
      <c r="B130" s="30"/>
      <c r="C130" s="31"/>
      <c r="D130" s="32"/>
      <c r="E130" s="32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3"/>
    </row>
    <row r="131" spans="1:18" x14ac:dyDescent="0.25">
      <c r="C131" s="1"/>
      <c r="D131" s="2"/>
      <c r="E131" s="2"/>
      <c r="F131" s="2"/>
      <c r="G131" s="3"/>
      <c r="I131" s="2"/>
      <c r="R131" s="4"/>
    </row>
    <row r="132" spans="1:18" x14ac:dyDescent="0.25">
      <c r="A132" s="5">
        <v>2727</v>
      </c>
      <c r="B132" s="5" t="s">
        <v>48</v>
      </c>
      <c r="C132" s="1"/>
      <c r="L132" s="6" t="s">
        <v>2</v>
      </c>
      <c r="M132" s="7"/>
      <c r="R132" s="4"/>
    </row>
    <row r="133" spans="1:18" x14ac:dyDescent="0.25">
      <c r="A133" s="5"/>
      <c r="B133" s="9" t="s">
        <v>3</v>
      </c>
      <c r="C133" s="10" t="s">
        <v>45</v>
      </c>
      <c r="L133" s="11" t="s">
        <v>5</v>
      </c>
      <c r="M133" s="11" t="s">
        <v>6</v>
      </c>
      <c r="R133" s="4"/>
    </row>
    <row r="134" spans="1:18" x14ac:dyDescent="0.25">
      <c r="A134" s="12"/>
      <c r="B134" s="1"/>
      <c r="C134" s="5" t="s">
        <v>8</v>
      </c>
      <c r="D134" s="5" t="s">
        <v>9</v>
      </c>
      <c r="L134" s="13">
        <v>9</v>
      </c>
      <c r="M134" s="14">
        <v>8</v>
      </c>
      <c r="R134" s="4"/>
    </row>
    <row r="135" spans="1:18" ht="15.75" thickBot="1" x14ac:dyDescent="0.3">
      <c r="A135" s="15"/>
      <c r="B135" s="1"/>
      <c r="C135">
        <v>6</v>
      </c>
      <c r="D135">
        <v>212</v>
      </c>
      <c r="L135" s="16" t="s">
        <v>10</v>
      </c>
      <c r="M135" s="17"/>
      <c r="O135" s="5" t="s">
        <v>5</v>
      </c>
      <c r="R135" s="4"/>
    </row>
    <row r="136" spans="1:18" x14ac:dyDescent="0.25">
      <c r="B136" s="1"/>
      <c r="L136" s="18"/>
      <c r="M136" s="14">
        <v>0.5</v>
      </c>
      <c r="O136">
        <v>3200</v>
      </c>
      <c r="R136" s="4"/>
    </row>
    <row r="137" spans="1:18" x14ac:dyDescent="0.25">
      <c r="B137" s="10" t="s">
        <v>12</v>
      </c>
      <c r="C137" s="5" t="s">
        <v>13</v>
      </c>
      <c r="D137" s="5" t="s">
        <v>14</v>
      </c>
      <c r="E137" s="5" t="s">
        <v>15</v>
      </c>
      <c r="F137" s="5" t="s">
        <v>16</v>
      </c>
      <c r="G137" s="5" t="s">
        <v>17</v>
      </c>
      <c r="H137" s="5" t="s">
        <v>18</v>
      </c>
      <c r="I137" s="5" t="s">
        <v>19</v>
      </c>
      <c r="J137" s="5"/>
      <c r="K137" s="20" t="s">
        <v>20</v>
      </c>
      <c r="L137" s="21"/>
      <c r="M137" s="21"/>
      <c r="N137" s="5" t="s">
        <v>21</v>
      </c>
      <c r="O137" s="5" t="s">
        <v>22</v>
      </c>
      <c r="P137" s="5" t="s">
        <v>23</v>
      </c>
      <c r="Q137" s="5"/>
      <c r="R137" s="22" t="s">
        <v>24</v>
      </c>
    </row>
    <row r="138" spans="1:18" ht="21" x14ac:dyDescent="0.35">
      <c r="B138" s="10" t="s">
        <v>26</v>
      </c>
      <c r="C138" s="2">
        <v>0.26458333333333334</v>
      </c>
      <c r="D138" s="2">
        <v>0.27499999999999997</v>
      </c>
      <c r="E138" s="2">
        <f t="shared" ref="E138:E144" si="8">D138-C138</f>
        <v>1.041666666666663E-2</v>
      </c>
      <c r="F138" s="3">
        <f t="shared" ref="F138:F144" si="9">(D138-C138)*1440</f>
        <v>14.999999999999947</v>
      </c>
      <c r="H138" s="24">
        <f>F138+F144</f>
        <v>20.000000000000089</v>
      </c>
      <c r="I138" s="24"/>
      <c r="J138" s="25">
        <f>F141+F139+F143</f>
        <v>654</v>
      </c>
      <c r="K138" s="24"/>
      <c r="N138" s="26">
        <v>1407</v>
      </c>
      <c r="O138">
        <v>3091</v>
      </c>
      <c r="Q138" s="11">
        <v>3500</v>
      </c>
      <c r="R138" s="27">
        <f>O138-Q138+N138</f>
        <v>998</v>
      </c>
    </row>
    <row r="139" spans="1:18" x14ac:dyDescent="0.25">
      <c r="B139" s="10" t="s">
        <v>27</v>
      </c>
      <c r="C139" s="2">
        <f t="shared" ref="C139:C144" si="10">D138</f>
        <v>0.27499999999999997</v>
      </c>
      <c r="D139" s="2">
        <v>0.48472222222222222</v>
      </c>
      <c r="E139" s="2">
        <f t="shared" si="8"/>
        <v>0.20972222222222225</v>
      </c>
      <c r="F139" s="3">
        <f t="shared" si="9"/>
        <v>302.00000000000006</v>
      </c>
      <c r="H139" s="2"/>
      <c r="I139" s="2"/>
      <c r="L139" s="5"/>
      <c r="M139" s="28"/>
      <c r="R139" s="4"/>
    </row>
    <row r="140" spans="1:18" x14ac:dyDescent="0.25">
      <c r="B140" s="10" t="s">
        <v>29</v>
      </c>
      <c r="C140" s="2">
        <f t="shared" si="10"/>
        <v>0.48472222222222222</v>
      </c>
      <c r="D140" s="2">
        <v>0.53749999999999998</v>
      </c>
      <c r="E140" s="2">
        <f t="shared" si="8"/>
        <v>5.2777777777777757E-2</v>
      </c>
      <c r="F140" s="3">
        <f t="shared" si="9"/>
        <v>75.999999999999972</v>
      </c>
      <c r="H140" s="2"/>
      <c r="I140" s="2"/>
      <c r="R140" s="4"/>
    </row>
    <row r="141" spans="1:18" x14ac:dyDescent="0.25">
      <c r="B141" s="10" t="s">
        <v>27</v>
      </c>
      <c r="C141" s="2">
        <f t="shared" si="10"/>
        <v>0.53749999999999998</v>
      </c>
      <c r="D141" s="2">
        <v>0.61597222222222225</v>
      </c>
      <c r="E141" s="2">
        <f t="shared" si="8"/>
        <v>7.8472222222222276E-2</v>
      </c>
      <c r="F141" s="3">
        <f t="shared" si="9"/>
        <v>113.00000000000009</v>
      </c>
      <c r="H141" s="2"/>
      <c r="I141" s="2"/>
      <c r="R141" s="4"/>
    </row>
    <row r="142" spans="1:18" x14ac:dyDescent="0.25">
      <c r="B142" s="10" t="s">
        <v>39</v>
      </c>
      <c r="C142" s="2">
        <f t="shared" si="10"/>
        <v>0.61597222222222225</v>
      </c>
      <c r="D142" s="2">
        <v>0.63194444444444442</v>
      </c>
      <c r="E142" s="2">
        <f t="shared" si="8"/>
        <v>1.5972222222222165E-2</v>
      </c>
      <c r="F142" s="3">
        <f t="shared" si="9"/>
        <v>22.999999999999918</v>
      </c>
      <c r="H142" s="2"/>
      <c r="I142" s="2"/>
      <c r="R142" s="4"/>
    </row>
    <row r="143" spans="1:18" x14ac:dyDescent="0.25">
      <c r="B143" s="10" t="s">
        <v>27</v>
      </c>
      <c r="C143" s="2">
        <f t="shared" si="10"/>
        <v>0.63194444444444442</v>
      </c>
      <c r="D143" s="2">
        <v>0.79791666666666661</v>
      </c>
      <c r="E143" s="2">
        <f t="shared" si="8"/>
        <v>0.16597222222222219</v>
      </c>
      <c r="F143" s="3">
        <f t="shared" si="9"/>
        <v>238.99999999999994</v>
      </c>
      <c r="H143" s="2"/>
      <c r="I143" s="2"/>
      <c r="R143" s="4"/>
    </row>
    <row r="144" spans="1:18" x14ac:dyDescent="0.25">
      <c r="B144" s="10" t="s">
        <v>26</v>
      </c>
      <c r="C144" s="2">
        <f t="shared" si="10"/>
        <v>0.79791666666666661</v>
      </c>
      <c r="D144" s="2">
        <v>0.80138888888888893</v>
      </c>
      <c r="E144" s="2">
        <f t="shared" si="8"/>
        <v>3.4722222222223209E-3</v>
      </c>
      <c r="F144" s="3">
        <f t="shared" si="9"/>
        <v>5.0000000000001421</v>
      </c>
      <c r="H144" s="2"/>
      <c r="I144" s="2"/>
      <c r="R144" s="4"/>
    </row>
    <row r="145" spans="1:18" x14ac:dyDescent="0.25">
      <c r="A145" s="5" t="s">
        <v>31</v>
      </c>
      <c r="B145" s="1"/>
      <c r="C145" s="2"/>
      <c r="D145" s="2">
        <v>0.5</v>
      </c>
      <c r="F145" s="3">
        <f>(G145-D145)*1440</f>
        <v>-22.999999999999918</v>
      </c>
      <c r="G145" s="29">
        <f>SUM(E138:E139)+SUM(E141:E144)</f>
        <v>0.48402777777777783</v>
      </c>
      <c r="R145" s="4"/>
    </row>
    <row r="146" spans="1:18" x14ac:dyDescent="0.25">
      <c r="A146" s="30"/>
      <c r="B146" s="30"/>
      <c r="C146" s="31"/>
      <c r="D146" s="32"/>
      <c r="E146" s="32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3"/>
    </row>
    <row r="147" spans="1:18" x14ac:dyDescent="0.25">
      <c r="C147" s="1"/>
      <c r="D147" s="2"/>
      <c r="E147" s="2"/>
      <c r="F147" s="2"/>
      <c r="G147" s="3"/>
      <c r="I147" s="2"/>
      <c r="R147" s="4"/>
    </row>
    <row r="148" spans="1:18" x14ac:dyDescent="0.25">
      <c r="A148" s="5">
        <v>2727</v>
      </c>
      <c r="B148" s="5" t="s">
        <v>48</v>
      </c>
      <c r="C148" s="1"/>
      <c r="L148" s="34"/>
      <c r="M148" s="35"/>
      <c r="R148" s="4"/>
    </row>
    <row r="149" spans="1:18" x14ac:dyDescent="0.25">
      <c r="A149" s="5"/>
      <c r="B149" s="9" t="s">
        <v>3</v>
      </c>
      <c r="C149" s="10" t="s">
        <v>53</v>
      </c>
      <c r="L149" s="36"/>
      <c r="M149" s="36"/>
      <c r="R149" s="4"/>
    </row>
    <row r="150" spans="1:18" x14ac:dyDescent="0.25">
      <c r="A150" s="12"/>
      <c r="B150" s="1"/>
      <c r="C150" s="5" t="s">
        <v>8</v>
      </c>
      <c r="D150" s="5" t="s">
        <v>9</v>
      </c>
      <c r="L150" s="28"/>
      <c r="M150" s="28"/>
      <c r="R150" s="4"/>
    </row>
    <row r="151" spans="1:18" x14ac:dyDescent="0.25">
      <c r="A151" s="15"/>
      <c r="B151" s="1"/>
      <c r="C151">
        <v>0</v>
      </c>
      <c r="D151">
        <v>0</v>
      </c>
      <c r="L151" s="36"/>
      <c r="M151" s="36"/>
      <c r="O151" s="5" t="s">
        <v>5</v>
      </c>
      <c r="R151" s="4"/>
    </row>
    <row r="152" spans="1:18" x14ac:dyDescent="0.25">
      <c r="B152" s="1"/>
      <c r="E152" s="36"/>
      <c r="F152" s="36"/>
      <c r="G152" s="36"/>
      <c r="H152" s="36"/>
      <c r="I152" s="36"/>
      <c r="J152" s="36"/>
      <c r="L152" s="28"/>
      <c r="M152" s="28"/>
      <c r="O152">
        <v>0</v>
      </c>
      <c r="R152" s="4"/>
    </row>
    <row r="153" spans="1:18" x14ac:dyDescent="0.25">
      <c r="B153" s="10"/>
      <c r="C153" s="5"/>
      <c r="D153" s="5"/>
      <c r="E153" s="28"/>
      <c r="F153" s="28"/>
      <c r="G153" s="28"/>
      <c r="H153" s="28"/>
      <c r="I153" s="28"/>
      <c r="J153" s="28"/>
      <c r="K153" s="20"/>
      <c r="L153" s="35"/>
      <c r="M153" s="35"/>
      <c r="N153" s="5" t="s">
        <v>21</v>
      </c>
      <c r="O153" s="5" t="s">
        <v>22</v>
      </c>
      <c r="P153" s="5" t="s">
        <v>23</v>
      </c>
      <c r="Q153" s="5"/>
      <c r="R153" s="22" t="s">
        <v>24</v>
      </c>
    </row>
    <row r="154" spans="1:18" ht="21" x14ac:dyDescent="0.35">
      <c r="B154" s="10"/>
      <c r="C154" s="2"/>
      <c r="D154" s="2"/>
      <c r="E154" s="37"/>
      <c r="F154" s="38"/>
      <c r="G154" s="36"/>
      <c r="H154" s="39"/>
      <c r="I154" s="39"/>
      <c r="J154" s="39"/>
      <c r="K154" s="24"/>
      <c r="N154" s="26">
        <v>998</v>
      </c>
      <c r="O154">
        <v>0</v>
      </c>
      <c r="Q154" s="11">
        <v>3800</v>
      </c>
      <c r="R154" s="27">
        <f>O154-Q154+N154</f>
        <v>-2802</v>
      </c>
    </row>
    <row r="155" spans="1:18" x14ac:dyDescent="0.25">
      <c r="A155" s="30"/>
      <c r="B155" s="30"/>
      <c r="C155" s="31"/>
      <c r="D155" s="32"/>
      <c r="E155" s="32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3"/>
    </row>
    <row r="156" spans="1:18" x14ac:dyDescent="0.25">
      <c r="C156" s="1"/>
      <c r="D156" s="2"/>
      <c r="E156" s="2"/>
      <c r="F156" s="2"/>
      <c r="G156" s="3"/>
      <c r="I156" s="2"/>
      <c r="R156" s="4"/>
    </row>
    <row r="157" spans="1:18" x14ac:dyDescent="0.25">
      <c r="A157" s="5">
        <v>2727</v>
      </c>
      <c r="B157" s="5" t="s">
        <v>48</v>
      </c>
      <c r="C157" s="1"/>
      <c r="L157" s="6" t="s">
        <v>2</v>
      </c>
      <c r="M157" s="7"/>
      <c r="R157" s="4"/>
    </row>
    <row r="158" spans="1:18" x14ac:dyDescent="0.25">
      <c r="A158" s="5"/>
      <c r="B158" s="9" t="s">
        <v>3</v>
      </c>
      <c r="C158" s="10" t="s">
        <v>46</v>
      </c>
      <c r="L158" s="11" t="s">
        <v>5</v>
      </c>
      <c r="M158" s="11" t="s">
        <v>6</v>
      </c>
      <c r="R158" s="4"/>
    </row>
    <row r="159" spans="1:18" x14ac:dyDescent="0.25">
      <c r="A159" s="12"/>
      <c r="B159" s="1"/>
      <c r="C159" s="5" t="s">
        <v>8</v>
      </c>
      <c r="D159" s="5" t="s">
        <v>9</v>
      </c>
      <c r="L159" s="13">
        <v>9</v>
      </c>
      <c r="M159" s="14">
        <v>9</v>
      </c>
      <c r="R159" s="4"/>
    </row>
    <row r="160" spans="1:18" ht="15.75" thickBot="1" x14ac:dyDescent="0.3">
      <c r="A160" s="15"/>
      <c r="B160" s="1"/>
      <c r="C160">
        <v>6</v>
      </c>
      <c r="D160">
        <v>212</v>
      </c>
      <c r="L160" s="16" t="s">
        <v>10</v>
      </c>
      <c r="M160" s="17"/>
      <c r="O160" s="5" t="s">
        <v>5</v>
      </c>
      <c r="R160" s="4"/>
    </row>
    <row r="161" spans="1:18" x14ac:dyDescent="0.25">
      <c r="B161" s="1"/>
      <c r="L161" s="18"/>
      <c r="M161" s="14">
        <v>0</v>
      </c>
      <c r="O161">
        <v>4000</v>
      </c>
      <c r="R161" s="4"/>
    </row>
    <row r="162" spans="1:18" x14ac:dyDescent="0.25">
      <c r="B162" s="10" t="s">
        <v>12</v>
      </c>
      <c r="C162" s="5" t="s">
        <v>13</v>
      </c>
      <c r="D162" s="5" t="s">
        <v>14</v>
      </c>
      <c r="E162" s="5" t="s">
        <v>15</v>
      </c>
      <c r="F162" s="5" t="s">
        <v>16</v>
      </c>
      <c r="G162" s="5" t="s">
        <v>17</v>
      </c>
      <c r="H162" s="5" t="s">
        <v>18</v>
      </c>
      <c r="I162" s="5" t="s">
        <v>19</v>
      </c>
      <c r="J162" s="5"/>
      <c r="K162" s="20" t="s">
        <v>20</v>
      </c>
      <c r="L162" s="21"/>
      <c r="M162" s="21"/>
      <c r="N162" s="5" t="s">
        <v>21</v>
      </c>
      <c r="O162" s="5" t="s">
        <v>22</v>
      </c>
      <c r="P162" s="5" t="s">
        <v>23</v>
      </c>
      <c r="Q162" s="5"/>
      <c r="R162" s="22" t="s">
        <v>24</v>
      </c>
    </row>
    <row r="163" spans="1:18" ht="21" x14ac:dyDescent="0.35">
      <c r="B163" s="10" t="s">
        <v>26</v>
      </c>
      <c r="C163" s="2">
        <v>0.25833333333333336</v>
      </c>
      <c r="D163" s="2">
        <v>0.26874999999999999</v>
      </c>
      <c r="E163" s="2">
        <f>D163-C163</f>
        <v>1.041666666666663E-2</v>
      </c>
      <c r="F163" s="3">
        <f>(D163-C163)*1440</f>
        <v>14.999999999999947</v>
      </c>
      <c r="H163" s="24">
        <f>F163+F167</f>
        <v>19.999999999999929</v>
      </c>
      <c r="I163" s="24"/>
      <c r="J163" s="25">
        <f>F166+F164</f>
        <v>677</v>
      </c>
      <c r="K163" s="24"/>
      <c r="N163" s="26">
        <v>-2802</v>
      </c>
      <c r="O163">
        <v>4000</v>
      </c>
      <c r="Q163" s="11">
        <v>0</v>
      </c>
      <c r="R163" s="27">
        <f>O163-Q163+N163</f>
        <v>1198</v>
      </c>
    </row>
    <row r="164" spans="1:18" x14ac:dyDescent="0.25">
      <c r="B164" s="10" t="s">
        <v>27</v>
      </c>
      <c r="C164" s="2">
        <f>D163</f>
        <v>0.26874999999999999</v>
      </c>
      <c r="D164" s="2">
        <v>0.42777777777777781</v>
      </c>
      <c r="E164" s="2">
        <f>D164-C164</f>
        <v>0.15902777777777782</v>
      </c>
      <c r="F164" s="3">
        <f>(D164-C164)*1440</f>
        <v>229.00000000000006</v>
      </c>
      <c r="H164" s="2"/>
      <c r="I164" s="2"/>
      <c r="L164" s="5"/>
      <c r="M164" s="28"/>
      <c r="R164" s="4"/>
    </row>
    <row r="165" spans="1:18" x14ac:dyDescent="0.25">
      <c r="B165" s="10" t="s">
        <v>29</v>
      </c>
      <c r="C165" s="2">
        <f>D164</f>
        <v>0.42777777777777781</v>
      </c>
      <c r="D165" s="2">
        <v>0.48055555555555557</v>
      </c>
      <c r="E165" s="2">
        <f>D165-C165</f>
        <v>5.2777777777777757E-2</v>
      </c>
      <c r="F165" s="3">
        <f>(D165-C165)*1440</f>
        <v>75.999999999999972</v>
      </c>
      <c r="H165" s="2"/>
      <c r="I165" s="2"/>
      <c r="R165" s="4"/>
    </row>
    <row r="166" spans="1:18" x14ac:dyDescent="0.25">
      <c r="B166" s="10" t="s">
        <v>27</v>
      </c>
      <c r="C166" s="2">
        <f>D165</f>
        <v>0.48055555555555557</v>
      </c>
      <c r="D166" s="2">
        <v>0.79166666666666663</v>
      </c>
      <c r="E166" s="2">
        <f>D166-C166</f>
        <v>0.31111111111111106</v>
      </c>
      <c r="F166" s="3">
        <f>(D166-C166)*1440</f>
        <v>447.99999999999994</v>
      </c>
      <c r="H166" s="2"/>
      <c r="I166" s="2"/>
      <c r="R166" s="4"/>
    </row>
    <row r="167" spans="1:18" x14ac:dyDescent="0.25">
      <c r="B167" s="10" t="s">
        <v>26</v>
      </c>
      <c r="C167" s="2">
        <f>D166</f>
        <v>0.79166666666666663</v>
      </c>
      <c r="D167" s="2">
        <v>0.79513888888888884</v>
      </c>
      <c r="E167" s="2">
        <f>D167-C167</f>
        <v>3.4722222222222099E-3</v>
      </c>
      <c r="F167" s="3">
        <f>(D167-C167)*1440</f>
        <v>4.9999999999999822</v>
      </c>
      <c r="H167" s="2"/>
      <c r="I167" s="2"/>
      <c r="R167" s="4"/>
    </row>
    <row r="168" spans="1:18" x14ac:dyDescent="0.25">
      <c r="A168" s="5" t="s">
        <v>31</v>
      </c>
      <c r="B168" s="1"/>
      <c r="C168" s="2"/>
      <c r="D168" s="2">
        <v>0.5</v>
      </c>
      <c r="F168" s="3">
        <f>(G168-D168)*1440</f>
        <v>-23.000000000000078</v>
      </c>
      <c r="G168" s="29">
        <f>SUM(E163:E164)+SUM(E166:E167)</f>
        <v>0.48402777777777772</v>
      </c>
      <c r="R168" s="4"/>
    </row>
    <row r="169" spans="1:18" x14ac:dyDescent="0.25">
      <c r="A169" s="30"/>
      <c r="B169" s="30"/>
      <c r="C169" s="31"/>
      <c r="D169" s="32"/>
      <c r="E169" s="32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3"/>
    </row>
    <row r="170" spans="1:18" x14ac:dyDescent="0.25">
      <c r="C170" s="1"/>
      <c r="D170" s="2"/>
      <c r="E170" s="2"/>
      <c r="F170" s="2"/>
      <c r="G170" s="3"/>
      <c r="I170" s="2"/>
      <c r="R170" s="4"/>
    </row>
    <row r="171" spans="1:18" x14ac:dyDescent="0.25">
      <c r="A171" s="5">
        <v>2727</v>
      </c>
      <c r="B171" s="5" t="s">
        <v>48</v>
      </c>
      <c r="C171" s="1"/>
      <c r="L171" s="6" t="s">
        <v>2</v>
      </c>
      <c r="M171" s="7"/>
      <c r="R171" s="4"/>
    </row>
    <row r="172" spans="1:18" x14ac:dyDescent="0.25">
      <c r="A172" s="5"/>
      <c r="B172" s="9" t="s">
        <v>3</v>
      </c>
      <c r="C172" s="10" t="s">
        <v>47</v>
      </c>
      <c r="L172" s="11" t="s">
        <v>5</v>
      </c>
      <c r="M172" s="11" t="s">
        <v>6</v>
      </c>
      <c r="R172" s="4"/>
    </row>
    <row r="173" spans="1:18" x14ac:dyDescent="0.25">
      <c r="A173" s="12"/>
      <c r="B173" s="1"/>
      <c r="C173" s="5" t="s">
        <v>8</v>
      </c>
      <c r="D173" s="5" t="s">
        <v>9</v>
      </c>
      <c r="L173" s="13">
        <v>9</v>
      </c>
      <c r="M173" s="14">
        <v>8</v>
      </c>
      <c r="R173" s="4"/>
    </row>
    <row r="174" spans="1:18" ht="15.75" thickBot="1" x14ac:dyDescent="0.3">
      <c r="A174" s="15"/>
      <c r="B174" s="1"/>
      <c r="C174">
        <v>6</v>
      </c>
      <c r="D174">
        <v>199</v>
      </c>
      <c r="L174" s="16" t="s">
        <v>10</v>
      </c>
      <c r="M174" s="17"/>
      <c r="O174" s="5" t="s">
        <v>5</v>
      </c>
      <c r="R174" s="4"/>
    </row>
    <row r="175" spans="1:18" x14ac:dyDescent="0.25">
      <c r="B175" s="1"/>
      <c r="L175" s="18"/>
      <c r="M175" s="14">
        <v>0</v>
      </c>
      <c r="O175">
        <v>4000</v>
      </c>
      <c r="R175" s="4"/>
    </row>
    <row r="176" spans="1:18" x14ac:dyDescent="0.25">
      <c r="B176" s="10" t="s">
        <v>12</v>
      </c>
      <c r="C176" s="5" t="s">
        <v>13</v>
      </c>
      <c r="D176" s="5" t="s">
        <v>14</v>
      </c>
      <c r="E176" s="5" t="s">
        <v>15</v>
      </c>
      <c r="F176" s="5" t="s">
        <v>16</v>
      </c>
      <c r="G176" s="5" t="s">
        <v>17</v>
      </c>
      <c r="H176" s="5" t="s">
        <v>18</v>
      </c>
      <c r="I176" s="5" t="s">
        <v>19</v>
      </c>
      <c r="J176" s="5"/>
      <c r="K176" s="20" t="s">
        <v>20</v>
      </c>
      <c r="L176" s="21"/>
      <c r="M176" s="21"/>
      <c r="N176" s="5" t="s">
        <v>21</v>
      </c>
      <c r="O176" s="5" t="s">
        <v>22</v>
      </c>
      <c r="P176" s="5" t="s">
        <v>23</v>
      </c>
      <c r="Q176" s="5"/>
      <c r="R176" s="22" t="s">
        <v>24</v>
      </c>
    </row>
    <row r="177" spans="1:18" ht="21" x14ac:dyDescent="0.35">
      <c r="B177" s="10" t="s">
        <v>26</v>
      </c>
      <c r="C177" s="2">
        <v>0.28958333333333336</v>
      </c>
      <c r="D177" s="2">
        <v>0.3</v>
      </c>
      <c r="E177" s="2">
        <f t="shared" ref="E177:E184" si="11">D177-C177</f>
        <v>1.041666666666663E-2</v>
      </c>
      <c r="F177" s="3">
        <f t="shared" ref="F177:F184" si="12">(D177-C177)*1440</f>
        <v>14.999999999999947</v>
      </c>
      <c r="H177" s="24">
        <f>F177+F184</f>
        <v>19.999999999999929</v>
      </c>
      <c r="I177" s="24"/>
      <c r="J177" s="25">
        <f>F178+F181+F183</f>
        <v>603.99999999999977</v>
      </c>
      <c r="K177" s="24"/>
      <c r="N177" s="26">
        <v>1198</v>
      </c>
      <c r="O177">
        <v>3568</v>
      </c>
      <c r="Q177" s="11">
        <v>4000</v>
      </c>
      <c r="R177" s="27">
        <f>O177-Q177+N177</f>
        <v>766</v>
      </c>
    </row>
    <row r="178" spans="1:18" x14ac:dyDescent="0.25">
      <c r="B178" s="10" t="s">
        <v>27</v>
      </c>
      <c r="C178" s="2">
        <f t="shared" ref="C178:C184" si="13">D177</f>
        <v>0.3</v>
      </c>
      <c r="D178" s="2">
        <v>0.4909722222222222</v>
      </c>
      <c r="E178" s="2">
        <f t="shared" si="11"/>
        <v>0.19097222222222221</v>
      </c>
      <c r="F178" s="3">
        <f t="shared" si="12"/>
        <v>275</v>
      </c>
      <c r="H178" s="2"/>
      <c r="I178" s="2"/>
      <c r="L178" s="5"/>
      <c r="M178" s="28"/>
      <c r="R178" s="4"/>
    </row>
    <row r="179" spans="1:18" x14ac:dyDescent="0.25">
      <c r="B179" s="10" t="s">
        <v>39</v>
      </c>
      <c r="C179" s="2">
        <f t="shared" si="13"/>
        <v>0.4909722222222222</v>
      </c>
      <c r="D179" s="2">
        <v>0.50972222222222219</v>
      </c>
      <c r="E179" s="2">
        <f t="shared" si="11"/>
        <v>1.8749999999999989E-2</v>
      </c>
      <c r="F179" s="3">
        <f t="shared" si="12"/>
        <v>26.999999999999986</v>
      </c>
      <c r="H179" s="2"/>
      <c r="I179" s="2"/>
      <c r="L179" s="5"/>
      <c r="M179" s="28"/>
      <c r="R179" s="4"/>
    </row>
    <row r="180" spans="1:18" x14ac:dyDescent="0.25">
      <c r="B180" s="10" t="s">
        <v>29</v>
      </c>
      <c r="C180" s="2">
        <f t="shared" si="13"/>
        <v>0.50972222222222219</v>
      </c>
      <c r="D180" s="2">
        <v>0.5625</v>
      </c>
      <c r="E180" s="2">
        <f t="shared" si="11"/>
        <v>5.2777777777777812E-2</v>
      </c>
      <c r="F180" s="3">
        <f t="shared" si="12"/>
        <v>76.000000000000057</v>
      </c>
      <c r="H180" s="2"/>
      <c r="I180" s="2"/>
      <c r="L180" s="5"/>
      <c r="M180" s="28"/>
      <c r="R180" s="4"/>
    </row>
    <row r="181" spans="1:18" x14ac:dyDescent="0.25">
      <c r="B181" s="10" t="s">
        <v>27</v>
      </c>
      <c r="C181" s="2">
        <f t="shared" si="13"/>
        <v>0.5625</v>
      </c>
      <c r="D181" s="2">
        <v>0.6069444444444444</v>
      </c>
      <c r="E181" s="2">
        <f t="shared" si="11"/>
        <v>4.4444444444444398E-2</v>
      </c>
      <c r="F181" s="3">
        <f t="shared" si="12"/>
        <v>63.999999999999929</v>
      </c>
      <c r="H181" s="2"/>
      <c r="I181" s="2"/>
      <c r="R181" s="4"/>
    </row>
    <row r="182" spans="1:18" x14ac:dyDescent="0.25">
      <c r="B182" s="10" t="s">
        <v>39</v>
      </c>
      <c r="C182" s="2">
        <f t="shared" si="13"/>
        <v>0.6069444444444444</v>
      </c>
      <c r="D182" s="2">
        <v>0.63888888888888895</v>
      </c>
      <c r="E182" s="2">
        <f t="shared" si="11"/>
        <v>3.1944444444444553E-2</v>
      </c>
      <c r="F182" s="3">
        <f t="shared" si="12"/>
        <v>46.000000000000156</v>
      </c>
      <c r="H182" s="2"/>
      <c r="I182" s="2"/>
      <c r="R182" s="4"/>
    </row>
    <row r="183" spans="1:18" x14ac:dyDescent="0.25">
      <c r="B183" s="10" t="s">
        <v>27</v>
      </c>
      <c r="C183" s="2">
        <f t="shared" si="13"/>
        <v>0.63888888888888895</v>
      </c>
      <c r="D183" s="2">
        <v>0.82291666666666663</v>
      </c>
      <c r="E183" s="2">
        <f t="shared" si="11"/>
        <v>0.18402777777777768</v>
      </c>
      <c r="F183" s="3">
        <f t="shared" si="12"/>
        <v>264.99999999999989</v>
      </c>
      <c r="H183" s="2"/>
      <c r="I183" s="2"/>
      <c r="R183" s="4"/>
    </row>
    <row r="184" spans="1:18" x14ac:dyDescent="0.25">
      <c r="B184" s="10" t="s">
        <v>26</v>
      </c>
      <c r="C184" s="2">
        <f t="shared" si="13"/>
        <v>0.82291666666666663</v>
      </c>
      <c r="D184" s="2">
        <v>0.82638888888888884</v>
      </c>
      <c r="E184" s="2">
        <f t="shared" si="11"/>
        <v>3.4722222222222099E-3</v>
      </c>
      <c r="F184" s="3">
        <f t="shared" si="12"/>
        <v>4.9999999999999822</v>
      </c>
      <c r="H184" s="2"/>
      <c r="I184" s="2"/>
      <c r="R184" s="4"/>
    </row>
    <row r="185" spans="1:18" x14ac:dyDescent="0.25">
      <c r="A185" s="5" t="s">
        <v>31</v>
      </c>
      <c r="B185" s="1"/>
      <c r="C185" s="2"/>
      <c r="D185" s="2">
        <v>0.5</v>
      </c>
      <c r="F185" s="3">
        <f>(G185-D185)*1440</f>
        <v>-23.000000000000156</v>
      </c>
      <c r="G185" s="29">
        <f>SUM(E177:E179)+SUM(E181:E184)</f>
        <v>0.48402777777777767</v>
      </c>
      <c r="R185" s="4"/>
    </row>
    <row r="186" spans="1:18" x14ac:dyDescent="0.25">
      <c r="A186" s="30"/>
      <c r="B186" s="30"/>
      <c r="C186" s="31"/>
      <c r="D186" s="32"/>
      <c r="E186" s="32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3"/>
    </row>
    <row r="187" spans="1:18" x14ac:dyDescent="0.25">
      <c r="C187" s="1"/>
      <c r="D187" s="2"/>
      <c r="E187" s="2"/>
      <c r="F187" s="2"/>
      <c r="G187" s="3"/>
      <c r="I187" s="2"/>
      <c r="R187" s="4"/>
    </row>
    <row r="188" spans="1:18" x14ac:dyDescent="0.25">
      <c r="A188" s="5">
        <v>2727</v>
      </c>
      <c r="B188" s="5" t="s">
        <v>48</v>
      </c>
      <c r="C188" s="1"/>
      <c r="L188" s="34"/>
      <c r="M188" s="35"/>
      <c r="R188" s="4"/>
    </row>
    <row r="189" spans="1:18" x14ac:dyDescent="0.25">
      <c r="A189" s="5"/>
      <c r="B189" s="9" t="s">
        <v>3</v>
      </c>
      <c r="C189" s="10" t="s">
        <v>54</v>
      </c>
      <c r="L189" s="36"/>
      <c r="M189" s="36"/>
      <c r="R189" s="4"/>
    </row>
    <row r="190" spans="1:18" x14ac:dyDescent="0.25">
      <c r="A190" s="12"/>
      <c r="B190" s="1"/>
      <c r="C190" s="5" t="s">
        <v>8</v>
      </c>
      <c r="D190" s="5" t="s">
        <v>9</v>
      </c>
      <c r="L190" s="28"/>
      <c r="M190" s="28"/>
      <c r="R190" s="4"/>
    </row>
    <row r="191" spans="1:18" x14ac:dyDescent="0.25">
      <c r="A191" s="15"/>
      <c r="B191" s="1"/>
      <c r="C191">
        <v>0</v>
      </c>
      <c r="D191">
        <v>0</v>
      </c>
      <c r="L191" s="36"/>
      <c r="M191" s="36"/>
      <c r="O191" s="5" t="s">
        <v>5</v>
      </c>
      <c r="R191" s="4"/>
    </row>
    <row r="192" spans="1:18" x14ac:dyDescent="0.25">
      <c r="B192" s="1"/>
      <c r="E192" s="36"/>
      <c r="F192" s="36"/>
      <c r="G192" s="36"/>
      <c r="H192" s="36"/>
      <c r="I192" s="36"/>
      <c r="J192" s="36"/>
      <c r="L192" s="28"/>
      <c r="M192" s="28"/>
      <c r="O192">
        <v>0</v>
      </c>
      <c r="R192" s="4"/>
    </row>
    <row r="193" spans="1:18" x14ac:dyDescent="0.25">
      <c r="B193" s="10"/>
      <c r="C193" s="5"/>
      <c r="D193" s="5"/>
      <c r="E193" s="28"/>
      <c r="F193" s="28"/>
      <c r="G193" s="28"/>
      <c r="H193" s="28"/>
      <c r="I193" s="28"/>
      <c r="J193" s="28"/>
      <c r="K193" s="20"/>
      <c r="L193" s="35"/>
      <c r="M193" s="35"/>
      <c r="N193" s="5" t="s">
        <v>21</v>
      </c>
      <c r="O193" s="5" t="s">
        <v>22</v>
      </c>
      <c r="P193" s="5" t="s">
        <v>23</v>
      </c>
      <c r="Q193" s="5"/>
      <c r="R193" s="22" t="s">
        <v>24</v>
      </c>
    </row>
    <row r="194" spans="1:18" ht="21" x14ac:dyDescent="0.35">
      <c r="B194" s="10"/>
      <c r="C194" s="2"/>
      <c r="D194" s="2"/>
      <c r="E194" s="37"/>
      <c r="F194" s="38"/>
      <c r="G194" s="36"/>
      <c r="H194" s="39"/>
      <c r="I194" s="39"/>
      <c r="J194" s="39"/>
      <c r="K194" s="24"/>
      <c r="N194" s="26">
        <v>766</v>
      </c>
      <c r="O194">
        <v>0</v>
      </c>
      <c r="Q194" s="11">
        <v>3000</v>
      </c>
      <c r="R194" s="27">
        <f>O194-Q194+N194</f>
        <v>-2234</v>
      </c>
    </row>
    <row r="195" spans="1:18" x14ac:dyDescent="0.25">
      <c r="A195" s="30"/>
      <c r="B195" s="30"/>
      <c r="C195" s="31"/>
      <c r="D195" s="32"/>
      <c r="E195" s="32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tabSelected="1" workbookViewId="0">
      <selection activeCell="O10" sqref="O10"/>
    </sheetView>
  </sheetViews>
  <sheetFormatPr defaultRowHeight="15" x14ac:dyDescent="0.25"/>
  <sheetData>
    <row r="2" spans="2:15" x14ac:dyDescent="0.25">
      <c r="B2" s="11" t="s">
        <v>55</v>
      </c>
      <c r="C2" s="40" t="s">
        <v>56</v>
      </c>
      <c r="D2" s="42"/>
      <c r="E2" s="44" t="s">
        <v>57</v>
      </c>
      <c r="F2" s="45"/>
      <c r="G2" s="44" t="s">
        <v>58</v>
      </c>
      <c r="H2" s="45"/>
      <c r="I2" s="44" t="s">
        <v>59</v>
      </c>
      <c r="J2" s="45"/>
      <c r="K2" s="44" t="s">
        <v>60</v>
      </c>
      <c r="L2" s="45"/>
    </row>
    <row r="3" spans="2:15" x14ac:dyDescent="0.25">
      <c r="B3" s="40"/>
      <c r="C3" s="40"/>
      <c r="D3" s="42"/>
      <c r="E3" s="40"/>
      <c r="F3" s="42"/>
      <c r="G3" s="40"/>
      <c r="H3" s="42"/>
      <c r="I3" s="40"/>
      <c r="J3" s="42"/>
      <c r="K3" s="40"/>
      <c r="L3" s="42"/>
      <c r="O3" t="s">
        <v>61</v>
      </c>
    </row>
    <row r="4" spans="2:15" x14ac:dyDescent="0.25">
      <c r="B4" s="43">
        <v>3</v>
      </c>
      <c r="C4" s="43">
        <v>87</v>
      </c>
      <c r="D4" s="4"/>
      <c r="E4" s="43"/>
      <c r="F4" s="4"/>
      <c r="G4" s="43"/>
      <c r="H4" s="4"/>
      <c r="I4" s="43"/>
      <c r="J4" s="4"/>
      <c r="K4" s="43"/>
      <c r="L4" s="4"/>
      <c r="O4" t="s">
        <v>62</v>
      </c>
    </row>
    <row r="5" spans="2:15" x14ac:dyDescent="0.25">
      <c r="B5" s="43">
        <v>4</v>
      </c>
      <c r="C5" s="43">
        <v>87</v>
      </c>
      <c r="D5" s="4"/>
      <c r="E5" s="43"/>
      <c r="F5" s="4"/>
      <c r="G5" s="43"/>
      <c r="H5" s="4"/>
      <c r="I5" s="43"/>
      <c r="J5" s="4"/>
      <c r="K5" s="43"/>
      <c r="L5" s="4"/>
    </row>
    <row r="6" spans="2:15" x14ac:dyDescent="0.25">
      <c r="B6" s="43">
        <v>5</v>
      </c>
      <c r="C6" s="43">
        <v>232</v>
      </c>
      <c r="D6" s="4"/>
      <c r="E6" s="43"/>
      <c r="F6" s="4"/>
      <c r="G6" s="43"/>
      <c r="H6" s="4"/>
      <c r="I6" s="43"/>
      <c r="J6" s="4"/>
      <c r="K6" s="43"/>
      <c r="L6" s="4"/>
    </row>
    <row r="7" spans="2:15" x14ac:dyDescent="0.25">
      <c r="B7" s="43">
        <v>6</v>
      </c>
      <c r="C7" s="46">
        <v>232</v>
      </c>
      <c r="D7" s="4"/>
      <c r="E7" s="43"/>
      <c r="F7" s="4"/>
      <c r="G7" s="43"/>
      <c r="H7" s="4"/>
      <c r="I7" s="43"/>
      <c r="J7" s="4"/>
      <c r="K7" s="43"/>
      <c r="L7" s="4"/>
    </row>
    <row r="8" spans="2:15" x14ac:dyDescent="0.25">
      <c r="B8" s="43">
        <v>8</v>
      </c>
      <c r="C8" s="46">
        <v>87</v>
      </c>
      <c r="D8" s="4"/>
      <c r="E8" s="43"/>
      <c r="F8" s="4"/>
      <c r="G8" s="43"/>
      <c r="H8" s="4"/>
      <c r="I8" s="43"/>
      <c r="J8" s="4"/>
      <c r="K8" s="43"/>
      <c r="L8" s="4"/>
    </row>
    <row r="9" spans="2:15" x14ac:dyDescent="0.25">
      <c r="B9" s="43">
        <v>11</v>
      </c>
      <c r="C9" s="46">
        <v>81</v>
      </c>
      <c r="D9" s="4"/>
      <c r="E9" s="43"/>
      <c r="F9" s="4"/>
      <c r="G9" s="43"/>
      <c r="H9" s="4"/>
      <c r="I9" s="43"/>
      <c r="J9" s="4"/>
      <c r="K9" s="43"/>
      <c r="L9" s="4"/>
    </row>
    <row r="10" spans="2:15" x14ac:dyDescent="0.25">
      <c r="B10" s="43">
        <v>12</v>
      </c>
      <c r="C10" s="46">
        <v>104</v>
      </c>
      <c r="D10" s="4"/>
      <c r="E10" s="43"/>
      <c r="F10" s="4"/>
      <c r="G10" s="43"/>
      <c r="H10" s="4"/>
      <c r="I10" s="43"/>
      <c r="J10" s="4"/>
      <c r="K10" s="43"/>
      <c r="L10" s="4"/>
    </row>
    <row r="11" spans="2:15" x14ac:dyDescent="0.25"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2:15" x14ac:dyDescent="0.25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2:15" x14ac:dyDescent="0.25"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2:15" x14ac:dyDescent="0.25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2:15" x14ac:dyDescent="0.25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2:15" x14ac:dyDescent="0.25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2:12" x14ac:dyDescent="0.25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2" x14ac:dyDescent="0.25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2:12" x14ac:dyDescent="0.25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2" x14ac:dyDescent="0.25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x14ac:dyDescent="0.25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2:12" x14ac:dyDescent="0.25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</row>
    <row r="23" spans="2:12" x14ac:dyDescent="0.25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12" x14ac:dyDescent="0.25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2:12" x14ac:dyDescent="0.25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2694</vt:lpstr>
      <vt:lpstr>2727</vt:lpstr>
      <vt:lpstr>Пробег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programmer</dc:creator>
  <cp:lastModifiedBy>programmer</cp:lastModifiedBy>
  <dcterms:created xsi:type="dcterms:W3CDTF">2015-03-23T06:00:01Z</dcterms:created>
  <dcterms:modified xsi:type="dcterms:W3CDTF">2015-03-23T06:06:56Z</dcterms:modified>
</cp:coreProperties>
</file>