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Objects="none" codeName="ЭтаКнига" defaultThemeVersion="124226"/>
  <bookViews>
    <workbookView xWindow="0" yWindow="0" windowWidth="25125" windowHeight="11685"/>
  </bookViews>
  <sheets>
    <sheet name="Эксплуатация ТС" sheetId="1" r:id="rId1"/>
    <sheet name="СВОД" sheetId="2" r:id="rId2"/>
  </sheets>
  <calcPr calcId="144525"/>
</workbook>
</file>

<file path=xl/calcChain.xml><?xml version="1.0" encoding="utf-8"?>
<calcChain xmlns="http://schemas.openxmlformats.org/spreadsheetml/2006/main">
  <c r="B9" i="1" l="1"/>
  <c r="B3" i="1" l="1"/>
  <c r="B4" i="1" l="1"/>
  <c r="A3" i="1"/>
  <c r="A2" i="1"/>
  <c r="B6" i="1" l="1"/>
  <c r="B7" i="1" s="1"/>
  <c r="B8" i="1" s="1"/>
  <c r="V2" i="1"/>
  <c r="U2" i="1"/>
  <c r="V3" i="1"/>
  <c r="U3" i="1"/>
  <c r="T3" i="1"/>
  <c r="R2" i="1"/>
  <c r="R3" i="1"/>
  <c r="A4" i="1" l="1"/>
  <c r="S3" i="1"/>
  <c r="U4" i="1" l="1"/>
  <c r="V4" i="1"/>
  <c r="T4" i="1"/>
  <c r="A5" i="1"/>
  <c r="R4" i="1"/>
  <c r="S4" i="1"/>
  <c r="U5" i="1" l="1"/>
  <c r="V5" i="1"/>
  <c r="S5" i="1"/>
  <c r="T5" i="1"/>
  <c r="R5" i="1"/>
  <c r="A6" i="1"/>
  <c r="V6" i="1" l="1"/>
  <c r="U6" i="1"/>
  <c r="S6" i="1"/>
  <c r="A7" i="1"/>
  <c r="T6" i="1"/>
  <c r="R6" i="1"/>
  <c r="R7" i="1" l="1"/>
  <c r="S7" i="1"/>
  <c r="V7" i="1"/>
  <c r="T7" i="1"/>
  <c r="U7" i="1"/>
  <c r="A9" i="1"/>
  <c r="A8" i="1"/>
  <c r="N9" i="1" l="1"/>
  <c r="T9" i="1"/>
  <c r="S9" i="1"/>
  <c r="H9" i="1"/>
  <c r="R9" i="1"/>
  <c r="V9" i="1"/>
  <c r="K9" i="1"/>
  <c r="U9" i="1"/>
  <c r="B15" i="2" s="1" a="1"/>
  <c r="B15" i="2" s="1"/>
  <c r="Q9" i="1"/>
  <c r="E9" i="1"/>
  <c r="T8" i="1"/>
  <c r="U8" i="1"/>
  <c r="S8" i="1"/>
  <c r="R8" i="1"/>
  <c r="V8" i="1"/>
  <c r="B16" i="2" l="1" a="1"/>
  <c r="B16" i="2" s="1"/>
  <c r="B12" i="2" a="1"/>
  <c r="B12" i="2" s="1"/>
  <c r="T2" i="1"/>
  <c r="B14" i="2" s="1" a="1"/>
  <c r="B14" i="2" s="1"/>
  <c r="S2" i="1" l="1"/>
  <c r="B13" i="2" s="1" a="1"/>
  <c r="B13" i="2" s="1"/>
  <c r="N3" i="1" l="1"/>
  <c r="H4" i="1"/>
  <c r="E4" i="1"/>
  <c r="D16" i="2" a="1"/>
  <c r="D16" i="2" s="1"/>
  <c r="L13" i="2" a="1"/>
  <c r="L13" i="2" s="1"/>
  <c r="L12" i="2" a="1"/>
  <c r="L12" i="2" s="1"/>
  <c r="K14" i="2" a="1"/>
  <c r="K14" i="2" s="1"/>
  <c r="Q3" i="1"/>
  <c r="K4" i="1"/>
  <c r="K7" i="1"/>
  <c r="E7" i="1"/>
  <c r="N8" i="1"/>
  <c r="K8" i="1"/>
  <c r="Q8" i="1"/>
  <c r="Q4" i="1"/>
  <c r="N4" i="1"/>
  <c r="Q7" i="1"/>
  <c r="H7" i="1"/>
  <c r="E8" i="1"/>
  <c r="N7" i="1"/>
  <c r="H8" i="1"/>
  <c r="C15" i="2" a="1"/>
  <c r="C15" i="2" s="1"/>
  <c r="E15" i="2" a="1"/>
  <c r="E15" i="2" s="1"/>
  <c r="D15" i="2" a="1"/>
  <c r="D15" i="2" s="1"/>
  <c r="H15" i="2" a="1"/>
  <c r="H15" i="2" s="1"/>
  <c r="M15" i="2" a="1"/>
  <c r="M15" i="2" s="1"/>
  <c r="J15" i="2" a="1"/>
  <c r="J15" i="2" s="1"/>
  <c r="I15" i="2" a="1"/>
  <c r="I15" i="2" s="1"/>
  <c r="G15" i="2" a="1"/>
  <c r="G15" i="2" s="1"/>
  <c r="L15" i="2" a="1"/>
  <c r="L15" i="2" s="1"/>
  <c r="F15" i="2" a="1"/>
  <c r="F15" i="2" s="1"/>
  <c r="K15" i="2" a="1"/>
  <c r="K15" i="2" s="1"/>
  <c r="M16" i="2" a="1"/>
  <c r="M16" i="2" s="1"/>
  <c r="E12" i="2" l="1" a="1"/>
  <c r="E12" i="2" s="1"/>
  <c r="M12" i="2" a="1"/>
  <c r="M12" i="2" s="1"/>
  <c r="D13" i="2" a="1"/>
  <c r="D13" i="2" s="1"/>
  <c r="K13" i="2" a="1"/>
  <c r="K13" i="2" s="1"/>
  <c r="H13" i="2" a="1"/>
  <c r="H13" i="2" s="1"/>
  <c r="C12" i="2" a="1"/>
  <c r="C12" i="2" s="1"/>
  <c r="E13" i="2" a="1"/>
  <c r="E13" i="2" s="1"/>
  <c r="I13" i="2" a="1"/>
  <c r="I13" i="2" s="1"/>
  <c r="J12" i="2" a="1"/>
  <c r="J12" i="2" s="1"/>
  <c r="E16" i="2" a="1"/>
  <c r="E16" i="2" s="1"/>
  <c r="M13" i="2" a="1"/>
  <c r="M13" i="2" s="1"/>
  <c r="K12" i="2" a="1"/>
  <c r="K12" i="2" s="1"/>
  <c r="I12" i="2" a="1"/>
  <c r="I12" i="2" s="1"/>
  <c r="J13" i="2" a="1"/>
  <c r="J13" i="2" s="1"/>
  <c r="F13" i="2" a="1"/>
  <c r="F13" i="2" s="1"/>
  <c r="F12" i="2" a="1"/>
  <c r="F12" i="2" s="1"/>
  <c r="G12" i="2" a="1"/>
  <c r="G12" i="2" s="1"/>
  <c r="J16" i="2" a="1"/>
  <c r="J16" i="2" s="1"/>
  <c r="C13" i="2" a="1"/>
  <c r="C13" i="2" s="1"/>
  <c r="G13" i="2" a="1"/>
  <c r="G13" i="2" s="1"/>
  <c r="H12" i="2" a="1"/>
  <c r="H12" i="2" s="1"/>
  <c r="D12" i="2" a="1"/>
  <c r="D12" i="2" s="1"/>
  <c r="L14" i="2" a="1"/>
  <c r="L14" i="2" s="1"/>
  <c r="C16" i="2" a="1"/>
  <c r="C16" i="2" s="1"/>
  <c r="F16" i="2" a="1"/>
  <c r="F16" i="2" s="1"/>
  <c r="E14" i="2" a="1"/>
  <c r="E14" i="2" s="1"/>
  <c r="G16" i="2" a="1"/>
  <c r="G16" i="2" s="1"/>
  <c r="H16" i="2" a="1"/>
  <c r="H16" i="2" s="1"/>
  <c r="L16" i="2" a="1"/>
  <c r="L16" i="2" s="1"/>
  <c r="I14" i="2" a="1"/>
  <c r="I14" i="2" s="1"/>
  <c r="K16" i="2" a="1"/>
  <c r="K16" i="2" s="1"/>
  <c r="I16" i="2" a="1"/>
  <c r="I16" i="2" s="1"/>
  <c r="G14" i="2" a="1"/>
  <c r="G14" i="2" s="1"/>
  <c r="J14" i="2" a="1"/>
  <c r="J14" i="2" s="1"/>
  <c r="C14" i="2" a="1"/>
  <c r="C14" i="2" s="1"/>
  <c r="H14" i="2" a="1"/>
  <c r="H14" i="2" s="1"/>
  <c r="D14" i="2" a="1"/>
  <c r="D14" i="2" s="1"/>
  <c r="M14" i="2" a="1"/>
  <c r="M14" i="2" s="1"/>
  <c r="F14" i="2" a="1"/>
  <c r="F14" i="2" s="1"/>
  <c r="N15" i="2"/>
  <c r="N13" i="2" l="1"/>
  <c r="N12" i="2"/>
  <c r="N14" i="2"/>
  <c r="N16" i="2"/>
  <c r="N6" i="1" l="1"/>
  <c r="E6" i="1"/>
  <c r="K6" i="1"/>
  <c r="K5" i="1" s="1"/>
  <c r="K2" i="1" s="1"/>
  <c r="Q6" i="1"/>
  <c r="K9" i="2" l="1"/>
  <c r="B4" i="2"/>
  <c r="B9" i="2"/>
  <c r="N5" i="1"/>
  <c r="N2" i="1" s="1"/>
  <c r="E5" i="1"/>
  <c r="E2" i="1" s="1"/>
  <c r="Q5" i="1"/>
  <c r="Q2" i="1" s="1"/>
  <c r="H5" i="1"/>
  <c r="H2" i="1" s="1"/>
  <c r="E4" i="2"/>
  <c r="M9" i="2"/>
  <c r="J4" i="2"/>
  <c r="H9" i="2"/>
  <c r="L4" i="2"/>
  <c r="F4" i="2"/>
  <c r="D4" i="2"/>
  <c r="F9" i="2"/>
  <c r="G9" i="2"/>
  <c r="E9" i="2"/>
  <c r="I9" i="2"/>
  <c r="D9" i="2"/>
  <c r="M4" i="2"/>
  <c r="I4" i="2"/>
  <c r="K4" i="2"/>
  <c r="J9" i="2"/>
  <c r="G4" i="2"/>
  <c r="C4" i="2"/>
  <c r="C9" i="2"/>
  <c r="H4" i="2"/>
  <c r="L9" i="2"/>
  <c r="B6" i="2" l="1"/>
  <c r="B11" i="2"/>
  <c r="B5" i="2"/>
  <c r="B10" i="2"/>
  <c r="B3" i="2"/>
  <c r="B8" i="2"/>
  <c r="B2" i="2"/>
  <c r="B7" i="2"/>
  <c r="G8" i="2"/>
  <c r="J3" i="2"/>
  <c r="F8" i="2"/>
  <c r="I8" i="2"/>
  <c r="F3" i="2"/>
  <c r="K3" i="2"/>
  <c r="C3" i="2"/>
  <c r="L3" i="2"/>
  <c r="E3" i="2"/>
  <c r="H3" i="2"/>
  <c r="D8" i="2"/>
  <c r="J8" i="2"/>
  <c r="K8" i="2"/>
  <c r="D3" i="2"/>
  <c r="C8" i="2"/>
  <c r="H8" i="2"/>
  <c r="G3" i="2"/>
  <c r="I3" i="2"/>
  <c r="M8" i="2"/>
  <c r="M3" i="2"/>
  <c r="L8" i="2"/>
  <c r="E8" i="2"/>
  <c r="F6" i="2"/>
  <c r="K11" i="2"/>
  <c r="C11" i="2"/>
  <c r="G11" i="2"/>
  <c r="C6" i="2"/>
  <c r="E6" i="2"/>
  <c r="H6" i="2"/>
  <c r="E11" i="2"/>
  <c r="H11" i="2"/>
  <c r="L6" i="2"/>
  <c r="D6" i="2"/>
  <c r="K6" i="2"/>
  <c r="I6" i="2"/>
  <c r="J11" i="2"/>
  <c r="M11" i="2"/>
  <c r="M6" i="2"/>
  <c r="G6" i="2"/>
  <c r="L11" i="2"/>
  <c r="I11" i="2"/>
  <c r="F11" i="2"/>
  <c r="J6" i="2"/>
  <c r="D11" i="2"/>
  <c r="L2" i="2"/>
  <c r="D2" i="2"/>
  <c r="H7" i="2"/>
  <c r="J7" i="2"/>
  <c r="G2" i="2"/>
  <c r="H2" i="2"/>
  <c r="F7" i="2"/>
  <c r="G7" i="2"/>
  <c r="K2" i="2"/>
  <c r="J2" i="2"/>
  <c r="D7" i="2"/>
  <c r="M7" i="2"/>
  <c r="K7" i="2"/>
  <c r="C2" i="2"/>
  <c r="C7" i="2"/>
  <c r="M2" i="2"/>
  <c r="I7" i="2"/>
  <c r="E2" i="2"/>
  <c r="E7" i="2"/>
  <c r="I2" i="2"/>
  <c r="L7" i="2"/>
  <c r="F2" i="2"/>
  <c r="I10" i="2"/>
  <c r="H10" i="2"/>
  <c r="D5" i="2"/>
  <c r="M10" i="2"/>
  <c r="J10" i="2"/>
  <c r="I5" i="2"/>
  <c r="M5" i="2"/>
  <c r="G10" i="2"/>
  <c r="F5" i="2"/>
  <c r="L10" i="2"/>
  <c r="H5" i="2"/>
  <c r="C5" i="2"/>
  <c r="K5" i="2"/>
  <c r="G5" i="2"/>
  <c r="E10" i="2"/>
  <c r="C10" i="2"/>
  <c r="F10" i="2"/>
  <c r="L5" i="2"/>
  <c r="D10" i="2"/>
  <c r="E5" i="2"/>
  <c r="K10" i="2"/>
  <c r="J5" i="2"/>
  <c r="N4" i="2"/>
  <c r="N3" i="2" l="1"/>
  <c r="N2" i="2"/>
  <c r="N6" i="2"/>
  <c r="N5" i="2"/>
</calcChain>
</file>

<file path=xl/sharedStrings.xml><?xml version="1.0" encoding="utf-8"?>
<sst xmlns="http://schemas.openxmlformats.org/spreadsheetml/2006/main" count="52" uniqueCount="27">
  <si>
    <t>№</t>
  </si>
  <si>
    <t>ФИО</t>
  </si>
  <si>
    <t>Ремонт
Газель 253</t>
  </si>
  <si>
    <t>Ремонт
УАЗ 016</t>
  </si>
  <si>
    <t>Ремонт
Форд 708</t>
  </si>
  <si>
    <t>Рабочего времени</t>
  </si>
  <si>
    <t>ИТОГО:</t>
  </si>
  <si>
    <t>Фамилия водителя</t>
  </si>
  <si>
    <t>СРЕДНЕЕ В МЕСЯЦ</t>
  </si>
  <si>
    <t>РЕМОНТ В РАБОЧЕЕ ВРЕМЯ</t>
  </si>
  <si>
    <t>Для отображения корректного результата в текущем месяце, необходимо убедиться, что ТС не используется в данное время (на момент просмотра "СВОДа" (отображено красным если ТС в данное время эксплуатируется))</t>
  </si>
  <si>
    <t>Ремонт
Газель №</t>
  </si>
  <si>
    <t>Сотрудник 1</t>
  </si>
  <si>
    <t>Сотрудник 5</t>
  </si>
  <si>
    <t>ремонт</t>
  </si>
  <si>
    <t>Сотрудник 3</t>
  </si>
  <si>
    <t>Сотрудник 2</t>
  </si>
  <si>
    <t>Газель 123</t>
  </si>
  <si>
    <t>УАЗ 456</t>
  </si>
  <si>
    <t>ГАЗ 789</t>
  </si>
  <si>
    <t>ПАЗ 741</t>
  </si>
  <si>
    <t>ВАЗ 963</t>
  </si>
  <si>
    <t>Петров</t>
  </si>
  <si>
    <t>Иванов</t>
  </si>
  <si>
    <t>Сидоров</t>
  </si>
  <si>
    <t>Козлов</t>
  </si>
  <si>
    <t>Баранов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</si>
</sst>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mmmm\ yyyy"/>
    <numFmt numFmtId="166" formatCode="[h]:mm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8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/>
    </xf>
    <xf numFmtId="165" fontId="2" fillId="3" borderId="16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" fillId="2" borderId="2" xfId="0" applyFont="1" applyFill="1" applyBorder="1"/>
    <xf numFmtId="166" fontId="1" fillId="2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1" fillId="3" borderId="2" xfId="0" applyFont="1" applyFill="1" applyBorder="1"/>
    <xf numFmtId="166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166" fontId="1" fillId="0" borderId="1" xfId="0" applyNumberFormat="1" applyFont="1" applyBorder="1" applyAlignment="1">
      <alignment horizontal="center" vertical="center"/>
    </xf>
    <xf numFmtId="166" fontId="2" fillId="3" borderId="27" xfId="0" applyNumberFormat="1" applyFont="1" applyFill="1" applyBorder="1" applyAlignment="1">
      <alignment horizontal="center" vertical="center"/>
    </xf>
    <xf numFmtId="0" fontId="3" fillId="4" borderId="28" xfId="0" applyFont="1" applyFill="1" applyBorder="1"/>
    <xf numFmtId="0" fontId="1" fillId="5" borderId="21" xfId="0" applyFont="1" applyFill="1" applyBorder="1"/>
    <xf numFmtId="166" fontId="1" fillId="5" borderId="16" xfId="0" applyNumberFormat="1" applyFont="1" applyFill="1" applyBorder="1" applyAlignment="1">
      <alignment horizontal="center" vertical="center"/>
    </xf>
    <xf numFmtId="0" fontId="1" fillId="5" borderId="2" xfId="0" applyFont="1" applyFill="1" applyBorder="1"/>
    <xf numFmtId="166" fontId="1" fillId="5" borderId="1" xfId="0" applyNumberFormat="1" applyFont="1" applyFill="1" applyBorder="1" applyAlignment="1">
      <alignment horizontal="center" vertical="center"/>
    </xf>
    <xf numFmtId="0" fontId="1" fillId="5" borderId="8" xfId="0" applyFont="1" applyFill="1" applyBorder="1"/>
    <xf numFmtId="166" fontId="1" fillId="5" borderId="9" xfId="0" applyNumberFormat="1" applyFont="1" applyFill="1" applyBorder="1" applyAlignment="1">
      <alignment horizontal="center" vertical="center"/>
    </xf>
    <xf numFmtId="0" fontId="1" fillId="5" borderId="4" xfId="0" applyFont="1" applyFill="1" applyBorder="1"/>
    <xf numFmtId="166" fontId="1" fillId="5" borderId="5" xfId="0" applyNumberFormat="1" applyFont="1" applyFill="1" applyBorder="1" applyAlignment="1">
      <alignment horizontal="center" vertical="center"/>
    </xf>
    <xf numFmtId="0" fontId="1" fillId="6" borderId="21" xfId="0" applyFont="1" applyFill="1" applyBorder="1"/>
    <xf numFmtId="166" fontId="1" fillId="6" borderId="16" xfId="0" applyNumberFormat="1" applyFont="1" applyFill="1" applyBorder="1" applyAlignment="1">
      <alignment horizontal="center" vertical="center"/>
    </xf>
    <xf numFmtId="166" fontId="2" fillId="6" borderId="16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6" fontId="1" fillId="6" borderId="1" xfId="0" applyNumberFormat="1" applyFont="1" applyFill="1" applyBorder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0" fontId="1" fillId="6" borderId="8" xfId="0" applyFont="1" applyFill="1" applyBorder="1"/>
    <xf numFmtId="166" fontId="1" fillId="6" borderId="9" xfId="0" applyNumberFormat="1" applyFont="1" applyFill="1" applyBorder="1" applyAlignment="1">
      <alignment horizontal="center" vertical="center"/>
    </xf>
    <xf numFmtId="166" fontId="2" fillId="6" borderId="9" xfId="0" applyNumberFormat="1" applyFont="1" applyFill="1" applyBorder="1" applyAlignment="1">
      <alignment horizontal="center" vertical="center"/>
    </xf>
    <xf numFmtId="0" fontId="1" fillId="6" borderId="4" xfId="0" applyFont="1" applyFill="1" applyBorder="1"/>
    <xf numFmtId="166" fontId="1" fillId="6" borderId="5" xfId="0" applyNumberFormat="1" applyFont="1" applyFill="1" applyBorder="1" applyAlignment="1">
      <alignment horizontal="center" vertical="center"/>
    </xf>
    <xf numFmtId="166" fontId="2" fillId="6" borderId="27" xfId="0" applyNumberFormat="1" applyFont="1" applyFill="1" applyBorder="1" applyAlignment="1">
      <alignment horizontal="center" vertical="center"/>
    </xf>
    <xf numFmtId="0" fontId="1" fillId="0" borderId="19" xfId="0" applyFont="1" applyFill="1" applyBorder="1"/>
    <xf numFmtId="164" fontId="1" fillId="0" borderId="15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4" fontId="1" fillId="0" borderId="0" xfId="0" applyNumberFormat="1" applyFont="1" applyFill="1"/>
    <xf numFmtId="14" fontId="1" fillId="0" borderId="13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20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/>
    </xf>
    <xf numFmtId="14" fontId="1" fillId="0" borderId="1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/>
    </xf>
    <xf numFmtId="166" fontId="2" fillId="5" borderId="29" xfId="0" applyNumberFormat="1" applyFont="1" applyFill="1" applyBorder="1" applyAlignment="1">
      <alignment horizontal="center" vertical="center"/>
    </xf>
    <xf numFmtId="166" fontId="2" fillId="5" borderId="23" xfId="0" applyNumberFormat="1" applyFont="1" applyFill="1" applyBorder="1" applyAlignment="1">
      <alignment horizontal="center" vertical="center"/>
    </xf>
    <xf numFmtId="166" fontId="2" fillId="5" borderId="30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5" borderId="31" xfId="0" applyNumberFormat="1" applyFont="1" applyFill="1" applyBorder="1" applyAlignment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6" fontId="2" fillId="6" borderId="25" xfId="0" applyNumberFormat="1" applyFont="1" applyFill="1" applyBorder="1" applyAlignment="1">
      <alignment horizontal="center" vertical="center" wrapText="1"/>
    </xf>
    <xf numFmtId="166" fontId="2" fillId="6" borderId="26" xfId="0" applyNumberFormat="1" applyFont="1" applyFill="1" applyBorder="1" applyAlignment="1">
      <alignment horizontal="center" vertical="center" wrapText="1"/>
    </xf>
    <xf numFmtId="166" fontId="2" fillId="6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7" formatCode="&quot; &quot;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7" formatCode="&quot; &quot;"/>
    </dxf>
    <dxf>
      <numFmt numFmtId="167" formatCode="&quot; &quot;"/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FF"/>
      <color rgb="FFFFCCC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W9"/>
  <sheetViews>
    <sheetView tabSelected="1" zoomScale="90" zoomScaleNormal="90" zoomScaleSheetLayoutView="100" workbookViewId="0">
      <pane xSplit="17" ySplit="1" topLeftCell="R2" activePane="bottomRight" state="frozen"/>
      <selection pane="topRight" activeCell="R1" sqref="R1"/>
      <selection pane="bottomLeft" activeCell="A2" sqref="A2"/>
      <selection pane="bottomRight" activeCell="O6" sqref="O6"/>
    </sheetView>
  </sheetViews>
  <sheetFormatPr defaultRowHeight="15" outlineLevelCol="1" x14ac:dyDescent="0.25"/>
  <cols>
    <col min="1" max="1" width="0.140625" style="50" customWidth="1"/>
    <col min="2" max="2" width="10.7109375" style="59" customWidth="1"/>
    <col min="3" max="3" width="15.7109375" style="60" customWidth="1"/>
    <col min="4" max="4" width="8.7109375" style="55" customWidth="1"/>
    <col min="5" max="5" width="8.7109375" style="61" customWidth="1"/>
    <col min="6" max="6" width="15.7109375" style="62" customWidth="1"/>
    <col min="7" max="7" width="8.7109375" style="55" customWidth="1"/>
    <col min="8" max="8" width="8.7109375" style="61" customWidth="1"/>
    <col min="9" max="9" width="15.7109375" style="62" customWidth="1"/>
    <col min="10" max="10" width="8.7109375" style="55" customWidth="1"/>
    <col min="11" max="11" width="8.7109375" style="61" customWidth="1"/>
    <col min="12" max="12" width="15.7109375" style="62" customWidth="1"/>
    <col min="13" max="13" width="8.7109375" style="55" customWidth="1"/>
    <col min="14" max="14" width="8.7109375" style="61" customWidth="1"/>
    <col min="15" max="15" width="15.7109375" style="62" customWidth="1"/>
    <col min="16" max="16" width="8.7109375" style="55" customWidth="1"/>
    <col min="17" max="17" width="8.7109375" style="61" customWidth="1"/>
    <col min="18" max="22" width="10.7109375" style="9" customWidth="1" outlineLevel="1"/>
    <col min="23" max="24" width="10.140625" style="55" bestFit="1" customWidth="1"/>
    <col min="25" max="25" width="9.140625" style="55"/>
    <col min="26" max="26" width="10.140625" style="55" bestFit="1" customWidth="1"/>
    <col min="27" max="16384" width="9.140625" style="55"/>
  </cols>
  <sheetData>
    <row r="1" spans="1:23" ht="30.75" thickBot="1" x14ac:dyDescent="0.3">
      <c r="B1" s="57" t="s">
        <v>0</v>
      </c>
      <c r="C1" s="1" t="s">
        <v>1</v>
      </c>
      <c r="D1" s="64" t="s">
        <v>17</v>
      </c>
      <c r="E1" s="65"/>
      <c r="F1" s="1" t="s">
        <v>1</v>
      </c>
      <c r="G1" s="66" t="s">
        <v>18</v>
      </c>
      <c r="H1" s="67"/>
      <c r="I1" s="1" t="s">
        <v>1</v>
      </c>
      <c r="J1" s="66" t="s">
        <v>19</v>
      </c>
      <c r="K1" s="67"/>
      <c r="L1" s="1" t="s">
        <v>1</v>
      </c>
      <c r="M1" s="66" t="s">
        <v>20</v>
      </c>
      <c r="N1" s="67"/>
      <c r="O1" s="1" t="s">
        <v>1</v>
      </c>
      <c r="P1" s="66" t="s">
        <v>21</v>
      </c>
      <c r="Q1" s="67"/>
      <c r="R1" s="47" t="s">
        <v>2</v>
      </c>
      <c r="S1" s="48" t="s">
        <v>3</v>
      </c>
      <c r="T1" s="49" t="s">
        <v>4</v>
      </c>
      <c r="U1" s="49" t="s">
        <v>11</v>
      </c>
      <c r="V1" s="49" t="s">
        <v>11</v>
      </c>
    </row>
    <row r="2" spans="1:23" ht="17.25" customHeight="1" x14ac:dyDescent="0.25">
      <c r="A2" s="50">
        <f>MAX(B$2:B2)</f>
        <v>42073</v>
      </c>
      <c r="B2" s="51">
        <v>42073</v>
      </c>
      <c r="C2" s="8" t="s">
        <v>22</v>
      </c>
      <c r="D2" s="10"/>
      <c r="E2" s="3">
        <f>SUMIFS(E3:E$9,$A3:$A$9,$B2,C3:C$9,"&lt;&gt;"&amp;"ремонт")-SUMIFS(D3:D$9,$A3:$A$9,$B2,C3:C$9,"&lt;&gt;"&amp;"ремонт")</f>
        <v>-0.72291666666666665</v>
      </c>
      <c r="F2" s="8" t="s">
        <v>23</v>
      </c>
      <c r="G2" s="11"/>
      <c r="H2" s="3">
        <f>SUMIFS(H3:H$9,$A3:$A$9,$B2,F3:F$9,"&lt;&gt;"&amp;"ремонт")-SUMIFS(G3:G$9,$A3:$A$9,$B2,F3:F$9,"&lt;&gt;"&amp;"ремонт")</f>
        <v>0</v>
      </c>
      <c r="I2" s="2" t="s">
        <v>24</v>
      </c>
      <c r="J2" s="11"/>
      <c r="K2" s="3">
        <f>SUMIFS(K3:K$9,$A3:$A$9,$B2,I3:I$9,"&lt;&gt;"&amp;"ремонт")-SUMIFS(J3:J$9,$A3:$A$9,$B2,I3:I$9,"&lt;&gt;"&amp;"ремонт")</f>
        <v>9.3749999999999944E-2</v>
      </c>
      <c r="L2" s="2" t="s">
        <v>25</v>
      </c>
      <c r="M2" s="11"/>
      <c r="N2" s="3">
        <f>SUMIFS(N3:N$9,$A3:$A$9,$B2,L3:L$9,"&lt;&gt;"&amp;"ремонт")-SUMIFS(M3:M$9,$A3:$A$9,$B2,L3:L$9,"&lt;&gt;"&amp;"ремонт")</f>
        <v>0</v>
      </c>
      <c r="O2" s="2" t="s">
        <v>26</v>
      </c>
      <c r="P2" s="11"/>
      <c r="Q2" s="3">
        <f>SUMIFS(Q3:Q$9,$A3:$A$9,$B2,O3:O$9,"&lt;&gt;"&amp;"ремонт")-SUMIFS(P3:P$9,$A3:$A$9,$B2,O3:O$9,"&lt;&gt;"&amp;"ремонт")</f>
        <v>0</v>
      </c>
      <c r="R2" s="52" t="str">
        <f t="shared" ref="R2:R9" si="0">IF($B2=$A2,IF(SUMIFS($E$2:$E$9,$C$2:$C$9,"ремонт",$A$2:$A$9,$B2)-SUMIFS($D$2:$D$9,$C$2:$C$9,"ремонт",$A$2:$A$9,$B2)=0,"",SUMIFS($E$2:$E$9,$C$2:$C$9,"ремонт",$A$2:$A$9,$B2)-SUMIFS($D$2:$D$9,$C$2:$C$9,"ремонт",$A$2:$A$9,$B2)),"")</f>
        <v/>
      </c>
      <c r="S2" s="53">
        <f t="shared" ref="S2:S9" si="1">IF($B2=$A2,IF(SUMIFS($H$2:$H$9,$F$2:$F$9,"ремонт",$A$2:$A$9,$B2)-SUMIFS($G$2:$G$9,$F$2:$F$9,"ремонт",$A$2:$A$9,$B2)=0,"",SUMIFS($H$2:$H$9,$F$2:$F$9,"ремонт",$A$2:$A$9,$B2)-SUMIFS($G$2:$G$9,$F$2:$F$9,"ремонт",$A$2:$A$9,$B2)),"")</f>
        <v>0.12916666666666665</v>
      </c>
      <c r="T2" s="54" t="str">
        <f t="shared" ref="T2:T9" si="2">IF($B2=$A2,IF(SUMIFS($K$2:$K$9,$I$2:$I$9,"ремонт",$A$2:$A$9,$B2)-SUMIFS($J$2:$J$9,$I$2:$I$9,"ремонт",$A$2:$A$9,$B2)=0,"",SUMIFS($K$2:$K$9,$I$2:$I$9,"ремонт",$A$2:$A$9,$B2)-SUMIFS($J$2:$J$9,$I$2:$I$9,"ремонт",$A$2:$A$9,$B2)),"")</f>
        <v/>
      </c>
      <c r="U2" s="54" t="str">
        <f t="shared" ref="U2:U9" si="3">IF($B2=$A2,IF(SUMIFS($N$2:$N$9,$L$2:$L$9,"ремонт",$A$2:$A$9,$B2)-SUMIFS($M$2:$M$9,$L$2:$L$9,"ремонт",$A$2:$A$9,$B2)=0,"",SUMIFS($N$2:$N$9,$L$2:$L$9,"ремонт",$A$2:$A$9,$B2)-SUMIFS($M$2:$M$9,$L$2:$L$9,"ремонт",$A$2:$A$9,$B2)),"")</f>
        <v/>
      </c>
      <c r="V2" s="54" t="str">
        <f t="shared" ref="V2:V9" si="4">IF($B2=$A2,IF(SUMIFS($Q$2:$Q$9,$O$2:$O$9,"ремонт",$A$2:$A$9,$B2)-SUMIFS($P$2:$P$9,$O$2:$O$9,"ремонт",$A$2:$A$9,$B2)=0,"",SUMIFS($Q$2:$Q$9,$O$2:$O$9,"ремонт",$A$2:$A$9,$B2)-SUMIFS($P$2:$P$9,$O$2:$O$9,"ремонт",$A$2:$A$9,$B2)),"")</f>
        <v/>
      </c>
    </row>
    <row r="3" spans="1:23" x14ac:dyDescent="0.25">
      <c r="A3" s="50">
        <f>MAX(B$2:B3)</f>
        <v>42073</v>
      </c>
      <c r="B3" s="56">
        <f>IF(B2&gt;1000,1,B2+1)</f>
        <v>1</v>
      </c>
      <c r="C3" s="4" t="s">
        <v>12</v>
      </c>
      <c r="D3" s="5">
        <v>0.71250000000000002</v>
      </c>
      <c r="E3" s="3">
        <v>0.75</v>
      </c>
      <c r="F3" s="4" t="s">
        <v>14</v>
      </c>
      <c r="G3" s="5">
        <v>0.33749999999999997</v>
      </c>
      <c r="H3" s="3">
        <v>0.46666666666666662</v>
      </c>
      <c r="I3" s="4" t="s">
        <v>15</v>
      </c>
      <c r="J3" s="5">
        <v>0.40833333333333338</v>
      </c>
      <c r="K3" s="3">
        <v>0.50208333333333333</v>
      </c>
      <c r="L3" s="4"/>
      <c r="M3" s="5"/>
      <c r="N3" s="3">
        <f>SUMIFS(N4:N$9,$A4:$A$9,$B3,L4:L$9,"&lt;&gt;"&amp;"ремонт")-SUMIFS(M4:M$9,$A4:$A$9,$B3,L4:L$9,"&lt;&gt;"&amp;"ремонт")</f>
        <v>0</v>
      </c>
      <c r="O3" s="4"/>
      <c r="P3" s="6"/>
      <c r="Q3" s="3">
        <f>SUMIFS(Q4:Q$9,$A4:$A$9,$B3,O4:O$9,"&lt;&gt;"&amp;"ремонт")-SUMIFS(P4:P$9,$A4:$A$9,$B3,O4:O$9,"&lt;&gt;"&amp;"ремонт")</f>
        <v>0</v>
      </c>
      <c r="R3" s="52" t="str">
        <f t="shared" si="0"/>
        <v/>
      </c>
      <c r="S3" s="53" t="str">
        <f t="shared" si="1"/>
        <v/>
      </c>
      <c r="T3" s="54" t="str">
        <f t="shared" si="2"/>
        <v/>
      </c>
      <c r="U3" s="54" t="str">
        <f t="shared" si="3"/>
        <v/>
      </c>
      <c r="V3" s="54" t="str">
        <f t="shared" si="4"/>
        <v/>
      </c>
    </row>
    <row r="4" spans="1:23" x14ac:dyDescent="0.25">
      <c r="A4" s="50">
        <f>MAX(B$2:B4)</f>
        <v>42073</v>
      </c>
      <c r="B4" s="56">
        <f t="shared" ref="B4:B6" si="5">IF(B3&gt;1000,1,B3+1)</f>
        <v>2</v>
      </c>
      <c r="C4" s="4" t="s">
        <v>13</v>
      </c>
      <c r="D4" s="5">
        <v>0.76041666666666663</v>
      </c>
      <c r="E4" s="3">
        <f>SUMIFS(E5:E$9,$A5:$A$9,$B4,C5:C$9,"&lt;&gt;"&amp;"ремонт")-SUMIFS(D5:D$9,$A5:$A$9,$B4,C5:C$9,"&lt;&gt;"&amp;"ремонт")</f>
        <v>0</v>
      </c>
      <c r="F4" s="4"/>
      <c r="G4" s="6"/>
      <c r="H4" s="3">
        <f>SUMIFS(H5:H$9,$A5:$A$9,$B4,F5:F$9,"&lt;&gt;"&amp;"ремонт")-SUMIFS(G5:G$9,$A5:$A$9,$B4,F5:F$9,"&lt;&gt;"&amp;"ремонт")</f>
        <v>0</v>
      </c>
      <c r="I4" s="4"/>
      <c r="J4" s="5"/>
      <c r="K4" s="3">
        <f>SUMIFS(K5:K$9,$A5:$A$9,$B4,I5:I$9,"&lt;&gt;"&amp;"ремонт")-SUMIFS(J5:J$9,$A5:$A$9,$B4,I5:I$9,"&lt;&gt;"&amp;"ремонт")</f>
        <v>0</v>
      </c>
      <c r="L4" s="4"/>
      <c r="M4" s="5"/>
      <c r="N4" s="3">
        <f>SUMIFS(N5:N$9,$A5:$A$9,$B4,L5:L$9,"&lt;&gt;"&amp;"ремонт")-SUMIFS(M5:M$9,$A5:$A$9,$B4,L5:L$9,"&lt;&gt;"&amp;"ремонт")</f>
        <v>0</v>
      </c>
      <c r="O4" s="4"/>
      <c r="P4" s="5"/>
      <c r="Q4" s="3">
        <f>SUMIFS(Q5:Q$9,$A5:$A$9,$B4,O5:O$9,"&lt;&gt;"&amp;"ремонт")-SUMIFS(P5:P$9,$A5:$A$9,$B4,O5:O$9,"&lt;&gt;"&amp;"ремонт")</f>
        <v>0</v>
      </c>
      <c r="R4" s="52" t="str">
        <f t="shared" si="0"/>
        <v/>
      </c>
      <c r="S4" s="53" t="str">
        <f t="shared" si="1"/>
        <v/>
      </c>
      <c r="T4" s="54" t="str">
        <f t="shared" si="2"/>
        <v/>
      </c>
      <c r="U4" s="54" t="str">
        <f t="shared" si="3"/>
        <v/>
      </c>
      <c r="V4" s="54" t="str">
        <f t="shared" si="4"/>
        <v/>
      </c>
    </row>
    <row r="5" spans="1:23" x14ac:dyDescent="0.25">
      <c r="A5" s="50">
        <f>MAX(B$2:B5)</f>
        <v>42074</v>
      </c>
      <c r="B5" s="63">
        <v>42074</v>
      </c>
      <c r="C5" s="4" t="s">
        <v>22</v>
      </c>
      <c r="D5" s="6"/>
      <c r="E5" s="3">
        <f>SUMIFS(E6:E$9,$A6:$A$9,$B5,C6:C$9,"&lt;&gt;"&amp;"ремонт")-SUMIFS(D6:D$9,$A6:$A$9,$B5,C6:C$9,"&lt;&gt;"&amp;"ремонт")</f>
        <v>0</v>
      </c>
      <c r="F5" s="4" t="s">
        <v>23</v>
      </c>
      <c r="G5" s="6"/>
      <c r="H5" s="3">
        <f>SUMIFS(H6:H$9,$A6:$A$9,$B5,F6:F$9,"&lt;&gt;"&amp;"ремонт")-SUMIFS(G6:G$9,$A6:$A$9,$B5,F6:F$9,"&lt;&gt;"&amp;"ремонт")</f>
        <v>7.7777777777777835E-2</v>
      </c>
      <c r="I5" s="4" t="s">
        <v>24</v>
      </c>
      <c r="J5" s="6"/>
      <c r="K5" s="3">
        <f>SUMIFS(K6:K$9,$A6:$A$9,$B5,I6:I$9,"&lt;&gt;"&amp;"ремонт")-SUMIFS(J6:J$9,$A6:$A$9,$B5,I6:I$9,"&lt;&gt;"&amp;"ремонт")</f>
        <v>0</v>
      </c>
      <c r="L5" s="4" t="s">
        <v>25</v>
      </c>
      <c r="M5" s="6"/>
      <c r="N5" s="3">
        <f>SUMIFS(N6:N$9,$A6:$A$9,$B5,L6:L$9,"&lt;&gt;"&amp;"ремонт")-SUMIFS(M6:M$9,$A6:$A$9,$B5,L6:L$9,"&lt;&gt;"&amp;"ремонт")</f>
        <v>0</v>
      </c>
      <c r="O5" s="4" t="s">
        <v>26</v>
      </c>
      <c r="P5" s="6"/>
      <c r="Q5" s="3">
        <f>SUMIFS(Q6:Q$9,$A6:$A$9,$B5,O6:O$9,"&lt;&gt;"&amp;"ремонт")-SUMIFS(P6:P$9,$A6:$A$9,$B5,O6:O$9,"&lt;&gt;"&amp;"ремонт")</f>
        <v>0</v>
      </c>
      <c r="R5" s="52" t="str">
        <f t="shared" si="0"/>
        <v/>
      </c>
      <c r="S5" s="53" t="str">
        <f t="shared" si="1"/>
        <v/>
      </c>
      <c r="T5" s="54" t="str">
        <f t="shared" si="2"/>
        <v/>
      </c>
      <c r="U5" s="54" t="str">
        <f t="shared" si="3"/>
        <v/>
      </c>
      <c r="V5" s="54" t="str">
        <f t="shared" si="4"/>
        <v/>
      </c>
    </row>
    <row r="6" spans="1:23" x14ac:dyDescent="0.25">
      <c r="A6" s="50">
        <f>MAX(B$2:B6)</f>
        <v>42074</v>
      </c>
      <c r="B6" s="56">
        <f t="shared" si="5"/>
        <v>1</v>
      </c>
      <c r="C6" s="4"/>
      <c r="D6" s="6"/>
      <c r="E6" s="3">
        <f>SUMIFS(E7:E$9,$A7:$A$9,$B6,C7:C$9,"&lt;&gt;"&amp;"ремонт")-SUMIFS(D7:D$9,$A7:$A$9,$B6,C7:C$9,"&lt;&gt;"&amp;"ремонт")</f>
        <v>0</v>
      </c>
      <c r="F6" s="4" t="s">
        <v>16</v>
      </c>
      <c r="G6" s="5">
        <v>0.3347222222222222</v>
      </c>
      <c r="H6" s="3">
        <v>0.41250000000000003</v>
      </c>
      <c r="I6" s="4"/>
      <c r="J6" s="6"/>
      <c r="K6" s="3">
        <f>SUMIFS(K7:K$9,$A7:$A$9,$B6,I7:I$9,"&lt;&gt;"&amp;"ремонт")-SUMIFS(J7:J$9,$A7:$A$9,$B6,I7:I$9,"&lt;&gt;"&amp;"ремонт")</f>
        <v>0</v>
      </c>
      <c r="L6" s="4"/>
      <c r="M6" s="6"/>
      <c r="N6" s="3">
        <f>SUMIFS(N7:N$9,$A7:$A$9,$B6,L7:L$9,"&lt;&gt;"&amp;"ремонт")-SUMIFS(M7:M$9,$A7:$A$9,$B6,L7:L$9,"&lt;&gt;"&amp;"ремонт")</f>
        <v>0</v>
      </c>
      <c r="O6" s="4"/>
      <c r="P6" s="6"/>
      <c r="Q6" s="3">
        <f>SUMIFS(Q7:Q$9,$A7:$A$9,$B6,O7:O$9,"&lt;&gt;"&amp;"ремонт")-SUMIFS(P7:P$9,$A7:$A$9,$B6,O7:O$9,"&lt;&gt;"&amp;"ремонт")</f>
        <v>0</v>
      </c>
      <c r="R6" s="52" t="str">
        <f t="shared" si="0"/>
        <v/>
      </c>
      <c r="S6" s="53" t="str">
        <f t="shared" si="1"/>
        <v/>
      </c>
      <c r="T6" s="54" t="str">
        <f t="shared" si="2"/>
        <v/>
      </c>
      <c r="U6" s="54" t="str">
        <f t="shared" si="3"/>
        <v/>
      </c>
      <c r="V6" s="54" t="str">
        <f t="shared" si="4"/>
        <v/>
      </c>
    </row>
    <row r="7" spans="1:23" x14ac:dyDescent="0.25">
      <c r="A7" s="50">
        <f>MAX(B$2:B7)</f>
        <v>42074</v>
      </c>
      <c r="B7" s="56">
        <f t="shared" ref="B7:B9" si="6">IF(B6&gt;1000,1,B6+1)</f>
        <v>2</v>
      </c>
      <c r="C7" s="4"/>
      <c r="D7" s="6"/>
      <c r="E7" s="3">
        <f>SUMIFS(E8:E$9,$A8:$A$9,$B7,C8:C$9,"&lt;&gt;"&amp;"ремонт")-SUMIFS(D8:D$9,$A8:$A$9,$B7,C8:C$9,"&lt;&gt;"&amp;"ремонт")</f>
        <v>0</v>
      </c>
      <c r="F7" s="4"/>
      <c r="G7" s="6"/>
      <c r="H7" s="3">
        <f>SUMIFS(H8:H$9,$A8:$A$9,$B7,F8:F$9,"&lt;&gt;"&amp;"ремонт")-SUMIFS(G8:G$9,$A8:$A$9,$B7,F8:F$9,"&lt;&gt;"&amp;"ремонт")</f>
        <v>0</v>
      </c>
      <c r="I7" s="4"/>
      <c r="J7" s="6"/>
      <c r="K7" s="3">
        <f>SUMIFS(K8:K$9,$A8:$A$9,$B7,I8:I$9,"&lt;&gt;"&amp;"ремонт")-SUMIFS(J8:J$9,$A8:$A$9,$B7,I8:I$9,"&lt;&gt;"&amp;"ремонт")</f>
        <v>0</v>
      </c>
      <c r="L7" s="4"/>
      <c r="M7" s="6"/>
      <c r="N7" s="3">
        <f>SUMIFS(N8:N$9,$A8:$A$9,$B7,L8:L$9,"&lt;&gt;"&amp;"ремонт")-SUMIFS(M8:M$9,$A8:$A$9,$B7,L8:L$9,"&lt;&gt;"&amp;"ремонт")</f>
        <v>0</v>
      </c>
      <c r="O7" s="4"/>
      <c r="P7" s="6"/>
      <c r="Q7" s="3">
        <f>SUMIFS(Q8:Q$9,$A8:$A$9,$B7,O8:O$9,"&lt;&gt;"&amp;"ремонт")-SUMIFS(P8:P$9,$A8:$A$9,$B7,O8:O$9,"&lt;&gt;"&amp;"ремонт")</f>
        <v>0</v>
      </c>
      <c r="R7" s="52" t="str">
        <f t="shared" si="0"/>
        <v/>
      </c>
      <c r="S7" s="53" t="str">
        <f t="shared" si="1"/>
        <v/>
      </c>
      <c r="T7" s="54" t="str">
        <f t="shared" si="2"/>
        <v/>
      </c>
      <c r="U7" s="54" t="str">
        <f t="shared" si="3"/>
        <v/>
      </c>
      <c r="V7" s="54" t="str">
        <f t="shared" si="4"/>
        <v/>
      </c>
    </row>
    <row r="8" spans="1:23" x14ac:dyDescent="0.25">
      <c r="A8" s="50">
        <f>MAX(B$2:B8)</f>
        <v>42074</v>
      </c>
      <c r="B8" s="56">
        <f t="shared" si="6"/>
        <v>3</v>
      </c>
      <c r="C8" s="4"/>
      <c r="D8" s="6"/>
      <c r="E8" s="3">
        <f>SUMIFS(E9:E$9,$A9:$A$9,$B8,C9:C$9,"&lt;&gt;"&amp;"ремонт")-SUMIFS(D9:D$9,$A9:$A$9,$B8,C9:C$9,"&lt;&gt;"&amp;"ремонт")</f>
        <v>0</v>
      </c>
      <c r="F8" s="4"/>
      <c r="G8" s="6"/>
      <c r="H8" s="3">
        <f>SUMIFS(H9:H$9,$A9:$A$9,$B8,F9:F$9,"&lt;&gt;"&amp;"ремонт")-SUMIFS(G9:G$9,$A9:$A$9,$B8,F9:F$9,"&lt;&gt;"&amp;"ремонт")</f>
        <v>0</v>
      </c>
      <c r="I8" s="4"/>
      <c r="J8" s="6"/>
      <c r="K8" s="3">
        <f>SUMIFS(K9:K$9,$A9:$A$9,$B8,I9:I$9,"&lt;&gt;"&amp;"ремонт")-SUMIFS(J9:J$9,$A9:$A$9,$B8,I9:I$9,"&lt;&gt;"&amp;"ремонт")</f>
        <v>0</v>
      </c>
      <c r="L8" s="4"/>
      <c r="M8" s="6"/>
      <c r="N8" s="3">
        <f>SUMIFS(N9:N$9,$A9:$A$9,$B8,L9:L$9,"&lt;&gt;"&amp;"ремонт")-SUMIFS(M9:M$9,$A9:$A$9,$B8,L9:L$9,"&lt;&gt;"&amp;"ремонт")</f>
        <v>0</v>
      </c>
      <c r="O8" s="4"/>
      <c r="P8" s="6"/>
      <c r="Q8" s="3">
        <f>SUMIFS(Q9:Q$9,$A9:$A$9,$B8,O9:O$9,"&lt;&gt;"&amp;"ремонт")-SUMIFS(P9:P$9,$A9:$A$9,$B8,O9:O$9,"&lt;&gt;"&amp;"ремонт")</f>
        <v>0</v>
      </c>
      <c r="R8" s="52" t="str">
        <f t="shared" si="0"/>
        <v/>
      </c>
      <c r="S8" s="53" t="str">
        <f t="shared" si="1"/>
        <v/>
      </c>
      <c r="T8" s="54" t="str">
        <f t="shared" si="2"/>
        <v/>
      </c>
      <c r="U8" s="54" t="str">
        <f t="shared" si="3"/>
        <v/>
      </c>
      <c r="V8" s="54" t="str">
        <f t="shared" si="4"/>
        <v/>
      </c>
    </row>
    <row r="9" spans="1:23" x14ac:dyDescent="0.25">
      <c r="A9" s="50">
        <f>MAX(B$2:B9)</f>
        <v>42074</v>
      </c>
      <c r="B9" s="56">
        <f t="shared" si="6"/>
        <v>4</v>
      </c>
      <c r="C9" s="4"/>
      <c r="D9" s="6"/>
      <c r="E9" s="3">
        <f>SUMIFS(E$9:E10,$A$9:$A10,$B9,C$9:C10,"&lt;&gt;"&amp;"ремонт")-SUMIFS(D$9:D10,$A$9:$A10,$B9,C$9:C10,"&lt;&gt;"&amp;"ремонт")</f>
        <v>0</v>
      </c>
      <c r="F9" s="4"/>
      <c r="G9" s="6"/>
      <c r="H9" s="3">
        <f>SUMIFS(H$9:H10,$A$9:$A10,$B9,F$9:F10,"&lt;&gt;"&amp;"ремонт")-SUMIFS(G$9:G10,$A$9:$A10,$B9,F$9:F10,"&lt;&gt;"&amp;"ремонт")</f>
        <v>0</v>
      </c>
      <c r="I9" s="4"/>
      <c r="J9" s="6"/>
      <c r="K9" s="3">
        <f>SUMIFS(K$9:K10,$A$9:$A10,$B9,I$9:I10,"&lt;&gt;"&amp;"ремонт")-SUMIFS(J$9:J10,$A$9:$A10,$B9,I$9:I10,"&lt;&gt;"&amp;"ремонт")</f>
        <v>0</v>
      </c>
      <c r="L9" s="4"/>
      <c r="M9" s="6"/>
      <c r="N9" s="3">
        <f>SUMIFS(N$9:N10,$A$9:$A10,$B9,L$9:L10,"&lt;&gt;"&amp;"ремонт")-SUMIFS(M$9:M10,$A$9:$A10,$B9,L$9:L10,"&lt;&gt;"&amp;"ремонт")</f>
        <v>0</v>
      </c>
      <c r="O9" s="4"/>
      <c r="P9" s="6"/>
      <c r="Q9" s="3">
        <f>SUMIFS(Q$9:Q10,$A$9:$A10,$B9,O$9:O10,"&lt;&gt;"&amp;"ремонт")-SUMIFS(P$9:P10,$A$9:$A10,$B9,O$9:O10,"&lt;&gt;"&amp;"ремонт")</f>
        <v>0</v>
      </c>
      <c r="R9" s="52" t="str">
        <f t="shared" si="0"/>
        <v/>
      </c>
      <c r="S9" s="53" t="str">
        <f t="shared" si="1"/>
        <v/>
      </c>
      <c r="T9" s="54" t="str">
        <f t="shared" si="2"/>
        <v/>
      </c>
      <c r="U9" s="54" t="str">
        <f t="shared" si="3"/>
        <v/>
      </c>
      <c r="V9" s="54" t="str">
        <f t="shared" si="4"/>
        <v/>
      </c>
      <c r="W9" s="58"/>
    </row>
  </sheetData>
  <mergeCells count="5">
    <mergeCell ref="D1:E1"/>
    <mergeCell ref="G1:H1"/>
    <mergeCell ref="J1:K1"/>
    <mergeCell ref="M1:N1"/>
    <mergeCell ref="P1:Q1"/>
  </mergeCells>
  <conditionalFormatting sqref="B2:V9">
    <cfRule type="expression" dxfId="25" priority="53" stopIfTrue="1">
      <formula>$B2&gt;1000</formula>
    </cfRule>
  </conditionalFormatting>
  <conditionalFormatting sqref="F2:H9">
    <cfRule type="expression" dxfId="24" priority="543" stopIfTrue="1">
      <formula>$G2&gt;$H2</formula>
    </cfRule>
    <cfRule type="expression" dxfId="23" priority="553">
      <formula>$F2="ремонт"</formula>
    </cfRule>
  </conditionalFormatting>
  <conditionalFormatting sqref="C1:E9">
    <cfRule type="expression" dxfId="22" priority="554">
      <formula>$C1="ремонт"</formula>
    </cfRule>
  </conditionalFormatting>
  <conditionalFormatting sqref="I2:K9">
    <cfRule type="expression" dxfId="21" priority="503" stopIfTrue="1">
      <formula>$J2&gt;$K2</formula>
    </cfRule>
    <cfRule type="expression" dxfId="20" priority="542">
      <formula>$I2="ремонт"</formula>
    </cfRule>
  </conditionalFormatting>
  <conditionalFormatting sqref="T2:V4">
    <cfRule type="expression" dxfId="19" priority="500" stopIfTrue="1">
      <formula>$B2&gt;1000</formula>
    </cfRule>
  </conditionalFormatting>
  <conditionalFormatting sqref="L2:N9">
    <cfRule type="expression" dxfId="18" priority="81" stopIfTrue="1">
      <formula>$M2&gt;$N2</formula>
    </cfRule>
    <cfRule type="expression" dxfId="17" priority="502">
      <formula>$L2="ремонт"</formula>
    </cfRule>
  </conditionalFormatting>
  <conditionalFormatting sqref="O2:Q9">
    <cfRule type="expression" dxfId="16" priority="54" stopIfTrue="1">
      <formula>$P2&gt;$Q2</formula>
    </cfRule>
    <cfRule type="expression" dxfId="15" priority="80">
      <formula>$O2="ремонт"</formula>
    </cfRule>
  </conditionalFormatting>
  <conditionalFormatting sqref="C2:E9">
    <cfRule type="expression" dxfId="14" priority="551" stopIfTrue="1">
      <formula>$D2&gt;$E2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7"/>
  <sheetViews>
    <sheetView workbookViewId="0">
      <selection activeCell="O2" sqref="O2:O6"/>
    </sheetView>
  </sheetViews>
  <sheetFormatPr defaultRowHeight="15" x14ac:dyDescent="0.25"/>
  <cols>
    <col min="1" max="1" width="13.7109375" style="7" customWidth="1"/>
    <col min="2" max="14" width="14" style="7" customWidth="1"/>
    <col min="15" max="15" width="19.7109375" style="7" customWidth="1"/>
    <col min="16" max="16384" width="9.140625" style="7"/>
  </cols>
  <sheetData>
    <row r="1" spans="1:15" ht="30" x14ac:dyDescent="0.25">
      <c r="A1" s="12" t="s">
        <v>5</v>
      </c>
      <c r="B1" s="13">
        <v>42005</v>
      </c>
      <c r="C1" s="13">
        <v>42036</v>
      </c>
      <c r="D1" s="13">
        <v>42064</v>
      </c>
      <c r="E1" s="13">
        <v>42095</v>
      </c>
      <c r="F1" s="13">
        <v>42125</v>
      </c>
      <c r="G1" s="13">
        <v>42156</v>
      </c>
      <c r="H1" s="13">
        <v>42186</v>
      </c>
      <c r="I1" s="13">
        <v>42217</v>
      </c>
      <c r="J1" s="13">
        <v>42248</v>
      </c>
      <c r="K1" s="13">
        <v>42278</v>
      </c>
      <c r="L1" s="13">
        <v>42309</v>
      </c>
      <c r="M1" s="13">
        <v>42339</v>
      </c>
      <c r="N1" s="14" t="s">
        <v>6</v>
      </c>
      <c r="O1" s="15" t="s">
        <v>7</v>
      </c>
    </row>
    <row r="2" spans="1:15" x14ac:dyDescent="0.25">
      <c r="A2" s="16" t="s">
        <v>17</v>
      </c>
      <c r="B2" s="17">
        <f>IF($O2&lt;&gt;"",SUMPRODUCT(('Эксплуатация ТС'!$E$2:$E$9)*((MONTH(B$1)=MONTH('Эксплуатация ТС'!$B$2:$B$9)*($O2='Эксплуатация ТС'!$C$2:$C$9)*('Эксплуатация ТС'!$B$2:$B$9&gt;1000)))),SUMPRODUCT(('Эксплуатация ТС'!$E$2:$E$9)*((MONTH(B$1)=MONTH('Эксплуатация ТС'!$B$2:$B$9)*('Эксплуатация ТС'!$B$2:$B$9&gt;1000)))))</f>
        <v>0</v>
      </c>
      <c r="C2" s="17">
        <f>IF($O2&lt;&gt;"",SUMPRODUCT(('Эксплуатация ТС'!$E$2:$E$9)*((MONTH(C$1)=MONTH('Эксплуатация ТС'!$B$2:$B$9)*($O2='Эксплуатация ТС'!$C$2:$C$9)*('Эксплуатация ТС'!$B$2:$B$9&gt;1000)))),SUMPRODUCT(('Эксплуатация ТС'!$E$2:$E$9)*((MONTH(C$1)=MONTH('Эксплуатация ТС'!$B$2:$B$9)*('Эксплуатация ТС'!$B$2:$B$9&gt;1000)))))</f>
        <v>0</v>
      </c>
      <c r="D2" s="17">
        <f>IF($O2&lt;&gt;"",SUMPRODUCT(('Эксплуатация ТС'!$E$2:$E$9)*((MONTH(D$1)=MONTH('Эксплуатация ТС'!$B$2:$B$9)*($O2='Эксплуатация ТС'!$C$2:$C$9)*('Эксплуатация ТС'!$B$2:$B$9&gt;1000)))),SUMPRODUCT(('Эксплуатация ТС'!$E$2:$E$9)*((MONTH(D$1)=MONTH('Эксплуатация ТС'!$B$2:$B$9)*('Эксплуатация ТС'!$B$2:$B$9&gt;1000)))))</f>
        <v>-0.72291666666666665</v>
      </c>
      <c r="E2" s="17">
        <f>IF($O2&lt;&gt;"",SUMPRODUCT(('Эксплуатация ТС'!$E$2:$E$9)*((MONTH(E$1)=MONTH('Эксплуатация ТС'!$B$2:$B$9)*($O2='Эксплуатация ТС'!$C$2:$C$9)*('Эксплуатация ТС'!$B$2:$B$9&gt;1000)))),SUMPRODUCT(('Эксплуатация ТС'!$E$2:$E$9)*((MONTH(E$1)=MONTH('Эксплуатация ТС'!$B$2:$B$9)*('Эксплуатация ТС'!$B$2:$B$9&gt;1000)))))</f>
        <v>0</v>
      </c>
      <c r="F2" s="17">
        <f>IF($O2&lt;&gt;"",SUMPRODUCT(('Эксплуатация ТС'!$E$2:$E$9)*((MONTH(F$1)=MONTH('Эксплуатация ТС'!$B$2:$B$9)*($O2='Эксплуатация ТС'!$C$2:$C$9)*('Эксплуатация ТС'!$B$2:$B$9&gt;1000)))),SUMPRODUCT(('Эксплуатация ТС'!$E$2:$E$9)*((MONTH(F$1)=MONTH('Эксплуатация ТС'!$B$2:$B$9)*('Эксплуатация ТС'!$B$2:$B$9&gt;1000)))))</f>
        <v>0</v>
      </c>
      <c r="G2" s="17">
        <f>IF($O2&lt;&gt;"",SUMPRODUCT(('Эксплуатация ТС'!$E$2:$E$9)*((MONTH(G$1)=MONTH('Эксплуатация ТС'!$B$2:$B$9)*($O2='Эксплуатация ТС'!$C$2:$C$9)*('Эксплуатация ТС'!$B$2:$B$9&gt;1000)))),SUMPRODUCT(('Эксплуатация ТС'!$E$2:$E$9)*((MONTH(G$1)=MONTH('Эксплуатация ТС'!$B$2:$B$9)*('Эксплуатация ТС'!$B$2:$B$9&gt;1000)))))</f>
        <v>0</v>
      </c>
      <c r="H2" s="17">
        <f>IF($O2&lt;&gt;"",SUMPRODUCT(('Эксплуатация ТС'!$E$2:$E$9)*((MONTH(H$1)=MONTH('Эксплуатация ТС'!$B$2:$B$9)*($O2='Эксплуатация ТС'!$C$2:$C$9)*('Эксплуатация ТС'!$B$2:$B$9&gt;1000)))),SUMPRODUCT(('Эксплуатация ТС'!$E$2:$E$9)*((MONTH(H$1)=MONTH('Эксплуатация ТС'!$B$2:$B$9)*('Эксплуатация ТС'!$B$2:$B$9&gt;1000)))))</f>
        <v>0</v>
      </c>
      <c r="I2" s="17">
        <f>IF($O2&lt;&gt;"",SUMPRODUCT(('Эксплуатация ТС'!$E$2:$E$9)*((MONTH(I$1)=MONTH('Эксплуатация ТС'!$B$2:$B$9)*($O2='Эксплуатация ТС'!$C$2:$C$9)*('Эксплуатация ТС'!$B$2:$B$9&gt;1000)))),SUMPRODUCT(('Эксплуатация ТС'!$E$2:$E$9)*((MONTH(I$1)=MONTH('Эксплуатация ТС'!$B$2:$B$9)*('Эксплуатация ТС'!$B$2:$B$9&gt;1000)))))</f>
        <v>0</v>
      </c>
      <c r="J2" s="17">
        <f>IF($O2&lt;&gt;"",SUMPRODUCT(('Эксплуатация ТС'!$E$2:$E$9)*((MONTH(J$1)=MONTH('Эксплуатация ТС'!$B$2:$B$9)*($O2='Эксплуатация ТС'!$C$2:$C$9)*('Эксплуатация ТС'!$B$2:$B$9&gt;1000)))),SUMPRODUCT(('Эксплуатация ТС'!$E$2:$E$9)*((MONTH(J$1)=MONTH('Эксплуатация ТС'!$B$2:$B$9)*('Эксплуатация ТС'!$B$2:$B$9&gt;1000)))))</f>
        <v>0</v>
      </c>
      <c r="K2" s="17">
        <f>IF($O2&lt;&gt;"",SUMPRODUCT(('Эксплуатация ТС'!$E$2:$E$9)*((MONTH(K$1)=MONTH('Эксплуатация ТС'!$B$2:$B$9)*($O2='Эксплуатация ТС'!$C$2:$C$9)*('Эксплуатация ТС'!$B$2:$B$9&gt;1000)))),SUMPRODUCT(('Эксплуатация ТС'!$E$2:$E$9)*((MONTH(K$1)=MONTH('Эксплуатация ТС'!$B$2:$B$9)*('Эксплуатация ТС'!$B$2:$B$9&gt;1000)))))</f>
        <v>0</v>
      </c>
      <c r="L2" s="17">
        <f>IF($O2&lt;&gt;"",SUMPRODUCT(('Эксплуатация ТС'!$E$2:$E$9)*((MONTH(L$1)=MONTH('Эксплуатация ТС'!$B$2:$B$9)*($O2='Эксплуатация ТС'!$C$2:$C$9)*('Эксплуатация ТС'!$B$2:$B$9&gt;1000)))),SUMPRODUCT(('Эксплуатация ТС'!$E$2:$E$9)*((MONTH(L$1)=MONTH('Эксплуатация ТС'!$B$2:$B$9)*('Эксплуатация ТС'!$B$2:$B$9&gt;1000)))))</f>
        <v>0</v>
      </c>
      <c r="M2" s="17">
        <f>IF($O2&lt;&gt;"",SUMPRODUCT(('Эксплуатация ТС'!$E$2:$E$9)*((MONTH(M$1)=MONTH('Эксплуатация ТС'!$B$2:$B$9)*($O2='Эксплуатация ТС'!$C$2:$C$9)*('Эксплуатация ТС'!$B$2:$B$9&gt;1000)))),SUMPRODUCT(('Эксплуатация ТС'!$E$2:$E$9)*((MONTH(M$1)=MONTH('Эксплуатация ТС'!$B$2:$B$9)*('Эксплуатация ТС'!$B$2:$B$9&gt;1000)))))</f>
        <v>0</v>
      </c>
      <c r="N2" s="18">
        <f>SUM(B2:M2)</f>
        <v>-0.72291666666666665</v>
      </c>
      <c r="O2" s="19"/>
    </row>
    <row r="3" spans="1:15" x14ac:dyDescent="0.25">
      <c r="A3" s="20" t="s">
        <v>18</v>
      </c>
      <c r="B3" s="21">
        <f>IF($O3&lt;&gt;"",SUMPRODUCT(('Эксплуатация ТС'!$H$2:$H$9)*((MONTH(B$1)=MONTH('Эксплуатация ТС'!$B$2:$B$9)*($O3='Эксплуатация ТС'!$F$2:$F$9)*('Эксплуатация ТС'!$B$2:$B$9&gt;1000)))),SUMPRODUCT(('Эксплуатация ТС'!$H$2:$H$9)*((MONTH(B$1)=MONTH('Эксплуатация ТС'!$B$2:$B$9)*('Эксплуатация ТС'!$B$2:$B$9&gt;1000)))))</f>
        <v>0</v>
      </c>
      <c r="C3" s="21">
        <f>IF($O3&lt;&gt;"",SUMPRODUCT(('Эксплуатация ТС'!$H$2:$H$9)*((MONTH(C$1)=MONTH('Эксплуатация ТС'!$B$2:$B$9)*($O3='Эксплуатация ТС'!$F$2:$F$9)*('Эксплуатация ТС'!$B$2:$B$9&gt;1000)))),SUMPRODUCT(('Эксплуатация ТС'!$H$2:$H$9)*((MONTH(C$1)=MONTH('Эксплуатация ТС'!$B$2:$B$9)*('Эксплуатация ТС'!$B$2:$B$9&gt;1000)))))</f>
        <v>0</v>
      </c>
      <c r="D3" s="21">
        <f>IF($O3&lt;&gt;"",SUMPRODUCT(('Эксплуатация ТС'!$H$2:$H$9)*((MONTH(D$1)=MONTH('Эксплуатация ТС'!$B$2:$B$9)*($O3='Эксплуатация ТС'!$F$2:$F$9)*('Эксплуатация ТС'!$B$2:$B$9&gt;1000)))),SUMPRODUCT(('Эксплуатация ТС'!$H$2:$H$9)*((MONTH(D$1)=MONTH('Эксплуатация ТС'!$B$2:$B$9)*('Эксплуатация ТС'!$B$2:$B$9&gt;1000)))))</f>
        <v>7.7777777777777835E-2</v>
      </c>
      <c r="E3" s="21">
        <f>IF($O3&lt;&gt;"",SUMPRODUCT(('Эксплуатация ТС'!$H$2:$H$9)*((MONTH(E$1)=MONTH('Эксплуатация ТС'!$B$2:$B$9)*($O3='Эксплуатация ТС'!$F$2:$F$9)*('Эксплуатация ТС'!$B$2:$B$9&gt;1000)))),SUMPRODUCT(('Эксплуатация ТС'!$H$2:$H$9)*((MONTH(E$1)=MONTH('Эксплуатация ТС'!$B$2:$B$9)*('Эксплуатация ТС'!$B$2:$B$9&gt;1000)))))</f>
        <v>0</v>
      </c>
      <c r="F3" s="21">
        <f>IF($O3&lt;&gt;"",SUMPRODUCT(('Эксплуатация ТС'!$H$2:$H$9)*((MONTH(F$1)=MONTH('Эксплуатация ТС'!$B$2:$B$9)*($O3='Эксплуатация ТС'!$F$2:$F$9)*('Эксплуатация ТС'!$B$2:$B$9&gt;1000)))),SUMPRODUCT(('Эксплуатация ТС'!$H$2:$H$9)*((MONTH(F$1)=MONTH('Эксплуатация ТС'!$B$2:$B$9)*('Эксплуатация ТС'!$B$2:$B$9&gt;1000)))))</f>
        <v>0</v>
      </c>
      <c r="G3" s="21">
        <f>IF($O3&lt;&gt;"",SUMPRODUCT(('Эксплуатация ТС'!$H$2:$H$9)*((MONTH(G$1)=MONTH('Эксплуатация ТС'!$B$2:$B$9)*($O3='Эксплуатация ТС'!$F$2:$F$9)*('Эксплуатация ТС'!$B$2:$B$9&gt;1000)))),SUMPRODUCT(('Эксплуатация ТС'!$H$2:$H$9)*((MONTH(G$1)=MONTH('Эксплуатация ТС'!$B$2:$B$9)*('Эксплуатация ТС'!$B$2:$B$9&gt;1000)))))</f>
        <v>0</v>
      </c>
      <c r="H3" s="21">
        <f>IF($O3&lt;&gt;"",SUMPRODUCT(('Эксплуатация ТС'!$H$2:$H$9)*((MONTH(H$1)=MONTH('Эксплуатация ТС'!$B$2:$B$9)*($O3='Эксплуатация ТС'!$F$2:$F$9)*('Эксплуатация ТС'!$B$2:$B$9&gt;1000)))),SUMPRODUCT(('Эксплуатация ТС'!$H$2:$H$9)*((MONTH(H$1)=MONTH('Эксплуатация ТС'!$B$2:$B$9)*('Эксплуатация ТС'!$B$2:$B$9&gt;1000)))))</f>
        <v>0</v>
      </c>
      <c r="I3" s="21">
        <f>IF($O3&lt;&gt;"",SUMPRODUCT(('Эксплуатация ТС'!$H$2:$H$9)*((MONTH(I$1)=MONTH('Эксплуатация ТС'!$B$2:$B$9)*($O3='Эксплуатация ТС'!$F$2:$F$9)*('Эксплуатация ТС'!$B$2:$B$9&gt;1000)))),SUMPRODUCT(('Эксплуатация ТС'!$H$2:$H$9)*((MONTH(I$1)=MONTH('Эксплуатация ТС'!$B$2:$B$9)*('Эксплуатация ТС'!$B$2:$B$9&gt;1000)))))</f>
        <v>0</v>
      </c>
      <c r="J3" s="21">
        <f>IF($O3&lt;&gt;"",SUMPRODUCT(('Эксплуатация ТС'!$H$2:$H$9)*((MONTH(J$1)=MONTH('Эксплуатация ТС'!$B$2:$B$9)*($O3='Эксплуатация ТС'!$F$2:$F$9)*('Эксплуатация ТС'!$B$2:$B$9&gt;1000)))),SUMPRODUCT(('Эксплуатация ТС'!$H$2:$H$9)*((MONTH(J$1)=MONTH('Эксплуатация ТС'!$B$2:$B$9)*('Эксплуатация ТС'!$B$2:$B$9&gt;1000)))))</f>
        <v>0</v>
      </c>
      <c r="K3" s="21">
        <f>IF($O3&lt;&gt;"",SUMPRODUCT(('Эксплуатация ТС'!$H$2:$H$9)*((MONTH(K$1)=MONTH('Эксплуатация ТС'!$B$2:$B$9)*($O3='Эксплуатация ТС'!$F$2:$F$9)*('Эксплуатация ТС'!$B$2:$B$9&gt;1000)))),SUMPRODUCT(('Эксплуатация ТС'!$H$2:$H$9)*((MONTH(K$1)=MONTH('Эксплуатация ТС'!$B$2:$B$9)*('Эксплуатация ТС'!$B$2:$B$9&gt;1000)))))</f>
        <v>0</v>
      </c>
      <c r="L3" s="21">
        <f>IF($O3&lt;&gt;"",SUMPRODUCT(('Эксплуатация ТС'!$H$2:$H$9)*((MONTH(L$1)=MONTH('Эксплуатация ТС'!$B$2:$B$9)*($O3='Эксплуатация ТС'!$F$2:$F$9)*('Эксплуатация ТС'!$B$2:$B$9&gt;1000)))),SUMPRODUCT(('Эксплуатация ТС'!$H$2:$H$9)*((MONTH(L$1)=MONTH('Эксплуатация ТС'!$B$2:$B$9)*('Эксплуатация ТС'!$B$2:$B$9&gt;1000)))))</f>
        <v>0</v>
      </c>
      <c r="M3" s="21">
        <f>IF($O3&lt;&gt;"",SUMPRODUCT(('Эксплуатация ТС'!$H$2:$H$9)*((MONTH(M$1)=MONTH('Эксплуатация ТС'!$B$2:$B$9)*($O3='Эксплуатация ТС'!$F$2:$F$9)*('Эксплуатация ТС'!$B$2:$B$9&gt;1000)))),SUMPRODUCT(('Эксплуатация ТС'!$H$2:$H$9)*((MONTH(M$1)=MONTH('Эксплуатация ТС'!$B$2:$B$9)*('Эксплуатация ТС'!$B$2:$B$9&gt;1000)))))</f>
        <v>0</v>
      </c>
      <c r="N3" s="18">
        <f t="shared" ref="N3:N4" si="0">SUM(B3:M3)</f>
        <v>7.7777777777777835E-2</v>
      </c>
      <c r="O3" s="19"/>
    </row>
    <row r="4" spans="1:15" x14ac:dyDescent="0.25">
      <c r="A4" s="22" t="s">
        <v>19</v>
      </c>
      <c r="B4" s="23">
        <f>IF($O4&lt;&gt;"",SUMPRODUCT(('Эксплуатация ТС'!$K$2:$K$9)*((MONTH(B$1)=MONTH('Эксплуатация ТС'!$B$2:$B$9)*($O4='Эксплуатация ТС'!$I$2:$I$9)*('Эксплуатация ТС'!$B$2:$B$9&gt;1000)))),SUMPRODUCT(('Эксплуатация ТС'!$K$2:$K$9)*((MONTH(B$1)=MONTH('Эксплуатация ТС'!$B$2:$B$9)*('Эксплуатация ТС'!$B$2:$B$9&gt;1000)))))</f>
        <v>0</v>
      </c>
      <c r="C4" s="23">
        <f>IF($O4&lt;&gt;"",SUMPRODUCT(('Эксплуатация ТС'!$K$2:$K$9)*((MONTH(C$1)=MONTH('Эксплуатация ТС'!$B$2:$B$9)*($O4='Эксплуатация ТС'!$I$2:$I$9)*('Эксплуатация ТС'!$B$2:$B$9&gt;1000)))),SUMPRODUCT(('Эксплуатация ТС'!$K$2:$K$9)*((MONTH(C$1)=MONTH('Эксплуатация ТС'!$B$2:$B$9)*('Эксплуатация ТС'!$B$2:$B$9&gt;1000)))))</f>
        <v>0</v>
      </c>
      <c r="D4" s="23">
        <f>IF($O4&lt;&gt;"",SUMPRODUCT(('Эксплуатация ТС'!$K$2:$K$9)*((MONTH(D$1)=MONTH('Эксплуатация ТС'!$B$2:$B$9)*($O4='Эксплуатация ТС'!$I$2:$I$9)*('Эксплуатация ТС'!$B$2:$B$9&gt;1000)))),SUMPRODUCT(('Эксплуатация ТС'!$K$2:$K$9)*((MONTH(D$1)=MONTH('Эксплуатация ТС'!$B$2:$B$9)*('Эксплуатация ТС'!$B$2:$B$9&gt;1000)))))</f>
        <v>9.3749999999999944E-2</v>
      </c>
      <c r="E4" s="23">
        <f>IF($O4&lt;&gt;"",SUMPRODUCT(('Эксплуатация ТС'!$K$2:$K$9)*((MONTH(E$1)=MONTH('Эксплуатация ТС'!$B$2:$B$9)*($O4='Эксплуатация ТС'!$I$2:$I$9)*('Эксплуатация ТС'!$B$2:$B$9&gt;1000)))),SUMPRODUCT(('Эксплуатация ТС'!$K$2:$K$9)*((MONTH(E$1)=MONTH('Эксплуатация ТС'!$B$2:$B$9)*('Эксплуатация ТС'!$B$2:$B$9&gt;1000)))))</f>
        <v>0</v>
      </c>
      <c r="F4" s="23">
        <f>IF($O4&lt;&gt;"",SUMPRODUCT(('Эксплуатация ТС'!$K$2:$K$9)*((MONTH(F$1)=MONTH('Эксплуатация ТС'!$B$2:$B$9)*($O4='Эксплуатация ТС'!$I$2:$I$9)*('Эксплуатация ТС'!$B$2:$B$9&gt;1000)))),SUMPRODUCT(('Эксплуатация ТС'!$K$2:$K$9)*((MONTH(F$1)=MONTH('Эксплуатация ТС'!$B$2:$B$9)*('Эксплуатация ТС'!$B$2:$B$9&gt;1000)))))</f>
        <v>0</v>
      </c>
      <c r="G4" s="23">
        <f>IF($O4&lt;&gt;"",SUMPRODUCT(('Эксплуатация ТС'!$K$2:$K$9)*((MONTH(G$1)=MONTH('Эксплуатация ТС'!$B$2:$B$9)*($O4='Эксплуатация ТС'!$I$2:$I$9)*('Эксплуатация ТС'!$B$2:$B$9&gt;1000)))),SUMPRODUCT(('Эксплуатация ТС'!$K$2:$K$9)*((MONTH(G$1)=MONTH('Эксплуатация ТС'!$B$2:$B$9)*('Эксплуатация ТС'!$B$2:$B$9&gt;1000)))))</f>
        <v>0</v>
      </c>
      <c r="H4" s="23">
        <f>IF($O4&lt;&gt;"",SUMPRODUCT(('Эксплуатация ТС'!$K$2:$K$9)*((MONTH(H$1)=MONTH('Эксплуатация ТС'!$B$2:$B$9)*($O4='Эксплуатация ТС'!$I$2:$I$9)*('Эксплуатация ТС'!$B$2:$B$9&gt;1000)))),SUMPRODUCT(('Эксплуатация ТС'!$K$2:$K$9)*((MONTH(H$1)=MONTH('Эксплуатация ТС'!$B$2:$B$9)*('Эксплуатация ТС'!$B$2:$B$9&gt;1000)))))</f>
        <v>0</v>
      </c>
      <c r="I4" s="23">
        <f>IF($O4&lt;&gt;"",SUMPRODUCT(('Эксплуатация ТС'!$K$2:$K$9)*((MONTH(I$1)=MONTH('Эксплуатация ТС'!$B$2:$B$9)*($O4='Эксплуатация ТС'!$I$2:$I$9)*('Эксплуатация ТС'!$B$2:$B$9&gt;1000)))),SUMPRODUCT(('Эксплуатация ТС'!$K$2:$K$9)*((MONTH(I$1)=MONTH('Эксплуатация ТС'!$B$2:$B$9)*('Эксплуатация ТС'!$B$2:$B$9&gt;1000)))))</f>
        <v>0</v>
      </c>
      <c r="J4" s="23">
        <f>IF($O4&lt;&gt;"",SUMPRODUCT(('Эксплуатация ТС'!$K$2:$K$9)*((MONTH(J$1)=MONTH('Эксплуатация ТС'!$B$2:$B$9)*($O4='Эксплуатация ТС'!$I$2:$I$9)*('Эксплуатация ТС'!$B$2:$B$9&gt;1000)))),SUMPRODUCT(('Эксплуатация ТС'!$K$2:$K$9)*((MONTH(J$1)=MONTH('Эксплуатация ТС'!$B$2:$B$9)*('Эксплуатация ТС'!$B$2:$B$9&gt;1000)))))</f>
        <v>0</v>
      </c>
      <c r="K4" s="23">
        <f>IF($O4&lt;&gt;"",SUMPRODUCT(('Эксплуатация ТС'!$K$2:$K$9)*((MONTH(K$1)=MONTH('Эксплуатация ТС'!$B$2:$B$9)*($O4='Эксплуатация ТС'!$I$2:$I$9)*('Эксплуатация ТС'!$B$2:$B$9&gt;1000)))),SUMPRODUCT(('Эксплуатация ТС'!$K$2:$K$9)*((MONTH(K$1)=MONTH('Эксплуатация ТС'!$B$2:$B$9)*('Эксплуатация ТС'!$B$2:$B$9&gt;1000)))))</f>
        <v>0</v>
      </c>
      <c r="L4" s="23">
        <f>IF($O4&lt;&gt;"",SUMPRODUCT(('Эксплуатация ТС'!$K$2:$K$9)*((MONTH(L$1)=MONTH('Эксплуатация ТС'!$B$2:$B$9)*($O4='Эксплуатация ТС'!$I$2:$I$9)*('Эксплуатация ТС'!$B$2:$B$9&gt;1000)))),SUMPRODUCT(('Эксплуатация ТС'!$K$2:$K$9)*((MONTH(L$1)=MONTH('Эксплуатация ТС'!$B$2:$B$9)*('Эксплуатация ТС'!$B$2:$B$9&gt;1000)))))</f>
        <v>0</v>
      </c>
      <c r="M4" s="23">
        <f>IF($O4&lt;&gt;"",SUMPRODUCT(('Эксплуатация ТС'!$K$2:$K$9)*((MONTH(M$1)=MONTH('Эксплуатация ТС'!$B$2:$B$9)*($O4='Эксплуатация ТС'!$I$2:$I$9)*('Эксплуатация ТС'!$B$2:$B$9&gt;1000)))),SUMPRODUCT(('Эксплуатация ТС'!$K$2:$K$9)*((MONTH(M$1)=MONTH('Эксплуатация ТС'!$B$2:$B$9)*('Эксплуатация ТС'!$B$2:$B$9&gt;1000)))))</f>
        <v>0</v>
      </c>
      <c r="N4" s="18">
        <f t="shared" si="0"/>
        <v>9.3749999999999944E-2</v>
      </c>
      <c r="O4" s="19"/>
    </row>
    <row r="5" spans="1:15" x14ac:dyDescent="0.25">
      <c r="A5" s="22" t="s">
        <v>20</v>
      </c>
      <c r="B5" s="23">
        <f>IF($O5&lt;&gt;"",SUMPRODUCT(('Эксплуатация ТС'!$N$2:$N$9)*((MONTH(B$1)=MONTH('Эксплуатация ТС'!$B$2:$B$9)*($O5='Эксплуатация ТС'!$L$2:$L$9)*('Эксплуатация ТС'!$B$2:$B$9&gt;1000)))),SUMPRODUCT(('Эксплуатация ТС'!$N$2:$N$9)*((MONTH(B$1)=MONTH('Эксплуатация ТС'!$B$2:$B$9)*('Эксплуатация ТС'!$B$2:$B$9&gt;1000)))))</f>
        <v>0</v>
      </c>
      <c r="C5" s="23">
        <f>IF($O5&lt;&gt;"",SUMPRODUCT(('Эксплуатация ТС'!$N$2:$N$9)*((MONTH(C$1)=MONTH('Эксплуатация ТС'!$B$2:$B$9)*($O5='Эксплуатация ТС'!$L$2:$L$9)*('Эксплуатация ТС'!$B$2:$B$9&gt;1000)))),SUMPRODUCT(('Эксплуатация ТС'!$N$2:$N$9)*((MONTH(C$1)=MONTH('Эксплуатация ТС'!$B$2:$B$9)*('Эксплуатация ТС'!$B$2:$B$9&gt;1000)))))</f>
        <v>0</v>
      </c>
      <c r="D5" s="23">
        <f>IF($O5&lt;&gt;"",SUMPRODUCT(('Эксплуатация ТС'!$N$2:$N$9)*((MONTH(D$1)=MONTH('Эксплуатация ТС'!$B$2:$B$9)*($O5='Эксплуатация ТС'!$L$2:$L$9)*('Эксплуатация ТС'!$B$2:$B$9&gt;1000)))),SUMPRODUCT(('Эксплуатация ТС'!$N$2:$N$9)*((MONTH(D$1)=MONTH('Эксплуатация ТС'!$B$2:$B$9)*('Эксплуатация ТС'!$B$2:$B$9&gt;1000)))))</f>
        <v>0</v>
      </c>
      <c r="E5" s="23">
        <f>IF($O5&lt;&gt;"",SUMPRODUCT(('Эксплуатация ТС'!$N$2:$N$9)*((MONTH(E$1)=MONTH('Эксплуатация ТС'!$B$2:$B$9)*($O5='Эксплуатация ТС'!$L$2:$L$9)*('Эксплуатация ТС'!$B$2:$B$9&gt;1000)))),SUMPRODUCT(('Эксплуатация ТС'!$N$2:$N$9)*((MONTH(E$1)=MONTH('Эксплуатация ТС'!$B$2:$B$9)*('Эксплуатация ТС'!$B$2:$B$9&gt;1000)))))</f>
        <v>0</v>
      </c>
      <c r="F5" s="23">
        <f>IF($O5&lt;&gt;"",SUMPRODUCT(('Эксплуатация ТС'!$N$2:$N$9)*((MONTH(F$1)=MONTH('Эксплуатация ТС'!$B$2:$B$9)*($O5='Эксплуатация ТС'!$L$2:$L$9)*('Эксплуатация ТС'!$B$2:$B$9&gt;1000)))),SUMPRODUCT(('Эксплуатация ТС'!$N$2:$N$9)*((MONTH(F$1)=MONTH('Эксплуатация ТС'!$B$2:$B$9)*('Эксплуатация ТС'!$B$2:$B$9&gt;1000)))))</f>
        <v>0</v>
      </c>
      <c r="G5" s="23">
        <f>IF($O5&lt;&gt;"",SUMPRODUCT(('Эксплуатация ТС'!$N$2:$N$9)*((MONTH(G$1)=MONTH('Эксплуатация ТС'!$B$2:$B$9)*($O5='Эксплуатация ТС'!$L$2:$L$9)*('Эксплуатация ТС'!$B$2:$B$9&gt;1000)))),SUMPRODUCT(('Эксплуатация ТС'!$N$2:$N$9)*((MONTH(G$1)=MONTH('Эксплуатация ТС'!$B$2:$B$9)*('Эксплуатация ТС'!$B$2:$B$9&gt;1000)))))</f>
        <v>0</v>
      </c>
      <c r="H5" s="23">
        <f>IF($O5&lt;&gt;"",SUMPRODUCT(('Эксплуатация ТС'!$N$2:$N$9)*((MONTH(H$1)=MONTH('Эксплуатация ТС'!$B$2:$B$9)*($O5='Эксплуатация ТС'!$L$2:$L$9)*('Эксплуатация ТС'!$B$2:$B$9&gt;1000)))),SUMPRODUCT(('Эксплуатация ТС'!$N$2:$N$9)*((MONTH(H$1)=MONTH('Эксплуатация ТС'!$B$2:$B$9)*('Эксплуатация ТС'!$B$2:$B$9&gt;1000)))))</f>
        <v>0</v>
      </c>
      <c r="I5" s="23">
        <f>IF($O5&lt;&gt;"",SUMPRODUCT(('Эксплуатация ТС'!$N$2:$N$9)*((MONTH(I$1)=MONTH('Эксплуатация ТС'!$B$2:$B$9)*($O5='Эксплуатация ТС'!$L$2:$L$9)*('Эксплуатация ТС'!$B$2:$B$9&gt;1000)))),SUMPRODUCT(('Эксплуатация ТС'!$N$2:$N$9)*((MONTH(I$1)=MONTH('Эксплуатация ТС'!$B$2:$B$9)*('Эксплуатация ТС'!$B$2:$B$9&gt;1000)))))</f>
        <v>0</v>
      </c>
      <c r="J5" s="23">
        <f>IF($O5&lt;&gt;"",SUMPRODUCT(('Эксплуатация ТС'!$N$2:$N$9)*((MONTH(J$1)=MONTH('Эксплуатация ТС'!$B$2:$B$9)*($O5='Эксплуатация ТС'!$L$2:$L$9)*('Эксплуатация ТС'!$B$2:$B$9&gt;1000)))),SUMPRODUCT(('Эксплуатация ТС'!$N$2:$N$9)*((MONTH(J$1)=MONTH('Эксплуатация ТС'!$B$2:$B$9)*('Эксплуатация ТС'!$B$2:$B$9&gt;1000)))))</f>
        <v>0</v>
      </c>
      <c r="K5" s="23">
        <f>IF($O5&lt;&gt;"",SUMPRODUCT(('Эксплуатация ТС'!$N$2:$N$9)*((MONTH(K$1)=MONTH('Эксплуатация ТС'!$B$2:$B$9)*($O5='Эксплуатация ТС'!$L$2:$L$9)*('Эксплуатация ТС'!$B$2:$B$9&gt;1000)))),SUMPRODUCT(('Эксплуатация ТС'!$N$2:$N$9)*((MONTH(K$1)=MONTH('Эксплуатация ТС'!$B$2:$B$9)*('Эксплуатация ТС'!$B$2:$B$9&gt;1000)))))</f>
        <v>0</v>
      </c>
      <c r="L5" s="23">
        <f>IF($O5&lt;&gt;"",SUMPRODUCT(('Эксплуатация ТС'!$N$2:$N$9)*((MONTH(L$1)=MONTH('Эксплуатация ТС'!$B$2:$B$9)*($O5='Эксплуатация ТС'!$L$2:$L$9)*('Эксплуатация ТС'!$B$2:$B$9&gt;1000)))),SUMPRODUCT(('Эксплуатация ТС'!$N$2:$N$9)*((MONTH(L$1)=MONTH('Эксплуатация ТС'!$B$2:$B$9)*('Эксплуатация ТС'!$B$2:$B$9&gt;1000)))))</f>
        <v>0</v>
      </c>
      <c r="M5" s="23">
        <f>IF($O5&lt;&gt;"",SUMPRODUCT(('Эксплуатация ТС'!$N$2:$N$9)*((MONTH(M$1)=MONTH('Эксплуатация ТС'!$B$2:$B$9)*($O5='Эксплуатация ТС'!$L$2:$L$9)*('Эксплуатация ТС'!$B$2:$B$9&gt;1000)))),SUMPRODUCT(('Эксплуатация ТС'!$N$2:$N$9)*((MONTH(M$1)=MONTH('Эксплуатация ТС'!$B$2:$B$9)*('Эксплуатация ТС'!$B$2:$B$9&gt;1000)))))</f>
        <v>0</v>
      </c>
      <c r="N5" s="18">
        <f t="shared" ref="N5:N6" si="1">SUM(B5:M5)</f>
        <v>0</v>
      </c>
      <c r="O5" s="19"/>
    </row>
    <row r="6" spans="1:15" ht="15.75" thickBot="1" x14ac:dyDescent="0.3">
      <c r="A6" s="22" t="s">
        <v>21</v>
      </c>
      <c r="B6" s="23">
        <f>IF($O6&lt;&gt;"",SUMPRODUCT(('Эксплуатация ТС'!$Q$2:$Q$9)*((MONTH(B$1)=MONTH('Эксплуатация ТС'!$B$2:$B$9)*($O6='Эксплуатация ТС'!$O$2:$O$9)*('Эксплуатация ТС'!$B$2:$B$9&gt;1000)))),SUMPRODUCT(('Эксплуатация ТС'!$Q$2:$Q$9)*((MONTH(B$1)=MONTH('Эксплуатация ТС'!$B$2:$B$9)*('Эксплуатация ТС'!$B$2:$B$9&gt;1000)))))</f>
        <v>0</v>
      </c>
      <c r="C6" s="23">
        <f>IF($O6&lt;&gt;"",SUMPRODUCT(('Эксплуатация ТС'!$Q$2:$Q$9)*((MONTH(C$1)=MONTH('Эксплуатация ТС'!$B$2:$B$9)*($O6='Эксплуатация ТС'!$O$2:$O$9)*('Эксплуатация ТС'!$B$2:$B$9&gt;1000)))),SUMPRODUCT(('Эксплуатация ТС'!$Q$2:$Q$9)*((MONTH(C$1)=MONTH('Эксплуатация ТС'!$B$2:$B$9)*('Эксплуатация ТС'!$B$2:$B$9&gt;1000)))))</f>
        <v>0</v>
      </c>
      <c r="D6" s="23">
        <f>IF($O6&lt;&gt;"",SUMPRODUCT(('Эксплуатация ТС'!$Q$2:$Q$9)*((MONTH(D$1)=MONTH('Эксплуатация ТС'!$B$2:$B$9)*($O6='Эксплуатация ТС'!$O$2:$O$9)*('Эксплуатация ТС'!$B$2:$B$9&gt;1000)))),SUMPRODUCT(('Эксплуатация ТС'!$Q$2:$Q$9)*((MONTH(D$1)=MONTH('Эксплуатация ТС'!$B$2:$B$9)*('Эксплуатация ТС'!$B$2:$B$9&gt;1000)))))</f>
        <v>0</v>
      </c>
      <c r="E6" s="23">
        <f>IF($O6&lt;&gt;"",SUMPRODUCT(('Эксплуатация ТС'!$Q$2:$Q$9)*((MONTH(E$1)=MONTH('Эксплуатация ТС'!$B$2:$B$9)*($O6='Эксплуатация ТС'!$O$2:$O$9)*('Эксплуатация ТС'!$B$2:$B$9&gt;1000)))),SUMPRODUCT(('Эксплуатация ТС'!$Q$2:$Q$9)*((MONTH(E$1)=MONTH('Эксплуатация ТС'!$B$2:$B$9)*('Эксплуатация ТС'!$B$2:$B$9&gt;1000)))))</f>
        <v>0</v>
      </c>
      <c r="F6" s="23">
        <f>IF($O6&lt;&gt;"",SUMPRODUCT(('Эксплуатация ТС'!$Q$2:$Q$9)*((MONTH(F$1)=MONTH('Эксплуатация ТС'!$B$2:$B$9)*($O6='Эксплуатация ТС'!$O$2:$O$9)*('Эксплуатация ТС'!$B$2:$B$9&gt;1000)))),SUMPRODUCT(('Эксплуатация ТС'!$Q$2:$Q$9)*((MONTH(F$1)=MONTH('Эксплуатация ТС'!$B$2:$B$9)*('Эксплуатация ТС'!$B$2:$B$9&gt;1000)))))</f>
        <v>0</v>
      </c>
      <c r="G6" s="23">
        <f>IF($O6&lt;&gt;"",SUMPRODUCT(('Эксплуатация ТС'!$Q$2:$Q$9)*((MONTH(G$1)=MONTH('Эксплуатация ТС'!$B$2:$B$9)*($O6='Эксплуатация ТС'!$O$2:$O$9)*('Эксплуатация ТС'!$B$2:$B$9&gt;1000)))),SUMPRODUCT(('Эксплуатация ТС'!$Q$2:$Q$9)*((MONTH(G$1)=MONTH('Эксплуатация ТС'!$B$2:$B$9)*('Эксплуатация ТС'!$B$2:$B$9&gt;1000)))))</f>
        <v>0</v>
      </c>
      <c r="H6" s="23">
        <f>IF($O6&lt;&gt;"",SUMPRODUCT(('Эксплуатация ТС'!$Q$2:$Q$9)*((MONTH(H$1)=MONTH('Эксплуатация ТС'!$B$2:$B$9)*($O6='Эксплуатация ТС'!$O$2:$O$9)*('Эксплуатация ТС'!$B$2:$B$9&gt;1000)))),SUMPRODUCT(('Эксплуатация ТС'!$Q$2:$Q$9)*((MONTH(H$1)=MONTH('Эксплуатация ТС'!$B$2:$B$9)*('Эксплуатация ТС'!$B$2:$B$9&gt;1000)))))</f>
        <v>0</v>
      </c>
      <c r="I6" s="23">
        <f>IF($O6&lt;&gt;"",SUMPRODUCT(('Эксплуатация ТС'!$Q$2:$Q$9)*((MONTH(I$1)=MONTH('Эксплуатация ТС'!$B$2:$B$9)*($O6='Эксплуатация ТС'!$O$2:$O$9)*('Эксплуатация ТС'!$B$2:$B$9&gt;1000)))),SUMPRODUCT(('Эксплуатация ТС'!$Q$2:$Q$9)*((MONTH(I$1)=MONTH('Эксплуатация ТС'!$B$2:$B$9)*('Эксплуатация ТС'!$B$2:$B$9&gt;1000)))))</f>
        <v>0</v>
      </c>
      <c r="J6" s="23">
        <f>IF($O6&lt;&gt;"",SUMPRODUCT(('Эксплуатация ТС'!$Q$2:$Q$9)*((MONTH(J$1)=MONTH('Эксплуатация ТС'!$B$2:$B$9)*($O6='Эксплуатация ТС'!$O$2:$O$9)*('Эксплуатация ТС'!$B$2:$B$9&gt;1000)))),SUMPRODUCT(('Эксплуатация ТС'!$Q$2:$Q$9)*((MONTH(J$1)=MONTH('Эксплуатация ТС'!$B$2:$B$9)*('Эксплуатация ТС'!$B$2:$B$9&gt;1000)))))</f>
        <v>0</v>
      </c>
      <c r="K6" s="23">
        <f>IF($O6&lt;&gt;"",SUMPRODUCT(('Эксплуатация ТС'!$Q$2:$Q$9)*((MONTH(K$1)=MONTH('Эксплуатация ТС'!$B$2:$B$9)*($O6='Эксплуатация ТС'!$O$2:$O$9)*('Эксплуатация ТС'!$B$2:$B$9&gt;1000)))),SUMPRODUCT(('Эксплуатация ТС'!$Q$2:$Q$9)*((MONTH(K$1)=MONTH('Эксплуатация ТС'!$B$2:$B$9)*('Эксплуатация ТС'!$B$2:$B$9&gt;1000)))))</f>
        <v>0</v>
      </c>
      <c r="L6" s="23">
        <f>IF($O6&lt;&gt;"",SUMPRODUCT(('Эксплуатация ТС'!$Q$2:$Q$9)*((MONTH(L$1)=MONTH('Эксплуатация ТС'!$B$2:$B$9)*($O6='Эксплуатация ТС'!$O$2:$O$9)*('Эксплуатация ТС'!$B$2:$B$9&gt;1000)))),SUMPRODUCT(('Эксплуатация ТС'!$Q$2:$Q$9)*((MONTH(L$1)=MONTH('Эксплуатация ТС'!$B$2:$B$9)*('Эксплуатация ТС'!$B$2:$B$9&gt;1000)))))</f>
        <v>0</v>
      </c>
      <c r="M6" s="23">
        <f>IF($O6&lt;&gt;"",SUMPRODUCT(('Эксплуатация ТС'!$Q$2:$Q$9)*((MONTH(M$1)=MONTH('Эксплуатация ТС'!$B$2:$B$9)*($O6='Эксплуатация ТС'!$O$2:$O$9)*('Эксплуатация ТС'!$B$2:$B$9&gt;1000)))),SUMPRODUCT(('Эксплуатация ТС'!$Q$2:$Q$9)*((MONTH(M$1)=MONTH('Эксплуатация ТС'!$B$2:$B$9)*('Эксплуатация ТС'!$B$2:$B$9&gt;1000)))))</f>
        <v>0</v>
      </c>
      <c r="N6" s="24">
        <f t="shared" si="1"/>
        <v>0</v>
      </c>
      <c r="O6" s="25"/>
    </row>
    <row r="7" spans="1:15" x14ac:dyDescent="0.25">
      <c r="A7" s="26" t="s">
        <v>17</v>
      </c>
      <c r="B7" s="27">
        <f>IFERROR(SUMPRODUCT(('Эксплуатация ТС'!$E$2:$E$9)*((MONTH(B$1)=MONTH('Эксплуатация ТС'!$B$2:$B$9)*('Эксплуатация ТС'!$B$2:$B$9&gt;1000))))/SUMPRODUCT(--((MONTH(B$1)=MONTH('Эксплуатация ТС'!$B$2:$B$9)*('Эксплуатация ТС'!$B$2:$B$9&gt;1000)*('Эксплуатация ТС'!$E$2:$E$9&lt;&gt;0)))),)</f>
        <v>0</v>
      </c>
      <c r="C7" s="27">
        <f>IFERROR(SUMPRODUCT(('Эксплуатация ТС'!$E$2:$E$9)*((MONTH(C$1)=MONTH('Эксплуатация ТС'!$B$2:$B$9)*('Эксплуатация ТС'!$B$2:$B$9&gt;1000))))/SUMPRODUCT(--((MONTH(C$1)=MONTH('Эксплуатация ТС'!$B$2:$B$9)*('Эксплуатация ТС'!$B$2:$B$9&gt;1000)*('Эксплуатация ТС'!$E$2:$E$9&lt;&gt;0)))),)</f>
        <v>0</v>
      </c>
      <c r="D7" s="27">
        <f>IFERROR(SUMPRODUCT(('Эксплуатация ТС'!$E$2:$E$9)*((MONTH(D$1)=MONTH('Эксплуатация ТС'!$B$2:$B$9)*('Эксплуатация ТС'!$B$2:$B$9&gt;1000))))/SUMPRODUCT(--((MONTH(D$1)=MONTH('Эксплуатация ТС'!$B$2:$B$9)*('Эксплуатация ТС'!$B$2:$B$9&gt;1000)*('Эксплуатация ТС'!$E$2:$E$9&lt;&gt;0)))),)</f>
        <v>-0.72291666666666665</v>
      </c>
      <c r="E7" s="27">
        <f>IFERROR(SUMPRODUCT(('Эксплуатация ТС'!$E$2:$E$9)*((MONTH(E$1)=MONTH('Эксплуатация ТС'!$B$2:$B$9)*('Эксплуатация ТС'!$B$2:$B$9&gt;1000))))/SUMPRODUCT(--((MONTH(E$1)=MONTH('Эксплуатация ТС'!$B$2:$B$9)*('Эксплуатация ТС'!$B$2:$B$9&gt;1000)*('Эксплуатация ТС'!$E$2:$E$9&lt;&gt;0)))),)</f>
        <v>0</v>
      </c>
      <c r="F7" s="27">
        <f>IFERROR(SUMPRODUCT(('Эксплуатация ТС'!$E$2:$E$9)*((MONTH(F$1)=MONTH('Эксплуатация ТС'!$B$2:$B$9)*('Эксплуатация ТС'!$B$2:$B$9&gt;1000))))/SUMPRODUCT(--((MONTH(F$1)=MONTH('Эксплуатация ТС'!$B$2:$B$9)*('Эксплуатация ТС'!$B$2:$B$9&gt;1000)*('Эксплуатация ТС'!$E$2:$E$9&lt;&gt;0)))),)</f>
        <v>0</v>
      </c>
      <c r="G7" s="27">
        <f>IFERROR(SUMPRODUCT(('Эксплуатация ТС'!$E$2:$E$9)*((MONTH(G$1)=MONTH('Эксплуатация ТС'!$B$2:$B$9)*('Эксплуатация ТС'!$B$2:$B$9&gt;1000))))/SUMPRODUCT(--((MONTH(G$1)=MONTH('Эксплуатация ТС'!$B$2:$B$9)*('Эксплуатация ТС'!$B$2:$B$9&gt;1000)*('Эксплуатация ТС'!$E$2:$E$9&lt;&gt;0)))),)</f>
        <v>0</v>
      </c>
      <c r="H7" s="27">
        <f>IFERROR(SUMPRODUCT(('Эксплуатация ТС'!$E$2:$E$9)*((MONTH(H$1)=MONTH('Эксплуатация ТС'!$B$2:$B$9)*('Эксплуатация ТС'!$B$2:$B$9&gt;1000))))/SUMPRODUCT(--((MONTH(H$1)=MONTH('Эксплуатация ТС'!$B$2:$B$9)*('Эксплуатация ТС'!$B$2:$B$9&gt;1000)*('Эксплуатация ТС'!$E$2:$E$9&lt;&gt;0)))),)</f>
        <v>0</v>
      </c>
      <c r="I7" s="27">
        <f>IFERROR(SUMPRODUCT(('Эксплуатация ТС'!$E$2:$E$9)*((MONTH(I$1)=MONTH('Эксплуатация ТС'!$B$2:$B$9)*('Эксплуатация ТС'!$B$2:$B$9&gt;1000))))/SUMPRODUCT(--((MONTH(I$1)=MONTH('Эксплуатация ТС'!$B$2:$B$9)*('Эксплуатация ТС'!$B$2:$B$9&gt;1000)*('Эксплуатация ТС'!$E$2:$E$9&lt;&gt;0)))),)</f>
        <v>0</v>
      </c>
      <c r="J7" s="27">
        <f>IFERROR(SUMPRODUCT(('Эксплуатация ТС'!$E$2:$E$9)*((MONTH(J$1)=MONTH('Эксплуатация ТС'!$B$2:$B$9)*('Эксплуатация ТС'!$B$2:$B$9&gt;1000))))/SUMPRODUCT(--((MONTH(J$1)=MONTH('Эксплуатация ТС'!$B$2:$B$9)*('Эксплуатация ТС'!$B$2:$B$9&gt;1000)*('Эксплуатация ТС'!$E$2:$E$9&lt;&gt;0)))),)</f>
        <v>0</v>
      </c>
      <c r="K7" s="27">
        <f>IFERROR(SUMPRODUCT(('Эксплуатация ТС'!$E$2:$E$9)*((MONTH(K$1)=MONTH('Эксплуатация ТС'!$B$2:$B$9)*('Эксплуатация ТС'!$B$2:$B$9&gt;1000))))/SUMPRODUCT(--((MONTH(K$1)=MONTH('Эксплуатация ТС'!$B$2:$B$9)*('Эксплуатация ТС'!$B$2:$B$9&gt;1000)*('Эксплуатация ТС'!$E$2:$E$9&lt;&gt;0)))),)</f>
        <v>0</v>
      </c>
      <c r="L7" s="27">
        <f>IFERROR(SUMPRODUCT(('Эксплуатация ТС'!$E$2:$E$9)*((MONTH(L$1)=MONTH('Эксплуатация ТС'!$B$2:$B$9)*('Эксплуатация ТС'!$B$2:$B$9&gt;1000))))/SUMPRODUCT(--((MONTH(L$1)=MONTH('Эксплуатация ТС'!$B$2:$B$9)*('Эксплуатация ТС'!$B$2:$B$9&gt;1000)*('Эксплуатация ТС'!$E$2:$E$9&lt;&gt;0)))),)</f>
        <v>0</v>
      </c>
      <c r="M7" s="27">
        <f>IFERROR(SUMPRODUCT(('Эксплуатация ТС'!$E$2:$E$9)*((MONTH(M$1)=MONTH('Эксплуатация ТС'!$B$2:$B$9)*('Эксплуатация ТС'!$B$2:$B$9&gt;1000))))/SUMPRODUCT(--((MONTH(M$1)=MONTH('Эксплуатация ТС'!$B$2:$B$9)*('Эксплуатация ТС'!$B$2:$B$9&gt;1000)*('Эксплуатация ТС'!$E$2:$E$9&lt;&gt;0)))),)</f>
        <v>0</v>
      </c>
      <c r="N7" s="68" t="s">
        <v>8</v>
      </c>
      <c r="O7" s="69"/>
    </row>
    <row r="8" spans="1:15" x14ac:dyDescent="0.25">
      <c r="A8" s="28" t="s">
        <v>18</v>
      </c>
      <c r="B8" s="29">
        <f>IFERROR(SUMPRODUCT(('Эксплуатация ТС'!$H$2:$H$9)*((MONTH(B$1)=MONTH('Эксплуатация ТС'!$B$2:$B$9)*('Эксплуатация ТС'!$B$2:$B$9&gt;1000))))/SUMPRODUCT(--((MONTH(B$1)=MONTH('Эксплуатация ТС'!$B$2:$B$9)*('Эксплуатация ТС'!$B$2:$B$9&gt;1000)*('Эксплуатация ТС'!$H$2:$H$9&lt;&gt;0)))),0)</f>
        <v>0</v>
      </c>
      <c r="C8" s="29">
        <f>IFERROR(SUMPRODUCT(('Эксплуатация ТС'!$H$2:$H$9)*((MONTH(C$1)=MONTH('Эксплуатация ТС'!$B$2:$B$9)*('Эксплуатация ТС'!$B$2:$B$9&gt;1000))))/SUMPRODUCT(--((MONTH(C$1)=MONTH('Эксплуатация ТС'!$B$2:$B$9)*('Эксплуатация ТС'!$B$2:$B$9&gt;1000)*('Эксплуатация ТС'!$H$2:$H$9&lt;&gt;0)))),0)</f>
        <v>0</v>
      </c>
      <c r="D8" s="29">
        <f>IFERROR(SUMPRODUCT(('Эксплуатация ТС'!$H$2:$H$9)*((MONTH(D$1)=MONTH('Эксплуатация ТС'!$B$2:$B$9)*('Эксплуатация ТС'!$B$2:$B$9&gt;1000))))/SUMPRODUCT(--((MONTH(D$1)=MONTH('Эксплуатация ТС'!$B$2:$B$9)*('Эксплуатация ТС'!$B$2:$B$9&gt;1000)*('Эксплуатация ТС'!$H$2:$H$9&lt;&gt;0)))),0)</f>
        <v>7.7777777777777835E-2</v>
      </c>
      <c r="E8" s="29">
        <f>IFERROR(SUMPRODUCT(('Эксплуатация ТС'!$H$2:$H$9)*((MONTH(E$1)=MONTH('Эксплуатация ТС'!$B$2:$B$9)*('Эксплуатация ТС'!$B$2:$B$9&gt;1000))))/SUMPRODUCT(--((MONTH(E$1)=MONTH('Эксплуатация ТС'!$B$2:$B$9)*('Эксплуатация ТС'!$B$2:$B$9&gt;1000)*('Эксплуатация ТС'!$H$2:$H$9&lt;&gt;0)))),0)</f>
        <v>0</v>
      </c>
      <c r="F8" s="29">
        <f>IFERROR(SUMPRODUCT(('Эксплуатация ТС'!$H$2:$H$9)*((MONTH(F$1)=MONTH('Эксплуатация ТС'!$B$2:$B$9)*('Эксплуатация ТС'!$B$2:$B$9&gt;1000))))/SUMPRODUCT(--((MONTH(F$1)=MONTH('Эксплуатация ТС'!$B$2:$B$9)*('Эксплуатация ТС'!$B$2:$B$9&gt;1000)*('Эксплуатация ТС'!$H$2:$H$9&lt;&gt;0)))),0)</f>
        <v>0</v>
      </c>
      <c r="G8" s="29">
        <f>IFERROR(SUMPRODUCT(('Эксплуатация ТС'!$H$2:$H$9)*((MONTH(G$1)=MONTH('Эксплуатация ТС'!$B$2:$B$9)*('Эксплуатация ТС'!$B$2:$B$9&gt;1000))))/SUMPRODUCT(--((MONTH(G$1)=MONTH('Эксплуатация ТС'!$B$2:$B$9)*('Эксплуатация ТС'!$B$2:$B$9&gt;1000)*('Эксплуатация ТС'!$H$2:$H$9&lt;&gt;0)))),0)</f>
        <v>0</v>
      </c>
      <c r="H8" s="29">
        <f>IFERROR(SUMPRODUCT(('Эксплуатация ТС'!$H$2:$H$9)*((MONTH(H$1)=MONTH('Эксплуатация ТС'!$B$2:$B$9)*('Эксплуатация ТС'!$B$2:$B$9&gt;1000))))/SUMPRODUCT(--((MONTH(H$1)=MONTH('Эксплуатация ТС'!$B$2:$B$9)*('Эксплуатация ТС'!$B$2:$B$9&gt;1000)*('Эксплуатация ТС'!$H$2:$H$9&lt;&gt;0)))),0)</f>
        <v>0</v>
      </c>
      <c r="I8" s="29">
        <f>IFERROR(SUMPRODUCT(('Эксплуатация ТС'!$H$2:$H$9)*((MONTH(I$1)=MONTH('Эксплуатация ТС'!$B$2:$B$9)*('Эксплуатация ТС'!$B$2:$B$9&gt;1000))))/SUMPRODUCT(--((MONTH(I$1)=MONTH('Эксплуатация ТС'!$B$2:$B$9)*('Эксплуатация ТС'!$B$2:$B$9&gt;1000)*('Эксплуатация ТС'!$H$2:$H$9&lt;&gt;0)))),0)</f>
        <v>0</v>
      </c>
      <c r="J8" s="29">
        <f>IFERROR(SUMPRODUCT(('Эксплуатация ТС'!$H$2:$H$9)*((MONTH(J$1)=MONTH('Эксплуатация ТС'!$B$2:$B$9)*('Эксплуатация ТС'!$B$2:$B$9&gt;1000))))/SUMPRODUCT(--((MONTH(J$1)=MONTH('Эксплуатация ТС'!$B$2:$B$9)*('Эксплуатация ТС'!$B$2:$B$9&gt;1000)*('Эксплуатация ТС'!$H$2:$H$9&lt;&gt;0)))),0)</f>
        <v>0</v>
      </c>
      <c r="K8" s="29">
        <f>IFERROR(SUMPRODUCT(('Эксплуатация ТС'!$H$2:$H$9)*((MONTH(K$1)=MONTH('Эксплуатация ТС'!$B$2:$B$9)*('Эксплуатация ТС'!$B$2:$B$9&gt;1000))))/SUMPRODUCT(--((MONTH(K$1)=MONTH('Эксплуатация ТС'!$B$2:$B$9)*('Эксплуатация ТС'!$B$2:$B$9&gt;1000)*('Эксплуатация ТС'!$H$2:$H$9&lt;&gt;0)))),0)</f>
        <v>0</v>
      </c>
      <c r="L8" s="29">
        <f>IFERROR(SUMPRODUCT(('Эксплуатация ТС'!$H$2:$H$9)*((MONTH(L$1)=MONTH('Эксплуатация ТС'!$B$2:$B$9)*('Эксплуатация ТС'!$B$2:$B$9&gt;1000))))/SUMPRODUCT(--((MONTH(L$1)=MONTH('Эксплуатация ТС'!$B$2:$B$9)*('Эксплуатация ТС'!$B$2:$B$9&gt;1000)*('Эксплуатация ТС'!$H$2:$H$9&lt;&gt;0)))),0)</f>
        <v>0</v>
      </c>
      <c r="M8" s="29">
        <f>IFERROR(SUMPRODUCT(('Эксплуатация ТС'!$H$2:$H$9)*((MONTH(M$1)=MONTH('Эксплуатация ТС'!$B$2:$B$9)*('Эксплуатация ТС'!$B$2:$B$9&gt;1000))))/SUMPRODUCT(--((MONTH(M$1)=MONTH('Эксплуатация ТС'!$B$2:$B$9)*('Эксплуатация ТС'!$B$2:$B$9&gt;1000)*('Эксплуатация ТС'!$H$2:$H$9&lt;&gt;0)))),0)</f>
        <v>0</v>
      </c>
      <c r="N8" s="70"/>
      <c r="O8" s="71"/>
    </row>
    <row r="9" spans="1:15" x14ac:dyDescent="0.25">
      <c r="A9" s="28" t="s">
        <v>19</v>
      </c>
      <c r="B9" s="29">
        <f>IFERROR(SUMPRODUCT(('Эксплуатация ТС'!$K$2:$K$9)*((MONTH(B$1)=MONTH('Эксплуатация ТС'!$B$2:$B$9)*('Эксплуатация ТС'!$B$2:$B$9&gt;1000))))/SUMPRODUCT(--((MONTH(B$1)=MONTH('Эксплуатация ТС'!$B$2:$B$9)*('Эксплуатация ТС'!$B$2:$B$9&gt;1000)*('Эксплуатация ТС'!$K$2:$K$9&lt;&gt;0)))),0)</f>
        <v>0</v>
      </c>
      <c r="C9" s="29">
        <f>IFERROR(SUMPRODUCT(('Эксплуатация ТС'!$K$2:$K$9)*((MONTH(C$1)=MONTH('Эксплуатация ТС'!$B$2:$B$9)*('Эксплуатация ТС'!$B$2:$B$9&gt;1000))))/SUMPRODUCT(--((MONTH(C$1)=MONTH('Эксплуатация ТС'!$B$2:$B$9)*('Эксплуатация ТС'!$B$2:$B$9&gt;1000)*('Эксплуатация ТС'!$K$2:$K$9&lt;&gt;0)))),0)</f>
        <v>0</v>
      </c>
      <c r="D9" s="29">
        <f>IFERROR(SUMPRODUCT(('Эксплуатация ТС'!$K$2:$K$9)*((MONTH(D$1)=MONTH('Эксплуатация ТС'!$B$2:$B$9)*('Эксплуатация ТС'!$B$2:$B$9&gt;1000))))/SUMPRODUCT(--((MONTH(D$1)=MONTH('Эксплуатация ТС'!$B$2:$B$9)*('Эксплуатация ТС'!$B$2:$B$9&gt;1000)*('Эксплуатация ТС'!$K$2:$K$9&lt;&gt;0)))),0)</f>
        <v>9.3749999999999944E-2</v>
      </c>
      <c r="E9" s="29">
        <f>IFERROR(SUMPRODUCT(('Эксплуатация ТС'!$K$2:$K$9)*((MONTH(E$1)=MONTH('Эксплуатация ТС'!$B$2:$B$9)*('Эксплуатация ТС'!$B$2:$B$9&gt;1000))))/SUMPRODUCT(--((MONTH(E$1)=MONTH('Эксплуатация ТС'!$B$2:$B$9)*('Эксплуатация ТС'!$B$2:$B$9&gt;1000)*('Эксплуатация ТС'!$K$2:$K$9&lt;&gt;0)))),0)</f>
        <v>0</v>
      </c>
      <c r="F9" s="29">
        <f>IFERROR(SUMPRODUCT(('Эксплуатация ТС'!$K$2:$K$9)*((MONTH(F$1)=MONTH('Эксплуатация ТС'!$B$2:$B$9)*('Эксплуатация ТС'!$B$2:$B$9&gt;1000))))/SUMPRODUCT(--((MONTH(F$1)=MONTH('Эксплуатация ТС'!$B$2:$B$9)*('Эксплуатация ТС'!$B$2:$B$9&gt;1000)*('Эксплуатация ТС'!$K$2:$K$9&lt;&gt;0)))),0)</f>
        <v>0</v>
      </c>
      <c r="G9" s="29">
        <f>IFERROR(SUMPRODUCT(('Эксплуатация ТС'!$K$2:$K$9)*((MONTH(G$1)=MONTH('Эксплуатация ТС'!$B$2:$B$9)*('Эксплуатация ТС'!$B$2:$B$9&gt;1000))))/SUMPRODUCT(--((MONTH(G$1)=MONTH('Эксплуатация ТС'!$B$2:$B$9)*('Эксплуатация ТС'!$B$2:$B$9&gt;1000)*('Эксплуатация ТС'!$K$2:$K$9&lt;&gt;0)))),0)</f>
        <v>0</v>
      </c>
      <c r="H9" s="29">
        <f>IFERROR(SUMPRODUCT(('Эксплуатация ТС'!$K$2:$K$9)*((MONTH(H$1)=MONTH('Эксплуатация ТС'!$B$2:$B$9)*('Эксплуатация ТС'!$B$2:$B$9&gt;1000))))/SUMPRODUCT(--((MONTH(H$1)=MONTH('Эксплуатация ТС'!$B$2:$B$9)*('Эксплуатация ТС'!$B$2:$B$9&gt;1000)*('Эксплуатация ТС'!$K$2:$K$9&lt;&gt;0)))),0)</f>
        <v>0</v>
      </c>
      <c r="I9" s="29">
        <f>IFERROR(SUMPRODUCT(('Эксплуатация ТС'!$K$2:$K$9)*((MONTH(I$1)=MONTH('Эксплуатация ТС'!$B$2:$B$9)*('Эксплуатация ТС'!$B$2:$B$9&gt;1000))))/SUMPRODUCT(--((MONTH(I$1)=MONTH('Эксплуатация ТС'!$B$2:$B$9)*('Эксплуатация ТС'!$B$2:$B$9&gt;1000)*('Эксплуатация ТС'!$K$2:$K$9&lt;&gt;0)))),0)</f>
        <v>0</v>
      </c>
      <c r="J9" s="29">
        <f>IFERROR(SUMPRODUCT(('Эксплуатация ТС'!$K$2:$K$9)*((MONTH(J$1)=MONTH('Эксплуатация ТС'!$B$2:$B$9)*('Эксплуатация ТС'!$B$2:$B$9&gt;1000))))/SUMPRODUCT(--((MONTH(J$1)=MONTH('Эксплуатация ТС'!$B$2:$B$9)*('Эксплуатация ТС'!$B$2:$B$9&gt;1000)*('Эксплуатация ТС'!$K$2:$K$9&lt;&gt;0)))),0)</f>
        <v>0</v>
      </c>
      <c r="K9" s="29">
        <f>IFERROR(SUMPRODUCT(('Эксплуатация ТС'!$K$2:$K$9)*((MONTH(K$1)=MONTH('Эксплуатация ТС'!$B$2:$B$9)*('Эксплуатация ТС'!$B$2:$B$9&gt;1000))))/SUMPRODUCT(--((MONTH(K$1)=MONTH('Эксплуатация ТС'!$B$2:$B$9)*('Эксплуатация ТС'!$B$2:$B$9&gt;1000)*('Эксплуатация ТС'!$K$2:$K$9&lt;&gt;0)))),0)</f>
        <v>0</v>
      </c>
      <c r="L9" s="29">
        <f>IFERROR(SUMPRODUCT(('Эксплуатация ТС'!$K$2:$K$9)*((MONTH(L$1)=MONTH('Эксплуатация ТС'!$B$2:$B$9)*('Эксплуатация ТС'!$B$2:$B$9&gt;1000))))/SUMPRODUCT(--((MONTH(L$1)=MONTH('Эксплуатация ТС'!$B$2:$B$9)*('Эксплуатация ТС'!$B$2:$B$9&gt;1000)*('Эксплуатация ТС'!$K$2:$K$9&lt;&gt;0)))),0)</f>
        <v>0</v>
      </c>
      <c r="M9" s="29">
        <f>IFERROR(SUMPRODUCT(('Эксплуатация ТС'!$K$2:$K$9)*((MONTH(M$1)=MONTH('Эксплуатация ТС'!$B$2:$B$9)*('Эксплуатация ТС'!$B$2:$B$9&gt;1000))))/SUMPRODUCT(--((MONTH(M$1)=MONTH('Эксплуатация ТС'!$B$2:$B$9)*('Эксплуатация ТС'!$B$2:$B$9&gt;1000)*('Эксплуатация ТС'!$K$2:$K$9&lt;&gt;0)))),0)</f>
        <v>0</v>
      </c>
      <c r="N9" s="70"/>
      <c r="O9" s="71"/>
    </row>
    <row r="10" spans="1:15" x14ac:dyDescent="0.25">
      <c r="A10" s="30" t="s">
        <v>20</v>
      </c>
      <c r="B10" s="31">
        <f>IFERROR(SUMPRODUCT(('Эксплуатация ТС'!$N$2:$N$9)*((MONTH(B$1)=MONTH('Эксплуатация ТС'!$B$2:$B$9)*('Эксплуатация ТС'!$B$2:$B$9&gt;1000))))/SUMPRODUCT(--((MONTH(B$1)=MONTH('Эксплуатация ТС'!$B$2:$B$9)*('Эксплуатация ТС'!$B$2:$B$9&gt;1000)*('Эксплуатация ТС'!$N$2:$N$9&lt;&gt;0)))),0)</f>
        <v>0</v>
      </c>
      <c r="C10" s="31">
        <f>IFERROR(SUMPRODUCT(('Эксплуатация ТС'!$N$2:$N$9)*((MONTH(C$1)=MONTH('Эксплуатация ТС'!$B$2:$B$9)*('Эксплуатация ТС'!$B$2:$B$9&gt;1000))))/SUMPRODUCT(--((MONTH(C$1)=MONTH('Эксплуатация ТС'!$B$2:$B$9)*('Эксплуатация ТС'!$B$2:$B$9&gt;1000)*('Эксплуатация ТС'!$N$2:$N$9&lt;&gt;0)))),0)</f>
        <v>0</v>
      </c>
      <c r="D10" s="31">
        <f>IFERROR(SUMPRODUCT(('Эксплуатация ТС'!$N$2:$N$9)*((MONTH(D$1)=MONTH('Эксплуатация ТС'!$B$2:$B$9)*('Эксплуатация ТС'!$B$2:$B$9&gt;1000))))/SUMPRODUCT(--((MONTH(D$1)=MONTH('Эксплуатация ТС'!$B$2:$B$9)*('Эксплуатация ТС'!$B$2:$B$9&gt;1000)*('Эксплуатация ТС'!$N$2:$N$9&lt;&gt;0)))),0)</f>
        <v>0</v>
      </c>
      <c r="E10" s="31">
        <f>IFERROR(SUMPRODUCT(('Эксплуатация ТС'!$N$2:$N$9)*((MONTH(E$1)=MONTH('Эксплуатация ТС'!$B$2:$B$9)*('Эксплуатация ТС'!$B$2:$B$9&gt;1000))))/SUMPRODUCT(--((MONTH(E$1)=MONTH('Эксплуатация ТС'!$B$2:$B$9)*('Эксплуатация ТС'!$B$2:$B$9&gt;1000)*('Эксплуатация ТС'!$N$2:$N$9&lt;&gt;0)))),0)</f>
        <v>0</v>
      </c>
      <c r="F10" s="31">
        <f>IFERROR(SUMPRODUCT(('Эксплуатация ТС'!$N$2:$N$9)*((MONTH(F$1)=MONTH('Эксплуатация ТС'!$B$2:$B$9)*('Эксплуатация ТС'!$B$2:$B$9&gt;1000))))/SUMPRODUCT(--((MONTH(F$1)=MONTH('Эксплуатация ТС'!$B$2:$B$9)*('Эксплуатация ТС'!$B$2:$B$9&gt;1000)*('Эксплуатация ТС'!$N$2:$N$9&lt;&gt;0)))),0)</f>
        <v>0</v>
      </c>
      <c r="G10" s="31">
        <f>IFERROR(SUMPRODUCT(('Эксплуатация ТС'!$N$2:$N$9)*((MONTH(G$1)=MONTH('Эксплуатация ТС'!$B$2:$B$9)*('Эксплуатация ТС'!$B$2:$B$9&gt;1000))))/SUMPRODUCT(--((MONTH(G$1)=MONTH('Эксплуатация ТС'!$B$2:$B$9)*('Эксплуатация ТС'!$B$2:$B$9&gt;1000)*('Эксплуатация ТС'!$N$2:$N$9&lt;&gt;0)))),0)</f>
        <v>0</v>
      </c>
      <c r="H10" s="31">
        <f>IFERROR(SUMPRODUCT(('Эксплуатация ТС'!$N$2:$N$9)*((MONTH(H$1)=MONTH('Эксплуатация ТС'!$B$2:$B$9)*('Эксплуатация ТС'!$B$2:$B$9&gt;1000))))/SUMPRODUCT(--((MONTH(H$1)=MONTH('Эксплуатация ТС'!$B$2:$B$9)*('Эксплуатация ТС'!$B$2:$B$9&gt;1000)*('Эксплуатация ТС'!$N$2:$N$9&lt;&gt;0)))),0)</f>
        <v>0</v>
      </c>
      <c r="I10" s="31">
        <f>IFERROR(SUMPRODUCT(('Эксплуатация ТС'!$N$2:$N$9)*((MONTH(I$1)=MONTH('Эксплуатация ТС'!$B$2:$B$9)*('Эксплуатация ТС'!$B$2:$B$9&gt;1000))))/SUMPRODUCT(--((MONTH(I$1)=MONTH('Эксплуатация ТС'!$B$2:$B$9)*('Эксплуатация ТС'!$B$2:$B$9&gt;1000)*('Эксплуатация ТС'!$N$2:$N$9&lt;&gt;0)))),0)</f>
        <v>0</v>
      </c>
      <c r="J10" s="31">
        <f>IFERROR(SUMPRODUCT(('Эксплуатация ТС'!$N$2:$N$9)*((MONTH(J$1)=MONTH('Эксплуатация ТС'!$B$2:$B$9)*('Эксплуатация ТС'!$B$2:$B$9&gt;1000))))/SUMPRODUCT(--((MONTH(J$1)=MONTH('Эксплуатация ТС'!$B$2:$B$9)*('Эксплуатация ТС'!$B$2:$B$9&gt;1000)*('Эксплуатация ТС'!$N$2:$N$9&lt;&gt;0)))),0)</f>
        <v>0</v>
      </c>
      <c r="K10" s="31">
        <f>IFERROR(SUMPRODUCT(('Эксплуатация ТС'!$N$2:$N$9)*((MONTH(K$1)=MONTH('Эксплуатация ТС'!$B$2:$B$9)*('Эксплуатация ТС'!$B$2:$B$9&gt;1000))))/SUMPRODUCT(--((MONTH(K$1)=MONTH('Эксплуатация ТС'!$B$2:$B$9)*('Эксплуатация ТС'!$B$2:$B$9&gt;1000)*('Эксплуатация ТС'!$N$2:$N$9&lt;&gt;0)))),0)</f>
        <v>0</v>
      </c>
      <c r="L10" s="31">
        <f>IFERROR(SUMPRODUCT(('Эксплуатация ТС'!$N$2:$N$9)*((MONTH(L$1)=MONTH('Эксплуатация ТС'!$B$2:$B$9)*('Эксплуатация ТС'!$B$2:$B$9&gt;1000))))/SUMPRODUCT(--((MONTH(L$1)=MONTH('Эксплуатация ТС'!$B$2:$B$9)*('Эксплуатация ТС'!$B$2:$B$9&gt;1000)*('Эксплуатация ТС'!$N$2:$N$9&lt;&gt;0)))),0)</f>
        <v>0</v>
      </c>
      <c r="M10" s="31">
        <f>IFERROR(SUMPRODUCT(('Эксплуатация ТС'!$N$2:$N$9)*((MONTH(M$1)=MONTH('Эксплуатация ТС'!$B$2:$B$9)*('Эксплуатация ТС'!$B$2:$B$9&gt;1000))))/SUMPRODUCT(--((MONTH(M$1)=MONTH('Эксплуатация ТС'!$B$2:$B$9)*('Эксплуатация ТС'!$B$2:$B$9&gt;1000)*('Эксплуатация ТС'!$N$2:$N$9&lt;&gt;0)))),0)</f>
        <v>0</v>
      </c>
      <c r="N10" s="70"/>
      <c r="O10" s="71"/>
    </row>
    <row r="11" spans="1:15" ht="15.75" thickBot="1" x14ac:dyDescent="0.3">
      <c r="A11" s="32" t="s">
        <v>21</v>
      </c>
      <c r="B11" s="33">
        <f>IFERROR(SUMPRODUCT(('Эксплуатация ТС'!$Q$2:$Q$9)*((MONTH(B$1)=MONTH('Эксплуатация ТС'!$B$2:$B$9)*('Эксплуатация ТС'!$B$2:$B$9&gt;1000))))/SUMPRODUCT(--((MONTH(B$1)=MONTH('Эксплуатация ТС'!$B$2:$B$9)*('Эксплуатация ТС'!$B$2:$B$9&gt;1000)*('Эксплуатация ТС'!$Q$2:$Q$9&lt;&gt;0)))),0)</f>
        <v>0</v>
      </c>
      <c r="C11" s="33">
        <f>IFERROR(SUMPRODUCT(('Эксплуатация ТС'!$Q$2:$Q$9)*((MONTH(C$1)=MONTH('Эксплуатация ТС'!$B$2:$B$9)*('Эксплуатация ТС'!$B$2:$B$9&gt;1000))))/SUMPRODUCT(--((MONTH(C$1)=MONTH('Эксплуатация ТС'!$B$2:$B$9)*('Эксплуатация ТС'!$B$2:$B$9&gt;1000)*('Эксплуатация ТС'!$Q$2:$Q$9&lt;&gt;0)))),0)</f>
        <v>0</v>
      </c>
      <c r="D11" s="33">
        <f>IFERROR(SUMPRODUCT(('Эксплуатация ТС'!$Q$2:$Q$9)*((MONTH(D$1)=MONTH('Эксплуатация ТС'!$B$2:$B$9)*('Эксплуатация ТС'!$B$2:$B$9&gt;1000))))/SUMPRODUCT(--((MONTH(D$1)=MONTH('Эксплуатация ТС'!$B$2:$B$9)*('Эксплуатация ТС'!$B$2:$B$9&gt;1000)*('Эксплуатация ТС'!$Q$2:$Q$9&lt;&gt;0)))),0)</f>
        <v>0</v>
      </c>
      <c r="E11" s="33">
        <f>IFERROR(SUMPRODUCT(('Эксплуатация ТС'!$Q$2:$Q$9)*((MONTH(E$1)=MONTH('Эксплуатация ТС'!$B$2:$B$9)*('Эксплуатация ТС'!$B$2:$B$9&gt;1000))))/SUMPRODUCT(--((MONTH(E$1)=MONTH('Эксплуатация ТС'!$B$2:$B$9)*('Эксплуатация ТС'!$B$2:$B$9&gt;1000)*('Эксплуатация ТС'!$Q$2:$Q$9&lt;&gt;0)))),0)</f>
        <v>0</v>
      </c>
      <c r="F11" s="33">
        <f>IFERROR(SUMPRODUCT(('Эксплуатация ТС'!$Q$2:$Q$9)*((MONTH(F$1)=MONTH('Эксплуатация ТС'!$B$2:$B$9)*('Эксплуатация ТС'!$B$2:$B$9&gt;1000))))/SUMPRODUCT(--((MONTH(F$1)=MONTH('Эксплуатация ТС'!$B$2:$B$9)*('Эксплуатация ТС'!$B$2:$B$9&gt;1000)*('Эксплуатация ТС'!$Q$2:$Q$9&lt;&gt;0)))),0)</f>
        <v>0</v>
      </c>
      <c r="G11" s="33">
        <f>IFERROR(SUMPRODUCT(('Эксплуатация ТС'!$Q$2:$Q$9)*((MONTH(G$1)=MONTH('Эксплуатация ТС'!$B$2:$B$9)*('Эксплуатация ТС'!$B$2:$B$9&gt;1000))))/SUMPRODUCT(--((MONTH(G$1)=MONTH('Эксплуатация ТС'!$B$2:$B$9)*('Эксплуатация ТС'!$B$2:$B$9&gt;1000)*('Эксплуатация ТС'!$Q$2:$Q$9&lt;&gt;0)))),0)</f>
        <v>0</v>
      </c>
      <c r="H11" s="33">
        <f>IFERROR(SUMPRODUCT(('Эксплуатация ТС'!$Q$2:$Q$9)*((MONTH(H$1)=MONTH('Эксплуатация ТС'!$B$2:$B$9)*('Эксплуатация ТС'!$B$2:$B$9&gt;1000))))/SUMPRODUCT(--((MONTH(H$1)=MONTH('Эксплуатация ТС'!$B$2:$B$9)*('Эксплуатация ТС'!$B$2:$B$9&gt;1000)*('Эксплуатация ТС'!$Q$2:$Q$9&lt;&gt;0)))),0)</f>
        <v>0</v>
      </c>
      <c r="I11" s="33">
        <f>IFERROR(SUMPRODUCT(('Эксплуатация ТС'!$Q$2:$Q$9)*((MONTH(I$1)=MONTH('Эксплуатация ТС'!$B$2:$B$9)*('Эксплуатация ТС'!$B$2:$B$9&gt;1000))))/SUMPRODUCT(--((MONTH(I$1)=MONTH('Эксплуатация ТС'!$B$2:$B$9)*('Эксплуатация ТС'!$B$2:$B$9&gt;1000)*('Эксплуатация ТС'!$Q$2:$Q$9&lt;&gt;0)))),0)</f>
        <v>0</v>
      </c>
      <c r="J11" s="33">
        <f>IFERROR(SUMPRODUCT(('Эксплуатация ТС'!$Q$2:$Q$9)*((MONTH(J$1)=MONTH('Эксплуатация ТС'!$B$2:$B$9)*('Эксплуатация ТС'!$B$2:$B$9&gt;1000))))/SUMPRODUCT(--((MONTH(J$1)=MONTH('Эксплуатация ТС'!$B$2:$B$9)*('Эксплуатация ТС'!$B$2:$B$9&gt;1000)*('Эксплуатация ТС'!$Q$2:$Q$9&lt;&gt;0)))),0)</f>
        <v>0</v>
      </c>
      <c r="K11" s="33">
        <f>IFERROR(SUMPRODUCT(('Эксплуатация ТС'!$Q$2:$Q$9)*((MONTH(K$1)=MONTH('Эксплуатация ТС'!$B$2:$B$9)*('Эксплуатация ТС'!$B$2:$B$9&gt;1000))))/SUMPRODUCT(--((MONTH(K$1)=MONTH('Эксплуатация ТС'!$B$2:$B$9)*('Эксплуатация ТС'!$B$2:$B$9&gt;1000)*('Эксплуатация ТС'!$Q$2:$Q$9&lt;&gt;0)))),0)</f>
        <v>0</v>
      </c>
      <c r="L11" s="33">
        <f>IFERROR(SUMPRODUCT(('Эксплуатация ТС'!$Q$2:$Q$9)*((MONTH(L$1)=MONTH('Эксплуатация ТС'!$B$2:$B$9)*('Эксплуатация ТС'!$B$2:$B$9&gt;1000))))/SUMPRODUCT(--((MONTH(L$1)=MONTH('Эксплуатация ТС'!$B$2:$B$9)*('Эксплуатация ТС'!$B$2:$B$9&gt;1000)*('Эксплуатация ТС'!$Q$2:$Q$9&lt;&gt;0)))),0)</f>
        <v>0</v>
      </c>
      <c r="M11" s="33">
        <f>IFERROR(SUMPRODUCT(('Эксплуатация ТС'!$Q$2:$Q$9)*((MONTH(M$1)=MONTH('Эксплуатация ТС'!$B$2:$B$9)*('Эксплуатация ТС'!$B$2:$B$9&gt;1000))))/SUMPRODUCT(--((MONTH(M$1)=MONTH('Эксплуатация ТС'!$B$2:$B$9)*('Эксплуатация ТС'!$B$2:$B$9&gt;1000)*('Эксплуатация ТС'!$Q$2:$Q$9&lt;&gt;0)))),0)</f>
        <v>0</v>
      </c>
      <c r="N11" s="72"/>
      <c r="O11" s="73"/>
    </row>
    <row r="12" spans="1:15" ht="15" customHeight="1" x14ac:dyDescent="0.25">
      <c r="A12" s="34" t="s">
        <v>17</v>
      </c>
      <c r="B12" s="35">
        <f t="array" ref="B12">SUMPRODUCT(IFERROR(('Эксплуатация ТС'!$R$2:$R$9)*((MONTH(B$1)=MONTH('Эксплуатация ТС'!$B$2:$B$9)*('Эксплуатация ТС'!$B$2:$B$9&gt;1000)*('Эксплуатация ТС'!$R$2:$R$9&lt;&gt;""))),0))</f>
        <v>0</v>
      </c>
      <c r="C12" s="35">
        <f t="array" ref="C12">SUMPRODUCT(IFERROR(('Эксплуатация ТС'!$R$2:$R$9)*((MONTH(C$1)=MONTH('Эксплуатация ТС'!$B$2:$B$9)*('Эксплуатация ТС'!$B$2:$B$9&gt;1000)*('Эксплуатация ТС'!$R$2:$R$9&lt;&gt;""))),0))</f>
        <v>0</v>
      </c>
      <c r="D12" s="35">
        <f t="array" ref="D12">SUMPRODUCT(IFERROR(('Эксплуатация ТС'!$R$2:$R$9)*((MONTH(D$1)=MONTH('Эксплуатация ТС'!$B$2:$B$9)*('Эксплуатация ТС'!$B$2:$B$9&gt;1000)*('Эксплуатация ТС'!$R$2:$R$9&lt;&gt;""))),0))</f>
        <v>0</v>
      </c>
      <c r="E12" s="35">
        <f t="array" ref="E12">SUMPRODUCT(IFERROR(('Эксплуатация ТС'!$R$2:$R$9)*((MONTH(E$1)=MONTH('Эксплуатация ТС'!$B$2:$B$9)*('Эксплуатация ТС'!$B$2:$B$9&gt;1000)*('Эксплуатация ТС'!$R$2:$R$9&lt;&gt;""))),0))</f>
        <v>0</v>
      </c>
      <c r="F12" s="35">
        <f t="array" ref="F12">SUMPRODUCT(IFERROR(('Эксплуатация ТС'!$R$2:$R$9)*((MONTH(F$1)=MONTH('Эксплуатация ТС'!$B$2:$B$9)*('Эксплуатация ТС'!$B$2:$B$9&gt;1000)*('Эксплуатация ТС'!$R$2:$R$9&lt;&gt;""))),0))</f>
        <v>0</v>
      </c>
      <c r="G12" s="35">
        <f t="array" ref="G12">SUMPRODUCT(IFERROR(('Эксплуатация ТС'!$R$2:$R$9)*((MONTH(G$1)=MONTH('Эксплуатация ТС'!$B$2:$B$9)*('Эксплуатация ТС'!$B$2:$B$9&gt;1000)*('Эксплуатация ТС'!$R$2:$R$9&lt;&gt;""))),0))</f>
        <v>0</v>
      </c>
      <c r="H12" s="35">
        <f t="array" ref="H12">SUMPRODUCT(IFERROR(('Эксплуатация ТС'!$R$2:$R$9)*((MONTH(H$1)=MONTH('Эксплуатация ТС'!$B$2:$B$9)*('Эксплуатация ТС'!$B$2:$B$9&gt;1000)*('Эксплуатация ТС'!$R$2:$R$9&lt;&gt;""))),0))</f>
        <v>0</v>
      </c>
      <c r="I12" s="35">
        <f t="array" ref="I12">SUMPRODUCT(IFERROR(('Эксплуатация ТС'!$R$2:$R$9)*((MONTH(I$1)=MONTH('Эксплуатация ТС'!$B$2:$B$9)*('Эксплуатация ТС'!$B$2:$B$9&gt;1000)*('Эксплуатация ТС'!$R$2:$R$9&lt;&gt;""))),0))</f>
        <v>0</v>
      </c>
      <c r="J12" s="35">
        <f t="array" ref="J12">SUMPRODUCT(IFERROR(('Эксплуатация ТС'!$R$2:$R$9)*((MONTH(J$1)=MONTH('Эксплуатация ТС'!$B$2:$B$9)*('Эксплуатация ТС'!$B$2:$B$9&gt;1000)*('Эксплуатация ТС'!$R$2:$R$9&lt;&gt;""))),0))</f>
        <v>0</v>
      </c>
      <c r="K12" s="35">
        <f t="array" ref="K12">SUMPRODUCT(IFERROR(('Эксплуатация ТС'!$R$2:$R$9)*((MONTH(K$1)=MONTH('Эксплуатация ТС'!$B$2:$B$9)*('Эксплуатация ТС'!$B$2:$B$9&gt;1000)*('Эксплуатация ТС'!$R$2:$R$9&lt;&gt;""))),0))</f>
        <v>0</v>
      </c>
      <c r="L12" s="35">
        <f t="array" ref="L12">SUMPRODUCT(IFERROR(('Эксплуатация ТС'!$R$2:$R$9)*((MONTH(L$1)=MONTH('Эксплуатация ТС'!$B$2:$B$9)*('Эксплуатация ТС'!$B$2:$B$9&gt;1000)*('Эксплуатация ТС'!$R$2:$R$9&lt;&gt;""))),0))</f>
        <v>0</v>
      </c>
      <c r="M12" s="35">
        <f t="array" ref="M12">SUMPRODUCT(IFERROR(('Эксплуатация ТС'!$R$2:$R$9)*((MONTH(M$1)=MONTH('Эксплуатация ТС'!$B$2:$B$9)*('Эксплуатация ТС'!$B$2:$B$9&gt;1000)*('Эксплуатация ТС'!$R$2:$R$9&lt;&gt;""))),0))</f>
        <v>0</v>
      </c>
      <c r="N12" s="36">
        <f>SUM(B12:M12)</f>
        <v>0</v>
      </c>
      <c r="O12" s="74" t="s">
        <v>9</v>
      </c>
    </row>
    <row r="13" spans="1:15" x14ac:dyDescent="0.25">
      <c r="A13" s="37" t="s">
        <v>18</v>
      </c>
      <c r="B13" s="38">
        <f t="array" ref="B13">SUMPRODUCT(IFERROR(('Эксплуатация ТС'!$S$2:$S$9)*((MONTH(B$1)=MONTH('Эксплуатация ТС'!$B$2:$B$9)*('Эксплуатация ТС'!$B$2:$B$9&gt;1000)*('Эксплуатация ТС'!$S$2:$S$9&lt;&gt;""))),0))</f>
        <v>0</v>
      </c>
      <c r="C13" s="38">
        <f t="array" ref="C13">SUMPRODUCT(IFERROR(('Эксплуатация ТС'!$S$2:$S$9)*((MONTH(C$1)=MONTH('Эксплуатация ТС'!$B$2:$B$9)*('Эксплуатация ТС'!$B$2:$B$9&gt;1000)*('Эксплуатация ТС'!$S$2:$S$9&lt;&gt;""))),0))</f>
        <v>0</v>
      </c>
      <c r="D13" s="38">
        <f t="array" ref="D13">SUMPRODUCT(IFERROR(('Эксплуатация ТС'!$S$2:$S$9)*((MONTH(D$1)=MONTH('Эксплуатация ТС'!$B$2:$B$9)*('Эксплуатация ТС'!$B$2:$B$9&gt;1000)*('Эксплуатация ТС'!$S$2:$S$9&lt;&gt;""))),0))</f>
        <v>0.12916666666666665</v>
      </c>
      <c r="E13" s="38">
        <f t="array" ref="E13">SUMPRODUCT(IFERROR(('Эксплуатация ТС'!$S$2:$S$9)*((MONTH(E$1)=MONTH('Эксплуатация ТС'!$B$2:$B$9)*('Эксплуатация ТС'!$B$2:$B$9&gt;1000)*('Эксплуатация ТС'!$S$2:$S$9&lt;&gt;""))),0))</f>
        <v>0</v>
      </c>
      <c r="F13" s="38">
        <f t="array" ref="F13">SUMPRODUCT(IFERROR(('Эксплуатация ТС'!$S$2:$S$9)*((MONTH(F$1)=MONTH('Эксплуатация ТС'!$B$2:$B$9)*('Эксплуатация ТС'!$B$2:$B$9&gt;1000)*('Эксплуатация ТС'!$S$2:$S$9&lt;&gt;""))),0))</f>
        <v>0</v>
      </c>
      <c r="G13" s="38">
        <f t="array" ref="G13">SUMPRODUCT(IFERROR(('Эксплуатация ТС'!$S$2:$S$9)*((MONTH(G$1)=MONTH('Эксплуатация ТС'!$B$2:$B$9)*('Эксплуатация ТС'!$B$2:$B$9&gt;1000)*('Эксплуатация ТС'!$S$2:$S$9&lt;&gt;""))),0))</f>
        <v>0</v>
      </c>
      <c r="H13" s="38">
        <f t="array" ref="H13">SUMPRODUCT(IFERROR(('Эксплуатация ТС'!$S$2:$S$9)*((MONTH(H$1)=MONTH('Эксплуатация ТС'!$B$2:$B$9)*('Эксплуатация ТС'!$B$2:$B$9&gt;1000)*('Эксплуатация ТС'!$S$2:$S$9&lt;&gt;""))),0))</f>
        <v>0</v>
      </c>
      <c r="I13" s="38">
        <f t="array" ref="I13">SUMPRODUCT(IFERROR(('Эксплуатация ТС'!$S$2:$S$9)*((MONTH(I$1)=MONTH('Эксплуатация ТС'!$B$2:$B$9)*('Эксплуатация ТС'!$B$2:$B$9&gt;1000)*('Эксплуатация ТС'!$S$2:$S$9&lt;&gt;""))),0))</f>
        <v>0</v>
      </c>
      <c r="J13" s="38">
        <f t="array" ref="J13">SUMPRODUCT(IFERROR(('Эксплуатация ТС'!$S$2:$S$9)*((MONTH(J$1)=MONTH('Эксплуатация ТС'!$B$2:$B$9)*('Эксплуатация ТС'!$B$2:$B$9&gt;1000)*('Эксплуатация ТС'!$S$2:$S$9&lt;&gt;""))),0))</f>
        <v>0</v>
      </c>
      <c r="K13" s="38">
        <f t="array" ref="K13">SUMPRODUCT(IFERROR(('Эксплуатация ТС'!$S$2:$S$9)*((MONTH(K$1)=MONTH('Эксплуатация ТС'!$B$2:$B$9)*('Эксплуатация ТС'!$B$2:$B$9&gt;1000)*('Эксплуатация ТС'!$S$2:$S$9&lt;&gt;""))),0))</f>
        <v>0</v>
      </c>
      <c r="L13" s="38">
        <f t="array" ref="L13">SUMPRODUCT(IFERROR(('Эксплуатация ТС'!$S$2:$S$9)*((MONTH(L$1)=MONTH('Эксплуатация ТС'!$B$2:$B$9)*('Эксплуатация ТС'!$B$2:$B$9&gt;1000)*('Эксплуатация ТС'!$S$2:$S$9&lt;&gt;""))),0))</f>
        <v>0</v>
      </c>
      <c r="M13" s="38">
        <f t="array" ref="M13">SUMPRODUCT(IFERROR(('Эксплуатация ТС'!$S$2:$S$9)*((MONTH(M$1)=MONTH('Эксплуатация ТС'!$B$2:$B$9)*('Эксплуатация ТС'!$B$2:$B$9&gt;1000)*('Эксплуатация ТС'!$S$2:$S$9&lt;&gt;""))),0))</f>
        <v>0</v>
      </c>
      <c r="N13" s="39">
        <f t="shared" ref="N13:N14" si="2">SUM(B13:M13)</f>
        <v>0.12916666666666665</v>
      </c>
      <c r="O13" s="75"/>
    </row>
    <row r="14" spans="1:15" x14ac:dyDescent="0.25">
      <c r="A14" s="37" t="s">
        <v>19</v>
      </c>
      <c r="B14" s="38">
        <f t="array" ref="B14">SUMPRODUCT(IFERROR(('Эксплуатация ТС'!$T$2:$T$9)*((MONTH(B$1)=MONTH('Эксплуатация ТС'!$B$2:$B$9)*('Эксплуатация ТС'!$B$2:$B$9&gt;1000)*('Эксплуатация ТС'!$T$2:$T$9&lt;&gt;""))),0))</f>
        <v>0</v>
      </c>
      <c r="C14" s="38">
        <f t="array" ref="C14">SUMPRODUCT(IFERROR(('Эксплуатация ТС'!$T$2:$T$9)*((MONTH(C$1)=MONTH('Эксплуатация ТС'!$B$2:$B$9)*('Эксплуатация ТС'!$B$2:$B$9&gt;1000)*('Эксплуатация ТС'!$T$2:$T$9&lt;&gt;""))),0))</f>
        <v>0</v>
      </c>
      <c r="D14" s="38">
        <f t="array" ref="D14">SUMPRODUCT(IFERROR(('Эксплуатация ТС'!$T$2:$T$9)*((MONTH(D$1)=MONTH('Эксплуатация ТС'!$B$2:$B$9)*('Эксплуатация ТС'!$B$2:$B$9&gt;1000)*('Эксплуатация ТС'!$T$2:$T$9&lt;&gt;""))),0))</f>
        <v>0</v>
      </c>
      <c r="E14" s="38">
        <f t="array" ref="E14">SUMPRODUCT(IFERROR(('Эксплуатация ТС'!$T$2:$T$9)*((MONTH(E$1)=MONTH('Эксплуатация ТС'!$B$2:$B$9)*('Эксплуатация ТС'!$B$2:$B$9&gt;1000)*('Эксплуатация ТС'!$T$2:$T$9&lt;&gt;""))),0))</f>
        <v>0</v>
      </c>
      <c r="F14" s="38">
        <f t="array" ref="F14">SUMPRODUCT(IFERROR(('Эксплуатация ТС'!$T$2:$T$9)*((MONTH(F$1)=MONTH('Эксплуатация ТС'!$B$2:$B$9)*('Эксплуатация ТС'!$B$2:$B$9&gt;1000)*('Эксплуатация ТС'!$T$2:$T$9&lt;&gt;""))),0))</f>
        <v>0</v>
      </c>
      <c r="G14" s="38">
        <f t="array" ref="G14">SUMPRODUCT(IFERROR(('Эксплуатация ТС'!$T$2:$T$9)*((MONTH(G$1)=MONTH('Эксплуатация ТС'!$B$2:$B$9)*('Эксплуатация ТС'!$B$2:$B$9&gt;1000)*('Эксплуатация ТС'!$T$2:$T$9&lt;&gt;""))),0))</f>
        <v>0</v>
      </c>
      <c r="H14" s="38">
        <f t="array" ref="H14">SUMPRODUCT(IFERROR(('Эксплуатация ТС'!$T$2:$T$9)*((MONTH(H$1)=MONTH('Эксплуатация ТС'!$B$2:$B$9)*('Эксплуатация ТС'!$B$2:$B$9&gt;1000)*('Эксплуатация ТС'!$T$2:$T$9&lt;&gt;""))),0))</f>
        <v>0</v>
      </c>
      <c r="I14" s="38">
        <f t="array" ref="I14">SUMPRODUCT(IFERROR(('Эксплуатация ТС'!$T$2:$T$9)*((MONTH(I$1)=MONTH('Эксплуатация ТС'!$B$2:$B$9)*('Эксплуатация ТС'!$B$2:$B$9&gt;1000)*('Эксплуатация ТС'!$T$2:$T$9&lt;&gt;""))),0))</f>
        <v>0</v>
      </c>
      <c r="J14" s="38">
        <f t="array" ref="J14">SUMPRODUCT(IFERROR(('Эксплуатация ТС'!$T$2:$T$9)*((MONTH(J$1)=MONTH('Эксплуатация ТС'!$B$2:$B$9)*('Эксплуатация ТС'!$B$2:$B$9&gt;1000)*('Эксплуатация ТС'!$T$2:$T$9&lt;&gt;""))),0))</f>
        <v>0</v>
      </c>
      <c r="K14" s="38">
        <f t="array" ref="K14">SUMPRODUCT(IFERROR(('Эксплуатация ТС'!$T$2:$T$9)*((MONTH(K$1)=MONTH('Эксплуатация ТС'!$B$2:$B$9)*('Эксплуатация ТС'!$B$2:$B$9&gt;1000)*('Эксплуатация ТС'!$T$2:$T$9&lt;&gt;""))),0))</f>
        <v>0</v>
      </c>
      <c r="L14" s="38">
        <f t="array" ref="L14">SUMPRODUCT(IFERROR(('Эксплуатация ТС'!$T$2:$T$9)*((MONTH(L$1)=MONTH('Эксплуатация ТС'!$B$2:$B$9)*('Эксплуатация ТС'!$B$2:$B$9&gt;1000)*('Эксплуатация ТС'!$T$2:$T$9&lt;&gt;""))),0))</f>
        <v>0</v>
      </c>
      <c r="M14" s="38">
        <f t="array" ref="M14">SUMPRODUCT(IFERROR(('Эксплуатация ТС'!$T$2:$T$9)*((MONTH(M$1)=MONTH('Эксплуатация ТС'!$B$2:$B$9)*('Эксплуатация ТС'!$B$2:$B$9&gt;1000)*('Эксплуатация ТС'!$T$2:$T$9&lt;&gt;""))),0))</f>
        <v>0</v>
      </c>
      <c r="N14" s="39">
        <f t="shared" si="2"/>
        <v>0</v>
      </c>
      <c r="O14" s="75"/>
    </row>
    <row r="15" spans="1:15" x14ac:dyDescent="0.25">
      <c r="A15" s="40" t="s">
        <v>20</v>
      </c>
      <c r="B15" s="41">
        <f t="array" ref="B15">SUMPRODUCT(IFERROR(('Эксплуатация ТС'!$U$2:$U$9)*((MONTH(B$1)=MONTH('Эксплуатация ТС'!$B$2:$B$9)*('Эксплуатация ТС'!$B$2:$B$9&gt;1000)*('Эксплуатация ТС'!$U$2:$U$9&lt;&gt;""))),0))</f>
        <v>0</v>
      </c>
      <c r="C15" s="41">
        <f t="array" ref="C15">SUMPRODUCT(IFERROR(('Эксплуатация ТС'!$U$2:$U$9)*((MONTH(C$1)=MONTH('Эксплуатация ТС'!$B$2:$B$9)*('Эксплуатация ТС'!$B$2:$B$9&gt;1000)*('Эксплуатация ТС'!$U$2:$U$9&lt;&gt;""))),0))</f>
        <v>0</v>
      </c>
      <c r="D15" s="41">
        <f t="array" ref="D15">SUMPRODUCT(IFERROR(('Эксплуатация ТС'!$U$2:$U$9)*((MONTH(D$1)=MONTH('Эксплуатация ТС'!$B$2:$B$9)*('Эксплуатация ТС'!$B$2:$B$9&gt;1000)*('Эксплуатация ТС'!$U$2:$U$9&lt;&gt;""))),0))</f>
        <v>0</v>
      </c>
      <c r="E15" s="41">
        <f t="array" ref="E15">SUMPRODUCT(IFERROR(('Эксплуатация ТС'!$U$2:$U$9)*((MONTH(E$1)=MONTH('Эксплуатация ТС'!$B$2:$B$9)*('Эксплуатация ТС'!$B$2:$B$9&gt;1000)*('Эксплуатация ТС'!$U$2:$U$9&lt;&gt;""))),0))</f>
        <v>0</v>
      </c>
      <c r="F15" s="41">
        <f t="array" ref="F15">SUMPRODUCT(IFERROR(('Эксплуатация ТС'!$U$2:$U$9)*((MONTH(F$1)=MONTH('Эксплуатация ТС'!$B$2:$B$9)*('Эксплуатация ТС'!$B$2:$B$9&gt;1000)*('Эксплуатация ТС'!$U$2:$U$9&lt;&gt;""))),0))</f>
        <v>0</v>
      </c>
      <c r="G15" s="41">
        <f t="array" ref="G15">SUMPRODUCT(IFERROR(('Эксплуатация ТС'!$U$2:$U$9)*((MONTH(G$1)=MONTH('Эксплуатация ТС'!$B$2:$B$9)*('Эксплуатация ТС'!$B$2:$B$9&gt;1000)*('Эксплуатация ТС'!$U$2:$U$9&lt;&gt;""))),0))</f>
        <v>0</v>
      </c>
      <c r="H15" s="41">
        <f t="array" ref="H15">SUMPRODUCT(IFERROR(('Эксплуатация ТС'!$U$2:$U$9)*((MONTH(H$1)=MONTH('Эксплуатация ТС'!$B$2:$B$9)*('Эксплуатация ТС'!$B$2:$B$9&gt;1000)*('Эксплуатация ТС'!$U$2:$U$9&lt;&gt;""))),0))</f>
        <v>0</v>
      </c>
      <c r="I15" s="41">
        <f t="array" ref="I15">SUMPRODUCT(IFERROR(('Эксплуатация ТС'!$U$2:$U$9)*((MONTH(I$1)=MONTH('Эксплуатация ТС'!$B$2:$B$9)*('Эксплуатация ТС'!$B$2:$B$9&gt;1000)*('Эксплуатация ТС'!$U$2:$U$9&lt;&gt;""))),0))</f>
        <v>0</v>
      </c>
      <c r="J15" s="41">
        <f t="array" ref="J15">SUMPRODUCT(IFERROR(('Эксплуатация ТС'!$U$2:$U$9)*((MONTH(J$1)=MONTH('Эксплуатация ТС'!$B$2:$B$9)*('Эксплуатация ТС'!$B$2:$B$9&gt;1000)*('Эксплуатация ТС'!$U$2:$U$9&lt;&gt;""))),0))</f>
        <v>0</v>
      </c>
      <c r="K15" s="41">
        <f t="array" ref="K15">SUMPRODUCT(IFERROR(('Эксплуатация ТС'!$U$2:$U$9)*((MONTH(K$1)=MONTH('Эксплуатация ТС'!$B$2:$B$9)*('Эксплуатация ТС'!$B$2:$B$9&gt;1000)*('Эксплуатация ТС'!$U$2:$U$9&lt;&gt;""))),0))</f>
        <v>0</v>
      </c>
      <c r="L15" s="41">
        <f t="array" ref="L15">SUMPRODUCT(IFERROR(('Эксплуатация ТС'!$U$2:$U$9)*((MONTH(L$1)=MONTH('Эксплуатация ТС'!$B$2:$B$9)*('Эксплуатация ТС'!$B$2:$B$9&gt;1000)*('Эксплуатация ТС'!$U$2:$U$9&lt;&gt;""))),0))</f>
        <v>0</v>
      </c>
      <c r="M15" s="41">
        <f t="array" ref="M15">SUMPRODUCT(IFERROR(('Эксплуатация ТС'!$U$2:$U$9)*((MONTH(M$1)=MONTH('Эксплуатация ТС'!$B$2:$B$9)*('Эксплуатация ТС'!$B$2:$B$9&gt;1000)*('Эксплуатация ТС'!$U$2:$U$9&lt;&gt;""))),0))</f>
        <v>0</v>
      </c>
      <c r="N15" s="42">
        <f t="shared" ref="N15:N16" si="3">SUM(B15:M15)</f>
        <v>0</v>
      </c>
      <c r="O15" s="75"/>
    </row>
    <row r="16" spans="1:15" ht="15.75" thickBot="1" x14ac:dyDescent="0.3">
      <c r="A16" s="43" t="s">
        <v>21</v>
      </c>
      <c r="B16" s="44">
        <f t="array" ref="B16">SUMPRODUCT(IFERROR(('Эксплуатация ТС'!$V$2:$V$9)*((MONTH(B$1)=MONTH('Эксплуатация ТС'!$B$2:$B$9)*('Эксплуатация ТС'!$B$2:$B$9&gt;1000)*('Эксплуатация ТС'!$V$2:$V$9&lt;&gt;""))),0))</f>
        <v>0</v>
      </c>
      <c r="C16" s="44">
        <f t="array" ref="C16">SUMPRODUCT(IFERROR(('Эксплуатация ТС'!$V$2:$V$9)*((MONTH(C$1)=MONTH('Эксплуатация ТС'!$B$2:$B$9)*('Эксплуатация ТС'!$B$2:$B$9&gt;1000)*('Эксплуатация ТС'!$V$2:$V$9&lt;&gt;""))),0))</f>
        <v>0</v>
      </c>
      <c r="D16" s="44">
        <f t="array" ref="D16">SUMPRODUCT(IFERROR(('Эксплуатация ТС'!$V$2:$V$9)*((MONTH(D$1)=MONTH('Эксплуатация ТС'!$B$2:$B$9)*('Эксплуатация ТС'!$B$2:$B$9&gt;1000)*('Эксплуатация ТС'!$V$2:$V$9&lt;&gt;""))),0))</f>
        <v>0</v>
      </c>
      <c r="E16" s="44">
        <f t="array" ref="E16">SUMPRODUCT(IFERROR(('Эксплуатация ТС'!$V$2:$V$9)*((MONTH(E$1)=MONTH('Эксплуатация ТС'!$B$2:$B$9)*('Эксплуатация ТС'!$B$2:$B$9&gt;1000)*('Эксплуатация ТС'!$V$2:$V$9&lt;&gt;""))),0))</f>
        <v>0</v>
      </c>
      <c r="F16" s="44">
        <f t="array" ref="F16">SUMPRODUCT(IFERROR(('Эксплуатация ТС'!$V$2:$V$9)*((MONTH(F$1)=MONTH('Эксплуатация ТС'!$B$2:$B$9)*('Эксплуатация ТС'!$B$2:$B$9&gt;1000)*('Эксплуатация ТС'!$V$2:$V$9&lt;&gt;""))),0))</f>
        <v>0</v>
      </c>
      <c r="G16" s="44">
        <f t="array" ref="G16">SUMPRODUCT(IFERROR(('Эксплуатация ТС'!$V$2:$V$9)*((MONTH(G$1)=MONTH('Эксплуатация ТС'!$B$2:$B$9)*('Эксплуатация ТС'!$B$2:$B$9&gt;1000)*('Эксплуатация ТС'!$V$2:$V$9&lt;&gt;""))),0))</f>
        <v>0</v>
      </c>
      <c r="H16" s="44">
        <f t="array" ref="H16">SUMPRODUCT(IFERROR(('Эксплуатация ТС'!$V$2:$V$9)*((MONTH(H$1)=MONTH('Эксплуатация ТС'!$B$2:$B$9)*('Эксплуатация ТС'!$B$2:$B$9&gt;1000)*('Эксплуатация ТС'!$V$2:$V$9&lt;&gt;""))),0))</f>
        <v>0</v>
      </c>
      <c r="I16" s="44">
        <f t="array" ref="I16">SUMPRODUCT(IFERROR(('Эксплуатация ТС'!$V$2:$V$9)*((MONTH(I$1)=MONTH('Эксплуатация ТС'!$B$2:$B$9)*('Эксплуатация ТС'!$B$2:$B$9&gt;1000)*('Эксплуатация ТС'!$V$2:$V$9&lt;&gt;""))),0))</f>
        <v>0</v>
      </c>
      <c r="J16" s="44">
        <f t="array" ref="J16">SUMPRODUCT(IFERROR(('Эксплуатация ТС'!$V$2:$V$9)*((MONTH(J$1)=MONTH('Эксплуатация ТС'!$B$2:$B$9)*('Эксплуатация ТС'!$B$2:$B$9&gt;1000)*('Эксплуатация ТС'!$V$2:$V$9&lt;&gt;""))),0))</f>
        <v>0</v>
      </c>
      <c r="K16" s="44">
        <f t="array" ref="K16">SUMPRODUCT(IFERROR(('Эксплуатация ТС'!$V$2:$V$9)*((MONTH(K$1)=MONTH('Эксплуатация ТС'!$B$2:$B$9)*('Эксплуатация ТС'!$B$2:$B$9&gt;1000)*('Эксплуатация ТС'!$V$2:$V$9&lt;&gt;""))),0))</f>
        <v>0</v>
      </c>
      <c r="L16" s="44">
        <f t="array" ref="L16">SUMPRODUCT(IFERROR(('Эксплуатация ТС'!$V$2:$V$9)*((MONTH(L$1)=MONTH('Эксплуатация ТС'!$B$2:$B$9)*('Эксплуатация ТС'!$B$2:$B$9&gt;1000)*('Эксплуатация ТС'!$V$2:$V$9&lt;&gt;""))),0))</f>
        <v>0</v>
      </c>
      <c r="M16" s="44">
        <f t="array" ref="M16">SUMPRODUCT(IFERROR(('Эксплуатация ТС'!$V$2:$V$9)*((MONTH(M$1)=MONTH('Эксплуатация ТС'!$B$2:$B$9)*('Эксплуатация ТС'!$B$2:$B$9&gt;1000)*('Эксплуатация ТС'!$V$2:$V$9&lt;&gt;""))),0))</f>
        <v>0</v>
      </c>
      <c r="N16" s="45">
        <f t="shared" si="3"/>
        <v>0</v>
      </c>
      <c r="O16" s="76"/>
    </row>
    <row r="17" spans="1:1" x14ac:dyDescent="0.25">
      <c r="A17" s="46" t="s">
        <v>10</v>
      </c>
    </row>
  </sheetData>
  <mergeCells count="2">
    <mergeCell ref="N7:O11"/>
    <mergeCell ref="O12:O16"/>
  </mergeCells>
  <conditionalFormatting sqref="B1:N1">
    <cfRule type="expression" dxfId="13" priority="15">
      <formula>MONTH(B$1)=MONTH(TODAY())</formula>
    </cfRule>
  </conditionalFormatting>
  <conditionalFormatting sqref="B2:M16">
    <cfRule type="cellIs" dxfId="12" priority="13" operator="equal">
      <formula>0</formula>
    </cfRule>
  </conditionalFormatting>
  <conditionalFormatting sqref="B15:M16">
    <cfRule type="cellIs" dxfId="11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6" id="{735F3D4F-7DD1-45E1-A7EA-93BB6774F159}">
            <xm:f>AND(OR('Эксплуатация ТС'!$E$1:$E$9&lt;0),MONTH(TODAY())=MONTH(B$1))</xm:f>
            <x14:dxf>
              <fill>
                <patternFill>
                  <bgColor rgb="FFFF0000"/>
                </patternFill>
              </fill>
            </x14:dxf>
          </x14:cfRule>
          <xm:sqref>B2:M2 B7:M7</xm:sqref>
        </x14:conditionalFormatting>
        <x14:conditionalFormatting xmlns:xm="http://schemas.microsoft.com/office/excel/2006/main">
          <x14:cfRule type="expression" priority="568" id="{7BAA1816-8BB5-4B24-B69C-7BBB2675A688}">
            <xm:f>AND(OR('Эксплуатация ТС'!$H$1:$H$9&lt;0),MONTH(TODAY())=MONTH(B$1))</xm:f>
            <x14:dxf>
              <fill>
                <patternFill>
                  <bgColor rgb="FFFF0000"/>
                </patternFill>
              </fill>
            </x14:dxf>
          </x14:cfRule>
          <xm:sqref>B3:M3 B8:M8</xm:sqref>
        </x14:conditionalFormatting>
        <x14:conditionalFormatting xmlns:xm="http://schemas.microsoft.com/office/excel/2006/main">
          <x14:cfRule type="expression" priority="570" id="{58284C59-1303-4DF8-92D8-230A9AFCD212}">
            <xm:f>AND(OR('Эксплуатация ТС'!$Q$1:$Q$9&lt;0),MONTH(TODAY())=MONTH(B$1))</xm:f>
            <x14:dxf>
              <fill>
                <patternFill>
                  <bgColor rgb="FFFF0000"/>
                </patternFill>
              </fill>
            </x14:dxf>
          </x14:cfRule>
          <xm:sqref>B11:M11 B6:M6</xm:sqref>
        </x14:conditionalFormatting>
        <x14:conditionalFormatting xmlns:xm="http://schemas.microsoft.com/office/excel/2006/main">
          <x14:cfRule type="expression" priority="572" id="{4C9EFCBC-F87C-4489-9812-09F7F1CE9FF5}">
            <xm:f>AND(OR('Эксплуатация ТС'!$K$1:$K$9&lt;0),MONTH(TODAY())=MONTH(B$1))</xm:f>
            <x14:dxf>
              <fill>
                <patternFill>
                  <bgColor rgb="FFFF0000"/>
                </patternFill>
              </fill>
            </x14:dxf>
          </x14:cfRule>
          <xm:sqref>B4:M4 B9:M9</xm:sqref>
        </x14:conditionalFormatting>
        <x14:conditionalFormatting xmlns:xm="http://schemas.microsoft.com/office/excel/2006/main">
          <x14:cfRule type="expression" priority="574" id="{2DAA9F08-EA33-4290-AE1D-DF3BBE976995}">
            <xm:f>AND(OR('Эксплуатация ТС'!$N$1:$N$9&lt;0),MONTH(TODAY())=MONTH(B$1))</xm:f>
            <x14:dxf>
              <fill>
                <patternFill>
                  <bgColor rgb="FFFF0000"/>
                </patternFill>
              </fill>
            </x14:dxf>
          </x14:cfRule>
          <xm:sqref>B5:M5 B10:M10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Эксплуатация ТС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Mikhno_Viktor_SNGA</cp:lastModifiedBy>
  <cp:lastPrinted>2015-01-23T08:52:54Z</cp:lastPrinted>
  <dcterms:created xsi:type="dcterms:W3CDTF">2015-01-22T08:02:00Z</dcterms:created>
  <dcterms:modified xsi:type="dcterms:W3CDTF">2015-03-11T12:18:32Z</dcterms:modified>
</cp:coreProperties>
</file>