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/>
  </bookViews>
  <sheets>
    <sheet name="Лист1" sheetId="1" r:id="rId1"/>
  </sheets>
  <definedNames>
    <definedName name="Мебель">Лист1!$C$2:$C$9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C57" i="1" l="1"/>
  <c r="C56" i="1"/>
  <c r="C55" i="1"/>
  <c r="C54" i="1"/>
  <c r="C50" i="1"/>
  <c r="C49" i="1"/>
  <c r="C48" i="1"/>
  <c r="C47" i="1"/>
  <c r="C42" i="1"/>
  <c r="C43" i="1"/>
  <c r="C44" i="1"/>
  <c r="C45" i="1"/>
  <c r="D39" i="1"/>
  <c r="G40" i="1"/>
  <c r="F40" i="1"/>
  <c r="K17" i="1"/>
  <c r="K18" i="1"/>
  <c r="K19" i="1"/>
  <c r="K20" i="1"/>
  <c r="K21" i="1"/>
  <c r="K22" i="1"/>
  <c r="K23" i="1"/>
  <c r="K24" i="1"/>
  <c r="K25" i="1"/>
  <c r="K26" i="1"/>
  <c r="K27" i="1"/>
  <c r="K28" i="1"/>
  <c r="K31" i="1"/>
  <c r="K32" i="1"/>
  <c r="K33" i="1"/>
  <c r="K34" i="1"/>
  <c r="K3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J32" i="1"/>
  <c r="J34" i="1"/>
  <c r="J35" i="1"/>
  <c r="J36" i="1"/>
  <c r="H3" i="1"/>
  <c r="H4" i="1"/>
  <c r="H5" i="1"/>
  <c r="H6" i="1"/>
  <c r="H7" i="1"/>
  <c r="H8" i="1"/>
  <c r="H9" i="1"/>
  <c r="H13" i="1"/>
  <c r="H14" i="1"/>
  <c r="H15" i="1"/>
  <c r="H17" i="1"/>
  <c r="H18" i="1"/>
  <c r="H19" i="1"/>
  <c r="H20" i="1"/>
  <c r="H21" i="1"/>
  <c r="H22" i="1"/>
  <c r="H23" i="1"/>
  <c r="H24" i="1"/>
  <c r="H27" i="1"/>
  <c r="H28" i="1"/>
  <c r="H29" i="1"/>
  <c r="H30" i="1"/>
  <c r="H31" i="1"/>
  <c r="H32" i="1"/>
  <c r="H33" i="1"/>
  <c r="H34" i="1"/>
  <c r="H35" i="1"/>
  <c r="H36" i="1"/>
  <c r="G18" i="1"/>
  <c r="G19" i="1"/>
  <c r="G22" i="1"/>
  <c r="G23" i="1"/>
  <c r="G26" i="1"/>
  <c r="G27" i="1"/>
  <c r="G30" i="1"/>
  <c r="G31" i="1"/>
  <c r="G34" i="1"/>
  <c r="G35" i="1"/>
  <c r="E17" i="1"/>
  <c r="E18" i="1"/>
  <c r="E19" i="1"/>
  <c r="E20" i="1"/>
  <c r="G20" i="1" s="1"/>
  <c r="E21" i="1"/>
  <c r="E22" i="1"/>
  <c r="E23" i="1"/>
  <c r="E24" i="1"/>
  <c r="E25" i="1"/>
  <c r="H25" i="1" s="1"/>
  <c r="E26" i="1"/>
  <c r="H26" i="1" s="1"/>
  <c r="E27" i="1"/>
  <c r="J27" i="1" s="1"/>
  <c r="E28" i="1"/>
  <c r="J28" i="1" s="1"/>
  <c r="E29" i="1"/>
  <c r="K29" i="1" s="1"/>
  <c r="E30" i="1"/>
  <c r="K30" i="1" s="1"/>
  <c r="E31" i="1"/>
  <c r="E32" i="1"/>
  <c r="G32" i="1" s="1"/>
  <c r="E33" i="1"/>
  <c r="J33" i="1" s="1"/>
  <c r="E34" i="1"/>
  <c r="E35" i="1"/>
  <c r="K35" i="1" s="1"/>
  <c r="E36" i="1"/>
  <c r="G33" i="1" l="1"/>
  <c r="G29" i="1"/>
  <c r="G25" i="1"/>
  <c r="G21" i="1"/>
  <c r="G17" i="1"/>
  <c r="G36" i="1"/>
  <c r="G28" i="1"/>
  <c r="G24" i="1"/>
  <c r="K3" i="1"/>
  <c r="K4" i="1"/>
  <c r="K5" i="1"/>
  <c r="K7" i="1"/>
  <c r="K8" i="1"/>
  <c r="K9" i="1"/>
  <c r="K10" i="1"/>
  <c r="K11" i="1"/>
  <c r="K12" i="1"/>
  <c r="K16" i="1"/>
  <c r="K2" i="1"/>
  <c r="J4" i="1"/>
  <c r="J5" i="1"/>
  <c r="J6" i="1"/>
  <c r="J7" i="1"/>
  <c r="J8" i="1"/>
  <c r="J10" i="1"/>
  <c r="J14" i="1"/>
  <c r="J15" i="1"/>
  <c r="J16" i="1"/>
  <c r="J2" i="1"/>
  <c r="E16" i="1" l="1"/>
  <c r="E15" i="1"/>
  <c r="G15" i="1" s="1"/>
  <c r="E14" i="1"/>
  <c r="G14" i="1" s="1"/>
  <c r="E13" i="1"/>
  <c r="G13" i="1" s="1"/>
  <c r="E12" i="1"/>
  <c r="E11" i="1"/>
  <c r="E2" i="1"/>
  <c r="G11" i="1" l="1"/>
  <c r="H11" i="1"/>
  <c r="G2" i="1"/>
  <c r="J12" i="1"/>
  <c r="G12" i="1"/>
  <c r="H12" i="1"/>
  <c r="H16" i="1"/>
  <c r="G16" i="1"/>
  <c r="K13" i="1"/>
  <c r="J11" i="1"/>
  <c r="K15" i="1"/>
  <c r="H2" i="1"/>
  <c r="K14" i="1"/>
  <c r="J13" i="1"/>
  <c r="E3" i="1"/>
  <c r="E39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3" i="1" l="1"/>
  <c r="G10" i="1"/>
  <c r="H10" i="1"/>
  <c r="J3" i="1"/>
  <c r="J9" i="1"/>
  <c r="K6" i="1"/>
  <c r="C52" i="1" l="1"/>
  <c r="C59" i="1"/>
</calcChain>
</file>

<file path=xl/sharedStrings.xml><?xml version="1.0" encoding="utf-8"?>
<sst xmlns="http://schemas.openxmlformats.org/spreadsheetml/2006/main" count="99" uniqueCount="68">
  <si>
    <t>Курс у.е.</t>
  </si>
  <si>
    <t>Наименование</t>
  </si>
  <si>
    <t>Категория товара</t>
  </si>
  <si>
    <t>Цена в у.е.</t>
  </si>
  <si>
    <t>Цена в руб.</t>
  </si>
  <si>
    <t>Количество товара</t>
  </si>
  <si>
    <t>Общая стоимость товара</t>
  </si>
  <si>
    <t>Стол рабочий кухонный, шт</t>
  </si>
  <si>
    <t>Шкаф для платья и белья, шт</t>
  </si>
  <si>
    <t>Диван-кровать, шт</t>
  </si>
  <si>
    <t>Стул с мягким сидением, шт</t>
  </si>
  <si>
    <t>Шкаф навесной кухонный, шт</t>
  </si>
  <si>
    <t>Стол обеденный, шт</t>
  </si>
  <si>
    <t>Табурет для кухни, шт</t>
  </si>
  <si>
    <t>Мебель</t>
  </si>
  <si>
    <t>Средняя цена по всем товарам:</t>
  </si>
  <si>
    <t>ИТОГО по количеству и сумме товара</t>
  </si>
  <si>
    <t>Общая сумма по продуктам питания</t>
  </si>
  <si>
    <t>Общая сумма по мебели</t>
  </si>
  <si>
    <t>Общая сумма по обуви</t>
  </si>
  <si>
    <t>Общая сумма по бытовой технике</t>
  </si>
  <si>
    <t>Сумма самого дорогого набора товаров</t>
  </si>
  <si>
    <t>Минимальная цена по продуктам питания</t>
  </si>
  <si>
    <t>Минимальная цена по мебели</t>
  </si>
  <si>
    <t>Минимальная цена по обуви</t>
  </si>
  <si>
    <t>Минимальня цена по бытовой технике</t>
  </si>
  <si>
    <t>Сумма самого дешевого набора товаров</t>
  </si>
  <si>
    <t>Продукты питания</t>
  </si>
  <si>
    <t>Сапоги мужские, за пару</t>
  </si>
  <si>
    <t>Сапоги цельнорезиновые, за пару</t>
  </si>
  <si>
    <t>Печенье, кг</t>
  </si>
  <si>
    <t>Сахар-песок, кг</t>
  </si>
  <si>
    <t>Бытовая техника</t>
  </si>
  <si>
    <t>Обувь</t>
  </si>
  <si>
    <t>Максимальная цена по продуктам питания</t>
  </si>
  <si>
    <t>Максимальная цена по мебели</t>
  </si>
  <si>
    <t>Максимальная цена по обуви</t>
  </si>
  <si>
    <t>Максимальная цена по бытовой техника</t>
  </si>
  <si>
    <t>Для мебели</t>
  </si>
  <si>
    <t>Для продуктов</t>
  </si>
  <si>
    <t>Для техники</t>
  </si>
  <si>
    <t>Для обуви</t>
  </si>
  <si>
    <t>Телевизор цветной, шт</t>
  </si>
  <si>
    <t>Хлеб и булочные изделия 1 сорта, кг</t>
  </si>
  <si>
    <t>Масло растительное, кг</t>
  </si>
  <si>
    <t>Электроутюг, шт</t>
  </si>
  <si>
    <t>Шкаф-вешалка дял прихожей, шт</t>
  </si>
  <si>
    <t>Часы наручные механические, шт</t>
  </si>
  <si>
    <t>Сапоги зимние женские, за пару</t>
  </si>
  <si>
    <t>Хлеб ржаной, ржано-пшеничный, кг</t>
  </si>
  <si>
    <t>Соль повареная, пищевая, кг</t>
  </si>
  <si>
    <t>Крупа манная, кг</t>
  </si>
  <si>
    <t>Сметана, кг</t>
  </si>
  <si>
    <t>Мука пшеничная, кг</t>
  </si>
  <si>
    <t>Рис шлифованный, кг</t>
  </si>
  <si>
    <t>Масло сливочное, кг</t>
  </si>
  <si>
    <t>Машина стиральная, шт</t>
  </si>
  <si>
    <t xml:space="preserve">Холодильник компрессионный,шт </t>
  </si>
  <si>
    <t>Кроссовые туфли детские, за пару</t>
  </si>
  <si>
    <t>Туфли женские закрытые, за пару</t>
  </si>
  <si>
    <t>Маргарин, кг</t>
  </si>
  <si>
    <t>Зеркало навесное для ванны, шт</t>
  </si>
  <si>
    <t>Будильник механический, шт</t>
  </si>
  <si>
    <t>Чай черный байховый, кг</t>
  </si>
  <si>
    <t>Полуботинки мужские, за пару</t>
  </si>
  <si>
    <t>Карамель, кг</t>
  </si>
  <si>
    <t>M=</t>
  </si>
  <si>
    <r>
      <t>Товары с ценой  &gt;</t>
    </r>
    <r>
      <rPr>
        <b/>
        <sz val="11"/>
        <color theme="1"/>
        <rFont val="Calibri"/>
        <family val="2"/>
        <charset val="204"/>
        <scheme val="minor"/>
      </rPr>
      <t>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</si>
</sst>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Максимальная цена</a:t>
            </a:r>
          </a:p>
        </c:rich>
      </c:tx>
      <c:layout>
        <c:manualLayout>
          <c:xMode val="edge"/>
          <c:yMode val="edge"/>
          <c:x val="0.24878933554358337"/>
          <c:y val="4.383562904702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59345213427269"/>
          <c:y val="0.2198356796708531"/>
          <c:w val="0.88038900400607822"/>
          <c:h val="0.64720890150905019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Лист1!$C$47:$C$50</c:f>
              <c:numCache>
                <c:formatCode>General</c:formatCode>
                <c:ptCount val="4"/>
                <c:pt idx="0">
                  <c:v>222.76200000000003</c:v>
                </c:pt>
                <c:pt idx="1">
                  <c:v>6366.8740000000007</c:v>
                </c:pt>
                <c:pt idx="2">
                  <c:v>1029.8</c:v>
                </c:pt>
                <c:pt idx="3">
                  <c:v>7373.9100000000008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0833632"/>
        <c:axId val="640837552"/>
        <c:axId val="0"/>
      </c:bar3DChart>
      <c:catAx>
        <c:axId val="64083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837552"/>
        <c:crosses val="autoZero"/>
        <c:auto val="1"/>
        <c:lblAlgn val="ctr"/>
        <c:lblOffset val="100"/>
        <c:noMultiLvlLbl val="0"/>
      </c:catAx>
      <c:valAx>
        <c:axId val="6408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83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Минимальная цена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Лист1!$B$54:$B$57</c:f>
              <c:strCache>
                <c:ptCount val="4"/>
                <c:pt idx="0">
                  <c:v>Минимальная цена по продуктам питания</c:v>
                </c:pt>
                <c:pt idx="1">
                  <c:v>Минимальная цена по мебели</c:v>
                </c:pt>
                <c:pt idx="2">
                  <c:v>Минимальная цена по обуви</c:v>
                </c:pt>
                <c:pt idx="3">
                  <c:v>Минимальня цена по бытовой технике</c:v>
                </c:pt>
              </c:strCache>
            </c:strRef>
          </c:cat>
          <c:val>
            <c:numRef>
              <c:f>Лист1!$C$54:$C$57</c:f>
              <c:numCache>
                <c:formatCode>General</c:formatCode>
                <c:ptCount val="4"/>
                <c:pt idx="0">
                  <c:v>3.2520000000000002</c:v>
                </c:pt>
                <c:pt idx="1">
                  <c:v>315.98600000000005</c:v>
                </c:pt>
                <c:pt idx="2">
                  <c:v>195.12</c:v>
                </c:pt>
                <c:pt idx="3">
                  <c:v>216.8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47933045216552"/>
          <c:y val="0.27497506206742711"/>
          <c:w val="0.34387333189846675"/>
          <c:h val="0.6811250720539808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40</xdr:row>
      <xdr:rowOff>161925</xdr:rowOff>
    </xdr:from>
    <xdr:to>
      <xdr:col>6</xdr:col>
      <xdr:colOff>800100</xdr:colOff>
      <xdr:row>49</xdr:row>
      <xdr:rowOff>185737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481013</xdr:colOff>
      <xdr:row>50</xdr:row>
      <xdr:rowOff>4762</xdr:rowOff>
    </xdr:from>
    <xdr:to>
      <xdr:col>6</xdr:col>
      <xdr:colOff>800101</xdr:colOff>
      <xdr:row>59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B49" workbookViewId="0">
      <selection activeCell="D62" sqref="D62"/>
    </sheetView>
  </sheetViews>
  <sheetFormatPr defaultRowHeight="15" x14ac:dyDescent="0.25"/>
  <cols>
    <col min="2" max="2" width="42.140625" customWidth="1"/>
    <col min="3" max="3" width="20.7109375" customWidth="1"/>
    <col min="4" max="4" width="16.28515625" customWidth="1"/>
    <col min="5" max="5" width="13" customWidth="1"/>
    <col min="6" max="6" width="20.140625" customWidth="1"/>
    <col min="7" max="7" width="16.42578125" customWidth="1"/>
    <col min="8" max="8" width="13.28515625" customWidth="1"/>
    <col min="9" max="9" width="14.7109375" customWidth="1"/>
    <col min="10" max="10" width="14.140625" customWidth="1"/>
    <col min="11" max="11" width="11.28515625" customWidth="1"/>
  </cols>
  <sheetData>
    <row r="1" spans="1:11" ht="46.5" customHeight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5" t="s">
        <v>38</v>
      </c>
      <c r="I1" s="5" t="s">
        <v>39</v>
      </c>
      <c r="J1" s="5" t="s">
        <v>40</v>
      </c>
      <c r="K1" s="5" t="s">
        <v>41</v>
      </c>
    </row>
    <row r="2" spans="1:11" ht="16.5" thickTop="1" thickBot="1" x14ac:dyDescent="0.3">
      <c r="A2">
        <v>54.2</v>
      </c>
      <c r="B2" s="8" t="s">
        <v>7</v>
      </c>
      <c r="C2" s="8" t="s">
        <v>14</v>
      </c>
      <c r="D2" s="12">
        <v>36.74</v>
      </c>
      <c r="E2">
        <f>A$2*D2</f>
        <v>1991.3080000000002</v>
      </c>
      <c r="F2" s="15">
        <v>74</v>
      </c>
      <c r="G2">
        <f>E2*F2</f>
        <v>147356.79200000002</v>
      </c>
      <c r="H2">
        <f>IF(C2="Мебель",E2)</f>
        <v>1991.3080000000002</v>
      </c>
      <c r="I2" t="b">
        <f>IF(C2="Продукты питания",E2)</f>
        <v>0</v>
      </c>
      <c r="J2" t="b">
        <f>IF(C2="Бытовая техника",E2)</f>
        <v>0</v>
      </c>
      <c r="K2" t="b">
        <f>IF(C2="Обувь",E2)</f>
        <v>0</v>
      </c>
    </row>
    <row r="3" spans="1:11" ht="16.5" thickTop="1" thickBot="1" x14ac:dyDescent="0.3">
      <c r="B3" s="8" t="s">
        <v>42</v>
      </c>
      <c r="C3" s="8" t="s">
        <v>32</v>
      </c>
      <c r="D3" s="12">
        <v>136.05000000000001</v>
      </c>
      <c r="E3">
        <f t="shared" ref="E3:E36" si="0">A$2*D3</f>
        <v>7373.9100000000008</v>
      </c>
      <c r="F3" s="15">
        <v>9</v>
      </c>
      <c r="G3" s="14">
        <f t="shared" ref="G3:G36" si="1">E3*F3</f>
        <v>66365.19</v>
      </c>
      <c r="H3" s="14" t="b">
        <f t="shared" ref="H3:H36" si="2">IF(C3="Мебель",E3)</f>
        <v>0</v>
      </c>
      <c r="I3" t="b">
        <f t="shared" ref="I3:I36" si="3">IF(C3="Продукты питания",E3)</f>
        <v>0</v>
      </c>
      <c r="J3">
        <f t="shared" ref="J3:J36" si="4">IF(C3="Бытовая техника",E3)</f>
        <v>7373.9100000000008</v>
      </c>
      <c r="K3" t="b">
        <f t="shared" ref="K3:K36" si="5">IF(C3="Обувь",E3)</f>
        <v>0</v>
      </c>
    </row>
    <row r="4" spans="1:11" ht="16.5" thickTop="1" thickBot="1" x14ac:dyDescent="0.3">
      <c r="B4" s="8" t="s">
        <v>30</v>
      </c>
      <c r="C4" s="8" t="s">
        <v>27</v>
      </c>
      <c r="D4" s="12">
        <v>0.93</v>
      </c>
      <c r="E4">
        <f t="shared" si="0"/>
        <v>50.406000000000006</v>
      </c>
      <c r="F4" s="15">
        <v>40</v>
      </c>
      <c r="G4" s="14">
        <f t="shared" si="1"/>
        <v>2016.2400000000002</v>
      </c>
      <c r="H4" s="14" t="b">
        <f t="shared" si="2"/>
        <v>0</v>
      </c>
      <c r="I4">
        <f t="shared" si="3"/>
        <v>50.406000000000006</v>
      </c>
      <c r="J4" t="b">
        <f t="shared" si="4"/>
        <v>0</v>
      </c>
      <c r="K4" t="b">
        <f t="shared" si="5"/>
        <v>0</v>
      </c>
    </row>
    <row r="5" spans="1:11" ht="16.5" thickTop="1" thickBot="1" x14ac:dyDescent="0.3">
      <c r="B5" s="8" t="s">
        <v>43</v>
      </c>
      <c r="C5" s="8" t="s">
        <v>27</v>
      </c>
      <c r="D5" s="12">
        <v>0.26</v>
      </c>
      <c r="E5">
        <f t="shared" si="0"/>
        <v>14.092000000000001</v>
      </c>
      <c r="F5" s="15">
        <v>77</v>
      </c>
      <c r="G5" s="14">
        <f t="shared" si="1"/>
        <v>1085.0840000000001</v>
      </c>
      <c r="H5" s="14" t="b">
        <f t="shared" si="2"/>
        <v>0</v>
      </c>
      <c r="I5">
        <f t="shared" si="3"/>
        <v>14.092000000000001</v>
      </c>
      <c r="J5" t="b">
        <f t="shared" si="4"/>
        <v>0</v>
      </c>
      <c r="K5" t="b">
        <f t="shared" si="5"/>
        <v>0</v>
      </c>
    </row>
    <row r="6" spans="1:11" ht="16.5" thickTop="1" thickBot="1" x14ac:dyDescent="0.3">
      <c r="B6" s="8" t="s">
        <v>28</v>
      </c>
      <c r="C6" s="8" t="s">
        <v>33</v>
      </c>
      <c r="D6" s="12">
        <v>13.38</v>
      </c>
      <c r="E6">
        <f t="shared" si="0"/>
        <v>725.19600000000003</v>
      </c>
      <c r="F6" s="15">
        <v>41</v>
      </c>
      <c r="G6" s="14">
        <f t="shared" si="1"/>
        <v>29733.036</v>
      </c>
      <c r="H6" s="14" t="b">
        <f t="shared" si="2"/>
        <v>0</v>
      </c>
      <c r="I6" t="b">
        <f t="shared" si="3"/>
        <v>0</v>
      </c>
      <c r="J6" t="b">
        <f t="shared" si="4"/>
        <v>0</v>
      </c>
      <c r="K6">
        <f t="shared" si="5"/>
        <v>725.19600000000003</v>
      </c>
    </row>
    <row r="7" spans="1:11" ht="16.5" thickTop="1" thickBot="1" x14ac:dyDescent="0.3">
      <c r="B7" s="8" t="s">
        <v>31</v>
      </c>
      <c r="C7" s="8" t="s">
        <v>27</v>
      </c>
      <c r="D7" s="12">
        <v>0.48</v>
      </c>
      <c r="E7">
        <f t="shared" si="0"/>
        <v>26.016000000000002</v>
      </c>
      <c r="F7" s="15">
        <v>51</v>
      </c>
      <c r="G7" s="14">
        <f t="shared" si="1"/>
        <v>1326.816</v>
      </c>
      <c r="H7" s="14" t="b">
        <f t="shared" si="2"/>
        <v>0</v>
      </c>
      <c r="I7">
        <f t="shared" si="3"/>
        <v>26.016000000000002</v>
      </c>
      <c r="J7" t="b">
        <f t="shared" si="4"/>
        <v>0</v>
      </c>
      <c r="K7" t="b">
        <f t="shared" si="5"/>
        <v>0</v>
      </c>
    </row>
    <row r="8" spans="1:11" ht="16.5" thickTop="1" thickBot="1" x14ac:dyDescent="0.3">
      <c r="B8" s="8" t="s">
        <v>44</v>
      </c>
      <c r="C8" s="8" t="s">
        <v>27</v>
      </c>
      <c r="D8" s="12">
        <v>0.59</v>
      </c>
      <c r="E8">
        <f t="shared" si="0"/>
        <v>31.978000000000002</v>
      </c>
      <c r="F8" s="15">
        <v>70</v>
      </c>
      <c r="G8" s="14">
        <f t="shared" si="1"/>
        <v>2238.46</v>
      </c>
      <c r="H8" s="14" t="b">
        <f t="shared" si="2"/>
        <v>0</v>
      </c>
      <c r="I8">
        <f t="shared" si="3"/>
        <v>31.978000000000002</v>
      </c>
      <c r="J8" t="b">
        <f t="shared" si="4"/>
        <v>0</v>
      </c>
      <c r="K8" t="b">
        <f t="shared" si="5"/>
        <v>0</v>
      </c>
    </row>
    <row r="9" spans="1:11" ht="16.5" thickTop="1" thickBot="1" x14ac:dyDescent="0.3">
      <c r="B9" s="8" t="s">
        <v>45</v>
      </c>
      <c r="C9" s="8" t="s">
        <v>32</v>
      </c>
      <c r="D9" s="12">
        <v>10.62</v>
      </c>
      <c r="E9">
        <f t="shared" si="0"/>
        <v>575.60400000000004</v>
      </c>
      <c r="F9" s="15">
        <v>84</v>
      </c>
      <c r="G9" s="14">
        <f t="shared" si="1"/>
        <v>48350.736000000004</v>
      </c>
      <c r="H9" s="14" t="b">
        <f t="shared" si="2"/>
        <v>0</v>
      </c>
      <c r="I9" t="b">
        <f t="shared" si="3"/>
        <v>0</v>
      </c>
      <c r="J9">
        <f t="shared" si="4"/>
        <v>575.60400000000004</v>
      </c>
      <c r="K9" t="b">
        <f t="shared" si="5"/>
        <v>0</v>
      </c>
    </row>
    <row r="10" spans="1:11" ht="16.5" thickTop="1" thickBot="1" x14ac:dyDescent="0.3">
      <c r="B10" s="8" t="s">
        <v>8</v>
      </c>
      <c r="C10" s="8" t="s">
        <v>14</v>
      </c>
      <c r="D10" s="12">
        <v>117.47</v>
      </c>
      <c r="E10">
        <f t="shared" si="0"/>
        <v>6366.8740000000007</v>
      </c>
      <c r="F10" s="15">
        <v>70</v>
      </c>
      <c r="G10" s="14">
        <f t="shared" si="1"/>
        <v>445681.18000000005</v>
      </c>
      <c r="H10" s="14">
        <f t="shared" si="2"/>
        <v>6366.8740000000007</v>
      </c>
      <c r="I10" t="b">
        <f t="shared" si="3"/>
        <v>0</v>
      </c>
      <c r="J10" t="b">
        <f t="shared" si="4"/>
        <v>0</v>
      </c>
      <c r="K10" t="b">
        <f t="shared" si="5"/>
        <v>0</v>
      </c>
    </row>
    <row r="11" spans="1:11" ht="16.5" thickTop="1" thickBot="1" x14ac:dyDescent="0.3">
      <c r="B11" s="8" t="s">
        <v>46</v>
      </c>
      <c r="C11" s="8" t="s">
        <v>14</v>
      </c>
      <c r="D11" s="12">
        <v>58.96</v>
      </c>
      <c r="E11">
        <f t="shared" si="0"/>
        <v>3195.6320000000001</v>
      </c>
      <c r="F11" s="15">
        <v>67</v>
      </c>
      <c r="G11" s="14">
        <f t="shared" si="1"/>
        <v>214107.34400000001</v>
      </c>
      <c r="H11" s="14">
        <f t="shared" si="2"/>
        <v>3195.6320000000001</v>
      </c>
      <c r="I11" t="b">
        <f t="shared" si="3"/>
        <v>0</v>
      </c>
      <c r="J11" t="b">
        <f t="shared" si="4"/>
        <v>0</v>
      </c>
      <c r="K11" t="b">
        <f t="shared" si="5"/>
        <v>0</v>
      </c>
    </row>
    <row r="12" spans="1:11" ht="16.5" thickTop="1" thickBot="1" x14ac:dyDescent="0.3">
      <c r="B12" s="8" t="s">
        <v>9</v>
      </c>
      <c r="C12" s="8" t="s">
        <v>14</v>
      </c>
      <c r="D12" s="12">
        <v>97.31</v>
      </c>
      <c r="E12">
        <f t="shared" si="0"/>
        <v>5274.2020000000002</v>
      </c>
      <c r="F12" s="15">
        <v>44</v>
      </c>
      <c r="G12" s="14">
        <f t="shared" si="1"/>
        <v>232064.88800000001</v>
      </c>
      <c r="H12" s="14">
        <f t="shared" si="2"/>
        <v>5274.2020000000002</v>
      </c>
      <c r="I12" t="b">
        <f t="shared" si="3"/>
        <v>0</v>
      </c>
      <c r="J12" t="b">
        <f t="shared" si="4"/>
        <v>0</v>
      </c>
      <c r="K12" t="b">
        <f t="shared" si="5"/>
        <v>0</v>
      </c>
    </row>
    <row r="13" spans="1:11" ht="16.5" thickTop="1" thickBot="1" x14ac:dyDescent="0.3">
      <c r="B13" s="8" t="s">
        <v>47</v>
      </c>
      <c r="C13" s="8" t="s">
        <v>32</v>
      </c>
      <c r="D13" s="12">
        <v>7.29</v>
      </c>
      <c r="E13">
        <f t="shared" si="0"/>
        <v>395.11799999999999</v>
      </c>
      <c r="F13" s="15">
        <v>19</v>
      </c>
      <c r="G13" s="14">
        <f t="shared" si="1"/>
        <v>7507.2420000000002</v>
      </c>
      <c r="H13" s="14" t="b">
        <f t="shared" si="2"/>
        <v>0</v>
      </c>
      <c r="I13" t="b">
        <f t="shared" si="3"/>
        <v>0</v>
      </c>
      <c r="J13">
        <f t="shared" si="4"/>
        <v>395.11799999999999</v>
      </c>
      <c r="K13" t="b">
        <f t="shared" si="5"/>
        <v>0</v>
      </c>
    </row>
    <row r="14" spans="1:11" ht="16.5" thickTop="1" thickBot="1" x14ac:dyDescent="0.3">
      <c r="B14" s="8" t="s">
        <v>29</v>
      </c>
      <c r="C14" s="8" t="s">
        <v>33</v>
      </c>
      <c r="D14" s="12">
        <v>3.6</v>
      </c>
      <c r="E14">
        <f t="shared" si="0"/>
        <v>195.12</v>
      </c>
      <c r="F14" s="15">
        <v>59</v>
      </c>
      <c r="G14" s="14">
        <f t="shared" si="1"/>
        <v>11512.08</v>
      </c>
      <c r="H14" s="14" t="b">
        <f t="shared" si="2"/>
        <v>0</v>
      </c>
      <c r="I14" t="b">
        <f t="shared" si="3"/>
        <v>0</v>
      </c>
      <c r="J14" t="b">
        <f t="shared" si="4"/>
        <v>0</v>
      </c>
      <c r="K14">
        <f t="shared" si="5"/>
        <v>195.12</v>
      </c>
    </row>
    <row r="15" spans="1:11" ht="16.5" thickTop="1" thickBot="1" x14ac:dyDescent="0.3">
      <c r="B15" s="8" t="s">
        <v>48</v>
      </c>
      <c r="C15" s="8" t="s">
        <v>33</v>
      </c>
      <c r="D15" s="12">
        <v>19</v>
      </c>
      <c r="E15">
        <f t="shared" si="0"/>
        <v>1029.8</v>
      </c>
      <c r="F15" s="15">
        <v>51</v>
      </c>
      <c r="G15" s="14">
        <f t="shared" si="1"/>
        <v>52519.799999999996</v>
      </c>
      <c r="H15" s="14" t="b">
        <f t="shared" si="2"/>
        <v>0</v>
      </c>
      <c r="I15" t="b">
        <f t="shared" si="3"/>
        <v>0</v>
      </c>
      <c r="J15" t="b">
        <f t="shared" si="4"/>
        <v>0</v>
      </c>
      <c r="K15">
        <f t="shared" si="5"/>
        <v>1029.8</v>
      </c>
    </row>
    <row r="16" spans="1:11" ht="16.5" thickTop="1" thickBot="1" x14ac:dyDescent="0.3">
      <c r="B16" s="8" t="s">
        <v>10</v>
      </c>
      <c r="C16" s="8" t="s">
        <v>14</v>
      </c>
      <c r="D16" s="12">
        <v>12.19</v>
      </c>
      <c r="E16">
        <f t="shared" si="0"/>
        <v>660.69799999999998</v>
      </c>
      <c r="F16" s="15">
        <v>9</v>
      </c>
      <c r="G16" s="14">
        <f t="shared" si="1"/>
        <v>5946.2820000000002</v>
      </c>
      <c r="H16" s="14">
        <f t="shared" si="2"/>
        <v>660.69799999999998</v>
      </c>
      <c r="I16" t="b">
        <f t="shared" si="3"/>
        <v>0</v>
      </c>
      <c r="J16" t="b">
        <f t="shared" si="4"/>
        <v>0</v>
      </c>
      <c r="K16" t="b">
        <f t="shared" si="5"/>
        <v>0</v>
      </c>
    </row>
    <row r="17" spans="1:12" ht="16.5" thickTop="1" thickBot="1" x14ac:dyDescent="0.3">
      <c r="A17" s="6"/>
      <c r="B17" s="8" t="s">
        <v>49</v>
      </c>
      <c r="C17" s="8" t="s">
        <v>27</v>
      </c>
      <c r="D17" s="12">
        <v>0.23</v>
      </c>
      <c r="E17" s="7">
        <f t="shared" si="0"/>
        <v>12.466000000000001</v>
      </c>
      <c r="F17" s="15">
        <v>40</v>
      </c>
      <c r="G17" s="14">
        <f t="shared" si="1"/>
        <v>498.64000000000004</v>
      </c>
      <c r="H17" s="14" t="b">
        <f t="shared" si="2"/>
        <v>0</v>
      </c>
      <c r="I17" s="14">
        <f t="shared" si="3"/>
        <v>12.466000000000001</v>
      </c>
      <c r="J17" s="14" t="b">
        <f t="shared" si="4"/>
        <v>0</v>
      </c>
      <c r="K17" s="14" t="b">
        <f t="shared" si="5"/>
        <v>0</v>
      </c>
      <c r="L17" s="6"/>
    </row>
    <row r="18" spans="1:12" ht="16.5" thickTop="1" thickBot="1" x14ac:dyDescent="0.3">
      <c r="A18" s="6"/>
      <c r="B18" s="8" t="s">
        <v>50</v>
      </c>
      <c r="C18" s="8" t="s">
        <v>27</v>
      </c>
      <c r="D18" s="12">
        <v>0.06</v>
      </c>
      <c r="E18" s="7">
        <f t="shared" si="0"/>
        <v>3.2520000000000002</v>
      </c>
      <c r="F18" s="15">
        <v>39</v>
      </c>
      <c r="G18" s="14">
        <f t="shared" si="1"/>
        <v>126.828</v>
      </c>
      <c r="H18" s="14" t="b">
        <f t="shared" si="2"/>
        <v>0</v>
      </c>
      <c r="I18" s="14">
        <f t="shared" si="3"/>
        <v>3.2520000000000002</v>
      </c>
      <c r="J18" s="14" t="b">
        <f t="shared" si="4"/>
        <v>0</v>
      </c>
      <c r="K18" s="14" t="b">
        <f t="shared" si="5"/>
        <v>0</v>
      </c>
      <c r="L18" s="6"/>
    </row>
    <row r="19" spans="1:12" ht="16.5" thickTop="1" thickBot="1" x14ac:dyDescent="0.3">
      <c r="A19" s="6"/>
      <c r="B19" s="8" t="s">
        <v>51</v>
      </c>
      <c r="C19" s="8" t="s">
        <v>27</v>
      </c>
      <c r="D19" s="12">
        <v>0.31</v>
      </c>
      <c r="E19" s="7">
        <f t="shared" si="0"/>
        <v>16.802</v>
      </c>
      <c r="F19" s="15">
        <v>10</v>
      </c>
      <c r="G19" s="14">
        <f t="shared" si="1"/>
        <v>168.01999999999998</v>
      </c>
      <c r="H19" s="14" t="b">
        <f t="shared" si="2"/>
        <v>0</v>
      </c>
      <c r="I19" s="14">
        <f t="shared" si="3"/>
        <v>16.802</v>
      </c>
      <c r="J19" s="14" t="b">
        <f t="shared" si="4"/>
        <v>0</v>
      </c>
      <c r="K19" s="14" t="b">
        <f t="shared" si="5"/>
        <v>0</v>
      </c>
      <c r="L19" s="6"/>
    </row>
    <row r="20" spans="1:12" ht="16.5" thickTop="1" thickBot="1" x14ac:dyDescent="0.3">
      <c r="A20" s="6"/>
      <c r="B20" s="8" t="s">
        <v>11</v>
      </c>
      <c r="C20" s="8" t="s">
        <v>14</v>
      </c>
      <c r="D20" s="12">
        <v>24.21</v>
      </c>
      <c r="E20" s="7">
        <f t="shared" si="0"/>
        <v>1312.182</v>
      </c>
      <c r="F20" s="15">
        <v>31</v>
      </c>
      <c r="G20" s="14">
        <f t="shared" si="1"/>
        <v>40677.642</v>
      </c>
      <c r="H20" s="14">
        <f t="shared" si="2"/>
        <v>1312.182</v>
      </c>
      <c r="I20" s="14" t="b">
        <f t="shared" si="3"/>
        <v>0</v>
      </c>
      <c r="J20" s="14" t="b">
        <f t="shared" si="4"/>
        <v>0</v>
      </c>
      <c r="K20" s="14" t="b">
        <f t="shared" si="5"/>
        <v>0</v>
      </c>
      <c r="L20" s="6"/>
    </row>
    <row r="21" spans="1:12" ht="16.5" thickTop="1" thickBot="1" x14ac:dyDescent="0.3">
      <c r="A21" s="6"/>
      <c r="B21" s="8" t="s">
        <v>52</v>
      </c>
      <c r="C21" s="8" t="s">
        <v>27</v>
      </c>
      <c r="D21" s="12">
        <v>1.24</v>
      </c>
      <c r="E21" s="7">
        <f t="shared" si="0"/>
        <v>67.207999999999998</v>
      </c>
      <c r="F21" s="15">
        <v>19</v>
      </c>
      <c r="G21" s="14">
        <f t="shared" si="1"/>
        <v>1276.952</v>
      </c>
      <c r="H21" s="14" t="b">
        <f t="shared" si="2"/>
        <v>0</v>
      </c>
      <c r="I21" s="14">
        <f t="shared" si="3"/>
        <v>67.207999999999998</v>
      </c>
      <c r="J21" s="14" t="b">
        <f t="shared" si="4"/>
        <v>0</v>
      </c>
      <c r="K21" s="14" t="b">
        <f t="shared" si="5"/>
        <v>0</v>
      </c>
      <c r="L21" s="6"/>
    </row>
    <row r="22" spans="1:12" ht="16.5" thickTop="1" thickBot="1" x14ac:dyDescent="0.3">
      <c r="A22" s="6"/>
      <c r="B22" s="8" t="s">
        <v>53</v>
      </c>
      <c r="C22" s="8" t="s">
        <v>27</v>
      </c>
      <c r="D22" s="12">
        <v>0.21</v>
      </c>
      <c r="E22" s="7">
        <f t="shared" si="0"/>
        <v>11.382</v>
      </c>
      <c r="F22" s="15">
        <v>81</v>
      </c>
      <c r="G22" s="14">
        <f t="shared" si="1"/>
        <v>921.94200000000001</v>
      </c>
      <c r="H22" s="14" t="b">
        <f t="shared" si="2"/>
        <v>0</v>
      </c>
      <c r="I22" s="14">
        <f t="shared" si="3"/>
        <v>11.382</v>
      </c>
      <c r="J22" s="14" t="b">
        <f t="shared" si="4"/>
        <v>0</v>
      </c>
      <c r="K22" s="14" t="b">
        <f t="shared" si="5"/>
        <v>0</v>
      </c>
      <c r="L22" s="6"/>
    </row>
    <row r="23" spans="1:12" ht="16.5" thickTop="1" thickBot="1" x14ac:dyDescent="0.3">
      <c r="A23" s="6"/>
      <c r="B23" s="8" t="s">
        <v>54</v>
      </c>
      <c r="C23" s="8" t="s">
        <v>27</v>
      </c>
      <c r="D23" s="12">
        <v>0.39</v>
      </c>
      <c r="E23" s="7">
        <f t="shared" si="0"/>
        <v>21.138000000000002</v>
      </c>
      <c r="F23" s="15">
        <v>3</v>
      </c>
      <c r="G23" s="14">
        <f t="shared" si="1"/>
        <v>63.414000000000001</v>
      </c>
      <c r="H23" s="14" t="b">
        <f t="shared" si="2"/>
        <v>0</v>
      </c>
      <c r="I23" s="14">
        <f t="shared" si="3"/>
        <v>21.138000000000002</v>
      </c>
      <c r="J23" s="14" t="b">
        <f t="shared" si="4"/>
        <v>0</v>
      </c>
      <c r="K23" s="14" t="b">
        <f t="shared" si="5"/>
        <v>0</v>
      </c>
      <c r="L23" s="6"/>
    </row>
    <row r="24" spans="1:12" ht="16.5" thickTop="1" thickBot="1" x14ac:dyDescent="0.3">
      <c r="A24" s="6"/>
      <c r="B24" s="8" t="s">
        <v>55</v>
      </c>
      <c r="C24" s="8" t="s">
        <v>27</v>
      </c>
      <c r="D24" s="12">
        <v>1.8</v>
      </c>
      <c r="E24" s="7">
        <f t="shared" si="0"/>
        <v>97.56</v>
      </c>
      <c r="F24" s="15">
        <v>55</v>
      </c>
      <c r="G24" s="14">
        <f t="shared" si="1"/>
        <v>5365.8</v>
      </c>
      <c r="H24" s="14" t="b">
        <f t="shared" si="2"/>
        <v>0</v>
      </c>
      <c r="I24" s="14">
        <f t="shared" si="3"/>
        <v>97.56</v>
      </c>
      <c r="J24" s="14" t="b">
        <f t="shared" si="4"/>
        <v>0</v>
      </c>
      <c r="K24" s="14" t="b">
        <f t="shared" si="5"/>
        <v>0</v>
      </c>
      <c r="L24" s="6"/>
    </row>
    <row r="25" spans="1:12" ht="16.5" thickTop="1" thickBot="1" x14ac:dyDescent="0.3">
      <c r="A25" s="6"/>
      <c r="B25" s="8" t="s">
        <v>13</v>
      </c>
      <c r="C25" s="8" t="s">
        <v>14</v>
      </c>
      <c r="D25" s="12">
        <v>5.95</v>
      </c>
      <c r="E25" s="7">
        <f t="shared" si="0"/>
        <v>322.49</v>
      </c>
      <c r="F25" s="15">
        <v>40</v>
      </c>
      <c r="G25" s="14">
        <f t="shared" si="1"/>
        <v>12899.6</v>
      </c>
      <c r="H25" s="14">
        <f t="shared" si="2"/>
        <v>322.49</v>
      </c>
      <c r="I25" s="14" t="b">
        <f t="shared" si="3"/>
        <v>0</v>
      </c>
      <c r="J25" s="14" t="b">
        <f t="shared" si="4"/>
        <v>0</v>
      </c>
      <c r="K25" s="14" t="b">
        <f t="shared" si="5"/>
        <v>0</v>
      </c>
      <c r="L25" s="6"/>
    </row>
    <row r="26" spans="1:12" ht="16.5" thickTop="1" thickBot="1" x14ac:dyDescent="0.3">
      <c r="A26" s="6"/>
      <c r="B26" s="8" t="s">
        <v>12</v>
      </c>
      <c r="C26" s="8" t="s">
        <v>14</v>
      </c>
      <c r="D26" s="12">
        <v>35.6</v>
      </c>
      <c r="E26" s="7">
        <f t="shared" si="0"/>
        <v>1929.5200000000002</v>
      </c>
      <c r="F26" s="15">
        <v>27</v>
      </c>
      <c r="G26" s="14">
        <f t="shared" si="1"/>
        <v>52097.040000000008</v>
      </c>
      <c r="H26" s="14">
        <f t="shared" si="2"/>
        <v>1929.5200000000002</v>
      </c>
      <c r="I26" s="14" t="b">
        <f t="shared" si="3"/>
        <v>0</v>
      </c>
      <c r="J26" s="14" t="b">
        <f t="shared" si="4"/>
        <v>0</v>
      </c>
      <c r="K26" s="14" t="b">
        <f t="shared" si="5"/>
        <v>0</v>
      </c>
      <c r="L26" s="6"/>
    </row>
    <row r="27" spans="1:12" ht="16.5" thickTop="1" thickBot="1" x14ac:dyDescent="0.3">
      <c r="A27" s="6"/>
      <c r="B27" s="8" t="s">
        <v>56</v>
      </c>
      <c r="C27" s="8" t="s">
        <v>32</v>
      </c>
      <c r="D27" s="12">
        <v>43.63</v>
      </c>
      <c r="E27" s="7">
        <f t="shared" si="0"/>
        <v>2364.7460000000001</v>
      </c>
      <c r="F27" s="15">
        <v>12</v>
      </c>
      <c r="G27" s="14">
        <f t="shared" si="1"/>
        <v>28376.952000000001</v>
      </c>
      <c r="H27" s="14" t="b">
        <f t="shared" si="2"/>
        <v>0</v>
      </c>
      <c r="I27" s="14" t="b">
        <f t="shared" si="3"/>
        <v>0</v>
      </c>
      <c r="J27" s="14">
        <f t="shared" si="4"/>
        <v>2364.7460000000001</v>
      </c>
      <c r="K27" s="14" t="b">
        <f t="shared" si="5"/>
        <v>0</v>
      </c>
      <c r="L27" s="6"/>
    </row>
    <row r="28" spans="1:12" ht="16.5" thickTop="1" thickBot="1" x14ac:dyDescent="0.3">
      <c r="A28" s="6"/>
      <c r="B28" s="8" t="s">
        <v>57</v>
      </c>
      <c r="C28" s="8" t="s">
        <v>32</v>
      </c>
      <c r="D28" s="12">
        <v>133.15</v>
      </c>
      <c r="E28" s="7">
        <f t="shared" si="0"/>
        <v>7216.7300000000005</v>
      </c>
      <c r="F28" s="15">
        <v>13</v>
      </c>
      <c r="G28" s="14">
        <f t="shared" si="1"/>
        <v>93817.49</v>
      </c>
      <c r="H28" s="14" t="b">
        <f t="shared" si="2"/>
        <v>0</v>
      </c>
      <c r="I28" s="14" t="b">
        <f t="shared" si="3"/>
        <v>0</v>
      </c>
      <c r="J28" s="14">
        <f t="shared" si="4"/>
        <v>7216.7300000000005</v>
      </c>
      <c r="K28" s="14" t="b">
        <f t="shared" si="5"/>
        <v>0</v>
      </c>
      <c r="L28" s="6"/>
    </row>
    <row r="29" spans="1:12" ht="16.5" thickTop="1" thickBot="1" x14ac:dyDescent="0.3">
      <c r="A29" s="6"/>
      <c r="B29" s="8" t="s">
        <v>58</v>
      </c>
      <c r="C29" s="8" t="s">
        <v>33</v>
      </c>
      <c r="D29" s="12">
        <v>6.71</v>
      </c>
      <c r="E29" s="7">
        <f t="shared" si="0"/>
        <v>363.68200000000002</v>
      </c>
      <c r="F29" s="15">
        <v>70</v>
      </c>
      <c r="G29" s="14">
        <f t="shared" si="1"/>
        <v>25457.74</v>
      </c>
      <c r="H29" s="14" t="b">
        <f t="shared" si="2"/>
        <v>0</v>
      </c>
      <c r="I29" s="14" t="b">
        <f t="shared" si="3"/>
        <v>0</v>
      </c>
      <c r="J29" s="14" t="b">
        <f t="shared" si="4"/>
        <v>0</v>
      </c>
      <c r="K29" s="14">
        <f t="shared" si="5"/>
        <v>363.68200000000002</v>
      </c>
      <c r="L29" s="6"/>
    </row>
    <row r="30" spans="1:12" ht="16.5" thickTop="1" thickBot="1" x14ac:dyDescent="0.3">
      <c r="A30" s="6"/>
      <c r="B30" s="8" t="s">
        <v>59</v>
      </c>
      <c r="C30" s="8" t="s">
        <v>33</v>
      </c>
      <c r="D30" s="12">
        <v>10.59</v>
      </c>
      <c r="E30" s="7">
        <f t="shared" si="0"/>
        <v>573.97800000000007</v>
      </c>
      <c r="F30" s="15">
        <v>21</v>
      </c>
      <c r="G30" s="14">
        <f t="shared" si="1"/>
        <v>12053.538</v>
      </c>
      <c r="H30" s="14" t="b">
        <f t="shared" si="2"/>
        <v>0</v>
      </c>
      <c r="I30" s="14" t="b">
        <f t="shared" si="3"/>
        <v>0</v>
      </c>
      <c r="J30" s="14" t="b">
        <f t="shared" si="4"/>
        <v>0</v>
      </c>
      <c r="K30" s="14">
        <f t="shared" si="5"/>
        <v>573.97800000000007</v>
      </c>
      <c r="L30" s="6"/>
    </row>
    <row r="31" spans="1:12" ht="16.5" thickTop="1" thickBot="1" x14ac:dyDescent="0.3">
      <c r="A31" s="6"/>
      <c r="B31" s="8" t="s">
        <v>60</v>
      </c>
      <c r="C31" s="8" t="s">
        <v>27</v>
      </c>
      <c r="D31" s="12">
        <v>0.83</v>
      </c>
      <c r="E31" s="7">
        <f t="shared" si="0"/>
        <v>44.985999999999997</v>
      </c>
      <c r="F31" s="15">
        <v>21</v>
      </c>
      <c r="G31" s="14">
        <f t="shared" si="1"/>
        <v>944.7059999999999</v>
      </c>
      <c r="H31" s="14" t="b">
        <f t="shared" si="2"/>
        <v>0</v>
      </c>
      <c r="I31" s="14">
        <f t="shared" si="3"/>
        <v>44.985999999999997</v>
      </c>
      <c r="J31" s="14" t="b">
        <f t="shared" si="4"/>
        <v>0</v>
      </c>
      <c r="K31" s="14" t="b">
        <f t="shared" si="5"/>
        <v>0</v>
      </c>
      <c r="L31" s="6"/>
    </row>
    <row r="32" spans="1:12" ht="16.5" thickTop="1" thickBot="1" x14ac:dyDescent="0.3">
      <c r="A32" s="6"/>
      <c r="B32" s="8" t="s">
        <v>61</v>
      </c>
      <c r="C32" s="8" t="s">
        <v>14</v>
      </c>
      <c r="D32" s="12">
        <v>5.83</v>
      </c>
      <c r="E32" s="7">
        <f t="shared" si="0"/>
        <v>315.98600000000005</v>
      </c>
      <c r="F32" s="15">
        <v>6</v>
      </c>
      <c r="G32" s="14">
        <f t="shared" si="1"/>
        <v>1895.9160000000002</v>
      </c>
      <c r="H32" s="14">
        <f t="shared" si="2"/>
        <v>315.98600000000005</v>
      </c>
      <c r="I32" s="14" t="b">
        <f t="shared" si="3"/>
        <v>0</v>
      </c>
      <c r="J32" s="14" t="b">
        <f t="shared" si="4"/>
        <v>0</v>
      </c>
      <c r="K32" s="14" t="b">
        <f t="shared" si="5"/>
        <v>0</v>
      </c>
      <c r="L32" s="6"/>
    </row>
    <row r="33" spans="1:12" ht="16.5" thickTop="1" thickBot="1" x14ac:dyDescent="0.3">
      <c r="A33" s="6"/>
      <c r="B33" s="8" t="s">
        <v>62</v>
      </c>
      <c r="C33" s="8" t="s">
        <v>32</v>
      </c>
      <c r="D33" s="12">
        <v>4</v>
      </c>
      <c r="E33" s="7">
        <f t="shared" si="0"/>
        <v>216.8</v>
      </c>
      <c r="F33" s="15">
        <v>48</v>
      </c>
      <c r="G33" s="14">
        <f t="shared" si="1"/>
        <v>10406.400000000001</v>
      </c>
      <c r="H33" s="14" t="b">
        <f t="shared" si="2"/>
        <v>0</v>
      </c>
      <c r="I33" s="14" t="b">
        <f t="shared" si="3"/>
        <v>0</v>
      </c>
      <c r="J33" s="14">
        <f t="shared" si="4"/>
        <v>216.8</v>
      </c>
      <c r="K33" s="14" t="b">
        <f t="shared" si="5"/>
        <v>0</v>
      </c>
      <c r="L33" s="6"/>
    </row>
    <row r="34" spans="1:12" ht="16.5" thickTop="1" thickBot="1" x14ac:dyDescent="0.3">
      <c r="A34" s="6"/>
      <c r="B34" s="8" t="s">
        <v>63</v>
      </c>
      <c r="C34" s="8" t="s">
        <v>27</v>
      </c>
      <c r="D34" s="12">
        <v>4.1100000000000003</v>
      </c>
      <c r="E34" s="7">
        <f t="shared" si="0"/>
        <v>222.76200000000003</v>
      </c>
      <c r="F34" s="15">
        <v>34</v>
      </c>
      <c r="G34" s="14">
        <f t="shared" si="1"/>
        <v>7573.9080000000013</v>
      </c>
      <c r="H34" s="14" t="b">
        <f t="shared" si="2"/>
        <v>0</v>
      </c>
      <c r="I34" s="14">
        <f t="shared" si="3"/>
        <v>222.76200000000003</v>
      </c>
      <c r="J34" s="14" t="b">
        <f t="shared" si="4"/>
        <v>0</v>
      </c>
      <c r="K34" s="14" t="b">
        <f t="shared" si="5"/>
        <v>0</v>
      </c>
      <c r="L34" s="6"/>
    </row>
    <row r="35" spans="1:12" ht="16.5" thickTop="1" thickBot="1" x14ac:dyDescent="0.3">
      <c r="A35" s="6"/>
      <c r="B35" s="9" t="s">
        <v>64</v>
      </c>
      <c r="C35" s="8" t="s">
        <v>33</v>
      </c>
      <c r="D35" s="12">
        <v>11.39</v>
      </c>
      <c r="E35" s="7">
        <f t="shared" si="0"/>
        <v>617.33800000000008</v>
      </c>
      <c r="F35" s="15">
        <v>38</v>
      </c>
      <c r="G35" s="14">
        <f t="shared" si="1"/>
        <v>23458.844000000005</v>
      </c>
      <c r="H35" s="14" t="b">
        <f t="shared" si="2"/>
        <v>0</v>
      </c>
      <c r="I35" s="14" t="b">
        <f t="shared" si="3"/>
        <v>0</v>
      </c>
      <c r="J35" s="14" t="b">
        <f t="shared" si="4"/>
        <v>0</v>
      </c>
      <c r="K35" s="14">
        <f t="shared" si="5"/>
        <v>617.33800000000008</v>
      </c>
      <c r="L35" s="6"/>
    </row>
    <row r="36" spans="1:12" ht="16.5" thickTop="1" thickBot="1" x14ac:dyDescent="0.3">
      <c r="A36" s="6"/>
      <c r="B36" s="11" t="s">
        <v>65</v>
      </c>
      <c r="C36" s="10" t="s">
        <v>27</v>
      </c>
      <c r="D36" s="13">
        <v>1.21</v>
      </c>
      <c r="E36" s="7">
        <f t="shared" si="0"/>
        <v>65.582000000000008</v>
      </c>
      <c r="F36" s="16">
        <v>54</v>
      </c>
      <c r="G36" s="14">
        <f t="shared" si="1"/>
        <v>3541.4280000000003</v>
      </c>
      <c r="H36" s="14" t="b">
        <f t="shared" si="2"/>
        <v>0</v>
      </c>
      <c r="I36" s="14">
        <f t="shared" si="3"/>
        <v>65.582000000000008</v>
      </c>
      <c r="J36" s="14" t="b">
        <f t="shared" si="4"/>
        <v>0</v>
      </c>
      <c r="K36" s="14" t="b">
        <f t="shared" si="5"/>
        <v>0</v>
      </c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B39" t="s">
        <v>15</v>
      </c>
      <c r="D39">
        <f>AVERAGE(D2:D36)</f>
        <v>23.037714285714291</v>
      </c>
      <c r="E39">
        <f>AVERAGE(E2:E36)</f>
        <v>1248.6441142857147</v>
      </c>
    </row>
    <row r="40" spans="1:12" x14ac:dyDescent="0.25">
      <c r="B40" s="1" t="s">
        <v>16</v>
      </c>
      <c r="F40">
        <f>SUM(F2:F36)</f>
        <v>1427</v>
      </c>
      <c r="G40">
        <f>SUM(G2:G36)</f>
        <v>1589433.9700000004</v>
      </c>
    </row>
    <row r="42" spans="1:12" x14ac:dyDescent="0.25">
      <c r="B42" t="s">
        <v>17</v>
      </c>
      <c r="C42">
        <f>SUMIF(C2:C36, "Продукты питания",E2:E36)</f>
        <v>685.63000000000011</v>
      </c>
    </row>
    <row r="43" spans="1:12" x14ac:dyDescent="0.25">
      <c r="B43" t="s">
        <v>18</v>
      </c>
      <c r="C43">
        <f>SUMIF(C2:C36, "Мебель",E2:E36)</f>
        <v>21368.892000000003</v>
      </c>
    </row>
    <row r="44" spans="1:12" x14ac:dyDescent="0.25">
      <c r="B44" t="s">
        <v>19</v>
      </c>
      <c r="C44">
        <f>SUMIF(C2:C36, "Обувь",E2:E36)</f>
        <v>3505.114</v>
      </c>
    </row>
    <row r="45" spans="1:12" x14ac:dyDescent="0.25">
      <c r="B45" t="s">
        <v>20</v>
      </c>
      <c r="C45">
        <f>SUMIF(C2:C36, "Бытовая техника",E2:E36)</f>
        <v>18142.907999999999</v>
      </c>
    </row>
    <row r="47" spans="1:12" x14ac:dyDescent="0.25">
      <c r="B47" t="s">
        <v>34</v>
      </c>
      <c r="C47">
        <f>MAX(I2:I36)</f>
        <v>222.76200000000003</v>
      </c>
    </row>
    <row r="48" spans="1:12" x14ac:dyDescent="0.25">
      <c r="B48" t="s">
        <v>35</v>
      </c>
      <c r="C48">
        <f>MAX(H2:H36)</f>
        <v>6366.8740000000007</v>
      </c>
    </row>
    <row r="49" spans="2:4" x14ac:dyDescent="0.25">
      <c r="B49" t="s">
        <v>36</v>
      </c>
      <c r="C49">
        <f>MAX(K2:K36)</f>
        <v>1029.8</v>
      </c>
    </row>
    <row r="50" spans="2:4" x14ac:dyDescent="0.25">
      <c r="B50" t="s">
        <v>37</v>
      </c>
      <c r="C50">
        <f>MAX(J2:J36)</f>
        <v>7373.9100000000008</v>
      </c>
    </row>
    <row r="52" spans="2:4" x14ac:dyDescent="0.25">
      <c r="B52" t="s">
        <v>21</v>
      </c>
      <c r="C52">
        <f>MAX(C47:C50)</f>
        <v>7373.9100000000008</v>
      </c>
    </row>
    <row r="54" spans="2:4" x14ac:dyDescent="0.25">
      <c r="B54" t="s">
        <v>22</v>
      </c>
      <c r="C54">
        <f>MIN(I2:I36)</f>
        <v>3.2520000000000002</v>
      </c>
    </row>
    <row r="55" spans="2:4" x14ac:dyDescent="0.25">
      <c r="B55" t="s">
        <v>23</v>
      </c>
      <c r="C55">
        <f>MIN(H2:H36)</f>
        <v>315.98600000000005</v>
      </c>
    </row>
    <row r="56" spans="2:4" x14ac:dyDescent="0.25">
      <c r="B56" t="s">
        <v>24</v>
      </c>
      <c r="C56">
        <f>MIN(K2:K36)</f>
        <v>195.12</v>
      </c>
    </row>
    <row r="57" spans="2:4" x14ac:dyDescent="0.25">
      <c r="B57" t="s">
        <v>25</v>
      </c>
      <c r="C57">
        <f>MIN(J2:J36)</f>
        <v>216.8</v>
      </c>
    </row>
    <row r="59" spans="2:4" x14ac:dyDescent="0.25">
      <c r="B59" t="s">
        <v>26</v>
      </c>
      <c r="C59">
        <f>MIN(C54:C57)</f>
        <v>3.2520000000000002</v>
      </c>
    </row>
    <row r="61" spans="2:4" ht="18.75" x14ac:dyDescent="0.3">
      <c r="B61" s="1"/>
      <c r="C61" s="4" t="s">
        <v>66</v>
      </c>
      <c r="D61">
        <v>150</v>
      </c>
    </row>
    <row r="62" spans="2:4" x14ac:dyDescent="0.25">
      <c r="C62" t="s">
        <v>67</v>
      </c>
      <c r="D62">
        <f>SUMIFS(F2:F36,E2:E36, "&gt;" &amp; D61, C2:C36,"="&amp;"Обувь")</f>
        <v>280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Мебель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Музыкин</cp:lastModifiedBy>
  <dcterms:created xsi:type="dcterms:W3CDTF">2014-12-02T17:19:50Z</dcterms:created>
  <dcterms:modified xsi:type="dcterms:W3CDTF">2014-12-07T13:03:04Z</dcterms:modified>
</cp:coreProperties>
</file>