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1"/>
  </bookViews>
  <sheets>
    <sheet name="реестр" sheetId="1" r:id="rId1"/>
    <sheet name="Лист1" sheetId="2" r:id="rId2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<sst xmlns="http://schemas.openxmlformats.org/spreadsheetml/2006/main" count="54" uniqueCount="31">
  <si>
    <t>заказ</t>
  </si>
  <si>
    <t xml:space="preserve">дор1  </t>
  </si>
  <si>
    <t>куст1</t>
  </si>
  <si>
    <t>дор2</t>
  </si>
  <si>
    <t>куст2</t>
  </si>
  <si>
    <t>дор4</t>
  </si>
  <si>
    <t>куст4</t>
  </si>
  <si>
    <t>дор5</t>
  </si>
  <si>
    <t>куст5</t>
  </si>
  <si>
    <t>дор6</t>
  </si>
  <si>
    <t>куст6</t>
  </si>
  <si>
    <t>дор10</t>
  </si>
  <si>
    <t>куст10</t>
  </si>
  <si>
    <t>амбар 15</t>
  </si>
  <si>
    <t>в/пр труба</t>
  </si>
  <si>
    <t>Р-1000</t>
  </si>
  <si>
    <t>Объект</t>
  </si>
  <si>
    <t>объем</t>
  </si>
  <si>
    <t>стоимость руб.</t>
  </si>
  <si>
    <t>№</t>
  </si>
  <si>
    <t>всего</t>
  </si>
  <si>
    <t>дор. 45</t>
  </si>
  <si>
    <t>дор102</t>
  </si>
  <si>
    <t>куст102</t>
  </si>
  <si>
    <t>дор201</t>
  </si>
  <si>
    <t>дор89</t>
  </si>
  <si>
    <t>куст89</t>
  </si>
  <si>
    <t>дор73</t>
  </si>
  <si>
    <t>куст15</t>
  </si>
  <si>
    <t>СуммЕслиМн</t>
  </si>
  <si>
    <t>СуммПроизв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</si>
</sst>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3" fontId="27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2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9.140625" style="6" customWidth="1"/>
    <col min="3" max="3" width="6.140625" style="0" customWidth="1"/>
    <col min="4" max="4" width="15.57421875" style="0" customWidth="1"/>
    <col min="5" max="5" width="12.8515625" style="0" customWidth="1"/>
    <col min="6" max="6" width="21.421875" style="0" customWidth="1"/>
    <col min="7" max="7" width="14.7109375" style="0" customWidth="1"/>
  </cols>
  <sheetData>
    <row r="3" spans="3:7" ht="48.75" customHeight="1">
      <c r="C3" s="5" t="s">
        <v>19</v>
      </c>
      <c r="D3" s="5" t="s">
        <v>16</v>
      </c>
      <c r="E3" s="4" t="s">
        <v>0</v>
      </c>
      <c r="F3" s="4" t="s">
        <v>17</v>
      </c>
      <c r="G3" s="4" t="s">
        <v>18</v>
      </c>
    </row>
    <row r="4" spans="3:7" ht="15.75">
      <c r="C4" s="5">
        <v>1</v>
      </c>
      <c r="D4" s="3" t="s">
        <v>1</v>
      </c>
      <c r="E4" s="1">
        <v>108</v>
      </c>
      <c r="F4" s="1">
        <v>100</v>
      </c>
      <c r="G4" s="2">
        <v>7899</v>
      </c>
    </row>
    <row r="5" spans="3:7" ht="15.75">
      <c r="C5" s="5">
        <v>2</v>
      </c>
      <c r="D5" s="3" t="s">
        <v>2</v>
      </c>
      <c r="E5" s="1">
        <v>109</v>
      </c>
      <c r="F5" s="1">
        <v>150</v>
      </c>
      <c r="G5" s="2">
        <v>4819</v>
      </c>
    </row>
    <row r="6" spans="3:7" ht="15.75">
      <c r="C6" s="5">
        <v>3</v>
      </c>
      <c r="D6" s="3" t="s">
        <v>3</v>
      </c>
      <c r="E6" s="1">
        <v>209</v>
      </c>
      <c r="F6" s="1">
        <v>301</v>
      </c>
      <c r="G6" s="2">
        <v>6540</v>
      </c>
    </row>
    <row r="7" spans="3:7" ht="15.75">
      <c r="C7" s="5">
        <v>4</v>
      </c>
      <c r="D7" s="3" t="s">
        <v>4</v>
      </c>
      <c r="E7" s="1">
        <v>210</v>
      </c>
      <c r="F7" s="1">
        <v>164</v>
      </c>
      <c r="G7" s="2">
        <v>10419</v>
      </c>
    </row>
    <row r="8" spans="3:7" ht="15.75">
      <c r="C8" s="5">
        <v>5</v>
      </c>
      <c r="D8" s="3" t="s">
        <v>5</v>
      </c>
      <c r="E8" s="1">
        <v>308</v>
      </c>
      <c r="F8" s="1">
        <v>304</v>
      </c>
      <c r="G8" s="2">
        <v>3869</v>
      </c>
    </row>
    <row r="9" spans="3:7" ht="15.75">
      <c r="C9" s="5">
        <v>6</v>
      </c>
      <c r="D9" s="3" t="s">
        <v>6</v>
      </c>
      <c r="E9" s="1">
        <v>309</v>
      </c>
      <c r="F9" s="1">
        <v>309</v>
      </c>
      <c r="G9" s="2">
        <v>4459</v>
      </c>
    </row>
    <row r="10" spans="3:7" ht="15.75">
      <c r="C10" s="5">
        <v>7</v>
      </c>
      <c r="D10" s="14" t="s">
        <v>7</v>
      </c>
      <c r="E10" s="15">
        <v>301</v>
      </c>
      <c r="F10" s="1">
        <v>308</v>
      </c>
      <c r="G10" s="1">
        <v>1570</v>
      </c>
    </row>
    <row r="11" spans="3:7" ht="15.75">
      <c r="C11" s="5">
        <v>8</v>
      </c>
      <c r="D11" s="14" t="s">
        <v>7</v>
      </c>
      <c r="E11" s="15">
        <v>301</v>
      </c>
      <c r="F11" s="1">
        <v>16</v>
      </c>
      <c r="G11" s="2">
        <v>1267</v>
      </c>
    </row>
    <row r="12" spans="3:9" ht="15.75" customHeight="1">
      <c r="C12" s="5">
        <v>9</v>
      </c>
      <c r="D12" s="14" t="s">
        <v>7</v>
      </c>
      <c r="E12" s="15">
        <v>301</v>
      </c>
      <c r="F12" s="1">
        <v>182</v>
      </c>
      <c r="G12" s="13">
        <v>1249</v>
      </c>
      <c r="I12" s="11"/>
    </row>
    <row r="13" spans="3:9" ht="15.75">
      <c r="C13" s="5">
        <v>10</v>
      </c>
      <c r="D13" s="3" t="s">
        <v>8</v>
      </c>
      <c r="E13" s="1">
        <v>304</v>
      </c>
      <c r="F13" s="1">
        <v>109</v>
      </c>
      <c r="G13" s="2">
        <v>5149</v>
      </c>
      <c r="I13" s="11"/>
    </row>
    <row r="14" spans="3:9" ht="15.75">
      <c r="C14" s="5">
        <v>11</v>
      </c>
      <c r="D14" s="3" t="s">
        <v>9</v>
      </c>
      <c r="E14" s="1">
        <v>406</v>
      </c>
      <c r="F14" s="1">
        <v>108</v>
      </c>
      <c r="G14" s="2">
        <v>4299</v>
      </c>
      <c r="I14" s="11"/>
    </row>
    <row r="15" spans="3:9" ht="15.75">
      <c r="C15" s="5">
        <v>12</v>
      </c>
      <c r="D15" s="3" t="s">
        <v>10</v>
      </c>
      <c r="E15" s="1">
        <v>407</v>
      </c>
      <c r="F15" s="1">
        <v>12</v>
      </c>
      <c r="G15" s="2">
        <v>10490</v>
      </c>
      <c r="I15" s="11"/>
    </row>
    <row r="16" spans="3:9" ht="15.75">
      <c r="C16" s="5">
        <v>13</v>
      </c>
      <c r="D16" s="3" t="s">
        <v>11</v>
      </c>
      <c r="E16" s="1">
        <v>408</v>
      </c>
      <c r="F16" s="1">
        <v>709</v>
      </c>
      <c r="G16" s="2">
        <v>6390</v>
      </c>
      <c r="I16" s="11"/>
    </row>
    <row r="17" spans="3:9" ht="15.75">
      <c r="C17" s="5">
        <v>14</v>
      </c>
      <c r="D17" s="14" t="s">
        <v>12</v>
      </c>
      <c r="E17" s="15">
        <v>503</v>
      </c>
      <c r="F17" s="1">
        <v>708</v>
      </c>
      <c r="G17" s="2">
        <v>7659</v>
      </c>
      <c r="I17" s="11"/>
    </row>
    <row r="18" spans="3:9" ht="15.75">
      <c r="C18" s="5">
        <v>15</v>
      </c>
      <c r="D18" s="14" t="s">
        <v>12</v>
      </c>
      <c r="E18" s="15">
        <v>503</v>
      </c>
      <c r="F18" s="1">
        <v>605</v>
      </c>
      <c r="G18" s="2">
        <v>3789</v>
      </c>
      <c r="I18" s="11"/>
    </row>
    <row r="19" spans="3:9" ht="15.75">
      <c r="C19" s="5">
        <v>16</v>
      </c>
      <c r="D19" s="3" t="s">
        <v>13</v>
      </c>
      <c r="E19" s="1">
        <v>604</v>
      </c>
      <c r="F19" s="1">
        <v>604</v>
      </c>
      <c r="G19" s="2">
        <v>2739</v>
      </c>
      <c r="I19" s="11"/>
    </row>
    <row r="20" spans="3:9" ht="15.75">
      <c r="C20" s="5">
        <v>17</v>
      </c>
      <c r="D20" s="3" t="s">
        <v>14</v>
      </c>
      <c r="E20" s="1">
        <v>605</v>
      </c>
      <c r="F20" s="1">
        <v>504</v>
      </c>
      <c r="G20" s="2">
        <v>2869</v>
      </c>
      <c r="I20" s="11"/>
    </row>
    <row r="21" spans="3:9" ht="15.75">
      <c r="C21" s="5">
        <v>18</v>
      </c>
      <c r="D21" s="3" t="s">
        <v>21</v>
      </c>
      <c r="E21" s="1">
        <v>708</v>
      </c>
      <c r="F21" s="1">
        <v>503</v>
      </c>
      <c r="G21" s="2">
        <v>2569</v>
      </c>
      <c r="I21" s="11"/>
    </row>
    <row r="22" spans="3:9" ht="15.75">
      <c r="C22" s="5">
        <v>19</v>
      </c>
      <c r="D22" s="3" t="s">
        <v>15</v>
      </c>
      <c r="E22" s="1">
        <v>709</v>
      </c>
      <c r="F22" s="1">
        <v>407</v>
      </c>
      <c r="G22" s="2">
        <v>13993</v>
      </c>
      <c r="I22" s="11"/>
    </row>
    <row r="23" spans="3:9" ht="15">
      <c r="C23" s="8" t="s">
        <v>20</v>
      </c>
      <c r="D23" s="9"/>
      <c r="E23" s="9"/>
      <c r="F23" s="10">
        <v>408</v>
      </c>
      <c r="G23" s="7">
        <f>SUM(G13:G22)+G11</f>
        <v>61213</v>
      </c>
      <c r="I23" s="11"/>
    </row>
    <row r="24" ht="15">
      <c r="I24" s="1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2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3" max="3" width="6.28125" style="0" customWidth="1"/>
    <col min="4" max="4" width="11.00390625" style="0" customWidth="1"/>
    <col min="5" max="5" width="10.7109375" style="0" customWidth="1"/>
    <col min="7" max="7" width="15.140625" style="0" customWidth="1"/>
    <col min="8" max="8" width="12.57421875" style="0" bestFit="1" customWidth="1"/>
    <col min="9" max="9" width="13.140625" style="0" bestFit="1" customWidth="1"/>
  </cols>
  <sheetData>
    <row r="5" spans="3:9" ht="15">
      <c r="C5" s="12" t="s">
        <v>19</v>
      </c>
      <c r="D5" s="3" t="s">
        <v>16</v>
      </c>
      <c r="E5" s="3" t="s">
        <v>0</v>
      </c>
      <c r="F5" s="3" t="s">
        <v>17</v>
      </c>
      <c r="G5" s="3" t="s">
        <v>18</v>
      </c>
      <c r="H5" s="17" t="s">
        <v>30</v>
      </c>
      <c r="I5" s="18" t="s">
        <v>29</v>
      </c>
    </row>
    <row r="6" spans="3:9" ht="15">
      <c r="C6" s="12">
        <v>1</v>
      </c>
      <c r="D6" s="3" t="s">
        <v>1</v>
      </c>
      <c r="E6" s="12">
        <v>108</v>
      </c>
      <c r="F6" s="12">
        <v>100</v>
      </c>
      <c r="G6" s="3">
        <f>SUMIF(реестр!$E$4:$E$22,Лист1!E6,реестр!$G$4:$G$22)</f>
        <v>7899</v>
      </c>
      <c r="H6">
        <f>SUMPRODUCT((реестр!$D$4:$D$22=Лист1!D6)*(реестр!$E$4:$E$22=Лист1!E6)*реестр!$G$4:$G$22)</f>
        <v>7899</v>
      </c>
      <c r="I6">
        <f>_xlfn.SUMIFS(реестр!$G$4:$G$22,реестр!$D$4:$D$22,Лист1!D6,реестр!$E$4:$E$22,Лист1!E6)</f>
        <v>7899</v>
      </c>
    </row>
    <row r="7" spans="3:9" ht="15">
      <c r="C7" s="12">
        <v>2</v>
      </c>
      <c r="D7" s="3" t="s">
        <v>2</v>
      </c>
      <c r="E7" s="12">
        <v>109</v>
      </c>
      <c r="F7" s="12">
        <v>150</v>
      </c>
      <c r="G7" s="3">
        <f>SUMIF(реестр!$E$4:$E$22,Лист1!E7,реестр!$G$4:$G$22)</f>
        <v>4819</v>
      </c>
      <c r="H7">
        <f>SUMPRODUCT((реестр!$D$4:$D$22=Лист1!D7)*(реестр!$E$4:$E$22=Лист1!E7)*реестр!$G$4:$G$22)</f>
        <v>4819</v>
      </c>
      <c r="I7">
        <f>_xlfn.SUMIFS(реестр!$G$4:$G$22,реестр!$D$4:$D$22,Лист1!D7,реестр!$E$4:$E$22,Лист1!E7)</f>
        <v>4819</v>
      </c>
    </row>
    <row r="8" spans="3:9" ht="15">
      <c r="C8" s="12">
        <v>3</v>
      </c>
      <c r="D8" s="3" t="s">
        <v>3</v>
      </c>
      <c r="E8" s="12">
        <v>209</v>
      </c>
      <c r="F8" s="12">
        <v>301</v>
      </c>
      <c r="G8" s="3">
        <f>SUMIF(реестр!$E$4:$E$22,Лист1!E8,реестр!$G$4:$G$22)</f>
        <v>6540</v>
      </c>
      <c r="H8">
        <f>SUMPRODUCT((реестр!$D$4:$D$22=Лист1!D8)*(реестр!$E$4:$E$22=Лист1!E8)*реестр!$G$4:$G$22)</f>
        <v>6540</v>
      </c>
      <c r="I8">
        <f>_xlfn.SUMIFS(реестр!$G$4:$G$22,реестр!$D$4:$D$22,Лист1!D8,реестр!$E$4:$E$22,Лист1!E8)</f>
        <v>6540</v>
      </c>
    </row>
    <row r="9" spans="3:9" ht="15">
      <c r="C9" s="12">
        <v>4</v>
      </c>
      <c r="D9" s="3" t="s">
        <v>22</v>
      </c>
      <c r="E9" s="12">
        <v>403</v>
      </c>
      <c r="F9" s="12">
        <v>100</v>
      </c>
      <c r="G9" s="3">
        <f>SUMIF(реестр!$E$4:$E$22,Лист1!E9,реестр!$G$4:$G$22)</f>
        <v>0</v>
      </c>
      <c r="H9">
        <f>SUMPRODUCT((реестр!$D$4:$D$22=Лист1!D9)*(реестр!$E$4:$E$22=Лист1!E9)*реестр!$G$4:$G$22)</f>
        <v>0</v>
      </c>
      <c r="I9">
        <f>_xlfn.SUMIFS(реестр!$G$4:$G$22,реестр!$D$4:$D$22,Лист1!D9,реестр!$E$4:$E$22,Лист1!E9)</f>
        <v>0</v>
      </c>
    </row>
    <row r="10" spans="3:9" ht="15">
      <c r="C10" s="12">
        <v>5</v>
      </c>
      <c r="D10" s="3" t="s">
        <v>23</v>
      </c>
      <c r="E10" s="12">
        <v>402</v>
      </c>
      <c r="F10" s="12">
        <v>150</v>
      </c>
      <c r="G10" s="3">
        <f>SUMIF(реестр!$E$4:$E$22,Лист1!E10,реестр!$G$4:$G$22)</f>
        <v>0</v>
      </c>
      <c r="H10">
        <f>SUMPRODUCT((реестр!$D$4:$D$22=Лист1!D10)*(реестр!$E$4:$E$22=Лист1!E10)*реестр!$G$4:$G$22)</f>
        <v>0</v>
      </c>
      <c r="I10">
        <f>_xlfn.SUMIFS(реестр!$G$4:$G$22,реестр!$D$4:$D$22,Лист1!D10,реестр!$E$4:$E$22,Лист1!E10)</f>
        <v>0</v>
      </c>
    </row>
    <row r="11" spans="3:9" ht="15">
      <c r="C11" s="12">
        <v>6</v>
      </c>
      <c r="D11" s="3" t="s">
        <v>24</v>
      </c>
      <c r="E11" s="12">
        <v>401</v>
      </c>
      <c r="F11" s="12">
        <v>301</v>
      </c>
      <c r="G11" s="3">
        <f>SUMIF(реестр!$E$4:$E$22,Лист1!E11,реестр!$G$4:$G$22)</f>
        <v>0</v>
      </c>
      <c r="H11">
        <f>SUMPRODUCT((реестр!$D$4:$D$22=Лист1!D11)*(реестр!$E$4:$E$22=Лист1!E11)*реестр!$G$4:$G$22)</f>
        <v>0</v>
      </c>
      <c r="I11">
        <f>_xlfn.SUMIFS(реестр!$G$4:$G$22,реестр!$D$4:$D$22,Лист1!D11,реестр!$E$4:$E$22,Лист1!E11)</f>
        <v>0</v>
      </c>
    </row>
    <row r="12" spans="3:9" ht="15">
      <c r="C12" s="12">
        <v>7</v>
      </c>
      <c r="D12" s="3" t="s">
        <v>4</v>
      </c>
      <c r="E12" s="12">
        <v>210</v>
      </c>
      <c r="F12" s="12">
        <v>164</v>
      </c>
      <c r="G12" s="3">
        <f>SUMIF(реестр!$E$4:$E$22,Лист1!E12,реестр!$G$4:$G$22)</f>
        <v>10419</v>
      </c>
      <c r="H12">
        <f>SUMPRODUCT((реестр!$D$4:$D$22=Лист1!D12)*(реестр!$E$4:$E$22=Лист1!E12)*реестр!$G$4:$G$22)</f>
        <v>10419</v>
      </c>
      <c r="I12">
        <f>_xlfn.SUMIFS(реестр!$G$4:$G$22,реестр!$D$4:$D$22,Лист1!D12,реестр!$E$4:$E$22,Лист1!E12)</f>
        <v>10419</v>
      </c>
    </row>
    <row r="13" spans="3:9" ht="15">
      <c r="C13" s="12">
        <v>8</v>
      </c>
      <c r="D13" s="3" t="s">
        <v>5</v>
      </c>
      <c r="E13" s="12">
        <v>308</v>
      </c>
      <c r="F13" s="12">
        <v>304</v>
      </c>
      <c r="G13" s="3">
        <f>SUMIF(реестр!$E$4:$E$22,Лист1!E13,реестр!$G$4:$G$22)</f>
        <v>3869</v>
      </c>
      <c r="H13">
        <f>SUMPRODUCT((реестр!$D$4:$D$22=Лист1!D13)*(реестр!$E$4:$E$22=Лист1!E13)*реестр!$G$4:$G$22)</f>
        <v>3869</v>
      </c>
      <c r="I13">
        <f>_xlfn.SUMIFS(реестр!$G$4:$G$22,реестр!$D$4:$D$22,Лист1!D13,реестр!$E$4:$E$22,Лист1!E13)</f>
        <v>3869</v>
      </c>
    </row>
    <row r="14" spans="3:9" ht="15">
      <c r="C14" s="12">
        <v>9</v>
      </c>
      <c r="D14" s="3" t="s">
        <v>6</v>
      </c>
      <c r="E14" s="12">
        <v>309</v>
      </c>
      <c r="F14" s="12">
        <v>309</v>
      </c>
      <c r="G14" s="3">
        <f>SUMIF(реестр!$E$4:$E$22,Лист1!E14,реестр!$G$4:$G$22)</f>
        <v>4459</v>
      </c>
      <c r="H14">
        <f>SUMPRODUCT((реестр!$D$4:$D$22=Лист1!D14)*(реестр!$E$4:$E$22=Лист1!E14)*реестр!$G$4:$G$22)</f>
        <v>4459</v>
      </c>
      <c r="I14">
        <f>_xlfn.SUMIFS(реестр!$G$4:$G$22,реестр!$D$4:$D$22,Лист1!D14,реестр!$E$4:$E$22,Лист1!E14)</f>
        <v>4459</v>
      </c>
    </row>
    <row r="15" spans="3:9" ht="15">
      <c r="C15" s="12">
        <v>10</v>
      </c>
      <c r="D15" s="14" t="s">
        <v>7</v>
      </c>
      <c r="E15" s="16">
        <v>301</v>
      </c>
      <c r="F15" s="12">
        <v>308</v>
      </c>
      <c r="G15" s="3">
        <f>SUMIF(реестр!$E$4:$E$22,Лист1!E15,реестр!$G$4:$G$22)</f>
        <v>4086</v>
      </c>
      <c r="H15">
        <f>SUMPRODUCT((реестр!$D$4:$D$22=Лист1!D15)*(реестр!$E$4:$E$22=Лист1!E15)*реестр!$G$4:$G$22)</f>
        <v>4086</v>
      </c>
      <c r="I15">
        <f>_xlfn.SUMIFS(реестр!$G$4:$G$22,реестр!$D$4:$D$22,Лист1!D15,реестр!$E$4:$E$22,Лист1!E15)</f>
        <v>4086</v>
      </c>
    </row>
    <row r="16" spans="3:9" ht="15">
      <c r="C16" s="12">
        <v>11</v>
      </c>
      <c r="D16" s="3" t="s">
        <v>27</v>
      </c>
      <c r="E16" s="12">
        <v>100</v>
      </c>
      <c r="F16" s="12">
        <v>16</v>
      </c>
      <c r="G16" s="3">
        <f>SUMIF(реестр!$E$4:$E$22,Лист1!E16,реестр!$G$4:$G$22)</f>
        <v>0</v>
      </c>
      <c r="H16">
        <f>SUMPRODUCT((реестр!$D$4:$D$22=Лист1!D16)*(реестр!$E$4:$E$22=Лист1!E16)*реестр!$G$4:$G$22)</f>
        <v>0</v>
      </c>
      <c r="I16">
        <f>_xlfn.SUMIFS(реестр!$G$4:$G$22,реестр!$D$4:$D$22,Лист1!D16,реестр!$E$4:$E$22,Лист1!E16)</f>
        <v>0</v>
      </c>
    </row>
    <row r="17" spans="3:9" ht="15">
      <c r="C17" s="12">
        <v>12</v>
      </c>
      <c r="D17" s="3" t="s">
        <v>25</v>
      </c>
      <c r="E17" s="12">
        <v>303</v>
      </c>
      <c r="F17" s="12">
        <v>182</v>
      </c>
      <c r="G17" s="3">
        <f>SUMIF(реестр!$E$4:$E$22,Лист1!E17,реестр!$G$4:$G$22)</f>
        <v>0</v>
      </c>
      <c r="H17">
        <f>SUMPRODUCT((реестр!$D$4:$D$22=Лист1!D17)*(реестр!$E$4:$E$22=Лист1!E17)*реестр!$G$4:$G$22)</f>
        <v>0</v>
      </c>
      <c r="I17">
        <f>_xlfn.SUMIFS(реестр!$G$4:$G$22,реестр!$D$4:$D$22,Лист1!D17,реестр!$E$4:$E$22,Лист1!E17)</f>
        <v>0</v>
      </c>
    </row>
    <row r="18" spans="3:9" ht="15">
      <c r="C18" s="12">
        <v>13</v>
      </c>
      <c r="D18" s="3" t="s">
        <v>26</v>
      </c>
      <c r="E18" s="12">
        <v>300</v>
      </c>
      <c r="F18" s="12">
        <v>109</v>
      </c>
      <c r="G18" s="3">
        <f>SUMIF(реестр!$E$4:$E$22,Лист1!E18,реестр!$G$4:$G$22)</f>
        <v>0</v>
      </c>
      <c r="H18">
        <f>SUMPRODUCT((реестр!$D$4:$D$22=Лист1!D18)*(реестр!$E$4:$E$22=Лист1!E18)*реестр!$G$4:$G$22)</f>
        <v>0</v>
      </c>
      <c r="I18">
        <f>_xlfn.SUMIFS(реестр!$G$4:$G$22,реестр!$D$4:$D$22,Лист1!D18,реестр!$E$4:$E$22,Лист1!E18)</f>
        <v>0</v>
      </c>
    </row>
    <row r="19" spans="3:9" ht="15">
      <c r="C19" s="12">
        <v>14</v>
      </c>
      <c r="D19" s="3" t="s">
        <v>9</v>
      </c>
      <c r="E19" s="12">
        <v>406</v>
      </c>
      <c r="F19" s="12">
        <v>108</v>
      </c>
      <c r="G19" s="3">
        <f>SUMIF(реестр!$E$4:$E$22,Лист1!E19,реестр!$G$4:$G$22)</f>
        <v>4299</v>
      </c>
      <c r="H19">
        <f>SUMPRODUCT((реестр!$D$4:$D$22=Лист1!D19)*(реестр!$E$4:$E$22=Лист1!E19)*реестр!$G$4:$G$22)</f>
        <v>4299</v>
      </c>
      <c r="I19">
        <f>_xlfn.SUMIFS(реестр!$G$4:$G$22,реестр!$D$4:$D$22,Лист1!D19,реестр!$E$4:$E$22,Лист1!E19)</f>
        <v>4299</v>
      </c>
    </row>
    <row r="20" spans="3:9" ht="15">
      <c r="C20" s="12">
        <v>15</v>
      </c>
      <c r="D20" s="3" t="s">
        <v>10</v>
      </c>
      <c r="E20" s="12">
        <v>407</v>
      </c>
      <c r="F20" s="12">
        <v>12</v>
      </c>
      <c r="G20" s="3">
        <f>SUMIF(реестр!$E$4:$E$22,Лист1!E20,реестр!$G$4:$G$22)</f>
        <v>10490</v>
      </c>
      <c r="H20">
        <f>SUMPRODUCT((реестр!$D$4:$D$22=Лист1!D20)*(реестр!$E$4:$E$22=Лист1!E20)*реестр!$G$4:$G$22)</f>
        <v>10490</v>
      </c>
      <c r="I20">
        <f>_xlfn.SUMIFS(реестр!$G$4:$G$22,реестр!$D$4:$D$22,Лист1!D20,реестр!$E$4:$E$22,Лист1!E20)</f>
        <v>10490</v>
      </c>
    </row>
    <row r="21" spans="3:9" ht="15">
      <c r="C21" s="12">
        <v>16</v>
      </c>
      <c r="D21" s="3" t="s">
        <v>11</v>
      </c>
      <c r="E21" s="12">
        <v>408</v>
      </c>
      <c r="F21" s="12">
        <v>709</v>
      </c>
      <c r="G21" s="3">
        <f>SUMIF(реестр!$E$4:$E$22,Лист1!E21,реестр!$G$4:$G$22)</f>
        <v>6390</v>
      </c>
      <c r="H21">
        <f>SUMPRODUCT((реестр!$D$4:$D$22=Лист1!D21)*(реестр!$E$4:$E$22=Лист1!E21)*реестр!$G$4:$G$22)</f>
        <v>6390</v>
      </c>
      <c r="I21">
        <f>_xlfn.SUMIFS(реестр!$G$4:$G$22,реестр!$D$4:$D$22,Лист1!D21,реестр!$E$4:$E$22,Лист1!E21)</f>
        <v>6390</v>
      </c>
    </row>
    <row r="22" spans="3:9" ht="15">
      <c r="C22" s="12">
        <v>17</v>
      </c>
      <c r="D22" s="14" t="s">
        <v>12</v>
      </c>
      <c r="E22" s="16">
        <v>503</v>
      </c>
      <c r="F22" s="12">
        <v>708</v>
      </c>
      <c r="G22" s="3">
        <f>SUMIF(реестр!$E$4:$E$22,Лист1!E22,реестр!$G$4:$G$22)</f>
        <v>11448</v>
      </c>
      <c r="H22">
        <f>SUMPRODUCT((реестр!$D$4:$D$22=Лист1!D22)*(реестр!$E$4:$E$22=Лист1!E22)*реестр!$G$4:$G$22)</f>
        <v>11448</v>
      </c>
      <c r="I22">
        <f>_xlfn.SUMIFS(реестр!$G$4:$G$22,реестр!$D$4:$D$22,Лист1!D22,реестр!$E$4:$E$22,Лист1!E22)</f>
        <v>11448</v>
      </c>
    </row>
    <row r="23" spans="3:9" ht="15">
      <c r="C23" s="12">
        <v>18</v>
      </c>
      <c r="D23" s="3" t="s">
        <v>28</v>
      </c>
      <c r="E23" s="12">
        <v>804</v>
      </c>
      <c r="F23" s="12">
        <v>605</v>
      </c>
      <c r="G23" s="3">
        <f>SUMIF(реестр!$E$4:$E$22,Лист1!E23,реестр!$G$4:$G$22)</f>
        <v>0</v>
      </c>
      <c r="H23">
        <f>SUMPRODUCT((реестр!$D$4:$D$22=Лист1!D23)*(реестр!$E$4:$E$22=Лист1!E23)*реестр!$G$4:$G$22)</f>
        <v>0</v>
      </c>
      <c r="I23">
        <f>_xlfn.SUMIFS(реестр!$G$4:$G$22,реестр!$D$4:$D$22,Лист1!D23,реестр!$E$4:$E$22,Лист1!E23)</f>
        <v>0</v>
      </c>
    </row>
    <row r="24" spans="3:9" ht="15">
      <c r="C24" s="12">
        <v>19</v>
      </c>
      <c r="D24" s="3" t="s">
        <v>13</v>
      </c>
      <c r="E24" s="12">
        <v>604</v>
      </c>
      <c r="F24" s="12">
        <v>604</v>
      </c>
      <c r="G24" s="3">
        <f>SUMIF(реестр!$E$4:$E$22,Лист1!E24,реестр!$G$4:$G$22)</f>
        <v>2739</v>
      </c>
      <c r="H24">
        <f>SUMPRODUCT((реестр!$D$4:$D$22=Лист1!D24)*(реестр!$E$4:$E$22=Лист1!E24)*реестр!$G$4:$G$22)</f>
        <v>2739</v>
      </c>
      <c r="I24">
        <f>_xlfn.SUMIFS(реестр!$G$4:$G$22,реестр!$D$4:$D$22,Лист1!D24,реестр!$E$4:$E$22,Лист1!E24)</f>
        <v>2739</v>
      </c>
    </row>
    <row r="25" spans="3:9" ht="15">
      <c r="C25" s="12">
        <v>20</v>
      </c>
      <c r="D25" s="3" t="s">
        <v>14</v>
      </c>
      <c r="E25" s="12">
        <v>605</v>
      </c>
      <c r="F25" s="12">
        <v>504</v>
      </c>
      <c r="G25" s="3">
        <f>SUMIF(реестр!$E$4:$E$22,Лист1!E25,реестр!$G$4:$G$22)</f>
        <v>2869</v>
      </c>
      <c r="H25">
        <f>SUMPRODUCT((реестр!$D$4:$D$22=Лист1!D25)*(реестр!$E$4:$E$22=Лист1!E25)*реестр!$G$4:$G$22)</f>
        <v>2869</v>
      </c>
      <c r="I25">
        <f>_xlfn.SUMIFS(реестр!$G$4:$G$22,реестр!$D$4:$D$22,Лист1!D25,реестр!$E$4:$E$22,Лист1!E25)</f>
        <v>2869</v>
      </c>
    </row>
    <row r="26" spans="3:9" ht="15">
      <c r="C26" s="12">
        <v>21</v>
      </c>
      <c r="D26" s="3" t="s">
        <v>21</v>
      </c>
      <c r="E26" s="12">
        <v>708</v>
      </c>
      <c r="F26" s="12">
        <v>503</v>
      </c>
      <c r="G26" s="3">
        <f>SUMIF(реестр!$E$4:$E$22,Лист1!E26,реестр!$G$4:$G$22)</f>
        <v>2569</v>
      </c>
      <c r="H26">
        <f>SUMPRODUCT((реестр!$D$4:$D$22=Лист1!D26)*(реестр!$E$4:$E$22=Лист1!E26)*реестр!$G$4:$G$22)</f>
        <v>2569</v>
      </c>
      <c r="I26">
        <f>_xlfn.SUMIFS(реестр!$G$4:$G$22,реестр!$D$4:$D$22,Лист1!D26,реестр!$E$4:$E$22,Лист1!E26)</f>
        <v>2569</v>
      </c>
    </row>
    <row r="27" spans="3:9" ht="15">
      <c r="C27" s="12">
        <v>22</v>
      </c>
      <c r="D27" s="3" t="s">
        <v>15</v>
      </c>
      <c r="E27" s="12">
        <v>709</v>
      </c>
      <c r="F27" s="12">
        <v>407</v>
      </c>
      <c r="G27" s="3">
        <f>SUMIF(реестр!$E$4:$E$22,Лист1!E27,реестр!$G$4:$G$22)</f>
        <v>13993</v>
      </c>
      <c r="H27">
        <f>SUMPRODUCT((реестр!$D$4:$D$22=Лист1!D27)*(реестр!$E$4:$E$22=Лист1!E27)*реестр!$G$4:$G$22)</f>
        <v>13993</v>
      </c>
      <c r="I27">
        <f>_xlfn.SUMIFS(реестр!$G$4:$G$22,реестр!$D$4:$D$22,Лист1!D27,реестр!$E$4:$E$22,Лист1!E27)</f>
        <v>13993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2010-12-18T15:58:39Z</dcterms:created>
  <dcterms:modified xsi:type="dcterms:W3CDTF">2014-10-16T04:15:39Z</dcterms:modified>
  <cp:category/>
  <cp:version/>
  <cp:contentType/>
  <cp:contentStatus/>
</cp:coreProperties>
</file>