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8315" windowHeight="7995" tabRatio="263" firstSheet="1" activeTab="2"/>
  </bookViews>
  <sheets>
    <sheet name="корпуса" sheetId="2" r:id="rId1"/>
    <sheet name="детали_корпуса" sheetId="3" r:id="rId2"/>
    <sheet name="деталировка" sheetId="4" r:id="rId3"/>
  </sheets>
  <externalReferences>
    <externalReference r:id="rId4"/>
  </externalReferences>
  <definedNames>
    <definedName name="дсп">[1]подсчёт_заказа!$C$1</definedName>
  </definedNames>
  <calcPr calcId="125725"/>
</workbook>
</file>

<file path=xl/calcChain.xml><?xml version="1.0" encoding="utf-8"?>
<calcChain xmlns="http://schemas.openxmlformats.org/spreadsheetml/2006/main">
  <c r="L44" i="3"/>
  <c r="J44"/>
  <c r="I44"/>
  <c r="H44"/>
  <c r="J50" s="1"/>
  <c r="L34"/>
  <c r="J34"/>
  <c r="I34"/>
  <c r="H34"/>
  <c r="K39" s="1"/>
  <c r="P11" i="4" s="1"/>
  <c r="L24" i="3"/>
  <c r="J24"/>
  <c r="I24"/>
  <c r="H24"/>
  <c r="K29" s="1"/>
  <c r="L14"/>
  <c r="J14"/>
  <c r="I14"/>
  <c r="H14"/>
  <c r="J20" s="1"/>
  <c r="F44"/>
  <c r="D44"/>
  <c r="C44"/>
  <c r="B44"/>
  <c r="E49" s="1"/>
  <c r="F34"/>
  <c r="D34"/>
  <c r="C34"/>
  <c r="B34"/>
  <c r="D38" s="1"/>
  <c r="F24"/>
  <c r="D24"/>
  <c r="C24"/>
  <c r="B24"/>
  <c r="E29" s="1"/>
  <c r="F14"/>
  <c r="E18" s="1"/>
  <c r="L4" i="4" s="1"/>
  <c r="D14" i="3"/>
  <c r="C14"/>
  <c r="C20" s="1"/>
  <c r="S4" i="4" s="1"/>
  <c r="B14" i="3"/>
  <c r="E14"/>
  <c r="C17"/>
  <c r="E17"/>
  <c r="C19"/>
  <c r="E20"/>
  <c r="L4"/>
  <c r="J4"/>
  <c r="I4"/>
  <c r="H4"/>
  <c r="K9" s="1"/>
  <c r="F4"/>
  <c r="D4"/>
  <c r="B4"/>
  <c r="D10" s="1"/>
  <c r="C4"/>
  <c r="T12" i="4"/>
  <c r="T7"/>
  <c r="T6"/>
  <c r="T4"/>
  <c r="S12"/>
  <c r="S7"/>
  <c r="S6"/>
  <c r="R12"/>
  <c r="R7"/>
  <c r="R6"/>
  <c r="P12"/>
  <c r="P7"/>
  <c r="P6"/>
  <c r="O12"/>
  <c r="O7"/>
  <c r="O6"/>
  <c r="O4"/>
  <c r="N12"/>
  <c r="N7"/>
  <c r="N6"/>
  <c r="L12"/>
  <c r="K12"/>
  <c r="J12"/>
  <c r="L7"/>
  <c r="L6"/>
  <c r="K7"/>
  <c r="K6"/>
  <c r="J7"/>
  <c r="J6"/>
  <c r="H12"/>
  <c r="G12"/>
  <c r="H7"/>
  <c r="H6"/>
  <c r="H4"/>
  <c r="G7"/>
  <c r="G6"/>
  <c r="G4"/>
  <c r="F7"/>
  <c r="F6"/>
  <c r="D12"/>
  <c r="C12"/>
  <c r="D7"/>
  <c r="D6"/>
  <c r="C7"/>
  <c r="C6"/>
  <c r="B7"/>
  <c r="B6"/>
  <c r="B12"/>
  <c r="F12"/>
  <c r="K44" i="3"/>
  <c r="K50"/>
  <c r="E44"/>
  <c r="E50"/>
  <c r="K34"/>
  <c r="K40"/>
  <c r="T11" i="4" s="1"/>
  <c r="E34" i="3"/>
  <c r="E40"/>
  <c r="K24"/>
  <c r="K30"/>
  <c r="T10" i="4" s="1"/>
  <c r="E24" i="3"/>
  <c r="E30"/>
  <c r="T5" i="4" s="1"/>
  <c r="K14" i="3"/>
  <c r="K20"/>
  <c r="T9" i="4" s="1"/>
  <c r="K4" i="3"/>
  <c r="K10"/>
  <c r="T8" i="4" s="1"/>
  <c r="E4" i="3"/>
  <c r="E10"/>
  <c r="T3" i="4" s="1"/>
  <c r="C10" i="3" l="1"/>
  <c r="E9"/>
  <c r="J8"/>
  <c r="J10"/>
  <c r="C16"/>
  <c r="C4" i="4" s="1"/>
  <c r="D16" i="3"/>
  <c r="B4" i="4" s="1"/>
  <c r="D18" i="3"/>
  <c r="J4" i="4" s="1"/>
  <c r="D20" i="3"/>
  <c r="R4" i="4" s="1"/>
  <c r="E19" i="3"/>
  <c r="P4" i="4" s="1"/>
  <c r="D30" i="3"/>
  <c r="D28"/>
  <c r="C40"/>
  <c r="D39"/>
  <c r="E39"/>
  <c r="D48"/>
  <c r="D50"/>
  <c r="I20"/>
  <c r="K19"/>
  <c r="J28"/>
  <c r="J30"/>
  <c r="I50"/>
  <c r="J49"/>
  <c r="K49"/>
  <c r="D8"/>
  <c r="I10"/>
  <c r="J9"/>
  <c r="N8" i="4" s="1"/>
  <c r="C30" i="3"/>
  <c r="D40"/>
  <c r="C50"/>
  <c r="D49"/>
  <c r="J18"/>
  <c r="I30"/>
  <c r="J48"/>
  <c r="J38"/>
  <c r="J11" i="4" s="1"/>
  <c r="J40" i="3"/>
  <c r="R11" i="4" s="1"/>
  <c r="I40" i="3"/>
  <c r="S11" i="4" s="1"/>
  <c r="F20" i="3"/>
  <c r="C18"/>
  <c r="D17"/>
  <c r="E16"/>
  <c r="D4" i="4" s="1"/>
  <c r="D6" i="3"/>
  <c r="B3" i="4" s="1"/>
  <c r="J6" i="3"/>
  <c r="B8" i="4" s="1"/>
  <c r="D7" i="3"/>
  <c r="F3" i="4" s="1"/>
  <c r="J7" i="3"/>
  <c r="F8" i="4" s="1"/>
  <c r="J3"/>
  <c r="J8"/>
  <c r="R3"/>
  <c r="R8"/>
  <c r="J16" i="3"/>
  <c r="B9" i="4" s="1"/>
  <c r="J17" i="3"/>
  <c r="F9" i="4" s="1"/>
  <c r="J9"/>
  <c r="R9"/>
  <c r="D26" i="3"/>
  <c r="B5" i="4" s="1"/>
  <c r="J26" i="3"/>
  <c r="B10" i="4" s="1"/>
  <c r="D27" i="3"/>
  <c r="F5" i="4" s="1"/>
  <c r="J27" i="3"/>
  <c r="F10" i="4" s="1"/>
  <c r="J5"/>
  <c r="J10"/>
  <c r="R5"/>
  <c r="R10"/>
  <c r="D36" i="3"/>
  <c r="F36"/>
  <c r="J36"/>
  <c r="B11" i="4" s="1"/>
  <c r="D37" i="3"/>
  <c r="F37"/>
  <c r="J37"/>
  <c r="F11" i="4" s="1"/>
  <c r="F38" i="3"/>
  <c r="F39"/>
  <c r="F40"/>
  <c r="D46"/>
  <c r="F46"/>
  <c r="J46"/>
  <c r="L46"/>
  <c r="D47"/>
  <c r="F47"/>
  <c r="J47"/>
  <c r="L47"/>
  <c r="F48"/>
  <c r="L48"/>
  <c r="F49"/>
  <c r="L49"/>
  <c r="F50"/>
  <c r="L50"/>
  <c r="C6"/>
  <c r="E6"/>
  <c r="D3" i="4" s="1"/>
  <c r="I6" i="3"/>
  <c r="K6"/>
  <c r="D8" i="4" s="1"/>
  <c r="C7" i="3"/>
  <c r="E7"/>
  <c r="H3" i="4" s="1"/>
  <c r="I7" i="3"/>
  <c r="I9" s="1"/>
  <c r="K7"/>
  <c r="H8" i="4" s="1"/>
  <c r="E8" i="3"/>
  <c r="L3" i="4" s="1"/>
  <c r="K8" i="3"/>
  <c r="L8" i="4" s="1"/>
  <c r="C9" i="3"/>
  <c r="P3" i="4"/>
  <c r="P8"/>
  <c r="I16" i="3"/>
  <c r="K16"/>
  <c r="D9" i="4" s="1"/>
  <c r="I17" i="3"/>
  <c r="K17"/>
  <c r="H9" i="4" s="1"/>
  <c r="K18" i="3"/>
  <c r="L9" i="4" s="1"/>
  <c r="P9"/>
  <c r="C26" i="3"/>
  <c r="E26"/>
  <c r="D5" i="4" s="1"/>
  <c r="I26" i="3"/>
  <c r="C10" i="4" s="1"/>
  <c r="K26" i="3"/>
  <c r="D10" i="4" s="1"/>
  <c r="C27" i="3"/>
  <c r="E27"/>
  <c r="H5" i="4" s="1"/>
  <c r="I27" i="3"/>
  <c r="K27"/>
  <c r="H10" i="4" s="1"/>
  <c r="E28" i="3"/>
  <c r="L5" i="4" s="1"/>
  <c r="K28" i="3"/>
  <c r="L10" i="4" s="1"/>
  <c r="C29" i="3"/>
  <c r="P5" i="4"/>
  <c r="I29" i="3"/>
  <c r="O10" i="4" s="1"/>
  <c r="P10"/>
  <c r="S10"/>
  <c r="C36" i="3"/>
  <c r="E36"/>
  <c r="I36"/>
  <c r="C11" i="4" s="1"/>
  <c r="K36" i="3"/>
  <c r="D11" i="4" s="1"/>
  <c r="C37" i="3"/>
  <c r="C38" s="1"/>
  <c r="E37"/>
  <c r="I37"/>
  <c r="K37"/>
  <c r="H11" i="4" s="1"/>
  <c r="E38" i="3"/>
  <c r="K38"/>
  <c r="L11" i="4" s="1"/>
  <c r="C39" i="3"/>
  <c r="C46"/>
  <c r="E46"/>
  <c r="I46"/>
  <c r="K46"/>
  <c r="C47"/>
  <c r="C48" s="1"/>
  <c r="E47"/>
  <c r="I47"/>
  <c r="I48" s="1"/>
  <c r="K47"/>
  <c r="E48"/>
  <c r="K48"/>
  <c r="C49"/>
  <c r="I49"/>
  <c r="L37" l="1"/>
  <c r="J19"/>
  <c r="N9" i="4" s="1"/>
  <c r="F17" i="3"/>
  <c r="D19"/>
  <c r="J29"/>
  <c r="D29"/>
  <c r="N5" i="4" s="1"/>
  <c r="D9" i="3"/>
  <c r="N3" i="4" s="1"/>
  <c r="I39" i="3"/>
  <c r="L40"/>
  <c r="L36"/>
  <c r="I38"/>
  <c r="G11" i="4"/>
  <c r="J39" i="3"/>
  <c r="N11" i="4" s="1"/>
  <c r="N10"/>
  <c r="L30" i="3"/>
  <c r="L26"/>
  <c r="I28"/>
  <c r="G10" i="4"/>
  <c r="L29" i="3"/>
  <c r="L27"/>
  <c r="I18"/>
  <c r="G9" i="4"/>
  <c r="L16" i="3"/>
  <c r="C9" i="4"/>
  <c r="L20" i="3"/>
  <c r="S9" i="4"/>
  <c r="I19" i="3"/>
  <c r="F30"/>
  <c r="S5" i="4"/>
  <c r="F29" i="3"/>
  <c r="O5" i="4"/>
  <c r="C28" i="3"/>
  <c r="G5" i="4"/>
  <c r="F26" i="3"/>
  <c r="C5" i="4"/>
  <c r="F4"/>
  <c r="F16" i="3"/>
  <c r="F18"/>
  <c r="K4" i="4"/>
  <c r="L9" i="3"/>
  <c r="O8" i="4"/>
  <c r="L10" i="3"/>
  <c r="S8" i="4"/>
  <c r="I8" i="3"/>
  <c r="G8" i="4"/>
  <c r="L6" i="3"/>
  <c r="C8" i="4"/>
  <c r="F10" i="3"/>
  <c r="S3" i="4"/>
  <c r="F9" i="3"/>
  <c r="O3" i="4"/>
  <c r="C8" i="3"/>
  <c r="G3" i="4"/>
  <c r="F6" i="3"/>
  <c r="C3" i="4"/>
  <c r="F27" i="3"/>
  <c r="L17"/>
  <c r="L7"/>
  <c r="F7"/>
  <c r="O11" i="4" l="1"/>
  <c r="L39" i="3"/>
  <c r="K11" i="4"/>
  <c r="L38" i="3"/>
  <c r="K10" i="4"/>
  <c r="L28" i="3"/>
  <c r="L19"/>
  <c r="O9" i="4"/>
  <c r="L18" i="3"/>
  <c r="K9" i="4"/>
  <c r="F28" i="3"/>
  <c r="K5" i="4"/>
  <c r="N4"/>
  <c r="F19" i="3"/>
  <c r="L8"/>
  <c r="K8" i="4"/>
  <c r="F8" i="3"/>
  <c r="K3" i="4"/>
</calcChain>
</file>

<file path=xl/sharedStrings.xml><?xml version="1.0" encoding="utf-8"?>
<sst xmlns="http://schemas.openxmlformats.org/spreadsheetml/2006/main" count="228" uniqueCount="44">
  <si>
    <t>дно</t>
  </si>
  <si>
    <t>царги</t>
  </si>
  <si>
    <t>вкл\п</t>
  </si>
  <si>
    <t>ДВП</t>
  </si>
  <si>
    <t xml:space="preserve">ширина </t>
  </si>
  <si>
    <t>высота</t>
  </si>
  <si>
    <t>кол-во</t>
  </si>
  <si>
    <t>столы 1дв</t>
  </si>
  <si>
    <t>столы 2дв</t>
  </si>
  <si>
    <t xml:space="preserve">Из этой таблицы </t>
  </si>
  <si>
    <t>общий список деталей</t>
  </si>
  <si>
    <t>Б</t>
  </si>
  <si>
    <t>П</t>
  </si>
  <si>
    <t>надо получить такую таблицу</t>
  </si>
  <si>
    <t>Ц</t>
  </si>
  <si>
    <t>В\п</t>
  </si>
  <si>
    <t>Д-м</t>
  </si>
  <si>
    <t>з\с -м</t>
  </si>
  <si>
    <t>отмеченные ячейки ж. цветом недолжны входить в общий список деталей</t>
  </si>
  <si>
    <t>корпус стола  1дв.</t>
  </si>
  <si>
    <t>корпус стола  2дв.</t>
  </si>
  <si>
    <t>№</t>
  </si>
  <si>
    <t>ширина</t>
  </si>
  <si>
    <t>глубина</t>
  </si>
  <si>
    <t>вкл. пол</t>
  </si>
  <si>
    <t>№1</t>
  </si>
  <si>
    <t>корпуса  столов 1дв.</t>
  </si>
  <si>
    <t>корпуса  столов 2дв.</t>
  </si>
  <si>
    <t>Ширина</t>
  </si>
  <si>
    <t>Высота</t>
  </si>
  <si>
    <t>Глубина</t>
  </si>
  <si>
    <t>Т.мат-ла</t>
  </si>
  <si>
    <t>кв.м.</t>
  </si>
  <si>
    <t>Бок</t>
  </si>
  <si>
    <t>Дно</t>
  </si>
  <si>
    <t>Царга</t>
  </si>
  <si>
    <t>Вкл.полка</t>
  </si>
  <si>
    <t>№2</t>
  </si>
  <si>
    <t>№3</t>
  </si>
  <si>
    <t>корпуса  столо 2дв.</t>
  </si>
  <si>
    <t>№4</t>
  </si>
  <si>
    <t>корпуса  столов  2дв.</t>
  </si>
  <si>
    <t>№5</t>
  </si>
  <si>
    <t>бок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</si>
</sst>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mbria"/>
      <family val="2"/>
      <charset val="204"/>
    </font>
    <font>
      <sz val="18"/>
      <color theme="1"/>
      <name val="Cambria"/>
      <family val="2"/>
      <charset val="204"/>
    </font>
    <font>
      <b/>
      <sz val="11"/>
      <color rgb="FFFF0000"/>
      <name val="Cambria"/>
      <family val="1"/>
      <charset val="204"/>
    </font>
    <font>
      <sz val="14"/>
      <color theme="1"/>
      <name val="Cambria"/>
      <family val="2"/>
      <charset val="204"/>
    </font>
    <font>
      <sz val="11"/>
      <color rgb="FFFF0000"/>
      <name val="Cambria"/>
      <family val="2"/>
      <charset val="204"/>
    </font>
    <font>
      <b/>
      <sz val="11"/>
      <name val="Cambria"/>
      <family val="1"/>
      <charset val="204"/>
    </font>
    <font>
      <b/>
      <sz val="12"/>
      <color theme="5" tint="-0.249977111117893"/>
      <name val="Cambria"/>
      <family val="1"/>
      <charset val="204"/>
    </font>
    <font>
      <sz val="12"/>
      <color theme="1"/>
      <name val="Cambria"/>
      <family val="2"/>
      <charset val="204"/>
      <scheme val="major"/>
    </font>
    <font>
      <sz val="12"/>
      <color rgb="FFFF0000"/>
      <name val="Cambria"/>
      <family val="2"/>
      <charset val="204"/>
      <scheme val="major"/>
    </font>
    <font>
      <b/>
      <sz val="10"/>
      <color rgb="FFFF0000"/>
      <name val="Cambri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5" borderId="5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9" xfId="0" applyFill="1" applyBorder="1"/>
    <xf numFmtId="0" fontId="1" fillId="0" borderId="0" xfId="0" applyFont="1"/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3" fillId="0" borderId="0" xfId="0" applyFont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5" fillId="5" borderId="10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/>
    <xf numFmtId="0" fontId="0" fillId="5" borderId="3" xfId="0" applyFill="1" applyBorder="1" applyAlignment="1"/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/>
    <xf numFmtId="0" fontId="0" fillId="5" borderId="6" xfId="0" applyFill="1" applyBorder="1" applyAlignment="1"/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/>
    <xf numFmtId="0" fontId="0" fillId="5" borderId="9" xfId="0" applyFill="1" applyBorder="1" applyAlignment="1"/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3" borderId="13" xfId="0" applyFill="1" applyBorder="1"/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6" borderId="13" xfId="0" applyFill="1" applyBorder="1"/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7" xfId="0" applyFill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164" fontId="0" fillId="0" borderId="0" xfId="0" applyNumberFormat="1"/>
    <xf numFmtId="0" fontId="0" fillId="0" borderId="18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textRotation="90"/>
    </xf>
    <xf numFmtId="0" fontId="0" fillId="0" borderId="24" xfId="0" applyBorder="1"/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23</xdr:row>
      <xdr:rowOff>68580</xdr:rowOff>
    </xdr:from>
    <xdr:to>
      <xdr:col>8</xdr:col>
      <xdr:colOff>647699</xdr:colOff>
      <xdr:row>23</xdr:row>
      <xdr:rowOff>114299</xdr:rowOff>
    </xdr:to>
    <xdr:sp macro="" textlink="">
      <xdr:nvSpPr>
        <xdr:cNvPr id="2" name="Стрелка вправо 1"/>
        <xdr:cNvSpPr/>
      </xdr:nvSpPr>
      <xdr:spPr>
        <a:xfrm rot="10800000">
          <a:off x="3457574" y="7840980"/>
          <a:ext cx="199072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209550</xdr:colOff>
      <xdr:row>12</xdr:row>
      <xdr:rowOff>93343</xdr:rowOff>
    </xdr:from>
    <xdr:to>
      <xdr:col>20</xdr:col>
      <xdr:colOff>314325</xdr:colOff>
      <xdr:row>13</xdr:row>
      <xdr:rowOff>0</xdr:rowOff>
    </xdr:to>
    <xdr:sp macro="" textlink="">
      <xdr:nvSpPr>
        <xdr:cNvPr id="3" name="Стрелка вправо 2"/>
        <xdr:cNvSpPr/>
      </xdr:nvSpPr>
      <xdr:spPr>
        <a:xfrm flipV="1">
          <a:off x="209550" y="2303143"/>
          <a:ext cx="11734800" cy="876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76;&#1089;&#1095;&#1105;&#1090;%20&#1082;&#1086;&#1088;&#1087;&#1091;&#1089;&#1086;&#1074;%20&#1090;&#1077;&#1089;&#10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дсчёт_заказа"/>
      <sheetName val="детал скрыть"/>
      <sheetName val="деталировка"/>
      <sheetName val="знач"/>
      <sheetName val="прайс"/>
      <sheetName val="списки"/>
      <sheetName val="формулы"/>
      <sheetName val="спец-ция скрыть"/>
      <sheetName val="Лист1"/>
      <sheetName val="Лист2"/>
    </sheetNames>
    <sheetDataSet>
      <sheetData sheetId="0">
        <row r="1">
          <cell r="C1">
            <v>16.5</v>
          </cell>
        </row>
      </sheetData>
      <sheetData sheetId="1">
        <row r="44">
          <cell r="H44">
            <v>0</v>
          </cell>
        </row>
        <row r="47">
          <cell r="J47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workbookViewId="0">
      <selection activeCell="B20" sqref="B20"/>
    </sheetView>
  </sheetViews>
  <sheetFormatPr defaultRowHeight="14.25"/>
  <sheetData>
    <row r="1" spans="1:13" ht="15" thickBot="1"/>
    <row r="2" spans="1:13" ht="15" thickBot="1">
      <c r="A2" s="20" t="s">
        <v>19</v>
      </c>
      <c r="B2" s="21"/>
      <c r="C2" s="21"/>
      <c r="D2" s="21"/>
      <c r="E2" s="21"/>
      <c r="F2" s="22"/>
      <c r="H2" s="20" t="s">
        <v>20</v>
      </c>
      <c r="I2" s="23"/>
      <c r="J2" s="23"/>
      <c r="K2" s="23"/>
      <c r="L2" s="23"/>
      <c r="M2" s="24"/>
    </row>
    <row r="3" spans="1:13">
      <c r="A3" s="25" t="s">
        <v>21</v>
      </c>
      <c r="B3" s="26" t="s">
        <v>22</v>
      </c>
      <c r="C3" s="26" t="s">
        <v>5</v>
      </c>
      <c r="D3" s="26" t="s">
        <v>23</v>
      </c>
      <c r="E3" s="26" t="s">
        <v>24</v>
      </c>
      <c r="F3" s="27" t="s">
        <v>6</v>
      </c>
      <c r="H3" s="25" t="s">
        <v>21</v>
      </c>
      <c r="I3" s="26" t="s">
        <v>22</v>
      </c>
      <c r="J3" s="26" t="s">
        <v>5</v>
      </c>
      <c r="K3" s="26" t="s">
        <v>23</v>
      </c>
      <c r="L3" s="26" t="s">
        <v>24</v>
      </c>
      <c r="M3" s="27" t="s">
        <v>6</v>
      </c>
    </row>
    <row r="4" spans="1:13">
      <c r="A4" s="28">
        <v>1</v>
      </c>
      <c r="B4" s="29">
        <v>300</v>
      </c>
      <c r="C4" s="29">
        <v>720</v>
      </c>
      <c r="D4" s="29">
        <v>530</v>
      </c>
      <c r="E4" s="29">
        <v>1</v>
      </c>
      <c r="F4" s="30">
        <v>1</v>
      </c>
      <c r="H4" s="28">
        <v>1</v>
      </c>
      <c r="I4" s="1">
        <v>600</v>
      </c>
      <c r="J4" s="1">
        <v>720</v>
      </c>
      <c r="K4" s="1">
        <v>530</v>
      </c>
      <c r="L4" s="1">
        <v>1</v>
      </c>
      <c r="M4" s="2">
        <v>1</v>
      </c>
    </row>
    <row r="5" spans="1:13">
      <c r="A5" s="28">
        <v>2</v>
      </c>
      <c r="B5" s="29">
        <v>350</v>
      </c>
      <c r="C5" s="29">
        <v>720</v>
      </c>
      <c r="D5" s="29">
        <v>530</v>
      </c>
      <c r="E5" s="29">
        <v>1</v>
      </c>
      <c r="F5" s="30">
        <v>1</v>
      </c>
      <c r="H5" s="28">
        <v>2</v>
      </c>
      <c r="I5" s="1">
        <v>650</v>
      </c>
      <c r="J5" s="1">
        <v>720</v>
      </c>
      <c r="K5" s="1">
        <v>530</v>
      </c>
      <c r="L5" s="1">
        <v>1</v>
      </c>
      <c r="M5" s="2">
        <v>1</v>
      </c>
    </row>
    <row r="6" spans="1:13">
      <c r="A6" s="28">
        <v>3</v>
      </c>
      <c r="B6" s="29">
        <v>400</v>
      </c>
      <c r="C6" s="29">
        <v>720</v>
      </c>
      <c r="D6" s="29">
        <v>530</v>
      </c>
      <c r="E6" s="29">
        <v>1</v>
      </c>
      <c r="F6" s="30">
        <v>1</v>
      </c>
      <c r="H6" s="28">
        <v>3</v>
      </c>
      <c r="I6" s="1">
        <v>700</v>
      </c>
      <c r="J6" s="1">
        <v>720</v>
      </c>
      <c r="K6" s="1">
        <v>530</v>
      </c>
      <c r="L6" s="1">
        <v>1</v>
      </c>
      <c r="M6" s="2">
        <v>1</v>
      </c>
    </row>
    <row r="7" spans="1:13">
      <c r="A7" s="28">
        <v>4</v>
      </c>
      <c r="B7" s="29"/>
      <c r="C7" s="29"/>
      <c r="D7" s="29"/>
      <c r="E7" s="29"/>
      <c r="F7" s="30"/>
      <c r="H7" s="28">
        <v>4</v>
      </c>
      <c r="I7" s="1">
        <v>850</v>
      </c>
      <c r="J7" s="1">
        <v>720</v>
      </c>
      <c r="K7" s="1">
        <v>530</v>
      </c>
      <c r="L7" s="1">
        <v>2</v>
      </c>
      <c r="M7" s="2">
        <v>1</v>
      </c>
    </row>
    <row r="8" spans="1:13" ht="15" thickBot="1">
      <c r="A8" s="31">
        <v>5</v>
      </c>
      <c r="B8" s="32"/>
      <c r="C8" s="32"/>
      <c r="D8" s="32"/>
      <c r="E8" s="32"/>
      <c r="F8" s="33"/>
      <c r="H8" s="31">
        <v>5</v>
      </c>
      <c r="I8" s="3"/>
      <c r="J8" s="3"/>
      <c r="K8" s="3"/>
      <c r="L8" s="3"/>
      <c r="M8" s="4"/>
    </row>
  </sheetData>
  <mergeCells count="2">
    <mergeCell ref="A2:F2"/>
    <mergeCell ref="H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L50"/>
  <sheetViews>
    <sheetView workbookViewId="0">
      <selection activeCell="L48" sqref="L48"/>
    </sheetView>
  </sheetViews>
  <sheetFormatPr defaultRowHeight="14.25"/>
  <sheetData>
    <row r="1" spans="2:12" ht="15" thickBot="1"/>
    <row r="2" spans="2:12" ht="16.5" thickBot="1">
      <c r="B2" s="34" t="s">
        <v>25</v>
      </c>
      <c r="C2" s="35" t="s">
        <v>26</v>
      </c>
      <c r="D2" s="36"/>
      <c r="E2" s="36"/>
      <c r="F2" s="37"/>
      <c r="G2" s="38"/>
      <c r="H2" s="39" t="s">
        <v>25</v>
      </c>
      <c r="I2" s="40" t="s">
        <v>27</v>
      </c>
      <c r="J2" s="41"/>
      <c r="K2" s="41"/>
      <c r="L2" s="42"/>
    </row>
    <row r="3" spans="2:12">
      <c r="B3" s="43" t="s">
        <v>28</v>
      </c>
      <c r="C3" s="44" t="s">
        <v>29</v>
      </c>
      <c r="D3" s="44" t="s">
        <v>30</v>
      </c>
      <c r="E3" s="44" t="s">
        <v>31</v>
      </c>
      <c r="F3" s="45"/>
      <c r="H3" s="46" t="s">
        <v>28</v>
      </c>
      <c r="I3" s="47" t="s">
        <v>29</v>
      </c>
      <c r="J3" s="47" t="s">
        <v>30</v>
      </c>
      <c r="K3" s="47" t="s">
        <v>31</v>
      </c>
      <c r="L3" s="48"/>
    </row>
    <row r="4" spans="2:12" ht="15" thickBot="1">
      <c r="B4" s="49">
        <f>корпуса!B4</f>
        <v>300</v>
      </c>
      <c r="C4" s="50">
        <f>корпуса!C4</f>
        <v>720</v>
      </c>
      <c r="D4" s="50">
        <f>корпуса!D4</f>
        <v>530</v>
      </c>
      <c r="E4" s="50">
        <f>дсп</f>
        <v>16.5</v>
      </c>
      <c r="F4" s="51">
        <f>корпуса!F4</f>
        <v>1</v>
      </c>
      <c r="H4" s="52">
        <f>корпуса!I4</f>
        <v>600</v>
      </c>
      <c r="I4" s="50">
        <f>корпуса!J4</f>
        <v>720</v>
      </c>
      <c r="J4" s="53">
        <f>корпуса!K4</f>
        <v>530</v>
      </c>
      <c r="K4" s="50">
        <f>дсп</f>
        <v>16.5</v>
      </c>
      <c r="L4" s="51">
        <f>корпуса!M4</f>
        <v>1</v>
      </c>
    </row>
    <row r="5" spans="2:12" ht="15" thickBot="1">
      <c r="B5" s="54"/>
      <c r="C5" s="55" t="s">
        <v>5</v>
      </c>
      <c r="D5" s="55" t="s">
        <v>22</v>
      </c>
      <c r="E5" s="55" t="s">
        <v>6</v>
      </c>
      <c r="F5" s="56" t="s">
        <v>32</v>
      </c>
      <c r="H5" s="57"/>
      <c r="I5" s="58" t="s">
        <v>5</v>
      </c>
      <c r="J5" s="58" t="s">
        <v>22</v>
      </c>
      <c r="K5" s="58" t="s">
        <v>6</v>
      </c>
      <c r="L5" s="59" t="s">
        <v>32</v>
      </c>
    </row>
    <row r="6" spans="2:12">
      <c r="B6" s="60" t="s">
        <v>33</v>
      </c>
      <c r="C6" s="61">
        <f>IF(B4&gt;0,C4,"")</f>
        <v>720</v>
      </c>
      <c r="D6" s="61">
        <f>IF(B4&gt;0,D4,"")</f>
        <v>530</v>
      </c>
      <c r="E6" s="61">
        <f>IF(B4&gt;0,2*F4,"")</f>
        <v>2</v>
      </c>
      <c r="F6" s="62">
        <f>IF(B4&gt;0,C6*D6*E6/1000000,"")</f>
        <v>0.76319999999999999</v>
      </c>
      <c r="H6" s="60" t="s">
        <v>33</v>
      </c>
      <c r="I6" s="61">
        <f>IF(H4&gt;0,I4,"")</f>
        <v>720</v>
      </c>
      <c r="J6" s="61">
        <f>IF(H4&gt;0,J4,"")</f>
        <v>530</v>
      </c>
      <c r="K6" s="61">
        <f>IF(H4&gt;0,2*L4,"")</f>
        <v>2</v>
      </c>
      <c r="L6" s="62">
        <f>IF(H4&gt;0,I6*J6*K6/1000000,"")</f>
        <v>0.76319999999999999</v>
      </c>
    </row>
    <row r="7" spans="2:12">
      <c r="B7" s="63" t="s">
        <v>34</v>
      </c>
      <c r="C7" s="64">
        <f>IF(B4&gt;0,B4-2*дсп,"")</f>
        <v>267</v>
      </c>
      <c r="D7" s="64">
        <f>IF(B4&gt;0,D4,"")</f>
        <v>530</v>
      </c>
      <c r="E7" s="64">
        <f>IF(B4&gt;0,F4,"")</f>
        <v>1</v>
      </c>
      <c r="F7" s="65">
        <f>IF(B4&gt;0,C7*D7*E7/1000000,"")</f>
        <v>0.14151</v>
      </c>
      <c r="H7" s="63" t="s">
        <v>34</v>
      </c>
      <c r="I7" s="64">
        <f>IF(H4&gt;0,H4-2*дсп,"")</f>
        <v>567</v>
      </c>
      <c r="J7" s="64">
        <f>IF(H4&gt;0,J4,"")</f>
        <v>530</v>
      </c>
      <c r="K7" s="64">
        <f>IF(H4&gt;0,L4,"")</f>
        <v>1</v>
      </c>
      <c r="L7" s="65">
        <f>IF(H4&gt;0,I7*J7*K7/1000000,"")</f>
        <v>0.30051</v>
      </c>
    </row>
    <row r="8" spans="2:12">
      <c r="B8" s="60" t="s">
        <v>35</v>
      </c>
      <c r="C8" s="61">
        <f>C7</f>
        <v>267</v>
      </c>
      <c r="D8" s="61">
        <f>IF(B4&gt;0,90,"")</f>
        <v>90</v>
      </c>
      <c r="E8" s="61">
        <f>IF(B4&gt;0,2*F4,"")</f>
        <v>2</v>
      </c>
      <c r="F8" s="62">
        <f>IF(B4&gt;0,C8*D8*E8/1000000,"")</f>
        <v>4.8059999999999999E-2</v>
      </c>
      <c r="H8" s="60" t="s">
        <v>35</v>
      </c>
      <c r="I8" s="61">
        <f>I7</f>
        <v>567</v>
      </c>
      <c r="J8" s="61">
        <f>IF(H4&gt;0,90,"")</f>
        <v>90</v>
      </c>
      <c r="K8" s="61">
        <f>IF(H4&gt;0,2*L4,"")</f>
        <v>2</v>
      </c>
      <c r="L8" s="62">
        <f>IF(H4&gt;0,I8*J8*K8/1000000,"")</f>
        <v>0.10206</v>
      </c>
    </row>
    <row r="9" spans="2:12">
      <c r="B9" s="66" t="s">
        <v>36</v>
      </c>
      <c r="C9" s="50">
        <f>IF(B4&gt;0,C7-3,"")</f>
        <v>264</v>
      </c>
      <c r="D9" s="50">
        <f>IF(B4,D7-20,"")</f>
        <v>510</v>
      </c>
      <c r="E9" s="50">
        <f>IF(B4,корпуса!E4*F4,"")</f>
        <v>1</v>
      </c>
      <c r="F9" s="67">
        <f>IF(B4&gt;0,C9*D9*E9/1000000,"")</f>
        <v>0.13464000000000001</v>
      </c>
      <c r="H9" s="66" t="s">
        <v>36</v>
      </c>
      <c r="I9" s="50">
        <f>IF(H4&gt;0,I7-3,"")</f>
        <v>564</v>
      </c>
      <c r="J9" s="50">
        <f>IF(H4&gt;0,J7-20,"")</f>
        <v>510</v>
      </c>
      <c r="K9" s="50">
        <f>IF(H4&gt;0,корпуса!L4*L4,"")</f>
        <v>1</v>
      </c>
      <c r="L9" s="67">
        <f>IF(H4&gt;0,I9*J9*K9/1000000,"")</f>
        <v>0.28764000000000001</v>
      </c>
    </row>
    <row r="10" spans="2:12" ht="15" thickBot="1">
      <c r="B10" s="68" t="s">
        <v>3</v>
      </c>
      <c r="C10" s="69">
        <f>IF(B4&gt;0,C4-4,"")</f>
        <v>716</v>
      </c>
      <c r="D10" s="69">
        <f>IF(B4&gt;0,B4-4,"")</f>
        <v>296</v>
      </c>
      <c r="E10" s="69">
        <f>IF(B4&gt;0,F4,"")</f>
        <v>1</v>
      </c>
      <c r="F10" s="70">
        <f>IF(B4&gt;0,C10*D10*E10/1000000,"")</f>
        <v>0.21193600000000001</v>
      </c>
      <c r="H10" s="68" t="s">
        <v>3</v>
      </c>
      <c r="I10" s="69">
        <f>IF(H4&gt;0,I4-4,"")</f>
        <v>716</v>
      </c>
      <c r="J10" s="69">
        <f>IF(H4&gt;0,H4-4,"")</f>
        <v>596</v>
      </c>
      <c r="K10" s="69">
        <f>IF(H4&gt;0,L4,"")</f>
        <v>1</v>
      </c>
      <c r="L10" s="70">
        <f>IF(H4&gt;0,I10*J10*K10/1000000,"")</f>
        <v>0.426736</v>
      </c>
    </row>
    <row r="11" spans="2:12" ht="15" thickBot="1">
      <c r="H11" s="71"/>
    </row>
    <row r="12" spans="2:12" ht="16.5" thickBot="1">
      <c r="B12" s="34" t="s">
        <v>37</v>
      </c>
      <c r="C12" s="35" t="s">
        <v>26</v>
      </c>
      <c r="D12" s="80"/>
      <c r="E12" s="80"/>
      <c r="F12" s="81"/>
      <c r="H12" s="39" t="s">
        <v>37</v>
      </c>
      <c r="I12" s="40" t="s">
        <v>27</v>
      </c>
      <c r="J12" s="41"/>
      <c r="K12" s="41"/>
      <c r="L12" s="42"/>
    </row>
    <row r="13" spans="2:12">
      <c r="B13" s="43" t="s">
        <v>28</v>
      </c>
      <c r="C13" s="44" t="s">
        <v>29</v>
      </c>
      <c r="D13" s="44" t="s">
        <v>30</v>
      </c>
      <c r="E13" s="44" t="s">
        <v>31</v>
      </c>
      <c r="F13" s="45"/>
      <c r="H13" s="46" t="s">
        <v>28</v>
      </c>
      <c r="I13" s="47" t="s">
        <v>29</v>
      </c>
      <c r="J13" s="47" t="s">
        <v>30</v>
      </c>
      <c r="K13" s="47" t="s">
        <v>31</v>
      </c>
      <c r="L13" s="48"/>
    </row>
    <row r="14" spans="2:12" ht="15" thickBot="1">
      <c r="B14" s="49">
        <f>корпуса!B5</f>
        <v>350</v>
      </c>
      <c r="C14" s="50">
        <f>корпуса!C5</f>
        <v>720</v>
      </c>
      <c r="D14" s="50">
        <f>корпуса!D5</f>
        <v>530</v>
      </c>
      <c r="E14" s="50">
        <f>дсп</f>
        <v>16.5</v>
      </c>
      <c r="F14" s="51">
        <f>корпуса!F5</f>
        <v>1</v>
      </c>
      <c r="H14" s="52">
        <f>корпуса!I5</f>
        <v>650</v>
      </c>
      <c r="I14" s="50">
        <f>корпуса!J5</f>
        <v>720</v>
      </c>
      <c r="J14" s="53">
        <f>корпуса!K5</f>
        <v>530</v>
      </c>
      <c r="K14" s="50">
        <f>дсп</f>
        <v>16.5</v>
      </c>
      <c r="L14" s="51">
        <f>корпуса!M5</f>
        <v>1</v>
      </c>
    </row>
    <row r="15" spans="2:12" ht="15" thickBot="1">
      <c r="B15" s="54"/>
      <c r="C15" s="55" t="s">
        <v>5</v>
      </c>
      <c r="D15" s="55" t="s">
        <v>22</v>
      </c>
      <c r="E15" s="55" t="s">
        <v>6</v>
      </c>
      <c r="F15" s="56" t="s">
        <v>32</v>
      </c>
      <c r="H15" s="57"/>
      <c r="I15" s="58" t="s">
        <v>5</v>
      </c>
      <c r="J15" s="58" t="s">
        <v>22</v>
      </c>
      <c r="K15" s="58" t="s">
        <v>6</v>
      </c>
      <c r="L15" s="59" t="s">
        <v>32</v>
      </c>
    </row>
    <row r="16" spans="2:12">
      <c r="B16" s="60" t="s">
        <v>33</v>
      </c>
      <c r="C16" s="61">
        <f>IF(B14&gt;0,C14,"")</f>
        <v>720</v>
      </c>
      <c r="D16" s="61">
        <f>IF(B14&gt;0,D14,"")</f>
        <v>530</v>
      </c>
      <c r="E16" s="61">
        <f>IF(B14&gt;0,2*F14,"")</f>
        <v>2</v>
      </c>
      <c r="F16" s="62">
        <f>IF(B14&gt;0,C16*D16*E16/1000000,"")</f>
        <v>0.76319999999999999</v>
      </c>
      <c r="H16" s="60" t="s">
        <v>33</v>
      </c>
      <c r="I16" s="61">
        <f>IF(H14&gt;0,I14,"")</f>
        <v>720</v>
      </c>
      <c r="J16" s="61">
        <f>IF(H14&gt;0,J14,"")</f>
        <v>530</v>
      </c>
      <c r="K16" s="61">
        <f>IF(H14&gt;0,2*L14,"")</f>
        <v>2</v>
      </c>
      <c r="L16" s="62">
        <f>IF(H14&gt;0,I16*J16*K16/1000000,"")</f>
        <v>0.76319999999999999</v>
      </c>
    </row>
    <row r="17" spans="2:12">
      <c r="B17" s="63" t="s">
        <v>34</v>
      </c>
      <c r="C17" s="64">
        <f>IF(B14&gt;0,B14-2*дсп,"")</f>
        <v>317</v>
      </c>
      <c r="D17" s="64">
        <f>IF(B14&gt;0,D14,"")</f>
        <v>530</v>
      </c>
      <c r="E17" s="64">
        <f>IF(B14&gt;0,F14,"")</f>
        <v>1</v>
      </c>
      <c r="F17" s="65">
        <f>IF(B14&gt;0,C17*D17*E17/1000000,"")</f>
        <v>0.16800999999999999</v>
      </c>
      <c r="H17" s="63" t="s">
        <v>34</v>
      </c>
      <c r="I17" s="64">
        <f>IF(H14&gt;0,H14-2*дсп,"")</f>
        <v>617</v>
      </c>
      <c r="J17" s="64">
        <f>IF(H14&gt;0,J14,"")</f>
        <v>530</v>
      </c>
      <c r="K17" s="64">
        <f>IF(H14&gt;0,L14,"")</f>
        <v>1</v>
      </c>
      <c r="L17" s="65">
        <f>IF(H14&gt;0,I17*J17*K17/1000000,"")</f>
        <v>0.32701000000000002</v>
      </c>
    </row>
    <row r="18" spans="2:12">
      <c r="B18" s="60" t="s">
        <v>35</v>
      </c>
      <c r="C18" s="61">
        <f>C17</f>
        <v>317</v>
      </c>
      <c r="D18" s="61">
        <f>IF(B14&gt;0,90,"")</f>
        <v>90</v>
      </c>
      <c r="E18" s="61">
        <f>IF(B14&gt;0,2*F14,"")</f>
        <v>2</v>
      </c>
      <c r="F18" s="62">
        <f>IF(B14&gt;0,C18*D18*E18/1000000,"")</f>
        <v>5.706E-2</v>
      </c>
      <c r="H18" s="60" t="s">
        <v>35</v>
      </c>
      <c r="I18" s="61">
        <f>I17</f>
        <v>617</v>
      </c>
      <c r="J18" s="61">
        <f>IF(H14&gt;0,90,"")</f>
        <v>90</v>
      </c>
      <c r="K18" s="61">
        <f>IF(H14&gt;0,2*L14,"")</f>
        <v>2</v>
      </c>
      <c r="L18" s="62">
        <f>IF(H14&gt;0,I18*J18*K18/1000000,"")</f>
        <v>0.11106000000000001</v>
      </c>
    </row>
    <row r="19" spans="2:12">
      <c r="B19" s="66" t="s">
        <v>36</v>
      </c>
      <c r="C19" s="50">
        <f>IF(B14&gt;0,C17-3,"")</f>
        <v>314</v>
      </c>
      <c r="D19" s="50">
        <f>IF(B14&gt;0,D17-20,"")</f>
        <v>510</v>
      </c>
      <c r="E19" s="50">
        <f>IF(B14&gt;0,корпуса!E5*F14,"")</f>
        <v>1</v>
      </c>
      <c r="F19" s="67">
        <f>IF(B14&gt;0,C19*D19*E19/1000000,"")</f>
        <v>0.16014</v>
      </c>
      <c r="H19" s="66" t="s">
        <v>36</v>
      </c>
      <c r="I19" s="50">
        <f>IF(H14&gt;0,I17-3,"")</f>
        <v>614</v>
      </c>
      <c r="J19" s="50">
        <f>IF(H14&gt;0,J17-20,"")</f>
        <v>510</v>
      </c>
      <c r="K19" s="50">
        <f>IF(H14&gt;0,корпуса!L5*L14,"")</f>
        <v>1</v>
      </c>
      <c r="L19" s="67">
        <f>IF(H14&gt;0,I19*J19*K19/1000000,"")</f>
        <v>0.31313999999999997</v>
      </c>
    </row>
    <row r="20" spans="2:12" ht="15" thickBot="1">
      <c r="B20" s="68" t="s">
        <v>3</v>
      </c>
      <c r="C20" s="69">
        <f>IF(B14&gt;0,C14-4,"")</f>
        <v>716</v>
      </c>
      <c r="D20" s="69">
        <f>IF(B14&gt;0,B14-4,"")</f>
        <v>346</v>
      </c>
      <c r="E20" s="69">
        <f>IF(B14&gt;0,F14,"")</f>
        <v>1</v>
      </c>
      <c r="F20" s="70">
        <f>IF(B14&gt;0,C20*D20*E20/1000000,"")</f>
        <v>0.24773600000000001</v>
      </c>
      <c r="H20" s="68" t="s">
        <v>3</v>
      </c>
      <c r="I20" s="69">
        <f>IF(H14&gt;0,I14-4,"")</f>
        <v>716</v>
      </c>
      <c r="J20" s="69">
        <f>IF(H14&gt;0,H14-4,"")</f>
        <v>646</v>
      </c>
      <c r="K20" s="69">
        <f>IF(H14&gt;0,L14,"")</f>
        <v>1</v>
      </c>
      <c r="L20" s="70">
        <f>IF(H14&gt;0,I20*J20*K20/1000000,"")</f>
        <v>0.462536</v>
      </c>
    </row>
    <row r="21" spans="2:12" ht="15" thickBot="1">
      <c r="H21" s="71"/>
    </row>
    <row r="22" spans="2:12" ht="16.5" thickBot="1">
      <c r="B22" s="34" t="s">
        <v>38</v>
      </c>
      <c r="C22" s="35" t="s">
        <v>26</v>
      </c>
      <c r="D22" s="36"/>
      <c r="E22" s="36"/>
      <c r="F22" s="37"/>
      <c r="H22" s="39" t="s">
        <v>38</v>
      </c>
      <c r="I22" s="40" t="s">
        <v>39</v>
      </c>
      <c r="J22" s="41"/>
      <c r="K22" s="41"/>
      <c r="L22" s="42"/>
    </row>
    <row r="23" spans="2:12">
      <c r="B23" s="43" t="s">
        <v>28</v>
      </c>
      <c r="C23" s="44" t="s">
        <v>29</v>
      </c>
      <c r="D23" s="44" t="s">
        <v>30</v>
      </c>
      <c r="E23" s="44" t="s">
        <v>31</v>
      </c>
      <c r="F23" s="45"/>
      <c r="H23" s="46" t="s">
        <v>28</v>
      </c>
      <c r="I23" s="47" t="s">
        <v>29</v>
      </c>
      <c r="J23" s="47" t="s">
        <v>30</v>
      </c>
      <c r="K23" s="47" t="s">
        <v>31</v>
      </c>
      <c r="L23" s="48"/>
    </row>
    <row r="24" spans="2:12" ht="15" thickBot="1">
      <c r="B24" s="49">
        <f>корпуса!B6</f>
        <v>400</v>
      </c>
      <c r="C24" s="50">
        <f>корпуса!C6</f>
        <v>720</v>
      </c>
      <c r="D24" s="50">
        <f>корпуса!D6</f>
        <v>530</v>
      </c>
      <c r="E24" s="50">
        <f>дсп</f>
        <v>16.5</v>
      </c>
      <c r="F24" s="51">
        <f>корпуса!F6</f>
        <v>1</v>
      </c>
      <c r="H24" s="49">
        <f>корпуса!I6</f>
        <v>700</v>
      </c>
      <c r="I24" s="50">
        <f>корпуса!J6</f>
        <v>720</v>
      </c>
      <c r="J24" s="50">
        <f>корпуса!K6</f>
        <v>530</v>
      </c>
      <c r="K24" s="50">
        <f>дсп</f>
        <v>16.5</v>
      </c>
      <c r="L24" s="51">
        <f>корпуса!M6</f>
        <v>1</v>
      </c>
    </row>
    <row r="25" spans="2:12" ht="15" thickBot="1">
      <c r="B25" s="54"/>
      <c r="C25" s="55" t="s">
        <v>5</v>
      </c>
      <c r="D25" s="55" t="s">
        <v>22</v>
      </c>
      <c r="E25" s="55" t="s">
        <v>6</v>
      </c>
      <c r="F25" s="56" t="s">
        <v>32</v>
      </c>
      <c r="H25" s="57"/>
      <c r="I25" s="58" t="s">
        <v>5</v>
      </c>
      <c r="J25" s="58" t="s">
        <v>22</v>
      </c>
      <c r="K25" s="58" t="s">
        <v>6</v>
      </c>
      <c r="L25" s="59" t="s">
        <v>32</v>
      </c>
    </row>
    <row r="26" spans="2:12">
      <c r="B26" s="60" t="s">
        <v>33</v>
      </c>
      <c r="C26" s="61">
        <f>IF(B24&gt;0,C24,"")</f>
        <v>720</v>
      </c>
      <c r="D26" s="61">
        <f>IF(B24&gt;0,D24,"")</f>
        <v>530</v>
      </c>
      <c r="E26" s="61">
        <f>IF(B24&gt;0,2*F24,"")</f>
        <v>2</v>
      </c>
      <c r="F26" s="62">
        <f>IF(B24&gt;0,C26*D26*E26/1000000,"")</f>
        <v>0.76319999999999999</v>
      </c>
      <c r="H26" s="60" t="s">
        <v>33</v>
      </c>
      <c r="I26" s="61">
        <f>IF(H24&gt;0,I24,"")</f>
        <v>720</v>
      </c>
      <c r="J26" s="61">
        <f>IF(H24&gt;0,J24,"")</f>
        <v>530</v>
      </c>
      <c r="K26" s="61">
        <f>IF(H24&gt;0,2*L24,"")</f>
        <v>2</v>
      </c>
      <c r="L26" s="62">
        <f>IF(H24&gt;0,I26*J26*K26/1000000,"")</f>
        <v>0.76319999999999999</v>
      </c>
    </row>
    <row r="27" spans="2:12">
      <c r="B27" s="63" t="s">
        <v>34</v>
      </c>
      <c r="C27" s="64">
        <f>IF(B24&gt;0,B24-2*дсп,"")</f>
        <v>367</v>
      </c>
      <c r="D27" s="64">
        <f>IF(B24&gt;0,D24,"")</f>
        <v>530</v>
      </c>
      <c r="E27" s="64">
        <f>IF(B24&gt;0,F24,"")</f>
        <v>1</v>
      </c>
      <c r="F27" s="65">
        <f>IF(B24&gt;0,C27*D27*E27/1000000,"")</f>
        <v>0.19450999999999999</v>
      </c>
      <c r="H27" s="63" t="s">
        <v>34</v>
      </c>
      <c r="I27" s="64">
        <f>IF(H24&gt;0,H24-2*дсп,"")</f>
        <v>667</v>
      </c>
      <c r="J27" s="64">
        <f>IF(H24&gt;0,J24,"")</f>
        <v>530</v>
      </c>
      <c r="K27" s="64">
        <f>IF(H24&gt;0,L24,"")</f>
        <v>1</v>
      </c>
      <c r="L27" s="65">
        <f>IF(H24&gt;0,I27*J27*K27/1000000,"")</f>
        <v>0.35350999999999999</v>
      </c>
    </row>
    <row r="28" spans="2:12">
      <c r="B28" s="60" t="s">
        <v>35</v>
      </c>
      <c r="C28" s="61">
        <f>C27</f>
        <v>367</v>
      </c>
      <c r="D28" s="61">
        <f>IF(B24&gt;0,90,"")</f>
        <v>90</v>
      </c>
      <c r="E28" s="61">
        <f>IF(B24&gt;0,2*F24,"")</f>
        <v>2</v>
      </c>
      <c r="F28" s="62">
        <f>IF(B24&gt;0,C28*D28*E28/1000000,"")</f>
        <v>6.6059999999999994E-2</v>
      </c>
      <c r="H28" s="60" t="s">
        <v>35</v>
      </c>
      <c r="I28" s="61">
        <f>I27</f>
        <v>667</v>
      </c>
      <c r="J28" s="61">
        <f>IF(H24&gt;0,90,"")</f>
        <v>90</v>
      </c>
      <c r="K28" s="61">
        <f>IF(H24&gt;0,2*L24,"")</f>
        <v>2</v>
      </c>
      <c r="L28" s="62">
        <f>IF(H24&gt;0,I28*J28*K28/1000000,"")</f>
        <v>0.12006</v>
      </c>
    </row>
    <row r="29" spans="2:12">
      <c r="B29" s="66" t="s">
        <v>36</v>
      </c>
      <c r="C29" s="50">
        <f>IF(B24&gt;0,C27-3,"")</f>
        <v>364</v>
      </c>
      <c r="D29" s="50">
        <f>IF(B24&gt;0,D27-20,"")</f>
        <v>510</v>
      </c>
      <c r="E29" s="50">
        <f>IF(B24&gt;0,корпуса!E6*F24,"")</f>
        <v>1</v>
      </c>
      <c r="F29" s="67">
        <f>IF(B24&gt;0,C29*D29*E29/1000000,"")</f>
        <v>0.18564</v>
      </c>
      <c r="H29" s="66" t="s">
        <v>36</v>
      </c>
      <c r="I29" s="50">
        <f>IF(H24&gt;0,I27-3,"")</f>
        <v>664</v>
      </c>
      <c r="J29" s="50">
        <f>IF(H24&gt;0,J27-20,"")</f>
        <v>510</v>
      </c>
      <c r="K29" s="50">
        <f>IF(H24&gt;0,корпуса!L6*L24,"")</f>
        <v>1</v>
      </c>
      <c r="L29" s="67">
        <f>IF(H24&gt;0,I29*J29*K29/1000000,"")</f>
        <v>0.33864</v>
      </c>
    </row>
    <row r="30" spans="2:12" ht="15" thickBot="1">
      <c r="B30" s="68" t="s">
        <v>3</v>
      </c>
      <c r="C30" s="69">
        <f>IF(B24&gt;0,C24-4,"")</f>
        <v>716</v>
      </c>
      <c r="D30" s="69">
        <f>IF(B24&gt;0,B24-4,"")</f>
        <v>396</v>
      </c>
      <c r="E30" s="69">
        <f>IF(B24&gt;0,F24,"")</f>
        <v>1</v>
      </c>
      <c r="F30" s="70">
        <f>IF(B24&gt;0,C30*D30*E30/1000000,"")</f>
        <v>0.28353600000000001</v>
      </c>
      <c r="H30" s="68" t="s">
        <v>3</v>
      </c>
      <c r="I30" s="69">
        <f>IF(H24&gt;0,I24-4,"")</f>
        <v>716</v>
      </c>
      <c r="J30" s="69">
        <f>IF(H24&gt;0,H24-4,"")</f>
        <v>696</v>
      </c>
      <c r="K30" s="69">
        <f>IF(H24&gt;0,L24,"")</f>
        <v>1</v>
      </c>
      <c r="L30" s="70">
        <f>IF(H24&gt;0,I30*J30*K30/1000000,"")</f>
        <v>0.498336</v>
      </c>
    </row>
    <row r="31" spans="2:12" ht="15" thickBot="1">
      <c r="H31" s="71"/>
    </row>
    <row r="32" spans="2:12" ht="16.5" thickBot="1">
      <c r="B32" s="34" t="s">
        <v>40</v>
      </c>
      <c r="C32" s="35" t="s">
        <v>26</v>
      </c>
      <c r="D32" s="36"/>
      <c r="E32" s="36"/>
      <c r="F32" s="37"/>
      <c r="H32" s="39" t="s">
        <v>40</v>
      </c>
      <c r="I32" s="40" t="s">
        <v>41</v>
      </c>
      <c r="J32" s="41"/>
      <c r="K32" s="41"/>
      <c r="L32" s="42"/>
    </row>
    <row r="33" spans="2:12">
      <c r="B33" s="43" t="s">
        <v>28</v>
      </c>
      <c r="C33" s="44" t="s">
        <v>29</v>
      </c>
      <c r="D33" s="44" t="s">
        <v>30</v>
      </c>
      <c r="E33" s="44" t="s">
        <v>31</v>
      </c>
      <c r="F33" s="45"/>
      <c r="H33" s="46" t="s">
        <v>28</v>
      </c>
      <c r="I33" s="47" t="s">
        <v>29</v>
      </c>
      <c r="J33" s="47" t="s">
        <v>30</v>
      </c>
      <c r="K33" s="47" t="s">
        <v>31</v>
      </c>
      <c r="L33" s="48"/>
    </row>
    <row r="34" spans="2:12" ht="15" thickBot="1">
      <c r="B34" s="49">
        <f>корпуса!B7</f>
        <v>0</v>
      </c>
      <c r="C34" s="50">
        <f>корпуса!C7</f>
        <v>0</v>
      </c>
      <c r="D34" s="50">
        <f>корпуса!D7</f>
        <v>0</v>
      </c>
      <c r="E34" s="72">
        <f>дсп</f>
        <v>16.5</v>
      </c>
      <c r="F34" s="51">
        <f>корпуса!F7</f>
        <v>0</v>
      </c>
      <c r="H34" s="49">
        <f>корпуса!I7</f>
        <v>850</v>
      </c>
      <c r="I34" s="50">
        <f>корпуса!J7</f>
        <v>720</v>
      </c>
      <c r="J34" s="50">
        <f>корпуса!K7</f>
        <v>530</v>
      </c>
      <c r="K34" s="72">
        <f>дсп</f>
        <v>16.5</v>
      </c>
      <c r="L34" s="51">
        <f>корпуса!M7</f>
        <v>1</v>
      </c>
    </row>
    <row r="35" spans="2:12" ht="15" thickBot="1">
      <c r="B35" s="54"/>
      <c r="C35" s="55" t="s">
        <v>5</v>
      </c>
      <c r="D35" s="55" t="s">
        <v>22</v>
      </c>
      <c r="E35" s="55" t="s">
        <v>6</v>
      </c>
      <c r="F35" s="56" t="s">
        <v>32</v>
      </c>
      <c r="H35" s="57"/>
      <c r="I35" s="58" t="s">
        <v>5</v>
      </c>
      <c r="J35" s="58" t="s">
        <v>22</v>
      </c>
      <c r="K35" s="58" t="s">
        <v>6</v>
      </c>
      <c r="L35" s="59" t="s">
        <v>32</v>
      </c>
    </row>
    <row r="36" spans="2:12">
      <c r="B36" s="60" t="s">
        <v>33</v>
      </c>
      <c r="C36" s="61" t="str">
        <f>IF(B34&gt;0,C34,"")</f>
        <v/>
      </c>
      <c r="D36" s="61" t="str">
        <f>IF(B34&gt;0,D34,"")</f>
        <v/>
      </c>
      <c r="E36" s="61" t="str">
        <f>IF(B34&gt;0,2*F34,"")</f>
        <v/>
      </c>
      <c r="F36" s="62" t="str">
        <f>IF(B34&gt;0,C36*D36*E36/1000000,"")</f>
        <v/>
      </c>
      <c r="H36" s="60" t="s">
        <v>33</v>
      </c>
      <c r="I36" s="61">
        <f>IF(H34&gt;0,I34,"")</f>
        <v>720</v>
      </c>
      <c r="J36" s="61">
        <f>IF(H34&gt;0,J34,"")</f>
        <v>530</v>
      </c>
      <c r="K36" s="61">
        <f>IF(H34&gt;0,2*L34,"")</f>
        <v>2</v>
      </c>
      <c r="L36" s="62">
        <f>IF(H34&gt;0,I36*J36*K36/1000000,"")</f>
        <v>0.76319999999999999</v>
      </c>
    </row>
    <row r="37" spans="2:12">
      <c r="B37" s="63" t="s">
        <v>34</v>
      </c>
      <c r="C37" s="64" t="str">
        <f>IF(B34&gt;0,B34-2*дсп,"")</f>
        <v/>
      </c>
      <c r="D37" s="64" t="str">
        <f>IF(B34&gt;0,D34,"")</f>
        <v/>
      </c>
      <c r="E37" s="64" t="str">
        <f>IF(B34&gt;0,F34,"")</f>
        <v/>
      </c>
      <c r="F37" s="65" t="str">
        <f>IF(B34&gt;0,C37*D37*E37/1000000,"")</f>
        <v/>
      </c>
      <c r="H37" s="63" t="s">
        <v>34</v>
      </c>
      <c r="I37" s="64">
        <f>IF(H34&gt;0,H34-2*дсп,"")</f>
        <v>817</v>
      </c>
      <c r="J37" s="64">
        <f>IF(H34&gt;0,J34,"")</f>
        <v>530</v>
      </c>
      <c r="K37" s="64">
        <f>IF(H34&gt;0,L34,"")</f>
        <v>1</v>
      </c>
      <c r="L37" s="65">
        <f>IF(H34&gt;0,I37*J37*K37/1000000,"")</f>
        <v>0.43301000000000001</v>
      </c>
    </row>
    <row r="38" spans="2:12">
      <c r="B38" s="60" t="s">
        <v>35</v>
      </c>
      <c r="C38" s="61" t="str">
        <f>C37</f>
        <v/>
      </c>
      <c r="D38" s="61" t="str">
        <f>IF(B34&gt;0,90,"")</f>
        <v/>
      </c>
      <c r="E38" s="61" t="str">
        <f>IF(B34&gt;0,2*F34,"")</f>
        <v/>
      </c>
      <c r="F38" s="62" t="str">
        <f>IF(B34&gt;0,C38*D38*E38/1000000,"")</f>
        <v/>
      </c>
      <c r="H38" s="60" t="s">
        <v>35</v>
      </c>
      <c r="I38" s="61">
        <f>I37</f>
        <v>817</v>
      </c>
      <c r="J38" s="61">
        <f>IF(H34&gt;0,90,"")</f>
        <v>90</v>
      </c>
      <c r="K38" s="61">
        <f>IF(H34&gt;0,2*L34,"")</f>
        <v>2</v>
      </c>
      <c r="L38" s="62">
        <f>IF(H34&gt;0,I38*J38*K38/1000000,"")</f>
        <v>0.14706</v>
      </c>
    </row>
    <row r="39" spans="2:12">
      <c r="B39" s="66" t="s">
        <v>36</v>
      </c>
      <c r="C39" s="50" t="str">
        <f>IF(B34&gt;0,C37-3,"")</f>
        <v/>
      </c>
      <c r="D39" s="50" t="str">
        <f>IF(B34&gt;0,D37-20,"")</f>
        <v/>
      </c>
      <c r="E39" s="50" t="str">
        <f>IF(B34&gt;0,корпуса!E7*F34,"")</f>
        <v/>
      </c>
      <c r="F39" s="67" t="str">
        <f>IF(B34&gt;0,C39*D39*E39/1000000,"")</f>
        <v/>
      </c>
      <c r="H39" s="66" t="s">
        <v>36</v>
      </c>
      <c r="I39" s="50">
        <f>IF(H34&gt;0,I37-3,"")</f>
        <v>814</v>
      </c>
      <c r="J39" s="50">
        <f>IF(H34&gt;0,J37-20,"")</f>
        <v>510</v>
      </c>
      <c r="K39" s="50">
        <f>IF(H34&gt;0,корпуса!L7*L34,"")</f>
        <v>2</v>
      </c>
      <c r="L39" s="67">
        <f>IF(H34&gt;0,I39*J39*K39/1000000,"")</f>
        <v>0.83028000000000002</v>
      </c>
    </row>
    <row r="40" spans="2:12" ht="15" thickBot="1">
      <c r="B40" s="68" t="s">
        <v>3</v>
      </c>
      <c r="C40" s="69" t="str">
        <f>IF(B34&gt;0,C34-4,"")</f>
        <v/>
      </c>
      <c r="D40" s="69" t="str">
        <f>IF(B34&gt;0,B34-4,"")</f>
        <v/>
      </c>
      <c r="E40" s="69" t="str">
        <f>IF(B34&gt;0,F34,"")</f>
        <v/>
      </c>
      <c r="F40" s="70" t="str">
        <f>IF(B34&gt;0,C40*D40*E40/1000000,"")</f>
        <v/>
      </c>
      <c r="H40" s="68" t="s">
        <v>3</v>
      </c>
      <c r="I40" s="69">
        <f>IF(H34&gt;0,I34-4,"")</f>
        <v>716</v>
      </c>
      <c r="J40" s="69">
        <f>IF(H34&gt;0,H34-4,"")</f>
        <v>846</v>
      </c>
      <c r="K40" s="69">
        <f>IF(H34&gt;0,L34,"")</f>
        <v>1</v>
      </c>
      <c r="L40" s="70">
        <f>IF(H34&gt;0,I40*J40*K40/1000000,"")</f>
        <v>0.60573600000000005</v>
      </c>
    </row>
    <row r="41" spans="2:12" ht="15" thickBot="1">
      <c r="H41" s="71"/>
    </row>
    <row r="42" spans="2:12" ht="16.5" thickBot="1">
      <c r="B42" s="34" t="s">
        <v>42</v>
      </c>
      <c r="C42" s="35" t="s">
        <v>26</v>
      </c>
      <c r="D42" s="36"/>
      <c r="E42" s="36"/>
      <c r="F42" s="37"/>
      <c r="H42" s="39" t="s">
        <v>42</v>
      </c>
      <c r="I42" s="40" t="s">
        <v>41</v>
      </c>
      <c r="J42" s="41"/>
      <c r="K42" s="41"/>
      <c r="L42" s="42"/>
    </row>
    <row r="43" spans="2:12">
      <c r="B43" s="43" t="s">
        <v>28</v>
      </c>
      <c r="C43" s="44" t="s">
        <v>29</v>
      </c>
      <c r="D43" s="44" t="s">
        <v>30</v>
      </c>
      <c r="E43" s="44" t="s">
        <v>31</v>
      </c>
      <c r="F43" s="45"/>
      <c r="H43" s="46" t="s">
        <v>28</v>
      </c>
      <c r="I43" s="47" t="s">
        <v>29</v>
      </c>
      <c r="J43" s="47" t="s">
        <v>30</v>
      </c>
      <c r="K43" s="47" t="s">
        <v>31</v>
      </c>
      <c r="L43" s="48"/>
    </row>
    <row r="44" spans="2:12" ht="15" thickBot="1">
      <c r="B44" s="49">
        <f>корпуса!B8</f>
        <v>0</v>
      </c>
      <c r="C44" s="50">
        <f>корпуса!C8</f>
        <v>0</v>
      </c>
      <c r="D44" s="50">
        <f>корпуса!D8</f>
        <v>0</v>
      </c>
      <c r="E44" s="72">
        <f>дсп</f>
        <v>16.5</v>
      </c>
      <c r="F44" s="51">
        <f>корпуса!F8</f>
        <v>0</v>
      </c>
      <c r="H44" s="49">
        <f>корпуса!I8</f>
        <v>0</v>
      </c>
      <c r="I44" s="50">
        <f>корпуса!J8</f>
        <v>0</v>
      </c>
      <c r="J44" s="50">
        <f>корпуса!K8</f>
        <v>0</v>
      </c>
      <c r="K44" s="72">
        <f>дсп</f>
        <v>16.5</v>
      </c>
      <c r="L44" s="51">
        <f>корпуса!M8</f>
        <v>0</v>
      </c>
    </row>
    <row r="45" spans="2:12" ht="15" thickBot="1">
      <c r="B45" s="54"/>
      <c r="C45" s="55" t="s">
        <v>5</v>
      </c>
      <c r="D45" s="55" t="s">
        <v>22</v>
      </c>
      <c r="E45" s="55" t="s">
        <v>6</v>
      </c>
      <c r="F45" s="56" t="s">
        <v>32</v>
      </c>
      <c r="H45" s="57"/>
      <c r="I45" s="58" t="s">
        <v>5</v>
      </c>
      <c r="J45" s="58" t="s">
        <v>22</v>
      </c>
      <c r="K45" s="58" t="s">
        <v>6</v>
      </c>
      <c r="L45" s="59" t="s">
        <v>32</v>
      </c>
    </row>
    <row r="46" spans="2:12">
      <c r="B46" s="60" t="s">
        <v>33</v>
      </c>
      <c r="C46" s="61" t="str">
        <f>IF(B44&gt;0,C44,"")</f>
        <v/>
      </c>
      <c r="D46" s="61" t="str">
        <f>IF(B44&gt;0,D44,"")</f>
        <v/>
      </c>
      <c r="E46" s="61" t="str">
        <f>IF(B44&gt;0,2*F44,"")</f>
        <v/>
      </c>
      <c r="F46" s="62" t="str">
        <f>IF(B44&gt;0,C46*D46*E46/1000000,"")</f>
        <v/>
      </c>
      <c r="H46" s="60" t="s">
        <v>33</v>
      </c>
      <c r="I46" s="61" t="str">
        <f>IF(H44&gt;0,I44,"")</f>
        <v/>
      </c>
      <c r="J46" s="61" t="str">
        <f>IF(H44&gt;0,J44,"")</f>
        <v/>
      </c>
      <c r="K46" s="61" t="str">
        <f>IF(H44&gt;0,2*L44,"")</f>
        <v/>
      </c>
      <c r="L46" s="62" t="str">
        <f>IF(H44&gt;0,I46*J46*K46/1000000,"")</f>
        <v/>
      </c>
    </row>
    <row r="47" spans="2:12">
      <c r="B47" s="63" t="s">
        <v>34</v>
      </c>
      <c r="C47" s="64" t="str">
        <f>IF(B44&gt;0,B44-2*дсп,"")</f>
        <v/>
      </c>
      <c r="D47" s="64" t="str">
        <f>IF(B44&gt;0,D44,"")</f>
        <v/>
      </c>
      <c r="E47" s="64" t="str">
        <f>IF(B44&gt;0,F44,"")</f>
        <v/>
      </c>
      <c r="F47" s="65" t="str">
        <f>IF(B44&gt;0,C47*D47*E47/1000000,"")</f>
        <v/>
      </c>
      <c r="H47" s="63" t="s">
        <v>34</v>
      </c>
      <c r="I47" s="64" t="str">
        <f>IF(H44&gt;0,H44-2*дсп,"")</f>
        <v/>
      </c>
      <c r="J47" s="64" t="str">
        <f>IF(H44&gt;0,J44,"")</f>
        <v/>
      </c>
      <c r="K47" s="64" t="str">
        <f>IF(H44&gt;0,L44,"")</f>
        <v/>
      </c>
      <c r="L47" s="65" t="str">
        <f>IF(H44&gt;0,I47*J47*K47/1000000,"")</f>
        <v/>
      </c>
    </row>
    <row r="48" spans="2:12">
      <c r="B48" s="60" t="s">
        <v>35</v>
      </c>
      <c r="C48" s="61" t="str">
        <f>C47</f>
        <v/>
      </c>
      <c r="D48" s="61" t="str">
        <f>IF(B44&gt;0,90,"")</f>
        <v/>
      </c>
      <c r="E48" s="61" t="str">
        <f>IF(B44&gt;0,2*F44,"")</f>
        <v/>
      </c>
      <c r="F48" s="62" t="str">
        <f>IF(B44&gt;0,C48*D48*E48/1000000,"")</f>
        <v/>
      </c>
      <c r="H48" s="60" t="s">
        <v>35</v>
      </c>
      <c r="I48" s="61" t="str">
        <f>I47</f>
        <v/>
      </c>
      <c r="J48" s="61" t="str">
        <f>IF(H44&gt;0,90,"")</f>
        <v/>
      </c>
      <c r="K48" s="61" t="str">
        <f>IF(H44&gt;0,2*L44,"")</f>
        <v/>
      </c>
      <c r="L48" s="62" t="str">
        <f>IF(H44&gt;0,I48*J48*K48/1000000,"")</f>
        <v/>
      </c>
    </row>
    <row r="49" spans="2:12">
      <c r="B49" s="66" t="s">
        <v>36</v>
      </c>
      <c r="C49" s="50" t="str">
        <f>IF(B44&gt;0,C47-3,"")</f>
        <v/>
      </c>
      <c r="D49" s="50" t="str">
        <f>IF(B44&gt;0,D47-20,"")</f>
        <v/>
      </c>
      <c r="E49" s="50" t="str">
        <f>IF(B44&gt;0,корпуса!E8*F44,"")</f>
        <v/>
      </c>
      <c r="F49" s="67" t="str">
        <f>IF(B44&gt;0,C49*D49*E49/1000000,"")</f>
        <v/>
      </c>
      <c r="H49" s="66" t="s">
        <v>36</v>
      </c>
      <c r="I49" s="50" t="str">
        <f>IF(H44&gt;0,I47-3,"")</f>
        <v/>
      </c>
      <c r="J49" s="50" t="str">
        <f>IF(H44&gt;0,J47-20,"")</f>
        <v/>
      </c>
      <c r="K49" s="50" t="str">
        <f>IF(H44&gt;0,корпуса!L8*L44,"")</f>
        <v/>
      </c>
      <c r="L49" s="67" t="str">
        <f>IF(H44&gt;0,I49*J49*K49/1000000,"")</f>
        <v/>
      </c>
    </row>
    <row r="50" spans="2:12" ht="15" thickBot="1">
      <c r="B50" s="68" t="s">
        <v>3</v>
      </c>
      <c r="C50" s="69" t="str">
        <f>IF(B44&gt;0,C44-4,"")</f>
        <v/>
      </c>
      <c r="D50" s="69" t="str">
        <f>IF(B44&gt;0,B44-4,"")</f>
        <v/>
      </c>
      <c r="E50" s="69" t="str">
        <f>IF(B44&gt;0,F44,"")</f>
        <v/>
      </c>
      <c r="F50" s="70" t="str">
        <f>IF(B44&gt;0,C50*D50*E50/1000000,"")</f>
        <v/>
      </c>
      <c r="H50" s="68" t="s">
        <v>3</v>
      </c>
      <c r="I50" s="69" t="str">
        <f>IF(H44&gt;0,I44-4,"")</f>
        <v/>
      </c>
      <c r="J50" s="69" t="str">
        <f>IF(H44&gt;0,H44-4,"")</f>
        <v/>
      </c>
      <c r="K50" s="69" t="str">
        <f>IF(H44&gt;0,L44,"")</f>
        <v/>
      </c>
      <c r="L50" s="70" t="str">
        <f>IF(H44&gt;0,I50*J50*K50/1000000,"")</f>
        <v/>
      </c>
    </row>
  </sheetData>
  <mergeCells count="10">
    <mergeCell ref="C32:F32"/>
    <mergeCell ref="I32:L32"/>
    <mergeCell ref="C42:F42"/>
    <mergeCell ref="I42:L42"/>
    <mergeCell ref="C2:F2"/>
    <mergeCell ref="I2:L2"/>
    <mergeCell ref="C12:F12"/>
    <mergeCell ref="I12:L12"/>
    <mergeCell ref="C22:F22"/>
    <mergeCell ref="I22:L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9"/>
  <sheetViews>
    <sheetView tabSelected="1" workbookViewId="0">
      <selection activeCell="T4" sqref="T4"/>
    </sheetView>
  </sheetViews>
  <sheetFormatPr defaultRowHeight="14.25"/>
  <cols>
    <col min="1" max="1" width="3.625" customWidth="1"/>
    <col min="5" max="5" width="4.375" customWidth="1"/>
    <col min="9" max="9" width="3.125" customWidth="1"/>
    <col min="13" max="13" width="3.375" customWidth="1"/>
    <col min="17" max="17" width="3.125" customWidth="1"/>
  </cols>
  <sheetData>
    <row r="1" spans="1:20" ht="15.75">
      <c r="B1" s="73"/>
      <c r="C1" s="74" t="s">
        <v>43</v>
      </c>
      <c r="D1" s="73"/>
      <c r="G1" s="75" t="s">
        <v>0</v>
      </c>
      <c r="I1" s="76"/>
      <c r="K1" s="75" t="s">
        <v>1</v>
      </c>
      <c r="O1" s="75" t="s">
        <v>2</v>
      </c>
      <c r="S1" s="75" t="s">
        <v>3</v>
      </c>
    </row>
    <row r="2" spans="1:20" ht="15.75">
      <c r="B2" s="77" t="s">
        <v>4</v>
      </c>
      <c r="C2" s="77" t="s">
        <v>5</v>
      </c>
      <c r="D2" s="77" t="s">
        <v>6</v>
      </c>
      <c r="F2" s="77" t="s">
        <v>4</v>
      </c>
      <c r="G2" s="77" t="s">
        <v>5</v>
      </c>
      <c r="H2" s="77" t="s">
        <v>6</v>
      </c>
      <c r="I2" s="76"/>
      <c r="J2" s="77" t="s">
        <v>4</v>
      </c>
      <c r="K2" s="77" t="s">
        <v>5</v>
      </c>
      <c r="L2" s="77" t="s">
        <v>6</v>
      </c>
      <c r="N2" s="77" t="s">
        <v>4</v>
      </c>
      <c r="O2" s="77" t="s">
        <v>5</v>
      </c>
      <c r="P2" s="77" t="s">
        <v>6</v>
      </c>
      <c r="R2" s="77" t="s">
        <v>4</v>
      </c>
      <c r="S2" s="77" t="s">
        <v>5</v>
      </c>
      <c r="T2" s="77" t="s">
        <v>6</v>
      </c>
    </row>
    <row r="3" spans="1:20">
      <c r="A3" s="78" t="s">
        <v>7</v>
      </c>
      <c r="B3">
        <f>IF(детали_корпуса!B4&gt;0,детали_корпуса!D6,"")</f>
        <v>530</v>
      </c>
      <c r="C3">
        <f>IF(детали_корпуса!B4&gt;0,детали_корпуса!C6,"")</f>
        <v>720</v>
      </c>
      <c r="D3">
        <f>IF(детали_корпуса!B4&gt;0,детали_корпуса!E6,"")</f>
        <v>2</v>
      </c>
      <c r="E3" s="78" t="s">
        <v>7</v>
      </c>
      <c r="F3">
        <f>IF(детали_корпуса!B4&gt;0,детали_корпуса!D7,"")</f>
        <v>530</v>
      </c>
      <c r="G3">
        <f>IF(детали_корпуса!B4&gt;0,детали_корпуса!C7,"")</f>
        <v>267</v>
      </c>
      <c r="H3">
        <f>IF(детали_корпуса!B4&gt;0,детали_корпуса!E7,"")</f>
        <v>1</v>
      </c>
      <c r="I3" s="78" t="s">
        <v>7</v>
      </c>
      <c r="J3">
        <f>IF(детали_корпуса!B4&gt;0,детали_корпуса!D8,"")</f>
        <v>90</v>
      </c>
      <c r="K3">
        <f>IF(детали_корпуса!B4&gt;0,детали_корпуса!C8,"")</f>
        <v>267</v>
      </c>
      <c r="L3">
        <f>IF(детали_корпуса!B4&gt;0,детали_корпуса!E8,"")</f>
        <v>2</v>
      </c>
      <c r="M3" s="78" t="s">
        <v>7</v>
      </c>
      <c r="N3">
        <f>IF(детали_корпуса!B4&gt;0,детали_корпуса!D9,"")</f>
        <v>510</v>
      </c>
      <c r="O3">
        <f>IF(детали_корпуса!B4&gt;0,детали_корпуса!C9,"")</f>
        <v>264</v>
      </c>
      <c r="P3">
        <f>IF(детали_корпуса!B4&gt;0,детали_корпуса!E9,"")</f>
        <v>1</v>
      </c>
      <c r="Q3" s="78" t="s">
        <v>7</v>
      </c>
      <c r="R3">
        <f>IF(детали_корпуса!B4&gt;0,детали_корпуса!D10,"")</f>
        <v>296</v>
      </c>
      <c r="S3">
        <f>IF(детали_корпуса!B4&gt;0,детали_корпуса!C10,"")</f>
        <v>716</v>
      </c>
      <c r="T3">
        <f>IF(детали_корпуса!B4&gt;0,детали_корпуса!E10,"")</f>
        <v>1</v>
      </c>
    </row>
    <row r="4" spans="1:20">
      <c r="A4" s="78"/>
      <c r="B4">
        <f>IF(детали_корпуса!B14&gt;0,детали_корпуса!D16,"")</f>
        <v>530</v>
      </c>
      <c r="C4">
        <f>IF(детали_корпуса!B14&gt;0,детали_корпуса!C16,"")</f>
        <v>720</v>
      </c>
      <c r="D4">
        <f>IF(детали_корпуса!B14&gt;0,детали_корпуса!E16,"")</f>
        <v>2</v>
      </c>
      <c r="E4" s="78"/>
      <c r="F4">
        <f>IF(детали_корпуса!B14&gt;0,детали_корпуса!D17,"")</f>
        <v>530</v>
      </c>
      <c r="G4">
        <f>IF(детали_корпуса!B14&gt;0,детали_корпуса!C17,"")</f>
        <v>317</v>
      </c>
      <c r="H4">
        <f>IF(детали_корпуса!B14&gt;0,детали_корпуса!E17,"")</f>
        <v>1</v>
      </c>
      <c r="I4" s="78"/>
      <c r="J4">
        <f>IF(детали_корпуса!B14&gt;0,детали_корпуса!D18,"")</f>
        <v>90</v>
      </c>
      <c r="K4">
        <f>IF(детали_корпуса!B14&gt;0,детали_корпуса!C18,"")</f>
        <v>317</v>
      </c>
      <c r="L4">
        <f>IF(детали_корпуса!B14&gt;0,детали_корпуса!E18,"")</f>
        <v>2</v>
      </c>
      <c r="M4" s="78"/>
      <c r="N4">
        <f>IF(детали_корпуса!B14&gt;0,детали_корпуса!D19,"")</f>
        <v>510</v>
      </c>
      <c r="O4">
        <f>IF(детали_корпуса!B14&gt;0,детали_корпуса!C19,"")</f>
        <v>314</v>
      </c>
      <c r="P4">
        <f>IF(детали_корпуса!B14&gt;0,детали_корпуса!E19,"")</f>
        <v>1</v>
      </c>
      <c r="Q4" s="78"/>
      <c r="R4">
        <f>IF(детали_корпуса!B14&gt;0,детали_корпуса!D20,"")</f>
        <v>346</v>
      </c>
      <c r="S4">
        <f>IF(детали_корпуса!B14&gt;0,детали_корпуса!C20,"")</f>
        <v>716</v>
      </c>
      <c r="T4">
        <f>IF(детали_корпуса!B14&gt;0,детали_корпуса!E20,"")</f>
        <v>1</v>
      </c>
    </row>
    <row r="5" spans="1:20">
      <c r="A5" s="78"/>
      <c r="B5">
        <f>IF(детали_корпуса!B24&gt;0,детали_корпуса!D26,"")</f>
        <v>530</v>
      </c>
      <c r="C5">
        <f>IF(детали_корпуса!B24&gt;0,детали_корпуса!C26,"")</f>
        <v>720</v>
      </c>
      <c r="D5">
        <f>IF(детали_корпуса!B24&gt;0,детали_корпуса!E26,"")</f>
        <v>2</v>
      </c>
      <c r="E5" s="78"/>
      <c r="F5">
        <f>IF(детали_корпуса!B24&gt;0,детали_корпуса!D27,"")</f>
        <v>530</v>
      </c>
      <c r="G5">
        <f>IF(детали_корпуса!B24&gt;0,детали_корпуса!C27,"")</f>
        <v>367</v>
      </c>
      <c r="H5">
        <f>IF(детали_корпуса!B24&gt;0,детали_корпуса!E27,"")</f>
        <v>1</v>
      </c>
      <c r="I5" s="78"/>
      <c r="J5">
        <f>IF(детали_корпуса!B24&gt;0,детали_корпуса!D28,"")</f>
        <v>90</v>
      </c>
      <c r="K5">
        <f>IF(детали_корпуса!B24&gt;0,детали_корпуса!C28,"")</f>
        <v>367</v>
      </c>
      <c r="L5">
        <f>IF(детали_корпуса!B24&gt;0,детали_корпуса!E28,"")</f>
        <v>2</v>
      </c>
      <c r="M5" s="78"/>
      <c r="N5">
        <f>IF(детали_корпуса!B24&gt;0,детали_корпуса!D29,"")</f>
        <v>510</v>
      </c>
      <c r="O5">
        <f>IF(детали_корпуса!B24&gt;0,детали_корпуса!C29,"")</f>
        <v>364</v>
      </c>
      <c r="P5">
        <f>IF(детали_корпуса!B24&gt;0,детали_корпуса!E29,"")</f>
        <v>1</v>
      </c>
      <c r="Q5" s="78"/>
      <c r="R5">
        <f>IF(детали_корпуса!B24&gt;0,детали_корпуса!D30,"")</f>
        <v>396</v>
      </c>
      <c r="S5">
        <f>IF(детали_корпуса!B24&gt;0,детали_корпуса!C30,"")</f>
        <v>716</v>
      </c>
      <c r="T5">
        <f>IF(детали_корпуса!B24&gt;0,детали_корпуса!E30,"")</f>
        <v>1</v>
      </c>
    </row>
    <row r="6" spans="1:20">
      <c r="A6" s="78"/>
      <c r="B6" s="6" t="str">
        <f>IF(детали_корпуса!B34&gt;0,детали_корпуса!D36,"")</f>
        <v/>
      </c>
      <c r="C6" s="6" t="str">
        <f>IF(детали_корпуса!B34&gt;0,детали_корпуса!C36,"")</f>
        <v/>
      </c>
      <c r="D6" s="6" t="str">
        <f>IF(детали_корпуса!B34&gt;0,детали_корпуса!E36,"")</f>
        <v/>
      </c>
      <c r="E6" s="78"/>
      <c r="F6" s="6" t="str">
        <f>IF(детали_корпуса!B34&gt;0,детали_корпуса!D37,"")</f>
        <v/>
      </c>
      <c r="G6" s="6" t="str">
        <f>IF(детали_корпуса!B34&gt;0,детали_корпуса!C37,"")</f>
        <v/>
      </c>
      <c r="H6" s="6" t="str">
        <f>IF(детали_корпуса!B34&gt;0,детали_корпуса!E37,"")</f>
        <v/>
      </c>
      <c r="I6" s="78"/>
      <c r="J6" s="6" t="str">
        <f>IF(детали_корпуса!B34&gt;0,детали_корпуса!D38,"")</f>
        <v/>
      </c>
      <c r="K6" s="6" t="str">
        <f>IF(детали_корпуса!B34&gt;0,детали_корпуса!C38,"")</f>
        <v/>
      </c>
      <c r="L6" s="6" t="str">
        <f>IF(детали_корпуса!B34&gt;0,детали_корпуса!E38,"")</f>
        <v/>
      </c>
      <c r="M6" s="78"/>
      <c r="N6" s="6" t="str">
        <f>IF(детали_корпуса!B34&gt;0,детали_корпуса!D39,"")</f>
        <v/>
      </c>
      <c r="O6" s="6" t="str">
        <f>IF(детали_корпуса!B34&gt;0,детали_корпуса!C39,"")</f>
        <v/>
      </c>
      <c r="P6" s="6" t="str">
        <f>IF(детали_корпуса!B34&gt;0,детали_корпуса!E39,"")</f>
        <v/>
      </c>
      <c r="Q6" s="78"/>
      <c r="R6" s="6" t="str">
        <f>IF(детали_корпуса!B34&gt;0,детали_корпуса!D40,"")</f>
        <v/>
      </c>
      <c r="S6" s="6" t="str">
        <f>IF(детали_корпуса!B34&gt;0,детали_корпуса!C40,"")</f>
        <v/>
      </c>
      <c r="T6" s="6" t="str">
        <f>IF(детали_корпуса!B34&gt;0,детали_корпуса!E40,"")</f>
        <v/>
      </c>
    </row>
    <row r="7" spans="1:20">
      <c r="A7" s="78"/>
      <c r="B7" s="79" t="str">
        <f>IF(детали_корпуса!B44&gt;0,детали_корпуса!D46,"")</f>
        <v/>
      </c>
      <c r="C7" s="79" t="str">
        <f>IF(детали_корпуса!B44&gt;0,детали_корпуса!C46,"")</f>
        <v/>
      </c>
      <c r="D7" s="79" t="str">
        <f>IF(детали_корпуса!B44&gt;0,детали_корпуса!E46,"")</f>
        <v/>
      </c>
      <c r="E7" s="78"/>
      <c r="F7" s="79" t="str">
        <f>IF(детали_корпуса!B44&gt;0,детали_корпуса!D47,"")</f>
        <v/>
      </c>
      <c r="G7" s="79" t="str">
        <f>IF(детали_корпуса!B44&gt;0,детали_корпуса!C47,"")</f>
        <v/>
      </c>
      <c r="H7" s="79" t="str">
        <f>IF(детали_корпуса!B44&gt;0,детали_корпуса!E47,"")</f>
        <v/>
      </c>
      <c r="I7" s="78"/>
      <c r="J7" s="79" t="str">
        <f>IF(детали_корпуса!B44&gt;0,детали_корпуса!D48,"")</f>
        <v/>
      </c>
      <c r="K7" s="79" t="str">
        <f>IF(детали_корпуса!B44&gt;0,детали_корпуса!C48,"")</f>
        <v/>
      </c>
      <c r="L7" s="79" t="str">
        <f>IF(детали_корпуса!B44&gt;0,детали_корпуса!E48,"")</f>
        <v/>
      </c>
      <c r="M7" s="78"/>
      <c r="N7" s="79" t="str">
        <f>IF(детали_корпуса!B44&gt;0,детали_корпуса!D49,"")</f>
        <v/>
      </c>
      <c r="O7" s="79" t="str">
        <f>IF(детали_корпуса!B44&gt;0,детали_корпуса!C49,"")</f>
        <v/>
      </c>
      <c r="P7" s="79" t="str">
        <f>IF(детали_корпуса!B44&gt;0,детали_корпуса!E49,"")</f>
        <v/>
      </c>
      <c r="Q7" s="78"/>
      <c r="R7" s="79" t="str">
        <f>IF(детали_корпуса!B44&gt;0,детали_корпуса!D50,"")</f>
        <v/>
      </c>
      <c r="S7" s="79" t="str">
        <f>IF(детали_корпуса!B44&gt;0,детали_корпуса!C50,"")</f>
        <v/>
      </c>
      <c r="T7" s="79" t="str">
        <f>IF(детали_корпуса!B44&gt;0,детали_корпуса!E50,"")</f>
        <v/>
      </c>
    </row>
    <row r="8" spans="1:20">
      <c r="A8" s="78" t="s">
        <v>8</v>
      </c>
      <c r="B8">
        <f>IF(детали_корпуса!H4&gt;0,детали_корпуса!J6,"")</f>
        <v>530</v>
      </c>
      <c r="C8">
        <f>IF(детали_корпуса!H4&gt;0,детали_корпуса!I6,"")</f>
        <v>720</v>
      </c>
      <c r="D8">
        <f>IF(детали_корпуса!H4&gt;0,детали_корпуса!K6,"")</f>
        <v>2</v>
      </c>
      <c r="E8" s="78" t="s">
        <v>8</v>
      </c>
      <c r="F8">
        <f>IF(детали_корпуса!H4&gt;0,детали_корпуса!J7,"")</f>
        <v>530</v>
      </c>
      <c r="G8">
        <f>IF(детали_корпуса!H4&gt;0,детали_корпуса!I7,"")</f>
        <v>567</v>
      </c>
      <c r="H8">
        <f>IF(детали_корпуса!H4&gt;0,детали_корпуса!K7,"")</f>
        <v>1</v>
      </c>
      <c r="I8" s="78" t="s">
        <v>8</v>
      </c>
      <c r="J8">
        <f>IF(детали_корпуса!H4&gt;0,детали_корпуса!J8,"")</f>
        <v>90</v>
      </c>
      <c r="K8">
        <f>IF(детали_корпуса!H4&gt;0,детали_корпуса!I8,"")</f>
        <v>567</v>
      </c>
      <c r="L8">
        <f>IF(детали_корпуса!H4&gt;0,детали_корпуса!K8,"")</f>
        <v>2</v>
      </c>
      <c r="M8" s="78" t="s">
        <v>8</v>
      </c>
      <c r="N8">
        <f>IF(детали_корпуса!H4&gt;0,детали_корпуса!J9,"")</f>
        <v>510</v>
      </c>
      <c r="O8">
        <f>IF(детали_корпуса!H4&gt;0,детали_корпуса!I9,"")</f>
        <v>564</v>
      </c>
      <c r="P8">
        <f>IF(детали_корпуса!H4&gt;0,детали_корпуса!K9,"")</f>
        <v>1</v>
      </c>
      <c r="Q8" s="78" t="s">
        <v>8</v>
      </c>
      <c r="R8">
        <f>IF(детали_корпуса!H4&gt;0,детали_корпуса!J10,"")</f>
        <v>596</v>
      </c>
      <c r="S8">
        <f>IF(детали_корпуса!H4&gt;0,детали_корпуса!I10,"")</f>
        <v>716</v>
      </c>
      <c r="T8">
        <f>IF(детали_корпуса!H4&gt;0,детали_корпуса!K10,"")</f>
        <v>1</v>
      </c>
    </row>
    <row r="9" spans="1:20">
      <c r="A9" s="78"/>
      <c r="B9">
        <f>IF(детали_корпуса!H14&gt;0,детали_корпуса!J16,"")</f>
        <v>530</v>
      </c>
      <c r="C9">
        <f>IF(детали_корпуса!H14&gt;0,детали_корпуса!I16,"")</f>
        <v>720</v>
      </c>
      <c r="D9">
        <f>IF(детали_корпуса!H14&gt;0,детали_корпуса!K16,"")</f>
        <v>2</v>
      </c>
      <c r="E9" s="78"/>
      <c r="F9">
        <f>IF(детали_корпуса!H14&gt;0,детали_корпуса!J17,"")</f>
        <v>530</v>
      </c>
      <c r="G9">
        <f>IF(детали_корпуса!H14&gt;0,детали_корпуса!I17,"")</f>
        <v>617</v>
      </c>
      <c r="H9">
        <f>IF(детали_корпуса!H14&gt;0,детали_корпуса!K17,"")</f>
        <v>1</v>
      </c>
      <c r="I9" s="78"/>
      <c r="J9">
        <f>IF(детали_корпуса!H14&gt;0,детали_корпуса!J18,"")</f>
        <v>90</v>
      </c>
      <c r="K9">
        <f>IF(детали_корпуса!H14&gt;0,детали_корпуса!I18,"")</f>
        <v>617</v>
      </c>
      <c r="L9">
        <f>IF(детали_корпуса!H14&gt;0,детали_корпуса!K18,"")</f>
        <v>2</v>
      </c>
      <c r="M9" s="78"/>
      <c r="N9">
        <f>IF(детали_корпуса!H14&gt;0,детали_корпуса!J19,"")</f>
        <v>510</v>
      </c>
      <c r="O9">
        <f>IF(детали_корпуса!H14&gt;0,детали_корпуса!I19,"")</f>
        <v>614</v>
      </c>
      <c r="P9">
        <f>IF(детали_корпуса!$H$14&gt;0,детали_корпуса!$K$19,"")</f>
        <v>1</v>
      </c>
      <c r="Q9" s="78"/>
      <c r="R9">
        <f>IF(детали_корпуса!H14&gt;0,детали_корпуса!J20,"")</f>
        <v>646</v>
      </c>
      <c r="S9">
        <f>IF(детали_корпуса!H14&gt;0,детали_корпуса!I20,"")</f>
        <v>716</v>
      </c>
      <c r="T9">
        <f>IF(детали_корпуса!H14&gt;0,детали_корпуса!K20,"")</f>
        <v>1</v>
      </c>
    </row>
    <row r="10" spans="1:20">
      <c r="A10" s="78"/>
      <c r="B10">
        <f>IF(детали_корпуса!H24&gt;0,детали_корпуса!J26,"")</f>
        <v>530</v>
      </c>
      <c r="C10">
        <f>IF(детали_корпуса!H24&gt;0,детали_корпуса!I26,"")</f>
        <v>720</v>
      </c>
      <c r="D10">
        <f>IF(детали_корпуса!H24&gt;0,детали_корпуса!K26,"")</f>
        <v>2</v>
      </c>
      <c r="E10" s="78"/>
      <c r="F10">
        <f>IF(детали_корпуса!H24&gt;0,детали_корпуса!J27,"")</f>
        <v>530</v>
      </c>
      <c r="G10">
        <f>IF(детали_корпуса!H24&gt;0,детали_корпуса!I27,"")</f>
        <v>667</v>
      </c>
      <c r="H10">
        <f>IF(детали_корпуса!H24&gt;0,детали_корпуса!K27,"")</f>
        <v>1</v>
      </c>
      <c r="I10" s="78"/>
      <c r="J10">
        <f>IF(детали_корпуса!H24&gt;0,детали_корпуса!J28,"")</f>
        <v>90</v>
      </c>
      <c r="K10">
        <f>IF(детали_корпуса!H24&gt;0,детали_корпуса!I28,"")</f>
        <v>667</v>
      </c>
      <c r="L10">
        <f>IF(детали_корпуса!H24&gt;0,детали_корпуса!K28,"")</f>
        <v>2</v>
      </c>
      <c r="M10" s="78"/>
      <c r="N10">
        <f>IF(детали_корпуса!H24&gt;0,детали_корпуса!J29,"")</f>
        <v>510</v>
      </c>
      <c r="O10">
        <f>IF(детали_корпуса!H24&gt;0,детали_корпуса!I29,"")</f>
        <v>664</v>
      </c>
      <c r="P10">
        <f>IF(детали_корпуса!H24&gt;0,детали_корпуса!K29,"")</f>
        <v>1</v>
      </c>
      <c r="Q10" s="78"/>
      <c r="R10">
        <f>IF(детали_корпуса!H24&gt;0,детали_корпуса!J30,"")</f>
        <v>696</v>
      </c>
      <c r="S10">
        <f>IF(детали_корпуса!H24&gt;0,детали_корпуса!I30,"")</f>
        <v>716</v>
      </c>
      <c r="T10">
        <f>IF(детали_корпуса!H24&gt;0,детали_корпуса!K30,"")</f>
        <v>1</v>
      </c>
    </row>
    <row r="11" spans="1:20">
      <c r="A11" s="78"/>
      <c r="B11">
        <f>IF(детали_корпуса!H34&gt;0,детали_корпуса!J36,"")</f>
        <v>530</v>
      </c>
      <c r="C11">
        <f>IF(детали_корпуса!H34&gt;0,детали_корпуса!I36,"")</f>
        <v>720</v>
      </c>
      <c r="D11">
        <f>IF(детали_корпуса!H34&gt;0,детали_корпуса!K36,"")</f>
        <v>2</v>
      </c>
      <c r="E11" s="78"/>
      <c r="F11">
        <f>IF(детали_корпуса!H34&gt;0,детали_корпуса!J37,"")</f>
        <v>530</v>
      </c>
      <c r="G11">
        <f>IF(детали_корпуса!H34&gt;0,детали_корпуса!I37,"")</f>
        <v>817</v>
      </c>
      <c r="H11">
        <f>IF(детали_корпуса!H34&gt;0,детали_корпуса!K37,"")</f>
        <v>1</v>
      </c>
      <c r="I11" s="78"/>
      <c r="J11">
        <f>IF(детали_корпуса!H34&gt;0,детали_корпуса!J38,"")</f>
        <v>90</v>
      </c>
      <c r="K11">
        <f>IF(детали_корпуса!H34&gt;0,детали_корпуса!I38,"")</f>
        <v>817</v>
      </c>
      <c r="L11">
        <f>IF(детали_корпуса!H34&gt;0,детали_корпуса!K38,"")</f>
        <v>2</v>
      </c>
      <c r="M11" s="78"/>
      <c r="N11">
        <f>IF(детали_корпуса!H34&gt;0,детали_корпуса!J39,"")</f>
        <v>510</v>
      </c>
      <c r="O11">
        <f>IF(детали_корпуса!H34&gt;0,детали_корпуса!I39,"")</f>
        <v>814</v>
      </c>
      <c r="P11">
        <f>IF(детали_корпуса!H34&gt;0,детали_корпуса!K39,"")</f>
        <v>2</v>
      </c>
      <c r="Q11" s="78"/>
      <c r="R11">
        <f>IF(детали_корпуса!H34&gt;0,детали_корпуса!J40,"")</f>
        <v>846</v>
      </c>
      <c r="S11">
        <f>IF(детали_корпуса!H34&gt;0,детали_корпуса!I40,"")</f>
        <v>716</v>
      </c>
      <c r="T11">
        <f>IF(детали_корпуса!H34&gt;0,детали_корпуса!K40,"")</f>
        <v>1</v>
      </c>
    </row>
    <row r="12" spans="1:20">
      <c r="A12" s="78"/>
      <c r="B12" s="79" t="str">
        <f>IF(детали_корпуса!H44&gt;0,детали_корпуса!J46,"")</f>
        <v/>
      </c>
      <c r="C12" s="79" t="str">
        <f>IF(детали_корпуса!H44&gt;0,детали_корпуса!I46,"")</f>
        <v/>
      </c>
      <c r="D12" s="79" t="str">
        <f>IF(детали_корпуса!H44&gt;0,детали_корпуса!K46,"")</f>
        <v/>
      </c>
      <c r="E12" s="78"/>
      <c r="F12" s="79" t="str">
        <f>IF('[1]детал скрыть'!H44&gt;0,'[1]детал скрыть'!J47,"")</f>
        <v/>
      </c>
      <c r="G12" s="79" t="str">
        <f>IF(детали_корпуса!H44&gt;0,детали_корпуса!I47,"")</f>
        <v/>
      </c>
      <c r="H12" s="79" t="str">
        <f>IF(детали_корпуса!H44&gt;0,детали_корпуса!K47,"")</f>
        <v/>
      </c>
      <c r="I12" s="78"/>
      <c r="J12" s="79" t="str">
        <f>IF(детали_корпуса!H44&gt;0,детали_корпуса!J48,"")</f>
        <v/>
      </c>
      <c r="K12" s="79" t="str">
        <f>IF(детали_корпуса!H44&gt;0,детали_корпуса!I48,"")</f>
        <v/>
      </c>
      <c r="L12" s="79" t="str">
        <f>IF(детали_корпуса!H44&gt;0,детали_корпуса!K48,"")</f>
        <v/>
      </c>
      <c r="M12" s="78"/>
      <c r="N12" s="79" t="str">
        <f>IF(детали_корпуса!H44&gt;0,детали_корпуса!J49,"")</f>
        <v/>
      </c>
      <c r="O12" s="79" t="str">
        <f>IF(детали_корпуса!H44&gt;0,детали_корпуса!I49,"")</f>
        <v/>
      </c>
      <c r="P12" s="79" t="str">
        <f>IF(детали_корпуса!H44&gt;0,детали_корпуса!K49,"")</f>
        <v/>
      </c>
      <c r="Q12" s="78"/>
      <c r="R12" s="79" t="str">
        <f>IF(детали_корпуса!H44&gt;0,детали_корпуса!J50,"")</f>
        <v/>
      </c>
      <c r="S12" s="79" t="str">
        <f>IF(детали_корпуса!H44&gt;0,детали_корпуса!I50,"")</f>
        <v/>
      </c>
      <c r="T12" s="79" t="str">
        <f>IF(детали_корпуса!H44&gt;0,детали_корпуса!K50,"")</f>
        <v/>
      </c>
    </row>
    <row r="15" spans="1:20" ht="22.5">
      <c r="D15" s="5" t="s">
        <v>9</v>
      </c>
    </row>
    <row r="16" spans="1:20">
      <c r="C16" t="s">
        <v>18</v>
      </c>
    </row>
    <row r="18" spans="2:7">
      <c r="C18" s="7"/>
      <c r="D18" s="8" t="s">
        <v>10</v>
      </c>
      <c r="E18" s="7"/>
    </row>
    <row r="19" spans="2:7" ht="15" thickBot="1"/>
    <row r="20" spans="2:7">
      <c r="B20" s="9" t="s">
        <v>11</v>
      </c>
      <c r="C20" s="10">
        <v>530</v>
      </c>
      <c r="D20" s="11">
        <v>720</v>
      </c>
      <c r="E20" s="12">
        <v>16</v>
      </c>
    </row>
    <row r="21" spans="2:7">
      <c r="B21" s="9" t="s">
        <v>12</v>
      </c>
      <c r="C21" s="13">
        <v>530</v>
      </c>
      <c r="D21" s="14">
        <v>267</v>
      </c>
      <c r="E21" s="15">
        <v>1</v>
      </c>
    </row>
    <row r="22" spans="2:7">
      <c r="B22" s="9" t="s">
        <v>12</v>
      </c>
      <c r="C22" s="13">
        <v>530</v>
      </c>
      <c r="D22" s="14">
        <v>317</v>
      </c>
      <c r="E22" s="15">
        <v>1</v>
      </c>
    </row>
    <row r="23" spans="2:7" ht="18">
      <c r="B23" s="9" t="s">
        <v>12</v>
      </c>
      <c r="C23" s="13">
        <v>530</v>
      </c>
      <c r="D23" s="14">
        <v>367</v>
      </c>
      <c r="E23" s="15">
        <v>1</v>
      </c>
      <c r="G23" s="16" t="s">
        <v>13</v>
      </c>
    </row>
    <row r="24" spans="2:7">
      <c r="B24" s="9" t="s">
        <v>12</v>
      </c>
      <c r="C24" s="13">
        <v>530</v>
      </c>
      <c r="D24" s="14">
        <v>567</v>
      </c>
      <c r="E24" s="15">
        <v>2</v>
      </c>
    </row>
    <row r="25" spans="2:7">
      <c r="B25" s="9" t="s">
        <v>12</v>
      </c>
      <c r="C25" s="13">
        <v>530</v>
      </c>
      <c r="D25" s="14">
        <v>617</v>
      </c>
      <c r="E25" s="15">
        <v>1</v>
      </c>
    </row>
    <row r="26" spans="2:7">
      <c r="B26" s="9" t="s">
        <v>12</v>
      </c>
      <c r="C26" s="13">
        <v>530</v>
      </c>
      <c r="D26" s="14">
        <v>467</v>
      </c>
      <c r="E26" s="15">
        <v>1</v>
      </c>
    </row>
    <row r="27" spans="2:7">
      <c r="B27" s="9" t="s">
        <v>14</v>
      </c>
      <c r="C27" s="13">
        <v>90</v>
      </c>
      <c r="D27" s="14">
        <v>267</v>
      </c>
      <c r="E27" s="15">
        <v>2</v>
      </c>
    </row>
    <row r="28" spans="2:7">
      <c r="B28" s="9" t="s">
        <v>14</v>
      </c>
      <c r="C28" s="13">
        <v>90</v>
      </c>
      <c r="D28" s="14">
        <v>317</v>
      </c>
      <c r="E28" s="15">
        <v>2</v>
      </c>
    </row>
    <row r="29" spans="2:7">
      <c r="B29" s="9" t="s">
        <v>14</v>
      </c>
      <c r="C29" s="13">
        <v>90</v>
      </c>
      <c r="D29" s="14">
        <v>367</v>
      </c>
      <c r="E29" s="15">
        <v>2</v>
      </c>
    </row>
    <row r="30" spans="2:7">
      <c r="B30" s="9" t="s">
        <v>14</v>
      </c>
      <c r="C30" s="13">
        <v>90</v>
      </c>
      <c r="D30" s="14">
        <v>567</v>
      </c>
      <c r="E30" s="15">
        <v>4</v>
      </c>
    </row>
    <row r="31" spans="2:7">
      <c r="B31" s="9" t="s">
        <v>14</v>
      </c>
      <c r="C31" s="13">
        <v>90</v>
      </c>
      <c r="D31" s="14">
        <v>617</v>
      </c>
      <c r="E31" s="15">
        <v>2</v>
      </c>
    </row>
    <row r="32" spans="2:7">
      <c r="B32" s="9" t="s">
        <v>14</v>
      </c>
      <c r="C32" s="13">
        <v>90</v>
      </c>
      <c r="D32" s="14">
        <v>467</v>
      </c>
      <c r="E32" s="15">
        <v>2</v>
      </c>
    </row>
    <row r="33" spans="2:5">
      <c r="B33" s="9" t="s">
        <v>15</v>
      </c>
      <c r="C33" s="13">
        <v>510</v>
      </c>
      <c r="D33" s="14">
        <v>264</v>
      </c>
      <c r="E33" s="15">
        <v>1</v>
      </c>
    </row>
    <row r="34" spans="2:5">
      <c r="B34" s="9" t="s">
        <v>15</v>
      </c>
      <c r="C34" s="13">
        <v>510</v>
      </c>
      <c r="D34" s="14">
        <v>314</v>
      </c>
      <c r="E34" s="15">
        <v>1</v>
      </c>
    </row>
    <row r="35" spans="2:5">
      <c r="B35" s="9" t="s">
        <v>15</v>
      </c>
      <c r="C35" s="13">
        <v>510</v>
      </c>
      <c r="D35" s="14">
        <v>364</v>
      </c>
      <c r="E35" s="15">
        <v>1</v>
      </c>
    </row>
    <row r="36" spans="2:5">
      <c r="B36" s="9" t="s">
        <v>15</v>
      </c>
      <c r="C36" s="13">
        <v>510</v>
      </c>
      <c r="D36" s="14">
        <v>564</v>
      </c>
      <c r="E36" s="15">
        <v>1</v>
      </c>
    </row>
    <row r="37" spans="2:5">
      <c r="B37" s="9" t="s">
        <v>15</v>
      </c>
      <c r="C37" s="13">
        <v>510</v>
      </c>
      <c r="D37" s="14">
        <v>614</v>
      </c>
      <c r="E37" s="15">
        <v>1</v>
      </c>
    </row>
    <row r="38" spans="2:5">
      <c r="B38" s="9" t="s">
        <v>3</v>
      </c>
      <c r="C38" s="13">
        <v>296</v>
      </c>
      <c r="D38" s="14">
        <v>716</v>
      </c>
      <c r="E38" s="15">
        <v>1</v>
      </c>
    </row>
    <row r="39" spans="2:5">
      <c r="B39" s="9" t="s">
        <v>3</v>
      </c>
      <c r="C39" s="13">
        <v>346</v>
      </c>
      <c r="D39" s="14">
        <v>716</v>
      </c>
      <c r="E39" s="15">
        <v>1</v>
      </c>
    </row>
    <row r="40" spans="2:5">
      <c r="B40" s="9" t="s">
        <v>3</v>
      </c>
      <c r="C40" s="13">
        <v>396</v>
      </c>
      <c r="D40" s="14">
        <v>716</v>
      </c>
      <c r="E40" s="15">
        <v>1</v>
      </c>
    </row>
    <row r="41" spans="2:5">
      <c r="B41" s="9" t="s">
        <v>3</v>
      </c>
      <c r="C41" s="13">
        <v>596</v>
      </c>
      <c r="D41" s="14">
        <v>716</v>
      </c>
      <c r="E41" s="15">
        <v>2</v>
      </c>
    </row>
    <row r="42" spans="2:5">
      <c r="B42" s="9" t="s">
        <v>3</v>
      </c>
      <c r="C42" s="13">
        <v>646</v>
      </c>
      <c r="D42" s="14">
        <v>716</v>
      </c>
      <c r="E42" s="15">
        <v>1</v>
      </c>
    </row>
    <row r="43" spans="2:5">
      <c r="B43" s="9" t="s">
        <v>3</v>
      </c>
      <c r="C43" s="13">
        <v>496</v>
      </c>
      <c r="D43" s="14">
        <v>716</v>
      </c>
      <c r="E43" s="15">
        <v>1</v>
      </c>
    </row>
    <row r="44" spans="2:5">
      <c r="B44" s="9" t="s">
        <v>16</v>
      </c>
      <c r="C44" s="13">
        <v>498</v>
      </c>
      <c r="D44" s="14">
        <v>534</v>
      </c>
      <c r="E44" s="15">
        <v>4</v>
      </c>
    </row>
    <row r="45" spans="2:5">
      <c r="B45" s="9" t="s">
        <v>16</v>
      </c>
      <c r="C45" s="13">
        <v>448</v>
      </c>
      <c r="D45" s="14">
        <v>434</v>
      </c>
      <c r="E45" s="15">
        <v>4</v>
      </c>
    </row>
    <row r="46" spans="2:5">
      <c r="B46" s="9" t="s">
        <v>17</v>
      </c>
      <c r="C46" s="13">
        <v>69</v>
      </c>
      <c r="D46" s="14">
        <v>534</v>
      </c>
      <c r="E46" s="15">
        <v>1</v>
      </c>
    </row>
    <row r="47" spans="2:5">
      <c r="B47" s="9" t="s">
        <v>17</v>
      </c>
      <c r="C47" s="13">
        <v>69</v>
      </c>
      <c r="D47" s="14">
        <v>434</v>
      </c>
      <c r="E47" s="15">
        <v>2</v>
      </c>
    </row>
    <row r="48" spans="2:5">
      <c r="B48" s="9" t="s">
        <v>17</v>
      </c>
      <c r="C48" s="13">
        <v>101</v>
      </c>
      <c r="D48" s="14">
        <v>534</v>
      </c>
      <c r="E48" s="15">
        <v>3</v>
      </c>
    </row>
    <row r="49" spans="2:5" ht="15" thickBot="1">
      <c r="B49" s="9" t="s">
        <v>17</v>
      </c>
      <c r="C49" s="17">
        <v>101</v>
      </c>
      <c r="D49" s="18">
        <v>434</v>
      </c>
      <c r="E49" s="19">
        <v>2</v>
      </c>
    </row>
  </sheetData>
  <mergeCells count="10">
    <mergeCell ref="A3:A7"/>
    <mergeCell ref="E3:E7"/>
    <mergeCell ref="I3:I7"/>
    <mergeCell ref="M3:M7"/>
    <mergeCell ref="Q3:Q7"/>
    <mergeCell ref="A8:A12"/>
    <mergeCell ref="E8:E12"/>
    <mergeCell ref="I8:I12"/>
    <mergeCell ref="M8:M12"/>
    <mergeCell ref="Q8:Q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корпуса</vt:lpstr>
      <vt:lpstr>детали_корпуса</vt:lpstr>
      <vt:lpstr>деталировка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Сергёга</dc:creator>
  <cp:lastModifiedBy>Сергёга</cp:lastModifiedBy>
  <dcterms:created xsi:type="dcterms:W3CDTF">2012-02-18T14:31:14Z</dcterms:created>
  <dcterms:modified xsi:type="dcterms:W3CDTF">2012-02-18T22:45:58Z</dcterms:modified>
</cp:coreProperties>
</file>