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50"/>
  </bookViews>
  <sheets>
    <sheet name="Лист1 (2)" sheetId="4" r:id="rId1"/>
    <sheet name="Лист1" sheetId="1" r:id="rId2"/>
    <sheet name="Лист2" sheetId="2" r:id="rId3"/>
    <sheet name="Лист3" sheetId="3" r:id="rId4"/>
  </sheets>
  <calcPr calcId="152511"/>
  <pivotCaches>
    <pivotCache cacheId="55" r:id="rId5"/>
  </pivotCaches>
</workbook>
</file>

<file path=xl/calcChain.xml><?xml version="1.0" encoding="utf-8"?>
<calcChain xmlns="http://schemas.openxmlformats.org/spreadsheetml/2006/main">
  <c r="F5" i="4" l="1"/>
  <c r="F6" i="4" s="1"/>
  <c r="E5" i="4"/>
  <c r="E6" i="4" s="1"/>
  <c r="I5" i="4"/>
  <c r="H5" i="4"/>
  <c r="G5" i="4"/>
  <c r="C128" i="4"/>
  <c r="B129" i="4" s="1"/>
  <c r="C108" i="4"/>
  <c r="B109" i="4" s="1"/>
  <c r="C88" i="4"/>
  <c r="B89" i="4" s="1"/>
  <c r="C68" i="4"/>
  <c r="B69" i="4" s="1"/>
  <c r="C48" i="4"/>
  <c r="B49" i="4" s="1"/>
  <c r="C28" i="4"/>
  <c r="B29" i="4" s="1"/>
  <c r="C123" i="4"/>
  <c r="B124" i="4" s="1"/>
  <c r="C103" i="4"/>
  <c r="B104" i="4" s="1"/>
  <c r="C83" i="4"/>
  <c r="B84" i="4" s="1"/>
  <c r="C63" i="4"/>
  <c r="B64" i="4" s="1"/>
  <c r="C43" i="4"/>
  <c r="B44" i="4" s="1"/>
  <c r="C23" i="4"/>
  <c r="B24" i="4" s="1"/>
  <c r="C118" i="4"/>
  <c r="B119" i="4" s="1"/>
  <c r="C98" i="4"/>
  <c r="B99" i="4" s="1"/>
  <c r="C78" i="4"/>
  <c r="B79" i="4" s="1"/>
  <c r="C58" i="4"/>
  <c r="B59" i="4" s="1"/>
  <c r="C38" i="4"/>
  <c r="B39" i="4" s="1"/>
  <c r="C18" i="4"/>
  <c r="B19" i="4" s="1"/>
  <c r="C113" i="4"/>
  <c r="B114" i="4" s="1"/>
  <c r="C93" i="4"/>
  <c r="B94" i="4" s="1"/>
  <c r="C73" i="4"/>
  <c r="B74" i="4" s="1"/>
  <c r="C53" i="4"/>
  <c r="B54" i="4" s="1"/>
  <c r="C33" i="4"/>
  <c r="B34" i="4" s="1"/>
  <c r="C13" i="4"/>
  <c r="B14" i="4" s="1"/>
  <c r="E33" i="1"/>
  <c r="D33" i="1"/>
  <c r="C33" i="1"/>
  <c r="C34" i="1" s="1"/>
  <c r="B33" i="1"/>
  <c r="B34" i="1" s="1"/>
  <c r="F7" i="4" l="1"/>
  <c r="F8" i="4" s="1"/>
  <c r="E7" i="4"/>
  <c r="E8" i="4" s="1"/>
  <c r="J5" i="4"/>
  <c r="K5" i="4" s="1"/>
  <c r="H6" i="4"/>
  <c r="H7" i="4" s="1"/>
  <c r="G6" i="4"/>
  <c r="I6" i="4"/>
  <c r="G7" i="4"/>
  <c r="I7" i="4"/>
  <c r="F33" i="1"/>
  <c r="E34" i="1"/>
  <c r="E35" i="1" s="1"/>
  <c r="E36" i="1" s="1"/>
  <c r="D34" i="1"/>
  <c r="C35" i="1"/>
  <c r="G33" i="1"/>
  <c r="C36" i="1"/>
  <c r="B35" i="1"/>
  <c r="B36" i="1" s="1"/>
  <c r="L26" i="1"/>
  <c r="K27" i="1" s="1"/>
  <c r="J26" i="1"/>
  <c r="I27" i="1" s="1"/>
  <c r="H26" i="1"/>
  <c r="G27" i="1" s="1"/>
  <c r="F26" i="1"/>
  <c r="E27" i="1" s="1"/>
  <c r="D26" i="1"/>
  <c r="C27" i="1" s="1"/>
  <c r="B26" i="1"/>
  <c r="A27" i="1" s="1"/>
  <c r="N25" i="1"/>
  <c r="N24" i="1"/>
  <c r="N26" i="1" s="1"/>
  <c r="M24" i="1"/>
  <c r="L21" i="1"/>
  <c r="K22" i="1" s="1"/>
  <c r="J21" i="1"/>
  <c r="I22" i="1" s="1"/>
  <c r="H21" i="1"/>
  <c r="G22" i="1" s="1"/>
  <c r="F21" i="1"/>
  <c r="E22" i="1" s="1"/>
  <c r="D21" i="1"/>
  <c r="C22" i="1" s="1"/>
  <c r="B21" i="1"/>
  <c r="A22" i="1" s="1"/>
  <c r="N20" i="1"/>
  <c r="N19" i="1"/>
  <c r="M19" i="1"/>
  <c r="C17" i="1"/>
  <c r="L16" i="1"/>
  <c r="K17" i="1" s="1"/>
  <c r="J16" i="1"/>
  <c r="I17" i="1" s="1"/>
  <c r="H16" i="1"/>
  <c r="G17" i="1" s="1"/>
  <c r="F16" i="1"/>
  <c r="E17" i="1" s="1"/>
  <c r="D16" i="1"/>
  <c r="B16" i="1"/>
  <c r="A17" i="1" s="1"/>
  <c r="N15" i="1"/>
  <c r="N14" i="1"/>
  <c r="N16" i="1" s="1"/>
  <c r="M14" i="1"/>
  <c r="L11" i="1"/>
  <c r="K12" i="1" s="1"/>
  <c r="J11" i="1"/>
  <c r="I12" i="1" s="1"/>
  <c r="H11" i="1"/>
  <c r="G12" i="1" s="1"/>
  <c r="F11" i="1"/>
  <c r="E12" i="1" s="1"/>
  <c r="D11" i="1"/>
  <c r="C12" i="1" s="1"/>
  <c r="B11" i="1"/>
  <c r="A12" i="1" s="1"/>
  <c r="N10" i="1"/>
  <c r="N9" i="1"/>
  <c r="M9" i="1"/>
  <c r="F9" i="4" l="1"/>
  <c r="F10" i="4" s="1"/>
  <c r="F11" i="4" s="1"/>
  <c r="E9" i="4"/>
  <c r="H8" i="4"/>
  <c r="H9" i="4" s="1"/>
  <c r="I8" i="4"/>
  <c r="J7" i="4"/>
  <c r="K7" i="4" s="1"/>
  <c r="J6" i="4"/>
  <c r="K6" i="4" s="1"/>
  <c r="G8" i="4"/>
  <c r="F34" i="1"/>
  <c r="G34" i="1" s="1"/>
  <c r="D35" i="1"/>
  <c r="F35" i="1" s="1"/>
  <c r="G35" i="1" s="1"/>
  <c r="N11" i="1"/>
  <c r="M12" i="1"/>
  <c r="M17" i="1"/>
  <c r="N21" i="1"/>
  <c r="M22" i="1" s="1"/>
  <c r="M27" i="1"/>
  <c r="F12" i="4" l="1"/>
  <c r="I9" i="4"/>
  <c r="G9" i="4"/>
  <c r="J9" i="4"/>
  <c r="H10" i="4"/>
  <c r="E10" i="4"/>
  <c r="J8" i="4"/>
  <c r="K8" i="4" s="1"/>
  <c r="D36" i="1"/>
  <c r="F36" i="1" s="1"/>
  <c r="G36" i="1" s="1"/>
  <c r="F13" i="4" l="1"/>
  <c r="H11" i="4"/>
  <c r="H12" i="4" s="1"/>
  <c r="K9" i="4"/>
  <c r="E11" i="4"/>
  <c r="E12" i="4" s="1"/>
  <c r="G10" i="4"/>
  <c r="I10" i="4"/>
  <c r="F14" i="4" l="1"/>
  <c r="H13" i="4"/>
  <c r="H14" i="4" s="1"/>
  <c r="G11" i="4"/>
  <c r="G12" i="4" s="1"/>
  <c r="I11" i="4"/>
  <c r="I12" i="4" s="1"/>
  <c r="J12" i="4" s="1"/>
  <c r="E13" i="4"/>
  <c r="J10" i="4"/>
  <c r="K10" i="4" s="1"/>
  <c r="F15" i="4" l="1"/>
  <c r="H15" i="4"/>
  <c r="H16" i="4" s="1"/>
  <c r="H17" i="4" s="1"/>
  <c r="E14" i="4"/>
  <c r="K12" i="4"/>
  <c r="I13" i="4"/>
  <c r="J13" i="4" s="1"/>
  <c r="G13" i="4"/>
  <c r="J11" i="4"/>
  <c r="K11" i="4" s="1"/>
  <c r="F16" i="4" l="1"/>
  <c r="F17" i="4" s="1"/>
  <c r="I14" i="4"/>
  <c r="J14" i="4" s="1"/>
  <c r="K13" i="4"/>
  <c r="H18" i="4"/>
  <c r="G14" i="4"/>
  <c r="G15" i="4" s="1"/>
  <c r="E15" i="4"/>
  <c r="F18" i="4" l="1"/>
  <c r="F19" i="4" s="1"/>
  <c r="F20" i="4" s="1"/>
  <c r="F21" i="4" s="1"/>
  <c r="F22" i="4" s="1"/>
  <c r="F23" i="4" s="1"/>
  <c r="I15" i="4"/>
  <c r="J15" i="4" s="1"/>
  <c r="K15" i="4" s="1"/>
  <c r="E16" i="4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G16" i="4"/>
  <c r="K14" i="4"/>
  <c r="H19" i="4"/>
  <c r="I16" i="4" l="1"/>
  <c r="J16" i="4" s="1"/>
  <c r="K16" i="4" s="1"/>
  <c r="F24" i="4"/>
  <c r="F25" i="4" s="1"/>
  <c r="F26" i="4" s="1"/>
  <c r="F27" i="4" s="1"/>
  <c r="F28" i="4" s="1"/>
  <c r="H20" i="4"/>
  <c r="I17" i="4"/>
  <c r="G17" i="4"/>
  <c r="G18" i="4" l="1"/>
  <c r="I18" i="4"/>
  <c r="J17" i="4"/>
  <c r="K17" i="4" s="1"/>
  <c r="H21" i="4"/>
  <c r="I19" i="4" l="1"/>
  <c r="J18" i="4"/>
  <c r="H22" i="4"/>
  <c r="K18" i="4"/>
  <c r="G19" i="4"/>
  <c r="I20" i="4" l="1"/>
  <c r="J19" i="4"/>
  <c r="K19" i="4" s="1"/>
  <c r="G20" i="4"/>
  <c r="H23" i="4"/>
  <c r="I21" i="4" l="1"/>
  <c r="J20" i="4"/>
  <c r="H24" i="4"/>
  <c r="K20" i="4"/>
  <c r="G21" i="4"/>
  <c r="I22" i="4" l="1"/>
  <c r="J21" i="4"/>
  <c r="K21" i="4" s="1"/>
  <c r="G22" i="4"/>
  <c r="H25" i="4"/>
  <c r="H26" i="4" s="1"/>
  <c r="H27" i="4" l="1"/>
  <c r="I23" i="4"/>
  <c r="J22" i="4"/>
  <c r="K22" i="4" s="1"/>
  <c r="G23" i="4"/>
  <c r="H28" i="4" l="1"/>
  <c r="G24" i="4"/>
  <c r="I24" i="4"/>
  <c r="J23" i="4"/>
  <c r="K23" i="4" s="1"/>
  <c r="I25" i="4" l="1"/>
  <c r="J24" i="4"/>
  <c r="K24" i="4" s="1"/>
  <c r="G25" i="4"/>
  <c r="G26" i="4" s="1"/>
  <c r="J25" i="4" l="1"/>
  <c r="K25" i="4" s="1"/>
  <c r="I26" i="4"/>
  <c r="G27" i="4"/>
  <c r="G28" i="4" l="1"/>
  <c r="I27" i="4"/>
  <c r="J26" i="4"/>
  <c r="K26" i="4" s="1"/>
  <c r="I28" i="4" l="1"/>
  <c r="J27" i="4"/>
  <c r="K27" i="4" s="1"/>
  <c r="J28" i="4" l="1"/>
  <c r="K28" i="4" s="1"/>
</calcChain>
</file>

<file path=xl/sharedStrings.xml><?xml version="1.0" encoding="utf-8"?>
<sst xmlns="http://schemas.openxmlformats.org/spreadsheetml/2006/main" count="151" uniqueCount="54">
  <si>
    <t>Январь</t>
  </si>
  <si>
    <t>Февраль</t>
  </si>
  <si>
    <t>Март</t>
  </si>
  <si>
    <t>Апрель</t>
  </si>
  <si>
    <t>Июнь</t>
  </si>
  <si>
    <t>Август</t>
  </si>
  <si>
    <t>Октябрь</t>
  </si>
  <si>
    <t>26.09.2013</t>
  </si>
  <si>
    <t>03.10.2013</t>
  </si>
  <si>
    <t>31.10.2013</t>
  </si>
  <si>
    <t>29.10.2013</t>
  </si>
  <si>
    <t>07.11.2013</t>
  </si>
  <si>
    <t>1.1</t>
  </si>
  <si>
    <t>1.2</t>
  </si>
  <si>
    <t>2.1</t>
  </si>
  <si>
    <t>2.2</t>
  </si>
  <si>
    <t>2.3</t>
  </si>
  <si>
    <t>3.1</t>
  </si>
  <si>
    <t>ИТОГО</t>
  </si>
  <si>
    <t>Выдано</t>
  </si>
  <si>
    <t>по чекам</t>
  </si>
  <si>
    <t>Выдано ПЛАН</t>
  </si>
  <si>
    <t>б/ч</t>
  </si>
  <si>
    <t>Итого</t>
  </si>
  <si>
    <t>Остаток</t>
  </si>
  <si>
    <t>26.11.2013</t>
  </si>
  <si>
    <t>Май</t>
  </si>
  <si>
    <t>Июль</t>
  </si>
  <si>
    <t>Сентябрь</t>
  </si>
  <si>
    <t>Ноябрь</t>
  </si>
  <si>
    <t>Декабрь</t>
  </si>
  <si>
    <t>06.10.2014</t>
  </si>
  <si>
    <t>25.11.14</t>
  </si>
  <si>
    <t>21.12.2013</t>
  </si>
  <si>
    <t>Код</t>
  </si>
  <si>
    <t>Дата</t>
  </si>
  <si>
    <t>Названия строк</t>
  </si>
  <si>
    <t>Общий итог</t>
  </si>
  <si>
    <t>2013</t>
  </si>
  <si>
    <t>сен</t>
  </si>
  <si>
    <t>окт</t>
  </si>
  <si>
    <t>ноя</t>
  </si>
  <si>
    <t>дек</t>
  </si>
  <si>
    <t>2014</t>
  </si>
  <si>
    <t>янв</t>
  </si>
  <si>
    <t>Сумма по полю Выдано</t>
  </si>
  <si>
    <t>Сумма по полю по чекам</t>
  </si>
  <si>
    <t>Сумма по полю б/ч</t>
  </si>
  <si>
    <t>Сумма по полю Итого</t>
  </si>
  <si>
    <t>Сумма по полю Остаток</t>
  </si>
  <si>
    <t>Исходную таблицу переделать в один столбец</t>
  </si>
  <si>
    <t>На основе переделанной таблицы собрать плоскую таблицу с данными</t>
  </si>
  <si>
    <t>На основе плоской таблицы сформировать сводную</t>
  </si>
  <si>
    <t>Код (?)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</si>
</sst>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6" formatCode="[$-F800]dddd\,\ mmmm\ dd\,\ yyyy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6">
    <xf numFmtId="0" fontId="0" fillId="0" borderId="0" xfId="0"/>
    <xf numFmtId="4" fontId="1" fillId="0" borderId="7" xfId="1" applyNumberFormat="1" applyFont="1" applyFill="1" applyBorder="1" applyAlignment="1">
      <alignment horizontal="center" vertical="center" wrapText="1" shrinkToFit="1"/>
    </xf>
    <xf numFmtId="4" fontId="1" fillId="0" borderId="8" xfId="1" applyNumberFormat="1" applyFont="1" applyFill="1" applyBorder="1" applyAlignment="1">
      <alignment horizontal="center" vertical="center" wrapText="1" shrinkToFit="1"/>
    </xf>
    <xf numFmtId="4" fontId="1" fillId="0" borderId="9" xfId="1" applyNumberFormat="1" applyFont="1" applyFill="1" applyBorder="1" applyAlignment="1">
      <alignment horizontal="center" vertical="center" wrapText="1" shrinkToFit="1"/>
    </xf>
    <xf numFmtId="4" fontId="1" fillId="0" borderId="17" xfId="1" applyNumberFormat="1" applyFont="1" applyFill="1" applyBorder="1" applyAlignment="1">
      <alignment horizontal="center" vertical="center" wrapText="1" shrinkToFit="1"/>
    </xf>
    <xf numFmtId="4" fontId="1" fillId="0" borderId="19" xfId="1" applyNumberFormat="1" applyFont="1" applyFill="1" applyBorder="1" applyAlignment="1">
      <alignment horizontal="center" vertical="center" wrapText="1" shrinkToFit="1"/>
    </xf>
    <xf numFmtId="49" fontId="3" fillId="6" borderId="9" xfId="0" applyNumberFormat="1" applyFont="1" applyFill="1" applyBorder="1" applyAlignment="1">
      <alignment horizontal="center" vertical="center" wrapText="1" shrinkToFit="1"/>
    </xf>
    <xf numFmtId="49" fontId="3" fillId="6" borderId="17" xfId="0" applyNumberFormat="1" applyFont="1" applyFill="1" applyBorder="1" applyAlignment="1">
      <alignment horizontal="center" vertical="center" wrapText="1" shrinkToFit="1"/>
    </xf>
    <xf numFmtId="49" fontId="3" fillId="6" borderId="29" xfId="0" applyNumberFormat="1" applyFont="1" applyFill="1" applyBorder="1" applyAlignment="1">
      <alignment horizontal="center" vertical="center" wrapText="1" shrinkToFit="1"/>
    </xf>
    <xf numFmtId="49" fontId="3" fillId="6" borderId="31" xfId="0" applyNumberFormat="1" applyFont="1" applyFill="1" applyBorder="1" applyAlignment="1">
      <alignment horizontal="center" vertical="center" wrapText="1" shrinkToFit="1"/>
    </xf>
    <xf numFmtId="49" fontId="3" fillId="6" borderId="10" xfId="0" applyNumberFormat="1" applyFont="1" applyFill="1" applyBorder="1" applyAlignment="1">
      <alignment horizontal="center" vertical="center" wrapText="1" shrinkToFit="1"/>
    </xf>
    <xf numFmtId="49" fontId="3" fillId="6" borderId="38" xfId="0" applyNumberFormat="1" applyFont="1" applyFill="1" applyBorder="1" applyAlignment="1">
      <alignment horizontal="center" vertical="center" wrapText="1" shrinkToFit="1"/>
    </xf>
    <xf numFmtId="49" fontId="3" fillId="6" borderId="39" xfId="0" applyNumberFormat="1" applyFont="1" applyFill="1" applyBorder="1" applyAlignment="1">
      <alignment horizontal="center" vertical="center" wrapText="1" shrinkToFit="1"/>
    </xf>
    <xf numFmtId="49" fontId="3" fillId="6" borderId="0" xfId="0" applyNumberFormat="1" applyFont="1" applyFill="1" applyBorder="1" applyAlignment="1">
      <alignment horizontal="center" vertical="center" wrapText="1" shrinkToFit="1"/>
    </xf>
    <xf numFmtId="49" fontId="3" fillId="6" borderId="40" xfId="0" applyNumberFormat="1" applyFont="1" applyFill="1" applyBorder="1" applyAlignment="1">
      <alignment horizontal="center" vertical="center" wrapText="1" shrinkToFit="1"/>
    </xf>
    <xf numFmtId="4" fontId="1" fillId="0" borderId="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/>
    <xf numFmtId="4" fontId="5" fillId="4" borderId="7" xfId="0" applyNumberFormat="1" applyFont="1" applyFill="1" applyBorder="1" applyAlignment="1">
      <alignment horizontal="center" vertical="center" wrapText="1" shrinkToFit="1"/>
    </xf>
    <xf numFmtId="4" fontId="5" fillId="4" borderId="8" xfId="0" applyNumberFormat="1" applyFont="1" applyFill="1" applyBorder="1" applyAlignment="1">
      <alignment horizontal="center" vertical="center" wrapText="1" shrinkToFit="1"/>
    </xf>
    <xf numFmtId="4" fontId="5" fillId="4" borderId="9" xfId="0" applyNumberFormat="1" applyFont="1" applyFill="1" applyBorder="1" applyAlignment="1">
      <alignment horizontal="center" vertical="center" wrapText="1" shrinkToFit="1"/>
    </xf>
    <xf numFmtId="4" fontId="5" fillId="4" borderId="29" xfId="0" applyNumberFormat="1" applyFont="1" applyFill="1" applyBorder="1" applyAlignment="1">
      <alignment horizontal="center" vertical="center" wrapText="1"/>
    </xf>
    <xf numFmtId="4" fontId="5" fillId="5" borderId="7" xfId="0" applyNumberFormat="1" applyFont="1" applyFill="1" applyBorder="1" applyAlignment="1">
      <alignment horizontal="center" vertical="center" wrapText="1" shrinkToFit="1"/>
    </xf>
    <xf numFmtId="4" fontId="5" fillId="5" borderId="8" xfId="0" applyNumberFormat="1" applyFont="1" applyFill="1" applyBorder="1" applyAlignment="1">
      <alignment horizontal="center" vertical="center" wrapText="1" shrinkToFit="1"/>
    </xf>
    <xf numFmtId="4" fontId="5" fillId="5" borderId="9" xfId="0" applyNumberFormat="1" applyFont="1" applyFill="1" applyBorder="1" applyAlignment="1">
      <alignment horizontal="center" vertical="center" wrapText="1" shrinkToFit="1"/>
    </xf>
    <xf numFmtId="4" fontId="5" fillId="5" borderId="29" xfId="0" applyNumberFormat="1" applyFont="1" applyFill="1" applyBorder="1" applyAlignment="1">
      <alignment horizontal="center" vertical="center" wrapText="1"/>
    </xf>
    <xf numFmtId="4" fontId="5" fillId="5" borderId="17" xfId="0" applyNumberFormat="1" applyFont="1" applyFill="1" applyBorder="1" applyAlignment="1">
      <alignment horizontal="center" vertical="center" wrapText="1" shrinkToFit="1"/>
    </xf>
    <xf numFmtId="4" fontId="5" fillId="5" borderId="19" xfId="0" applyNumberFormat="1" applyFont="1" applyFill="1" applyBorder="1" applyAlignment="1">
      <alignment horizontal="center" vertical="center" wrapText="1" shrinkToFit="1"/>
    </xf>
    <xf numFmtId="4" fontId="1" fillId="3" borderId="6" xfId="1" applyNumberFormat="1" applyFont="1" applyFill="1" applyBorder="1" applyAlignment="1">
      <alignment horizontal="center" vertical="center" wrapText="1" shrinkToFit="1"/>
    </xf>
    <xf numFmtId="4" fontId="1" fillId="3" borderId="10" xfId="1" applyNumberFormat="1" applyFont="1" applyFill="1" applyBorder="1" applyAlignment="1">
      <alignment horizontal="center" vertical="center" wrapText="1" shrinkToFit="1"/>
    </xf>
    <xf numFmtId="4" fontId="5" fillId="3" borderId="2" xfId="0" applyNumberFormat="1" applyFont="1" applyFill="1" applyBorder="1" applyAlignment="1">
      <alignment horizontal="center" vertical="center" wrapText="1" shrinkToFit="1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 shrinkToFit="1"/>
    </xf>
    <xf numFmtId="4" fontId="1" fillId="0" borderId="12" xfId="1" applyNumberFormat="1" applyFont="1" applyFill="1" applyBorder="1" applyAlignment="1">
      <alignment horizontal="center" vertical="center" wrapText="1" shrinkToFit="1"/>
    </xf>
    <xf numFmtId="4" fontId="1" fillId="0" borderId="13" xfId="1" applyNumberFormat="1" applyFont="1" applyFill="1" applyBorder="1" applyAlignment="1">
      <alignment horizontal="center" vertical="center" wrapText="1" shrinkToFit="1"/>
    </xf>
    <xf numFmtId="4" fontId="1" fillId="0" borderId="14" xfId="1" applyNumberFormat="1" applyFont="1" applyFill="1" applyBorder="1" applyAlignment="1">
      <alignment horizontal="center" vertical="center" wrapText="1" shrinkToFit="1"/>
    </xf>
    <xf numFmtId="4" fontId="1" fillId="0" borderId="15" xfId="1" applyNumberFormat="1" applyFont="1" applyFill="1" applyBorder="1" applyAlignment="1">
      <alignment horizontal="center" vertical="center" wrapText="1" shrinkToFit="1"/>
    </xf>
    <xf numFmtId="4" fontId="1" fillId="0" borderId="16" xfId="1" applyNumberFormat="1" applyFont="1" applyFill="1" applyBorder="1" applyAlignment="1">
      <alignment horizontal="center" vertical="center" wrapText="1" shrinkToFit="1"/>
    </xf>
    <xf numFmtId="4" fontId="1" fillId="0" borderId="41" xfId="0" applyNumberFormat="1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4" fontId="1" fillId="0" borderId="22" xfId="1" applyNumberFormat="1" applyFont="1" applyFill="1" applyBorder="1" applyAlignment="1">
      <alignment horizontal="center" vertical="center" wrapText="1" shrinkToFit="1"/>
    </xf>
    <xf numFmtId="4" fontId="1" fillId="0" borderId="45" xfId="0" applyNumberFormat="1" applyFont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 shrinkToFit="1"/>
    </xf>
    <xf numFmtId="14" fontId="1" fillId="2" borderId="3" xfId="0" applyNumberFormat="1" applyFont="1" applyFill="1" applyBorder="1" applyAlignment="1">
      <alignment horizontal="center" vertical="center" wrapText="1" shrinkToFit="1"/>
    </xf>
    <xf numFmtId="14" fontId="1" fillId="2" borderId="4" xfId="0" applyNumberFormat="1" applyFont="1" applyFill="1" applyBorder="1" applyAlignment="1">
      <alignment horizontal="center" vertical="center" wrapText="1" shrinkToFit="1"/>
    </xf>
    <xf numFmtId="14" fontId="1" fillId="2" borderId="46" xfId="0" applyNumberFormat="1" applyFont="1" applyFill="1" applyBorder="1" applyAlignment="1">
      <alignment horizontal="center" vertical="center" wrapText="1" shrinkToFit="1"/>
    </xf>
    <xf numFmtId="14" fontId="1" fillId="2" borderId="5" xfId="0" applyNumberFormat="1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 shrinkToFit="1"/>
    </xf>
    <xf numFmtId="14" fontId="5" fillId="2" borderId="3" xfId="0" applyNumberFormat="1" applyFont="1" applyFill="1" applyBorder="1" applyAlignment="1">
      <alignment horizontal="center" vertical="center" wrapText="1" shrinkToFit="1"/>
    </xf>
    <xf numFmtId="14" fontId="5" fillId="2" borderId="10" xfId="0" applyNumberFormat="1" applyFont="1" applyFill="1" applyBorder="1" applyAlignment="1">
      <alignment horizontal="center" vertical="center" wrapText="1" shrinkToFit="1"/>
    </xf>
    <xf numFmtId="14" fontId="5" fillId="2" borderId="4" xfId="0" applyNumberFormat="1" applyFont="1" applyFill="1" applyBorder="1" applyAlignment="1">
      <alignment horizontal="center" vertical="center" wrapText="1" shrinkToFit="1"/>
    </xf>
    <xf numFmtId="14" fontId="5" fillId="2" borderId="5" xfId="0" applyNumberFormat="1" applyFont="1" applyFill="1" applyBorder="1" applyAlignment="1">
      <alignment horizontal="center" vertical="center" wrapText="1" shrinkToFi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4" fontId="1" fillId="3" borderId="18" xfId="1" applyNumberFormat="1" applyFont="1" applyFill="1" applyBorder="1" applyAlignment="1">
      <alignment horizontal="center" vertical="center" wrapText="1" shrinkToFit="1"/>
    </xf>
    <xf numFmtId="4" fontId="1" fillId="3" borderId="20" xfId="1" applyNumberFormat="1" applyFont="1" applyFill="1" applyBorder="1" applyAlignment="1">
      <alignment horizontal="center" vertical="center" wrapText="1" shrinkToFit="1"/>
    </xf>
    <xf numFmtId="4" fontId="5" fillId="3" borderId="21" xfId="0" applyNumberFormat="1" applyFont="1" applyFill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4" fontId="1" fillId="0" borderId="41" xfId="0" applyNumberFormat="1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49" fontId="3" fillId="6" borderId="6" xfId="0" applyNumberFormat="1" applyFont="1" applyFill="1" applyBorder="1" applyAlignment="1">
      <alignment horizontal="center" vertical="center" wrapText="1" shrinkToFit="1"/>
    </xf>
    <xf numFmtId="49" fontId="3" fillId="6" borderId="10" xfId="0" applyNumberFormat="1" applyFont="1" applyFill="1" applyBorder="1" applyAlignment="1">
      <alignment horizontal="center" vertical="center" wrapText="1" shrinkToFit="1"/>
    </xf>
    <xf numFmtId="49" fontId="3" fillId="6" borderId="2" xfId="0" applyNumberFormat="1" applyFont="1" applyFill="1" applyBorder="1" applyAlignment="1">
      <alignment horizontal="center" vertical="center" wrapText="1" shrinkToFit="1"/>
    </xf>
    <xf numFmtId="49" fontId="3" fillId="6" borderId="36" xfId="0" applyNumberFormat="1" applyFont="1" applyFill="1" applyBorder="1" applyAlignment="1">
      <alignment horizontal="center" vertical="center" wrapText="1" shrinkToFit="1"/>
    </xf>
    <xf numFmtId="49" fontId="3" fillId="6" borderId="37" xfId="0" applyNumberFormat="1" applyFont="1" applyFill="1" applyBorder="1" applyAlignment="1">
      <alignment horizontal="center" vertical="center" wrapText="1" shrinkToFi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49" fontId="5" fillId="2" borderId="3" xfId="0" applyNumberFormat="1" applyFont="1" applyFill="1" applyBorder="1" applyAlignment="1">
      <alignment horizontal="center" vertical="center" wrapText="1" shrinkToFit="1"/>
    </xf>
    <xf numFmtId="49" fontId="5" fillId="2" borderId="4" xfId="0" applyNumberFormat="1" applyFont="1" applyFill="1" applyBorder="1" applyAlignment="1">
      <alignment horizontal="center" vertical="center" wrapText="1" shrinkToFit="1"/>
    </xf>
    <xf numFmtId="49" fontId="5" fillId="2" borderId="5" xfId="0" applyNumberFormat="1" applyFont="1" applyFill="1" applyBorder="1" applyAlignment="1">
      <alignment horizontal="center" vertical="center" wrapText="1" shrinkToFit="1"/>
    </xf>
    <xf numFmtId="49" fontId="3" fillId="6" borderId="32" xfId="0" applyNumberFormat="1" applyFont="1" applyFill="1" applyBorder="1" applyAlignment="1">
      <alignment horizontal="center" vertical="center" wrapText="1" shrinkToFit="1"/>
    </xf>
    <xf numFmtId="49" fontId="3" fillId="6" borderId="33" xfId="0" applyNumberFormat="1" applyFont="1" applyFill="1" applyBorder="1" applyAlignment="1">
      <alignment horizontal="center" vertical="center" wrapText="1" shrinkToFit="1"/>
    </xf>
    <xf numFmtId="49" fontId="3" fillId="6" borderId="34" xfId="0" applyNumberFormat="1" applyFont="1" applyFill="1" applyBorder="1" applyAlignment="1">
      <alignment horizontal="center" vertical="center" wrapText="1" shrinkToFit="1"/>
    </xf>
    <xf numFmtId="49" fontId="3" fillId="6" borderId="35" xfId="0" applyNumberFormat="1" applyFont="1" applyFill="1" applyBorder="1" applyAlignment="1">
      <alignment horizontal="center" vertical="center" wrapText="1" shrinkToFit="1"/>
    </xf>
    <xf numFmtId="49" fontId="3" fillId="6" borderId="23" xfId="0" applyNumberFormat="1" applyFont="1" applyFill="1" applyBorder="1" applyAlignment="1">
      <alignment horizontal="center" vertical="center" wrapText="1" shrinkToFit="1"/>
    </xf>
    <xf numFmtId="49" fontId="3" fillId="6" borderId="24" xfId="0" applyNumberFormat="1" applyFont="1" applyFill="1" applyBorder="1" applyAlignment="1">
      <alignment horizontal="center" vertical="center" wrapText="1" shrinkToFit="1"/>
    </xf>
    <xf numFmtId="49" fontId="3" fillId="6" borderId="25" xfId="0" applyNumberFormat="1" applyFont="1" applyFill="1" applyBorder="1" applyAlignment="1">
      <alignment horizontal="center" vertical="center" wrapText="1" shrinkToFit="1"/>
    </xf>
    <xf numFmtId="49" fontId="3" fillId="6" borderId="26" xfId="0" applyNumberFormat="1" applyFont="1" applyFill="1" applyBorder="1" applyAlignment="1">
      <alignment horizontal="center" vertical="center" wrapText="1" shrinkToFit="1"/>
    </xf>
    <xf numFmtId="49" fontId="3" fillId="6" borderId="27" xfId="0" applyNumberFormat="1" applyFont="1" applyFill="1" applyBorder="1" applyAlignment="1">
      <alignment horizontal="center" vertical="center" wrapText="1" shrinkToFit="1"/>
    </xf>
    <xf numFmtId="49" fontId="3" fillId="6" borderId="28" xfId="0" applyNumberFormat="1" applyFont="1" applyFill="1" applyBorder="1" applyAlignment="1">
      <alignment horizontal="center" vertical="center" wrapText="1" shrinkToFit="1"/>
    </xf>
    <xf numFmtId="49" fontId="3" fillId="6" borderId="30" xfId="0" applyNumberFormat="1" applyFont="1" applyFill="1" applyBorder="1" applyAlignment="1">
      <alignment horizontal="center" vertical="center" wrapText="1" shrinkToFit="1"/>
    </xf>
    <xf numFmtId="4" fontId="0" fillId="0" borderId="0" xfId="0" applyNumberFormat="1"/>
    <xf numFmtId="14" fontId="0" fillId="0" borderId="0" xfId="0" applyNumberFormat="1" applyAlignment="1">
      <alignment horizontal="center"/>
    </xf>
    <xf numFmtId="164" fontId="0" fillId="0" borderId="0" xfId="1" applyFont="1" applyAlignment="1">
      <alignment horizontal="center"/>
    </xf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NumberFormat="1"/>
    <xf numFmtId="0" fontId="6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s\Downloads\_Microsoft_Exce%20(7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895.445644675929" createdVersion="5" refreshedVersion="5" minRefreshableVersion="3" recordCount="24">
  <cacheSource type="worksheet">
    <worksheetSource ref="E4:K28" sheet="Лист1 (2)" r:id="rId2"/>
  </cacheSource>
  <cacheFields count="8">
    <cacheField name="Код" numFmtId="14">
      <sharedItems/>
    </cacheField>
    <cacheField name="Дата" numFmtId="166">
      <sharedItems containsSemiMixedTypes="0" containsNonDate="0" containsDate="1" containsString="0" minDate="2013-09-11T00:00:00" maxDate="2014-12-15T00:00:00" count="16">
        <d v="2013-09-11T00:00:00"/>
        <d v="2013-09-26T00:00:00"/>
        <d v="2013-10-29T00:00:00"/>
        <d v="2014-09-15T00:00:00"/>
        <d v="2013-09-18T00:00:00"/>
        <d v="2014-10-06T00:00:00"/>
        <d v="2013-10-03T00:00:00"/>
        <d v="2013-11-07T00:00:00"/>
        <d v="2014-11-25T00:00:00"/>
        <d v="2014-12-05T00:00:00"/>
        <d v="2013-11-25T00:00:00"/>
        <d v="2013-10-31T00:00:00"/>
        <d v="2013-12-21T00:00:00"/>
        <d v="2014-12-14T00:00:00"/>
        <d v="2013-11-26T00:00:00"/>
        <d v="2014-01-05T00:00:00"/>
      </sharedItems>
      <fieldGroup par="7" base="1">
        <rangePr groupBy="months" startDate="2013-09-11T00:00:00" endDate="2014-12-15T00:00:00"/>
        <groupItems count="14">
          <s v="&lt;11.09.2013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5.12.2014"/>
        </groupItems>
      </fieldGroup>
    </cacheField>
    <cacheField name="Выдано" numFmtId="164">
      <sharedItems containsSemiMixedTypes="0" containsString="0" containsNumber="1" minValue="3800" maxValue="49733"/>
    </cacheField>
    <cacheField name="по чекам" numFmtId="164">
      <sharedItems containsSemiMixedTypes="0" containsString="0" containsNumber="1" minValue="0" maxValue="60500"/>
    </cacheField>
    <cacheField name="б/ч" numFmtId="164">
      <sharedItems containsSemiMixedTypes="0" containsString="0" containsNumber="1" containsInteger="1" minValue="0" maxValue="4800"/>
    </cacheField>
    <cacheField name="Итого" numFmtId="4">
      <sharedItems containsSemiMixedTypes="0" containsString="0" containsNumber="1" minValue="0" maxValue="61500"/>
    </cacheField>
    <cacheField name="Остаток" numFmtId="4">
      <sharedItems containsSemiMixedTypes="0" containsString="0" containsNumber="1" minValue="-20700" maxValue="19703.8"/>
    </cacheField>
    <cacheField name="Годы" numFmtId="0" databaseField="0">
      <fieldGroup base="1">
        <rangePr groupBy="years" startDate="2013-09-11T00:00:00" endDate="2014-12-15T00:00:00"/>
        <groupItems count="4">
          <s v="&lt;11.09.2013"/>
          <s v="2013"/>
          <s v="2014"/>
          <s v="&gt;15.12.201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s v="1.1"/>
    <x v="0"/>
    <n v="30837.56"/>
    <n v="29727.05"/>
    <n v="2000"/>
    <n v="31727.05"/>
    <n v="-889.48999999999796"/>
  </r>
  <r>
    <s v="1.1"/>
    <x v="1"/>
    <n v="30300"/>
    <n v="28859.599999999999"/>
    <n v="4000"/>
    <n v="32859.599999999999"/>
    <n v="-2559.5999999999985"/>
  </r>
  <r>
    <s v="1.1"/>
    <x v="2"/>
    <n v="36100"/>
    <n v="32080.73"/>
    <n v="4000"/>
    <n v="36080.729999999996"/>
    <n v="19.270000000004075"/>
  </r>
  <r>
    <s v="1.1"/>
    <x v="3"/>
    <n v="10500"/>
    <n v="10500"/>
    <n v="0"/>
    <n v="10500"/>
    <n v="0"/>
  </r>
  <r>
    <s v="1.2"/>
    <x v="4"/>
    <n v="49733"/>
    <n v="46468.2"/>
    <n v="3250"/>
    <n v="49718.2"/>
    <n v="14.80000000000291"/>
  </r>
  <r>
    <s v="1.2"/>
    <x v="1"/>
    <n v="46200"/>
    <n v="38859.61"/>
    <n v="4800"/>
    <n v="43659.61"/>
    <n v="2540.3899999999994"/>
  </r>
  <r>
    <s v="1.2"/>
    <x v="2"/>
    <n v="31700"/>
    <n v="36293.19"/>
    <n v="550"/>
    <n v="36843.19"/>
    <n v="-5143.1900000000023"/>
  </r>
  <r>
    <s v="1.2"/>
    <x v="5"/>
    <n v="23000"/>
    <n v="21740.25"/>
    <n v="1750"/>
    <n v="23490.25"/>
    <n v="-490.25"/>
  </r>
  <r>
    <s v="2.1"/>
    <x v="6"/>
    <n v="19703.8"/>
    <n v="0"/>
    <n v="0"/>
    <n v="0"/>
    <n v="19703.8"/>
  </r>
  <r>
    <s v="2.1"/>
    <x v="6"/>
    <n v="19300"/>
    <n v="19350"/>
    <n v="500"/>
    <n v="19850"/>
    <n v="-550"/>
  </r>
  <r>
    <s v="2.1"/>
    <x v="7"/>
    <n v="17000"/>
    <n v="15452.59"/>
    <n v="2000"/>
    <n v="17452.59"/>
    <n v="-452.59000000000015"/>
  </r>
  <r>
    <s v="2.1"/>
    <x v="8"/>
    <n v="9600"/>
    <n v="0"/>
    <n v="0"/>
    <n v="0"/>
    <n v="9600"/>
  </r>
  <r>
    <s v="2.2"/>
    <x v="6"/>
    <n v="40800"/>
    <n v="60500"/>
    <n v="1000"/>
    <n v="61500"/>
    <n v="-20700"/>
  </r>
  <r>
    <s v="2.2"/>
    <x v="6"/>
    <n v="40800"/>
    <n v="39292.1"/>
    <n v="1500"/>
    <n v="40792.1"/>
    <n v="7.9000000000014552"/>
  </r>
  <r>
    <s v="2.2"/>
    <x v="7"/>
    <n v="34500"/>
    <n v="36141.440000000002"/>
    <n v="1000"/>
    <n v="37141.440000000002"/>
    <n v="-2641.4400000000023"/>
  </r>
  <r>
    <s v="2.2"/>
    <x v="9"/>
    <n v="21200"/>
    <n v="28704.78"/>
    <n v="1250"/>
    <n v="29954.78"/>
    <n v="-8754.7799999999988"/>
  </r>
  <r>
    <s v="2.3"/>
    <x v="10"/>
    <n v="35400"/>
    <n v="31840.36"/>
    <n v="3420"/>
    <n v="35260.36"/>
    <n v="139.63999999999942"/>
  </r>
  <r>
    <s v="2.3"/>
    <x v="11"/>
    <n v="33300"/>
    <n v="22164.2"/>
    <n v="0"/>
    <n v="22164.2"/>
    <n v="11135.8"/>
  </r>
  <r>
    <s v="2.3"/>
    <x v="12"/>
    <n v="28400"/>
    <n v="28910.67"/>
    <n v="2000"/>
    <n v="30910.67"/>
    <n v="-2510.6699999999983"/>
  </r>
  <r>
    <s v="2.3"/>
    <x v="13"/>
    <n v="19000"/>
    <n v="17882.28"/>
    <n v="1600"/>
    <n v="19482.28"/>
    <n v="-482.27999999999884"/>
  </r>
  <r>
    <s v="3.1"/>
    <x v="14"/>
    <n v="42000"/>
    <n v="42964.88"/>
    <n v="0"/>
    <n v="42964.88"/>
    <n v="-964.87999999999738"/>
  </r>
  <r>
    <s v="3.1"/>
    <x v="11"/>
    <n v="42100"/>
    <n v="54344.05"/>
    <n v="0"/>
    <n v="54344.05"/>
    <n v="-12244.050000000003"/>
  </r>
  <r>
    <s v="3.1"/>
    <x v="15"/>
    <n v="32600"/>
    <n v="25909.67"/>
    <n v="2270"/>
    <n v="28179.67"/>
    <n v="4420.3300000000017"/>
  </r>
  <r>
    <s v="3.1"/>
    <x v="14"/>
    <n v="3800"/>
    <n v="4061.18"/>
    <n v="0"/>
    <n v="4061.18"/>
    <n v="-261.179999999999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8" cacheId="55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M4:R16" firstHeaderRow="0" firstDataRow="1" firstDataCol="1"/>
  <pivotFields count="8"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4" showAll="0"/>
    <pivotField dataField="1" numFmtId="4" showAll="0"/>
    <pivotField axis="axisRow" showAll="0">
      <items count="5">
        <item x="0"/>
        <item x="1"/>
        <item x="2"/>
        <item x="3"/>
        <item t="default"/>
      </items>
    </pivotField>
  </pivotFields>
  <rowFields count="2">
    <field x="7"/>
    <field x="1"/>
  </rowFields>
  <rowItems count="12">
    <i>
      <x v="1"/>
    </i>
    <i r="1">
      <x v="9"/>
    </i>
    <i r="1">
      <x v="10"/>
    </i>
    <i r="1">
      <x v="11"/>
    </i>
    <i r="1">
      <x v="12"/>
    </i>
    <i>
      <x v="2"/>
    </i>
    <i r="1">
      <x v="1"/>
    </i>
    <i r="1">
      <x v="9"/>
    </i>
    <i r="1">
      <x v="10"/>
    </i>
    <i r="1">
      <x v="11"/>
    </i>
    <i r="1">
      <x v="1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Сумма по полю Выдано" fld="2" baseField="0" baseItem="0"/>
    <dataField name="Сумма по полю по чекам" fld="3" baseField="0" baseItem="0"/>
    <dataField name="Сумма по полю б/ч" fld="4" baseField="0" baseItem="0"/>
    <dataField name="Сумма по полю Итого" fld="5" baseField="0" baseItem="0"/>
    <dataField name="Сумма по полю Остаток" fld="6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9"/>
  <sheetViews>
    <sheetView tabSelected="1" zoomScale="85" zoomScaleNormal="85" workbookViewId="0">
      <selection activeCell="M21" sqref="M21"/>
    </sheetView>
  </sheetViews>
  <sheetFormatPr defaultRowHeight="14.25"/>
  <cols>
    <col min="2" max="2" width="13.875" customWidth="1"/>
    <col min="3" max="3" width="15.125" customWidth="1"/>
    <col min="4" max="4" width="14.25" customWidth="1"/>
    <col min="5" max="5" width="11.875" customWidth="1"/>
    <col min="6" max="6" width="17.75" bestFit="1" customWidth="1"/>
    <col min="7" max="7" width="12.25" customWidth="1"/>
    <col min="8" max="8" width="13.875" customWidth="1"/>
    <col min="9" max="9" width="12.125" customWidth="1"/>
    <col min="10" max="10" width="12.375" customWidth="1"/>
    <col min="11" max="11" width="12" customWidth="1"/>
    <col min="12" max="12" width="12.25" customWidth="1"/>
    <col min="13" max="13" width="17.25" customWidth="1"/>
    <col min="14" max="14" width="23.625" customWidth="1"/>
    <col min="15" max="15" width="24.5" customWidth="1"/>
    <col min="16" max="16" width="18.75" customWidth="1"/>
    <col min="17" max="17" width="21.25" customWidth="1"/>
    <col min="18" max="18" width="23.25" customWidth="1"/>
    <col min="19" max="21" width="12.75" customWidth="1"/>
    <col min="22" max="22" width="15.75" customWidth="1"/>
    <col min="23" max="23" width="13.25" customWidth="1"/>
    <col min="24" max="24" width="12.75" customWidth="1"/>
    <col min="25" max="25" width="16.375" customWidth="1"/>
  </cols>
  <sheetData>
    <row r="1" spans="1:18" s="95" customFormat="1" ht="15">
      <c r="B1" s="95" t="s">
        <v>50</v>
      </c>
      <c r="E1" s="95" t="s">
        <v>51</v>
      </c>
      <c r="M1" s="95" t="s">
        <v>52</v>
      </c>
    </row>
    <row r="3" spans="1:18" ht="15" thickBot="1"/>
    <row r="4" spans="1:18" ht="16.5" thickTop="1">
      <c r="B4" s="79" t="s">
        <v>12</v>
      </c>
      <c r="C4" s="80"/>
      <c r="E4" t="s">
        <v>53</v>
      </c>
      <c r="F4" t="s">
        <v>35</v>
      </c>
      <c r="G4" t="s">
        <v>19</v>
      </c>
      <c r="H4" t="s">
        <v>20</v>
      </c>
      <c r="I4" t="s">
        <v>22</v>
      </c>
      <c r="J4" t="s">
        <v>23</v>
      </c>
      <c r="K4" t="s">
        <v>24</v>
      </c>
      <c r="M4" s="90" t="s">
        <v>36</v>
      </c>
      <c r="N4" t="s">
        <v>45</v>
      </c>
      <c r="O4" t="s">
        <v>46</v>
      </c>
      <c r="P4" t="s">
        <v>47</v>
      </c>
      <c r="Q4" t="s">
        <v>48</v>
      </c>
      <c r="R4" t="s">
        <v>49</v>
      </c>
    </row>
    <row r="5" spans="1:18" ht="15.75" customHeight="1">
      <c r="B5" s="83" t="s">
        <v>19</v>
      </c>
      <c r="C5" s="6" t="s">
        <v>20</v>
      </c>
      <c r="E5" s="87" t="str">
        <f ca="1">OFFSET($A$10,(COUNTA(E$4:$E4)-1)*5,0)</f>
        <v>1.1</v>
      </c>
      <c r="F5" s="92">
        <f ca="1">OFFSET($B$10,(COUNTA($F$4:F4)-1)*5,0)*1</f>
        <v>41528</v>
      </c>
      <c r="G5" s="88">
        <f ca="1">OFFSET($B$11,(COUNTA($G$4:G4)-1)*5,0)</f>
        <v>30837.56</v>
      </c>
      <c r="H5" s="88">
        <f ca="1">OFFSET($C$11,(COUNTA($H$4:H4)-1)*5,0)</f>
        <v>29727.05</v>
      </c>
      <c r="I5" s="88">
        <f ca="1">OFFSET($C$12,(COUNTA($I$4:I4)-1)*5,0)</f>
        <v>2000</v>
      </c>
      <c r="J5" s="86">
        <f ca="1">+H5+I5</f>
        <v>31727.05</v>
      </c>
      <c r="K5" s="86">
        <f ca="1">+G5-J5</f>
        <v>-889.48999999999796</v>
      </c>
      <c r="M5" s="91" t="s">
        <v>38</v>
      </c>
      <c r="N5" s="94">
        <v>581974.36</v>
      </c>
      <c r="O5" s="94">
        <v>567309.85</v>
      </c>
      <c r="P5" s="94">
        <v>30020</v>
      </c>
      <c r="Q5" s="94">
        <v>597329.85</v>
      </c>
      <c r="R5" s="94">
        <v>-15355.489999999994</v>
      </c>
    </row>
    <row r="6" spans="1:18" ht="15.75">
      <c r="B6" s="84"/>
      <c r="C6" s="8" t="s">
        <v>22</v>
      </c>
      <c r="E6" s="87" t="str">
        <f ca="1">OFFSET($A$10,(COUNTA(E$4:$E5)-1)*5,0)</f>
        <v>1.1</v>
      </c>
      <c r="F6" s="92">
        <f ca="1">OFFSET($B$10,(COUNTA($F$4:F5)-1)*5,0)*1</f>
        <v>41543</v>
      </c>
      <c r="G6" s="88">
        <f ca="1">OFFSET($B$11,(COUNTA($G$4:G5)-1)*5,0)</f>
        <v>30300</v>
      </c>
      <c r="H6" s="88">
        <f ca="1">OFFSET($C$11,(COUNTA($H$4:H5)-1)*5,0)</f>
        <v>28859.599999999999</v>
      </c>
      <c r="I6" s="88">
        <f ca="1">OFFSET($C$12,(COUNTA($I$4:I5)-1)*5,0)</f>
        <v>4000</v>
      </c>
      <c r="J6" s="86">
        <f t="shared" ref="J6:J8" ca="1" si="0">+H6+I6</f>
        <v>32859.599999999999</v>
      </c>
      <c r="K6" s="86">
        <f t="shared" ref="K6:K8" ca="1" si="1">+G6-J6</f>
        <v>-2559.5999999999985</v>
      </c>
      <c r="M6" s="93" t="s">
        <v>39</v>
      </c>
      <c r="N6" s="94">
        <v>157070.56</v>
      </c>
      <c r="O6" s="94">
        <v>143914.46</v>
      </c>
      <c r="P6" s="94">
        <v>14050</v>
      </c>
      <c r="Q6" s="94">
        <v>157964.46</v>
      </c>
      <c r="R6" s="94">
        <v>-893.89999999999418</v>
      </c>
    </row>
    <row r="7" spans="1:18" ht="15.75">
      <c r="B7" s="85"/>
      <c r="C7" s="8" t="s">
        <v>23</v>
      </c>
      <c r="E7" s="87" t="str">
        <f ca="1">OFFSET($A$10,(COUNTA(E$4:$E6)-1)*5,0)</f>
        <v>1.1</v>
      </c>
      <c r="F7" s="92">
        <f ca="1">OFFSET($B$10,(COUNTA($F$4:F6)-1)*5,0)*1</f>
        <v>41576</v>
      </c>
      <c r="G7" s="88">
        <f ca="1">OFFSET($B$11,(COUNTA($G$4:G6)-1)*5,0)</f>
        <v>36100</v>
      </c>
      <c r="H7" s="88">
        <f ca="1">OFFSET($C$11,(COUNTA($H$4:H6)-1)*5,0)</f>
        <v>32080.73</v>
      </c>
      <c r="I7" s="88">
        <f ca="1">OFFSET($C$12,(COUNTA($I$4:I6)-1)*5,0)</f>
        <v>4000</v>
      </c>
      <c r="J7" s="86">
        <f t="shared" ca="1" si="0"/>
        <v>36080.729999999996</v>
      </c>
      <c r="K7" s="86">
        <f t="shared" ca="1" si="1"/>
        <v>19.270000000004075</v>
      </c>
      <c r="M7" s="93" t="s">
        <v>40</v>
      </c>
      <c r="N7" s="94">
        <v>263803.8</v>
      </c>
      <c r="O7" s="94">
        <v>264024.27</v>
      </c>
      <c r="P7" s="94">
        <v>7550</v>
      </c>
      <c r="Q7" s="94">
        <v>271574.27</v>
      </c>
      <c r="R7" s="94">
        <v>-7770.4700000000012</v>
      </c>
    </row>
    <row r="8" spans="1:18" ht="16.5" thickBot="1">
      <c r="B8" s="75" t="s">
        <v>24</v>
      </c>
      <c r="C8" s="76"/>
      <c r="E8" s="87" t="str">
        <f ca="1">OFFSET($A$10,(COUNTA(E$4:$E7)-1)*5,0)</f>
        <v>1.1</v>
      </c>
      <c r="F8" s="92">
        <f ca="1">OFFSET($B$10,(COUNTA($F$4:F7)-1)*5,0)*1</f>
        <v>41897</v>
      </c>
      <c r="G8" s="88">
        <f ca="1">OFFSET($B$11,(COUNTA($G$4:G7)-1)*5,0)</f>
        <v>10500</v>
      </c>
      <c r="H8" s="88">
        <f ca="1">OFFSET($C$11,(COUNTA($H$4:H7)-1)*5,0)</f>
        <v>10500</v>
      </c>
      <c r="I8" s="88">
        <f ca="1">OFFSET($C$12,(COUNTA($I$4:I7)-1)*5,0)</f>
        <v>0</v>
      </c>
      <c r="J8" s="86">
        <f t="shared" ca="1" si="0"/>
        <v>10500</v>
      </c>
      <c r="K8" s="86">
        <f t="shared" ca="1" si="1"/>
        <v>0</v>
      </c>
      <c r="M8" s="93" t="s">
        <v>41</v>
      </c>
      <c r="N8" s="94">
        <v>132700</v>
      </c>
      <c r="O8" s="94">
        <v>130460.44999999998</v>
      </c>
      <c r="P8" s="94">
        <v>6420</v>
      </c>
      <c r="Q8" s="94">
        <v>136880.44999999998</v>
      </c>
      <c r="R8" s="94">
        <v>-4180.4500000000007</v>
      </c>
    </row>
    <row r="9" spans="1:18" ht="15" customHeight="1" thickTop="1">
      <c r="B9" s="10"/>
      <c r="C9" s="11"/>
      <c r="E9" s="87" t="str">
        <f ca="1">OFFSET($A$10,(COUNTA(E$4:$E8)-1)*5,0)</f>
        <v>1.2</v>
      </c>
      <c r="F9" s="92">
        <f ca="1">OFFSET($B$10,(COUNTA($F$4:F8)-1)*5,0)*1</f>
        <v>41535</v>
      </c>
      <c r="G9" s="88">
        <f ca="1">OFFSET($B$11,(COUNTA($G$4:G8)-1)*5,0)</f>
        <v>49733</v>
      </c>
      <c r="H9" s="88">
        <f ca="1">OFFSET($C$11,(COUNTA($H$4:H8)-1)*5,0)</f>
        <v>46468.2</v>
      </c>
      <c r="I9" s="88">
        <f ca="1">OFFSET($C$12,(COUNTA($I$4:I8)-1)*5,0)</f>
        <v>3250</v>
      </c>
      <c r="J9" s="86">
        <f t="shared" ref="J9:J26" ca="1" si="2">+H9+I9</f>
        <v>49718.2</v>
      </c>
      <c r="K9" s="86">
        <f t="shared" ref="K9:K26" ca="1" si="3">+G9-J9</f>
        <v>14.80000000000291</v>
      </c>
      <c r="M9" s="93" t="s">
        <v>42</v>
      </c>
      <c r="N9" s="94">
        <v>28400</v>
      </c>
      <c r="O9" s="94">
        <v>28910.67</v>
      </c>
      <c r="P9" s="94">
        <v>2000</v>
      </c>
      <c r="Q9" s="94">
        <v>30910.67</v>
      </c>
      <c r="R9" s="94">
        <v>-2510.6699999999983</v>
      </c>
    </row>
    <row r="10" spans="1:18" ht="15.75">
      <c r="A10" s="89" t="s">
        <v>12</v>
      </c>
      <c r="B10" s="44">
        <v>41528</v>
      </c>
      <c r="C10" s="45"/>
      <c r="D10">
        <v>1</v>
      </c>
      <c r="E10" s="87" t="str">
        <f ca="1">OFFSET($A$10,(COUNTA(E$4:$E9)-1)*5,0)</f>
        <v>1.2</v>
      </c>
      <c r="F10" s="92">
        <f ca="1">OFFSET($B$10,(COUNTA($F$4:F9)-1)*5,0)*1</f>
        <v>41543</v>
      </c>
      <c r="G10" s="88">
        <f ca="1">OFFSET($B$11,(COUNTA($G$4:G9)-1)*5,0)</f>
        <v>46200</v>
      </c>
      <c r="H10" s="88">
        <f ca="1">OFFSET($C$11,(COUNTA($H$4:H9)-1)*5,0)</f>
        <v>38859.61</v>
      </c>
      <c r="I10" s="88">
        <f ca="1">OFFSET($C$12,(COUNTA($I$4:I9)-1)*5,0)</f>
        <v>4800</v>
      </c>
      <c r="J10" s="86">
        <f t="shared" ca="1" si="2"/>
        <v>43659.61</v>
      </c>
      <c r="K10" s="86">
        <f t="shared" ca="1" si="3"/>
        <v>2540.3899999999994</v>
      </c>
      <c r="M10" s="91" t="s">
        <v>43</v>
      </c>
      <c r="N10" s="94">
        <v>115900</v>
      </c>
      <c r="O10" s="94">
        <v>104736.98</v>
      </c>
      <c r="P10" s="94">
        <v>6870</v>
      </c>
      <c r="Q10" s="94">
        <v>111606.98</v>
      </c>
      <c r="R10" s="94">
        <v>4293.0200000000041</v>
      </c>
    </row>
    <row r="11" spans="1:18" ht="15.75">
      <c r="B11" s="28">
        <v>30837.56</v>
      </c>
      <c r="C11" s="1">
        <v>29727.05</v>
      </c>
      <c r="E11" s="87" t="str">
        <f ca="1">OFFSET($A$10,(COUNTA(E$4:$E10)-1)*5,0)</f>
        <v>1.2</v>
      </c>
      <c r="F11" s="92">
        <f ca="1">OFFSET($B$10,(COUNTA($F$4:F10)-1)*5,0)*1</f>
        <v>41576</v>
      </c>
      <c r="G11" s="88">
        <f ca="1">OFFSET($B$11,(COUNTA($G$4:G10)-1)*5,0)</f>
        <v>31700</v>
      </c>
      <c r="H11" s="88">
        <f ca="1">OFFSET($C$11,(COUNTA($H$4:H10)-1)*5,0)</f>
        <v>36293.19</v>
      </c>
      <c r="I11" s="88">
        <f ca="1">OFFSET($C$12,(COUNTA($I$4:I10)-1)*5,0)</f>
        <v>550</v>
      </c>
      <c r="J11" s="86">
        <f t="shared" ca="1" si="2"/>
        <v>36843.19</v>
      </c>
      <c r="K11" s="86">
        <f t="shared" ca="1" si="3"/>
        <v>-5143.1900000000023</v>
      </c>
      <c r="M11" s="93" t="s">
        <v>44</v>
      </c>
      <c r="N11" s="94">
        <v>32600</v>
      </c>
      <c r="O11" s="94">
        <v>25909.67</v>
      </c>
      <c r="P11" s="94">
        <v>2270</v>
      </c>
      <c r="Q11" s="94">
        <v>28179.67</v>
      </c>
      <c r="R11" s="94">
        <v>4420.3300000000017</v>
      </c>
    </row>
    <row r="12" spans="1:18" ht="15.75">
      <c r="B12" s="29"/>
      <c r="C12" s="1">
        <v>2000</v>
      </c>
      <c r="E12" s="87" t="str">
        <f ca="1">OFFSET($A$10,(COUNTA(E$4:$E11)-1)*5,0)</f>
        <v>1.2</v>
      </c>
      <c r="F12" s="92">
        <f ca="1">OFFSET($B$10,(COUNTA($F$4:F11)-1)*5,0)*1</f>
        <v>41918</v>
      </c>
      <c r="G12" s="88">
        <f ca="1">OFFSET($B$11,(COUNTA($G$4:G11)-1)*5,0)</f>
        <v>23000</v>
      </c>
      <c r="H12" s="88">
        <f ca="1">OFFSET($C$11,(COUNTA($H$4:H11)-1)*5,0)</f>
        <v>21740.25</v>
      </c>
      <c r="I12" s="88">
        <f ca="1">OFFSET($C$12,(COUNTA($I$4:I11)-1)*5,0)</f>
        <v>1750</v>
      </c>
      <c r="J12" s="86">
        <f t="shared" ca="1" si="2"/>
        <v>23490.25</v>
      </c>
      <c r="K12" s="86">
        <f t="shared" ca="1" si="3"/>
        <v>-490.25</v>
      </c>
      <c r="M12" s="93" t="s">
        <v>39</v>
      </c>
      <c r="N12" s="94">
        <v>10500</v>
      </c>
      <c r="O12" s="94">
        <v>10500</v>
      </c>
      <c r="P12" s="94">
        <v>0</v>
      </c>
      <c r="Q12" s="94">
        <v>10500</v>
      </c>
      <c r="R12" s="94">
        <v>0</v>
      </c>
    </row>
    <row r="13" spans="1:18" ht="15.75">
      <c r="B13" s="30"/>
      <c r="C13" s="18">
        <f>SUM(C11:C12)</f>
        <v>31727.05</v>
      </c>
      <c r="E13" s="87" t="str">
        <f ca="1">OFFSET($A$10,(COUNTA(E$4:$E12)-1)*5,0)</f>
        <v>2.1</v>
      </c>
      <c r="F13" s="92">
        <f ca="1">OFFSET($B$10,(COUNTA($F$4:F12)-1)*5,0)*1</f>
        <v>41550</v>
      </c>
      <c r="G13" s="88">
        <f ca="1">OFFSET($B$11,(COUNTA($G$4:G12)-1)*5,0)</f>
        <v>19703.8</v>
      </c>
      <c r="H13" s="88">
        <f ca="1">OFFSET($C$11,(COUNTA($H$4:H12)-1)*5,0)</f>
        <v>0</v>
      </c>
      <c r="I13" s="88">
        <f ca="1">OFFSET($C$12,(COUNTA($I$4:I12)-1)*5,0)</f>
        <v>0</v>
      </c>
      <c r="J13" s="86">
        <f t="shared" ca="1" si="2"/>
        <v>0</v>
      </c>
      <c r="K13" s="86">
        <f t="shared" ca="1" si="3"/>
        <v>19703.8</v>
      </c>
      <c r="M13" s="93" t="s">
        <v>40</v>
      </c>
      <c r="N13" s="94">
        <v>23000</v>
      </c>
      <c r="O13" s="94">
        <v>21740.25</v>
      </c>
      <c r="P13" s="94">
        <v>1750</v>
      </c>
      <c r="Q13" s="94">
        <v>23490.25</v>
      </c>
      <c r="R13" s="94">
        <v>-490.25</v>
      </c>
    </row>
    <row r="14" spans="1:18" ht="15" customHeight="1">
      <c r="B14" s="34">
        <f>B11-C13</f>
        <v>-889.48999999999796</v>
      </c>
      <c r="C14" s="35"/>
      <c r="E14" s="87" t="str">
        <f ca="1">OFFSET($A$10,(COUNTA(E$4:$E13)-1)*5,0)</f>
        <v>2.1</v>
      </c>
      <c r="F14" s="92">
        <f ca="1">OFFSET($B$10,(COUNTA($F$4:F13)-1)*5,0)*1</f>
        <v>41550</v>
      </c>
      <c r="G14" s="88">
        <f ca="1">OFFSET($B$11,(COUNTA($G$4:G13)-1)*5,0)</f>
        <v>19300</v>
      </c>
      <c r="H14" s="88">
        <f ca="1">OFFSET($C$11,(COUNTA($H$4:H13)-1)*5,0)</f>
        <v>19350</v>
      </c>
      <c r="I14" s="88">
        <f ca="1">OFFSET($C$12,(COUNTA($I$4:I13)-1)*5,0)</f>
        <v>500</v>
      </c>
      <c r="J14" s="86">
        <f t="shared" ca="1" si="2"/>
        <v>19850</v>
      </c>
      <c r="K14" s="86">
        <f t="shared" ca="1" si="3"/>
        <v>-550</v>
      </c>
      <c r="M14" s="93" t="s">
        <v>41</v>
      </c>
      <c r="N14" s="94">
        <v>9600</v>
      </c>
      <c r="O14" s="94">
        <v>0</v>
      </c>
      <c r="P14" s="94">
        <v>0</v>
      </c>
      <c r="Q14" s="94">
        <v>0</v>
      </c>
      <c r="R14" s="94">
        <v>9600</v>
      </c>
    </row>
    <row r="15" spans="1:18" ht="15" customHeight="1">
      <c r="A15" s="89" t="s">
        <v>12</v>
      </c>
      <c r="B15" s="71" t="s">
        <v>7</v>
      </c>
      <c r="C15" s="72"/>
      <c r="E15" s="87" t="str">
        <f ca="1">OFFSET($A$10,(COUNTA(E$4:$E14)-1)*5,0)</f>
        <v>2.1</v>
      </c>
      <c r="F15" s="92">
        <f ca="1">OFFSET($B$10,(COUNTA($F$4:F14)-1)*5,0)*1</f>
        <v>41585</v>
      </c>
      <c r="G15" s="88">
        <f ca="1">OFFSET($B$11,(COUNTA($G$4:G14)-1)*5,0)</f>
        <v>17000</v>
      </c>
      <c r="H15" s="88">
        <f ca="1">OFFSET($C$11,(COUNTA($H$4:H14)-1)*5,0)</f>
        <v>15452.59</v>
      </c>
      <c r="I15" s="88">
        <f ca="1">OFFSET($C$12,(COUNTA($I$4:I14)-1)*5,0)</f>
        <v>2000</v>
      </c>
      <c r="J15" s="86">
        <f t="shared" ca="1" si="2"/>
        <v>17452.59</v>
      </c>
      <c r="K15" s="86">
        <f t="shared" ca="1" si="3"/>
        <v>-452.59000000000015</v>
      </c>
      <c r="M15" s="93" t="s">
        <v>42</v>
      </c>
      <c r="N15" s="94">
        <v>40200</v>
      </c>
      <c r="O15" s="94">
        <v>46587.06</v>
      </c>
      <c r="P15" s="94">
        <v>2850</v>
      </c>
      <c r="Q15" s="94">
        <v>49437.06</v>
      </c>
      <c r="R15" s="94">
        <v>-9237.0599999999977</v>
      </c>
    </row>
    <row r="16" spans="1:18" ht="15" customHeight="1">
      <c r="B16" s="28">
        <v>30300</v>
      </c>
      <c r="C16" s="1">
        <v>28859.599999999999</v>
      </c>
      <c r="E16" s="87" t="str">
        <f ca="1">OFFSET($A$10,(COUNTA(E$4:$E15)-1)*5,0)</f>
        <v>2.1</v>
      </c>
      <c r="F16" s="92">
        <f ca="1">OFFSET($B$10,(COUNTA($F$4:F15)-1)*5,0)*1</f>
        <v>41968</v>
      </c>
      <c r="G16" s="88">
        <f ca="1">OFFSET($B$11,(COUNTA($G$4:G15)-1)*5,0)</f>
        <v>9600</v>
      </c>
      <c r="H16" s="88">
        <f ca="1">OFFSET($C$11,(COUNTA($H$4:H15)-1)*5,0)</f>
        <v>0</v>
      </c>
      <c r="I16" s="88">
        <f ca="1">OFFSET($C$12,(COUNTA($I$4:I15)-1)*5,0)</f>
        <v>0</v>
      </c>
      <c r="J16" s="86">
        <f t="shared" ca="1" si="2"/>
        <v>0</v>
      </c>
      <c r="K16" s="86">
        <f t="shared" ca="1" si="3"/>
        <v>9600</v>
      </c>
      <c r="M16" s="91" t="s">
        <v>37</v>
      </c>
      <c r="N16" s="94">
        <v>697874.36</v>
      </c>
      <c r="O16" s="94">
        <v>672046.83000000007</v>
      </c>
      <c r="P16" s="94">
        <v>36890</v>
      </c>
      <c r="Q16" s="94">
        <v>708936.83000000007</v>
      </c>
      <c r="R16" s="94">
        <v>-11062.46999999999</v>
      </c>
    </row>
    <row r="17" spans="1:11" ht="15" customHeight="1">
      <c r="B17" s="29"/>
      <c r="C17" s="1">
        <v>4000</v>
      </c>
      <c r="E17" s="87" t="str">
        <f ca="1">OFFSET($A$10,(COUNTA(E$4:$E16)-1)*5,0)</f>
        <v>2.2</v>
      </c>
      <c r="F17" s="92">
        <f ca="1">OFFSET($B$10,(COUNTA($F$4:F16)-1)*5,0)*1</f>
        <v>41550</v>
      </c>
      <c r="G17" s="88">
        <f ca="1">OFFSET($B$11,(COUNTA($G$4:G16)-1)*5,0)</f>
        <v>40800</v>
      </c>
      <c r="H17" s="88">
        <f ca="1">OFFSET($C$11,(COUNTA($H$4:H16)-1)*5,0)</f>
        <v>60500</v>
      </c>
      <c r="I17" s="88">
        <f ca="1">OFFSET($C$12,(COUNTA($I$4:I16)-1)*5,0)</f>
        <v>1000</v>
      </c>
      <c r="J17" s="86">
        <f t="shared" ca="1" si="2"/>
        <v>61500</v>
      </c>
      <c r="K17" s="86">
        <f t="shared" ca="1" si="3"/>
        <v>-20700</v>
      </c>
    </row>
    <row r="18" spans="1:11" ht="15" customHeight="1">
      <c r="B18" s="30"/>
      <c r="C18" s="22">
        <f>SUM(C16:C17)</f>
        <v>32859.599999999999</v>
      </c>
      <c r="E18" s="87" t="str">
        <f ca="1">OFFSET($A$10,(COUNTA(E$4:$E17)-1)*5,0)</f>
        <v>2.2</v>
      </c>
      <c r="F18" s="92">
        <f ca="1">OFFSET($B$10,(COUNTA($F$4:F17)-1)*5,0)*1</f>
        <v>41550</v>
      </c>
      <c r="G18" s="88">
        <f ca="1">OFFSET($B$11,(COUNTA($G$4:G17)-1)*5,0)</f>
        <v>40800</v>
      </c>
      <c r="H18" s="88">
        <f ca="1">OFFSET($C$11,(COUNTA($H$4:H17)-1)*5,0)</f>
        <v>39292.1</v>
      </c>
      <c r="I18" s="88">
        <f ca="1">OFFSET($C$12,(COUNTA($I$4:I17)-1)*5,0)</f>
        <v>1500</v>
      </c>
      <c r="J18" s="86">
        <f t="shared" ca="1" si="2"/>
        <v>40792.1</v>
      </c>
      <c r="K18" s="86">
        <f t="shared" ca="1" si="3"/>
        <v>7.9000000000014552</v>
      </c>
    </row>
    <row r="19" spans="1:11" ht="15.75">
      <c r="B19" s="34">
        <f>B16-C18</f>
        <v>-2559.5999999999985</v>
      </c>
      <c r="C19" s="35"/>
      <c r="E19" s="87" t="str">
        <f ca="1">OFFSET($A$10,(COUNTA(E$4:$E18)-1)*5,0)</f>
        <v>2.2</v>
      </c>
      <c r="F19" s="92">
        <f ca="1">OFFSET($B$10,(COUNTA($F$4:F18)-1)*5,0)*1</f>
        <v>41585</v>
      </c>
      <c r="G19" s="88">
        <f ca="1">OFFSET($B$11,(COUNTA($G$4:G18)-1)*5,0)</f>
        <v>34500</v>
      </c>
      <c r="H19" s="88">
        <f ca="1">OFFSET($C$11,(COUNTA($H$4:H18)-1)*5,0)</f>
        <v>36141.440000000002</v>
      </c>
      <c r="I19" s="88">
        <f ca="1">OFFSET($C$12,(COUNTA($I$4:I18)-1)*5,0)</f>
        <v>1000</v>
      </c>
      <c r="J19" s="86">
        <f t="shared" ca="1" si="2"/>
        <v>37141.440000000002</v>
      </c>
      <c r="K19" s="86">
        <f t="shared" ca="1" si="3"/>
        <v>-2641.4400000000023</v>
      </c>
    </row>
    <row r="20" spans="1:11" ht="15.75">
      <c r="A20" s="89" t="s">
        <v>12</v>
      </c>
      <c r="B20" s="51" t="s">
        <v>10</v>
      </c>
      <c r="C20" s="52"/>
      <c r="E20" s="87" t="str">
        <f ca="1">OFFSET($A$10,(COUNTA(E$4:$E19)-1)*5,0)</f>
        <v>2.2</v>
      </c>
      <c r="F20" s="92">
        <f ca="1">OFFSET($B$10,(COUNTA($F$4:F19)-1)*5,0)*1</f>
        <v>41978</v>
      </c>
      <c r="G20" s="88">
        <f ca="1">OFFSET($B$11,(COUNTA($G$4:G19)-1)*5,0)</f>
        <v>21200</v>
      </c>
      <c r="H20" s="88">
        <f ca="1">OFFSET($C$11,(COUNTA($H$4:H19)-1)*5,0)</f>
        <v>28704.78</v>
      </c>
      <c r="I20" s="88">
        <f ca="1">OFFSET($C$12,(COUNTA($I$4:I19)-1)*5,0)</f>
        <v>1250</v>
      </c>
      <c r="J20" s="86">
        <f t="shared" ca="1" si="2"/>
        <v>29954.78</v>
      </c>
      <c r="K20" s="86">
        <f t="shared" ca="1" si="3"/>
        <v>-8754.7799999999988</v>
      </c>
    </row>
    <row r="21" spans="1:11" ht="15.75">
      <c r="B21" s="28">
        <v>36100</v>
      </c>
      <c r="C21" s="1">
        <v>32080.73</v>
      </c>
      <c r="E21" s="87" t="str">
        <f ca="1">OFFSET($A$10,(COUNTA(E$4:$E20)-1)*5,0)</f>
        <v>2.3</v>
      </c>
      <c r="F21" s="92">
        <f ca="1">OFFSET($B$10,(COUNTA($F$4:F20)-1)*5,0)*1</f>
        <v>41603</v>
      </c>
      <c r="G21" s="88">
        <f ca="1">OFFSET($B$11,(COUNTA($G$4:G20)-1)*5,0)</f>
        <v>35400</v>
      </c>
      <c r="H21" s="88">
        <f ca="1">OFFSET($C$11,(COUNTA($H$4:H20)-1)*5,0)</f>
        <v>31840.36</v>
      </c>
      <c r="I21" s="88">
        <f ca="1">OFFSET($C$12,(COUNTA($I$4:I20)-1)*5,0)</f>
        <v>3420</v>
      </c>
      <c r="J21" s="86">
        <f t="shared" ca="1" si="2"/>
        <v>35260.36</v>
      </c>
      <c r="K21" s="86">
        <f t="shared" ca="1" si="3"/>
        <v>139.63999999999942</v>
      </c>
    </row>
    <row r="22" spans="1:11" ht="15.75">
      <c r="B22" s="29"/>
      <c r="C22" s="1">
        <v>4000</v>
      </c>
      <c r="E22" s="87" t="str">
        <f ca="1">OFFSET($A$10,(COUNTA(E$4:$E21)-1)*5,0)</f>
        <v>2.3</v>
      </c>
      <c r="F22" s="92">
        <f ca="1">OFFSET($B$10,(COUNTA($F$4:F21)-1)*5,0)*1</f>
        <v>41578</v>
      </c>
      <c r="G22" s="88">
        <f ca="1">OFFSET($B$11,(COUNTA($G$4:G21)-1)*5,0)</f>
        <v>33300</v>
      </c>
      <c r="H22" s="88">
        <f ca="1">OFFSET($C$11,(COUNTA($H$4:H21)-1)*5,0)</f>
        <v>22164.2</v>
      </c>
      <c r="I22" s="88">
        <f ca="1">OFFSET($C$12,(COUNTA($I$4:I21)-1)*5,0)</f>
        <v>0</v>
      </c>
      <c r="J22" s="86">
        <f t="shared" ca="1" si="2"/>
        <v>22164.2</v>
      </c>
      <c r="K22" s="86">
        <f t="shared" ca="1" si="3"/>
        <v>11135.8</v>
      </c>
    </row>
    <row r="23" spans="1:11" ht="15.75">
      <c r="B23" s="30"/>
      <c r="C23" s="22">
        <f>SUM(C21:C22)</f>
        <v>36080.729999999996</v>
      </c>
      <c r="E23" s="87" t="str">
        <f ca="1">OFFSET($A$10,(COUNTA(E$4:$E22)-1)*5,0)</f>
        <v>2.3</v>
      </c>
      <c r="F23" s="92">
        <f ca="1">OFFSET($B$10,(COUNTA($F$4:F22)-1)*5,0)*1</f>
        <v>41629</v>
      </c>
      <c r="G23" s="88">
        <f ca="1">OFFSET($B$11,(COUNTA($G$4:G22)-1)*5,0)</f>
        <v>28400</v>
      </c>
      <c r="H23" s="88">
        <f ca="1">OFFSET($C$11,(COUNTA($H$4:H22)-1)*5,0)</f>
        <v>28910.67</v>
      </c>
      <c r="I23" s="88">
        <f ca="1">OFFSET($C$12,(COUNTA($I$4:I22)-1)*5,0)</f>
        <v>2000</v>
      </c>
      <c r="J23" s="86">
        <f t="shared" ca="1" si="2"/>
        <v>30910.67</v>
      </c>
      <c r="K23" s="86">
        <f t="shared" ca="1" si="3"/>
        <v>-2510.6699999999983</v>
      </c>
    </row>
    <row r="24" spans="1:11" ht="15.75">
      <c r="B24" s="34">
        <f>B21-C23</f>
        <v>19.270000000004075</v>
      </c>
      <c r="C24" s="35"/>
      <c r="E24" s="87" t="str">
        <f ca="1">OFFSET($A$10,(COUNTA(E$4:$E23)-1)*5,0)</f>
        <v>2.3</v>
      </c>
      <c r="F24" s="92">
        <f ca="1">OFFSET($B$10,(COUNTA($F$4:F23)-1)*5,0)*1</f>
        <v>41987</v>
      </c>
      <c r="G24" s="88">
        <f ca="1">OFFSET($B$11,(COUNTA($G$4:G23)-1)*5,0)</f>
        <v>19000</v>
      </c>
      <c r="H24" s="88">
        <f ca="1">OFFSET($C$11,(COUNTA($H$4:H23)-1)*5,0)</f>
        <v>17882.28</v>
      </c>
      <c r="I24" s="88">
        <f ca="1">OFFSET($C$12,(COUNTA($I$4:I23)-1)*5,0)</f>
        <v>1600</v>
      </c>
      <c r="J24" s="86">
        <f t="shared" ca="1" si="2"/>
        <v>19482.28</v>
      </c>
      <c r="K24" s="86">
        <f t="shared" ca="1" si="3"/>
        <v>-482.27999999999884</v>
      </c>
    </row>
    <row r="25" spans="1:11" ht="15.75">
      <c r="A25" s="89" t="s">
        <v>12</v>
      </c>
      <c r="B25" s="44">
        <v>41897</v>
      </c>
      <c r="C25" s="45"/>
      <c r="E25" s="87" t="str">
        <f ca="1">OFFSET($A$10,(COUNTA(E$4:$E24)-1)*5,0)</f>
        <v>3.1</v>
      </c>
      <c r="F25" s="92">
        <f ca="1">OFFSET($B$10,(COUNTA($F$4:F24)-1)*5,0)*1</f>
        <v>41604</v>
      </c>
      <c r="G25" s="88">
        <f ca="1">OFFSET($B$11,(COUNTA($G$4:G24)-1)*5,0)</f>
        <v>42000</v>
      </c>
      <c r="H25" s="88">
        <f ca="1">OFFSET($C$11,(COUNTA($H$4:H24)-1)*5,0)</f>
        <v>42964.88</v>
      </c>
      <c r="I25" s="88">
        <f ca="1">OFFSET($C$12,(COUNTA($I$4:I24)-1)*5,0)</f>
        <v>0</v>
      </c>
      <c r="J25" s="86">
        <f t="shared" ca="1" si="2"/>
        <v>42964.88</v>
      </c>
      <c r="K25" s="86">
        <f t="shared" ca="1" si="3"/>
        <v>-964.87999999999738</v>
      </c>
    </row>
    <row r="26" spans="1:11" ht="15.75">
      <c r="B26" s="28">
        <v>10500</v>
      </c>
      <c r="C26" s="1">
        <v>10500</v>
      </c>
      <c r="E26" s="87" t="str">
        <f ca="1">OFFSET($A$10,(COUNTA(E$4:$E25)-1)*5,0)</f>
        <v>3.1</v>
      </c>
      <c r="F26" s="92">
        <f ca="1">OFFSET($B$10,(COUNTA($F$4:F25)-1)*5,0)*1</f>
        <v>41578</v>
      </c>
      <c r="G26" s="88">
        <f ca="1">OFFSET($B$11,(COUNTA($G$4:G25)-1)*5,0)</f>
        <v>42100</v>
      </c>
      <c r="H26" s="88">
        <f ca="1">OFFSET($C$11,(COUNTA($H$4:H25)-1)*5,0)</f>
        <v>54344.05</v>
      </c>
      <c r="I26" s="88">
        <f ca="1">OFFSET($C$12,(COUNTA($I$4:I25)-1)*5,0)</f>
        <v>0</v>
      </c>
      <c r="J26" s="86">
        <f t="shared" ca="1" si="2"/>
        <v>54344.05</v>
      </c>
      <c r="K26" s="86">
        <f t="shared" ca="1" si="3"/>
        <v>-12244.050000000003</v>
      </c>
    </row>
    <row r="27" spans="1:11" ht="15.75">
      <c r="B27" s="29"/>
      <c r="C27" s="1">
        <v>0</v>
      </c>
      <c r="E27" s="87" t="str">
        <f ca="1">OFFSET($A$10,(COUNTA(E$4:$E26)-1)*5,0)</f>
        <v>3.1</v>
      </c>
      <c r="F27" s="92">
        <f ca="1">OFFSET($B$10,(COUNTA($F$4:F26)-1)*5,0)*1</f>
        <v>41644</v>
      </c>
      <c r="G27" s="88">
        <f ca="1">OFFSET($B$11,(COUNTA($G$4:G26)-1)*5,0)</f>
        <v>32600</v>
      </c>
      <c r="H27" s="88">
        <f ca="1">OFFSET($C$11,(COUNTA($H$4:H26)-1)*5,0)</f>
        <v>25909.67</v>
      </c>
      <c r="I27" s="88">
        <f ca="1">OFFSET($C$12,(COUNTA($I$4:I26)-1)*5,0)</f>
        <v>2270</v>
      </c>
      <c r="J27" s="86">
        <f t="shared" ref="J27:J28" ca="1" si="4">+H27+I27</f>
        <v>28179.67</v>
      </c>
      <c r="K27" s="86">
        <f t="shared" ref="K27:K28" ca="1" si="5">+G27-J27</f>
        <v>4420.3300000000017</v>
      </c>
    </row>
    <row r="28" spans="1:11" ht="15.75">
      <c r="B28" s="30"/>
      <c r="C28" s="22">
        <f>SUM(C26:C27)</f>
        <v>10500</v>
      </c>
      <c r="E28" s="87" t="str">
        <f ca="1">OFFSET($A$10,(COUNTA(E$4:$E27)-1)*5,0)</f>
        <v>3.1</v>
      </c>
      <c r="F28" s="92">
        <f ca="1">OFFSET($B$10,(COUNTA($F$4:F27)-1)*5,0)*1</f>
        <v>41604</v>
      </c>
      <c r="G28" s="88">
        <f ca="1">OFFSET($B$11,(COUNTA($G$4:G27)-1)*5,0)</f>
        <v>3800</v>
      </c>
      <c r="H28" s="88">
        <f ca="1">OFFSET($C$11,(COUNTA($H$4:H27)-1)*5,0)</f>
        <v>4061.18</v>
      </c>
      <c r="I28" s="88">
        <f ca="1">OFFSET($C$12,(COUNTA($I$4:I27)-1)*5,0)</f>
        <v>0</v>
      </c>
      <c r="J28" s="86">
        <f t="shared" ca="1" si="4"/>
        <v>4061.18</v>
      </c>
      <c r="K28" s="86">
        <f t="shared" ca="1" si="5"/>
        <v>-261.17999999999984</v>
      </c>
    </row>
    <row r="29" spans="1:11" ht="15.75">
      <c r="B29" s="34">
        <f>B26-C28</f>
        <v>0</v>
      </c>
      <c r="C29" s="35"/>
      <c r="E29" s="87"/>
      <c r="F29" s="87"/>
      <c r="G29" s="88"/>
      <c r="H29" s="88"/>
      <c r="I29" s="88"/>
      <c r="J29" s="86"/>
      <c r="K29" s="86"/>
    </row>
    <row r="30" spans="1:11" ht="15.75">
      <c r="A30" s="89" t="s">
        <v>13</v>
      </c>
      <c r="B30" s="44">
        <v>41535</v>
      </c>
      <c r="C30" s="45"/>
      <c r="E30" s="87"/>
      <c r="F30" s="87"/>
      <c r="G30" s="88"/>
      <c r="H30" s="88"/>
      <c r="I30" s="88"/>
      <c r="J30" s="86"/>
      <c r="K30" s="86"/>
    </row>
    <row r="31" spans="1:11" ht="15.75">
      <c r="B31" s="28">
        <v>49733</v>
      </c>
      <c r="C31" s="1">
        <v>46468.2</v>
      </c>
      <c r="E31" s="87"/>
      <c r="F31" s="87"/>
      <c r="G31" s="88"/>
      <c r="H31" s="88"/>
      <c r="I31" s="88"/>
      <c r="J31" s="86"/>
      <c r="K31" s="86"/>
    </row>
    <row r="32" spans="1:11" ht="15.75">
      <c r="B32" s="29"/>
      <c r="C32" s="1">
        <v>3250</v>
      </c>
      <c r="E32" s="87"/>
      <c r="F32" s="87"/>
      <c r="G32" s="88"/>
      <c r="H32" s="88"/>
      <c r="I32" s="88"/>
      <c r="J32" s="86"/>
      <c r="K32" s="86"/>
    </row>
    <row r="33" spans="1:3" ht="15.75">
      <c r="B33" s="30"/>
      <c r="C33" s="18">
        <f>SUM(C31:C32)</f>
        <v>49718.2</v>
      </c>
    </row>
    <row r="34" spans="1:3" ht="15.75">
      <c r="B34" s="36">
        <f>B31-C33</f>
        <v>14.80000000000291</v>
      </c>
      <c r="C34" s="35"/>
    </row>
    <row r="35" spans="1:3" ht="15.75">
      <c r="A35" s="89" t="s">
        <v>13</v>
      </c>
      <c r="B35" s="71" t="s">
        <v>7</v>
      </c>
      <c r="C35" s="72"/>
    </row>
    <row r="36" spans="1:3" ht="15.75">
      <c r="B36" s="28">
        <v>46200</v>
      </c>
      <c r="C36" s="1">
        <v>38859.61</v>
      </c>
    </row>
    <row r="37" spans="1:3" ht="15.75">
      <c r="B37" s="29"/>
      <c r="C37" s="1">
        <v>4800</v>
      </c>
    </row>
    <row r="38" spans="1:3" ht="15.75">
      <c r="B38" s="30"/>
      <c r="C38" s="22">
        <f>SUM(C36:C37)</f>
        <v>43659.61</v>
      </c>
    </row>
    <row r="39" spans="1:3" ht="15.75">
      <c r="B39" s="36">
        <f>B36-C38</f>
        <v>2540.3899999999994</v>
      </c>
      <c r="C39" s="35"/>
    </row>
    <row r="40" spans="1:3" ht="15.75">
      <c r="A40" s="89" t="s">
        <v>13</v>
      </c>
      <c r="B40" s="51" t="s">
        <v>10</v>
      </c>
      <c r="C40" s="52"/>
    </row>
    <row r="41" spans="1:3" ht="15.75">
      <c r="B41" s="28">
        <v>31700</v>
      </c>
      <c r="C41" s="1">
        <v>36293.19</v>
      </c>
    </row>
    <row r="42" spans="1:3" ht="15.75">
      <c r="B42" s="29"/>
      <c r="C42" s="1">
        <v>550</v>
      </c>
    </row>
    <row r="43" spans="1:3" ht="15.75">
      <c r="B43" s="30"/>
      <c r="C43" s="22">
        <f>SUM(C41:C42)</f>
        <v>36843.19</v>
      </c>
    </row>
    <row r="44" spans="1:3" ht="15.75">
      <c r="B44" s="36">
        <f>B41-C43</f>
        <v>-5143.1900000000023</v>
      </c>
      <c r="C44" s="35"/>
    </row>
    <row r="45" spans="1:3" ht="15.75">
      <c r="A45" s="89" t="s">
        <v>13</v>
      </c>
      <c r="B45" s="44" t="s">
        <v>31</v>
      </c>
      <c r="C45" s="45"/>
    </row>
    <row r="46" spans="1:3" ht="15.75">
      <c r="B46" s="28">
        <v>23000</v>
      </c>
      <c r="C46" s="1">
        <v>21740.25</v>
      </c>
    </row>
    <row r="47" spans="1:3" ht="15.75">
      <c r="B47" s="29"/>
      <c r="C47" s="1">
        <v>1750</v>
      </c>
    </row>
    <row r="48" spans="1:3" ht="15.75">
      <c r="B48" s="30"/>
      <c r="C48" s="22">
        <f>SUM(C46:C47)</f>
        <v>23490.25</v>
      </c>
    </row>
    <row r="49" spans="1:3" ht="15.75">
      <c r="B49" s="36">
        <f>B46-C48</f>
        <v>-490.25</v>
      </c>
      <c r="C49" s="35"/>
    </row>
    <row r="50" spans="1:3" ht="15.75">
      <c r="A50" s="89" t="s">
        <v>14</v>
      </c>
      <c r="B50" s="44">
        <v>41550</v>
      </c>
      <c r="C50" s="45"/>
    </row>
    <row r="51" spans="1:3" ht="15.75">
      <c r="B51" s="28">
        <v>19703.8</v>
      </c>
      <c r="C51" s="1">
        <v>0</v>
      </c>
    </row>
    <row r="52" spans="1:3" ht="15.75">
      <c r="B52" s="29"/>
      <c r="C52" s="1">
        <v>0</v>
      </c>
    </row>
    <row r="53" spans="1:3" ht="15.75">
      <c r="B53" s="30"/>
      <c r="C53" s="18">
        <f>SUM(C51:C52)</f>
        <v>0</v>
      </c>
    </row>
    <row r="54" spans="1:3" ht="15.75">
      <c r="B54" s="34">
        <f>B51-C53</f>
        <v>19703.8</v>
      </c>
      <c r="C54" s="35"/>
    </row>
    <row r="55" spans="1:3" ht="15.75">
      <c r="A55" s="89" t="s">
        <v>14</v>
      </c>
      <c r="B55" s="71" t="s">
        <v>8</v>
      </c>
      <c r="C55" s="72"/>
    </row>
    <row r="56" spans="1:3" ht="15.75">
      <c r="B56" s="28">
        <v>19300</v>
      </c>
      <c r="C56" s="1">
        <v>19350</v>
      </c>
    </row>
    <row r="57" spans="1:3" ht="15.75">
      <c r="B57" s="29"/>
      <c r="C57" s="1">
        <v>500</v>
      </c>
    </row>
    <row r="58" spans="1:3" ht="15.75">
      <c r="B58" s="30"/>
      <c r="C58" s="22">
        <f>SUM(C56:C57)</f>
        <v>19850</v>
      </c>
    </row>
    <row r="59" spans="1:3" ht="15.75">
      <c r="B59" s="34">
        <f>B56-C58</f>
        <v>-550</v>
      </c>
      <c r="C59" s="35"/>
    </row>
    <row r="60" spans="1:3" ht="15.75">
      <c r="A60" s="89" t="s">
        <v>14</v>
      </c>
      <c r="B60" s="51" t="s">
        <v>11</v>
      </c>
      <c r="C60" s="52"/>
    </row>
    <row r="61" spans="1:3" ht="15.75">
      <c r="B61" s="28">
        <v>17000</v>
      </c>
      <c r="C61" s="1">
        <v>15452.59</v>
      </c>
    </row>
    <row r="62" spans="1:3" ht="15.75">
      <c r="B62" s="29"/>
      <c r="C62" s="1">
        <v>2000</v>
      </c>
    </row>
    <row r="63" spans="1:3" ht="15.75">
      <c r="B63" s="30"/>
      <c r="C63" s="22">
        <f>SUM(C61:C62)</f>
        <v>17452.59</v>
      </c>
    </row>
    <row r="64" spans="1:3" ht="15.75">
      <c r="B64" s="34">
        <f>B61-C63</f>
        <v>-452.59000000000015</v>
      </c>
      <c r="C64" s="35"/>
    </row>
    <row r="65" spans="1:3" ht="15.75">
      <c r="A65" s="89" t="s">
        <v>14</v>
      </c>
      <c r="B65" s="44" t="s">
        <v>32</v>
      </c>
      <c r="C65" s="45"/>
    </row>
    <row r="66" spans="1:3" ht="15.75">
      <c r="B66" s="28">
        <v>9600</v>
      </c>
      <c r="C66" s="1">
        <v>0</v>
      </c>
    </row>
    <row r="67" spans="1:3" ht="15.75">
      <c r="B67" s="29"/>
      <c r="C67" s="1">
        <v>0</v>
      </c>
    </row>
    <row r="68" spans="1:3" ht="15.75">
      <c r="B68" s="30"/>
      <c r="C68" s="22">
        <f>SUM(C66:C67)</f>
        <v>0</v>
      </c>
    </row>
    <row r="69" spans="1:3" ht="15.75">
      <c r="B69" s="34">
        <f>B66-C68</f>
        <v>9600</v>
      </c>
      <c r="C69" s="35"/>
    </row>
    <row r="70" spans="1:3" ht="15.75">
      <c r="A70" s="89" t="s">
        <v>15</v>
      </c>
      <c r="B70" s="44">
        <v>41550</v>
      </c>
      <c r="C70" s="45"/>
    </row>
    <row r="71" spans="1:3" ht="15.75">
      <c r="B71" s="28">
        <v>40800</v>
      </c>
      <c r="C71" s="1">
        <v>60500</v>
      </c>
    </row>
    <row r="72" spans="1:3" ht="15.75">
      <c r="B72" s="29"/>
      <c r="C72" s="1">
        <v>1000</v>
      </c>
    </row>
    <row r="73" spans="1:3" ht="15.75">
      <c r="B73" s="30"/>
      <c r="C73" s="18">
        <f>SUM(C71:C72)</f>
        <v>61500</v>
      </c>
    </row>
    <row r="74" spans="1:3" ht="15.75">
      <c r="B74" s="36">
        <f>B71-C73</f>
        <v>-20700</v>
      </c>
      <c r="C74" s="35"/>
    </row>
    <row r="75" spans="1:3" ht="15.75">
      <c r="A75" s="89" t="s">
        <v>15</v>
      </c>
      <c r="B75" s="71" t="s">
        <v>8</v>
      </c>
      <c r="C75" s="72"/>
    </row>
    <row r="76" spans="1:3" ht="15.75">
      <c r="B76" s="28">
        <v>40800</v>
      </c>
      <c r="C76" s="1">
        <v>39292.1</v>
      </c>
    </row>
    <row r="77" spans="1:3" ht="15.75">
      <c r="B77" s="29"/>
      <c r="C77" s="1">
        <v>1500</v>
      </c>
    </row>
    <row r="78" spans="1:3" ht="15.75">
      <c r="B78" s="30"/>
      <c r="C78" s="22">
        <f>SUM(C76:C77)</f>
        <v>40792.1</v>
      </c>
    </row>
    <row r="79" spans="1:3" ht="15.75">
      <c r="B79" s="36">
        <f>B76-C78</f>
        <v>7.9000000000014552</v>
      </c>
      <c r="C79" s="35"/>
    </row>
    <row r="80" spans="1:3" ht="15.75">
      <c r="A80" s="89" t="s">
        <v>15</v>
      </c>
      <c r="B80" s="51" t="s">
        <v>11</v>
      </c>
      <c r="C80" s="52"/>
    </row>
    <row r="81" spans="1:3" ht="15.75">
      <c r="B81" s="28">
        <v>34500</v>
      </c>
      <c r="C81" s="4">
        <v>36141.440000000002</v>
      </c>
    </row>
    <row r="82" spans="1:3" ht="15.75">
      <c r="B82" s="29"/>
      <c r="C82" s="4">
        <v>1000</v>
      </c>
    </row>
    <row r="83" spans="1:3" ht="15.75">
      <c r="B83" s="30"/>
      <c r="C83" s="26">
        <f>SUM(C81:C82)</f>
        <v>37141.440000000002</v>
      </c>
    </row>
    <row r="84" spans="1:3" ht="15.75">
      <c r="B84" s="36">
        <f>B81-C83</f>
        <v>-2641.4400000000023</v>
      </c>
      <c r="C84" s="35"/>
    </row>
    <row r="85" spans="1:3" ht="15.75">
      <c r="A85" s="89" t="s">
        <v>15</v>
      </c>
      <c r="B85" s="44">
        <v>41978</v>
      </c>
      <c r="C85" s="45"/>
    </row>
    <row r="86" spans="1:3" ht="15.75">
      <c r="B86" s="28">
        <v>21200</v>
      </c>
      <c r="C86" s="1">
        <v>28704.78</v>
      </c>
    </row>
    <row r="87" spans="1:3" ht="15.75">
      <c r="B87" s="29"/>
      <c r="C87" s="1">
        <v>1250</v>
      </c>
    </row>
    <row r="88" spans="1:3" ht="15.75">
      <c r="B88" s="30"/>
      <c r="C88" s="22">
        <f>SUM(C86:C87)</f>
        <v>29954.78</v>
      </c>
    </row>
    <row r="89" spans="1:3" ht="15.75">
      <c r="B89" s="36">
        <f>B86-C88</f>
        <v>-8754.7799999999988</v>
      </c>
      <c r="C89" s="35"/>
    </row>
    <row r="90" spans="1:3" ht="15.75">
      <c r="A90" s="89" t="s">
        <v>16</v>
      </c>
      <c r="B90" s="44">
        <v>41603</v>
      </c>
      <c r="C90" s="46"/>
    </row>
    <row r="91" spans="1:3" ht="15.75">
      <c r="B91" s="28">
        <v>35400</v>
      </c>
      <c r="C91" s="2">
        <v>31840.36</v>
      </c>
    </row>
    <row r="92" spans="1:3" ht="15.75">
      <c r="B92" s="29"/>
      <c r="C92" s="2">
        <v>3420</v>
      </c>
    </row>
    <row r="93" spans="1:3" ht="15.75">
      <c r="B93" s="30"/>
      <c r="C93" s="19">
        <f>SUM(C91:C92)</f>
        <v>35260.36</v>
      </c>
    </row>
    <row r="94" spans="1:3" ht="15.75">
      <c r="B94" s="36">
        <f>B91-C93</f>
        <v>139.63999999999942</v>
      </c>
      <c r="C94" s="37"/>
    </row>
    <row r="95" spans="1:3" ht="15.75">
      <c r="A95" s="89" t="s">
        <v>16</v>
      </c>
      <c r="B95" s="71" t="s">
        <v>9</v>
      </c>
      <c r="C95" s="73"/>
    </row>
    <row r="96" spans="1:3" ht="15.75">
      <c r="B96" s="28">
        <v>33300</v>
      </c>
      <c r="C96" s="2">
        <v>22164.2</v>
      </c>
    </row>
    <row r="97" spans="1:3" ht="15.75">
      <c r="B97" s="29"/>
      <c r="C97" s="2">
        <v>0</v>
      </c>
    </row>
    <row r="98" spans="1:3" ht="15.75">
      <c r="B98" s="30"/>
      <c r="C98" s="23">
        <f>SUM(C96:C97)</f>
        <v>22164.2</v>
      </c>
    </row>
    <row r="99" spans="1:3" ht="15.75">
      <c r="B99" s="36">
        <f>B96-C98</f>
        <v>11135.8</v>
      </c>
      <c r="C99" s="37"/>
    </row>
    <row r="100" spans="1:3" ht="16.5" thickBot="1">
      <c r="A100" s="89" t="s">
        <v>16</v>
      </c>
      <c r="B100" s="53" t="s">
        <v>33</v>
      </c>
      <c r="C100" s="54"/>
    </row>
    <row r="101" spans="1:3" ht="15.75">
      <c r="B101" s="58">
        <v>28400</v>
      </c>
      <c r="C101" s="5">
        <v>28910.67</v>
      </c>
    </row>
    <row r="102" spans="1:3" ht="15.75">
      <c r="B102" s="59"/>
      <c r="C102" s="5">
        <v>2000</v>
      </c>
    </row>
    <row r="103" spans="1:3" ht="16.5" thickBot="1">
      <c r="B103" s="60"/>
      <c r="C103" s="27">
        <f>SUM(C101:C102)</f>
        <v>30910.67</v>
      </c>
    </row>
    <row r="104" spans="1:3" ht="15.75">
      <c r="B104" s="42">
        <f>B101-C103</f>
        <v>-2510.6699999999983</v>
      </c>
      <c r="C104" s="37"/>
    </row>
    <row r="105" spans="1:3" ht="15.75">
      <c r="A105" s="89" t="s">
        <v>16</v>
      </c>
      <c r="B105" s="44">
        <v>41987</v>
      </c>
      <c r="C105" s="46"/>
    </row>
    <row r="106" spans="1:3" ht="15.75">
      <c r="B106" s="28">
        <v>19000</v>
      </c>
      <c r="C106" s="2">
        <v>17882.28</v>
      </c>
    </row>
    <row r="107" spans="1:3" ht="15.75">
      <c r="B107" s="29"/>
      <c r="C107" s="2">
        <v>1600</v>
      </c>
    </row>
    <row r="108" spans="1:3" ht="15.75">
      <c r="B108" s="30"/>
      <c r="C108" s="23">
        <f>SUM(C106:C107)</f>
        <v>19482.28</v>
      </c>
    </row>
    <row r="109" spans="1:3" ht="15.75">
      <c r="B109" s="36">
        <f>B106-C108</f>
        <v>-482.27999999999884</v>
      </c>
      <c r="C109" s="37"/>
    </row>
    <row r="110" spans="1:3" ht="15.75">
      <c r="A110" s="89" t="s">
        <v>17</v>
      </c>
      <c r="B110" s="44">
        <v>41604</v>
      </c>
      <c r="C110" s="48"/>
    </row>
    <row r="111" spans="1:3" ht="15.75">
      <c r="B111" s="28">
        <v>42000</v>
      </c>
      <c r="C111" s="3">
        <v>42964.88</v>
      </c>
    </row>
    <row r="112" spans="1:3" ht="15.75">
      <c r="B112" s="29"/>
      <c r="C112" s="3">
        <v>0</v>
      </c>
    </row>
    <row r="113" spans="1:3" ht="15.75">
      <c r="B113" s="30"/>
      <c r="C113" s="20">
        <f>SUM(C111:C112)</f>
        <v>42964.88</v>
      </c>
    </row>
    <row r="114" spans="1:3" ht="15.75">
      <c r="B114" s="38">
        <f>B111-C113</f>
        <v>-964.87999999999738</v>
      </c>
      <c r="C114" s="39"/>
    </row>
    <row r="115" spans="1:3" ht="15.75">
      <c r="A115" s="89" t="s">
        <v>17</v>
      </c>
      <c r="B115" s="71" t="s">
        <v>9</v>
      </c>
      <c r="C115" s="74"/>
    </row>
    <row r="116" spans="1:3" ht="15.75">
      <c r="B116" s="28">
        <v>42100</v>
      </c>
      <c r="C116" s="3">
        <v>54344.05</v>
      </c>
    </row>
    <row r="117" spans="1:3" ht="15.75">
      <c r="B117" s="29"/>
      <c r="C117" s="3">
        <v>0</v>
      </c>
    </row>
    <row r="118" spans="1:3" ht="15.75">
      <c r="B118" s="30"/>
      <c r="C118" s="24">
        <f>SUM(C116:C117)</f>
        <v>54344.05</v>
      </c>
    </row>
    <row r="119" spans="1:3" ht="15.75">
      <c r="B119" s="38">
        <f>B116-C118</f>
        <v>-12244.050000000003</v>
      </c>
      <c r="C119" s="39"/>
    </row>
    <row r="120" spans="1:3" ht="15.75">
      <c r="A120" s="89" t="s">
        <v>17</v>
      </c>
      <c r="B120" s="51">
        <v>41644</v>
      </c>
      <c r="C120" s="55"/>
    </row>
    <row r="121" spans="1:3" ht="15.75">
      <c r="B121" s="28">
        <v>32600</v>
      </c>
      <c r="C121" s="3">
        <v>25909.67</v>
      </c>
    </row>
    <row r="122" spans="1:3" ht="15.75">
      <c r="B122" s="29"/>
      <c r="C122" s="3">
        <v>2270</v>
      </c>
    </row>
    <row r="123" spans="1:3" ht="15.75">
      <c r="B123" s="30"/>
      <c r="C123" s="24">
        <f>SUM(C121:C122)</f>
        <v>28179.67</v>
      </c>
    </row>
    <row r="124" spans="1:3" ht="15.75">
      <c r="B124" s="38">
        <f>B121-C123</f>
        <v>4420.3300000000017</v>
      </c>
      <c r="C124" s="34"/>
    </row>
    <row r="125" spans="1:3" ht="15.75">
      <c r="A125" s="89" t="s">
        <v>17</v>
      </c>
      <c r="B125" s="47" t="s">
        <v>25</v>
      </c>
      <c r="C125" s="48"/>
    </row>
    <row r="126" spans="1:3" ht="15.75">
      <c r="B126" s="28">
        <v>3800</v>
      </c>
      <c r="C126" s="3">
        <v>4061.18</v>
      </c>
    </row>
    <row r="127" spans="1:3" ht="15.75">
      <c r="B127" s="29"/>
      <c r="C127" s="3">
        <v>0</v>
      </c>
    </row>
    <row r="128" spans="1:3" ht="15.75">
      <c r="B128" s="30"/>
      <c r="C128" s="24">
        <f>SUM(C126:C127)</f>
        <v>4061.18</v>
      </c>
    </row>
    <row r="129" spans="2:3" ht="15.75">
      <c r="B129" s="38">
        <f>B126-C128</f>
        <v>-261.17999999999984</v>
      </c>
      <c r="C129" s="39"/>
    </row>
  </sheetData>
  <mergeCells count="75">
    <mergeCell ref="B29:C29"/>
    <mergeCell ref="B49:C49"/>
    <mergeCell ref="B69:C69"/>
    <mergeCell ref="B89:C89"/>
    <mergeCell ref="B109:C109"/>
    <mergeCell ref="B129:C129"/>
    <mergeCell ref="B26:B28"/>
    <mergeCell ref="B46:B48"/>
    <mergeCell ref="B66:B68"/>
    <mergeCell ref="B86:B88"/>
    <mergeCell ref="B106:B108"/>
    <mergeCell ref="B126:B128"/>
    <mergeCell ref="B25:C25"/>
    <mergeCell ref="B45:C45"/>
    <mergeCell ref="B65:C65"/>
    <mergeCell ref="B85:C85"/>
    <mergeCell ref="B105:C105"/>
    <mergeCell ref="B125:C125"/>
    <mergeCell ref="B24:C24"/>
    <mergeCell ref="B44:C44"/>
    <mergeCell ref="B64:C64"/>
    <mergeCell ref="B84:C84"/>
    <mergeCell ref="B104:C104"/>
    <mergeCell ref="B124:C124"/>
    <mergeCell ref="B21:B23"/>
    <mergeCell ref="B41:B43"/>
    <mergeCell ref="B61:B63"/>
    <mergeCell ref="B81:B83"/>
    <mergeCell ref="B101:B103"/>
    <mergeCell ref="B121:B123"/>
    <mergeCell ref="B20:C20"/>
    <mergeCell ref="B40:C40"/>
    <mergeCell ref="B60:C60"/>
    <mergeCell ref="B80:C80"/>
    <mergeCell ref="B100:C100"/>
    <mergeCell ref="B120:C120"/>
    <mergeCell ref="B19:C19"/>
    <mergeCell ref="B39:C39"/>
    <mergeCell ref="B59:C59"/>
    <mergeCell ref="B79:C79"/>
    <mergeCell ref="B99:C99"/>
    <mergeCell ref="B119:C119"/>
    <mergeCell ref="B16:B18"/>
    <mergeCell ref="B36:B38"/>
    <mergeCell ref="B56:B58"/>
    <mergeCell ref="B76:B78"/>
    <mergeCell ref="B96:B98"/>
    <mergeCell ref="B116:B118"/>
    <mergeCell ref="B15:C15"/>
    <mergeCell ref="B35:C35"/>
    <mergeCell ref="B55:C55"/>
    <mergeCell ref="B75:C75"/>
    <mergeCell ref="B95:C95"/>
    <mergeCell ref="B115:C115"/>
    <mergeCell ref="B14:C14"/>
    <mergeCell ref="B34:C34"/>
    <mergeCell ref="B54:C54"/>
    <mergeCell ref="B74:C74"/>
    <mergeCell ref="B94:C94"/>
    <mergeCell ref="B114:C114"/>
    <mergeCell ref="B11:B13"/>
    <mergeCell ref="B31:B33"/>
    <mergeCell ref="B51:B53"/>
    <mergeCell ref="B71:B73"/>
    <mergeCell ref="B91:B93"/>
    <mergeCell ref="B111:B113"/>
    <mergeCell ref="B10:C10"/>
    <mergeCell ref="B30:C30"/>
    <mergeCell ref="B50:C50"/>
    <mergeCell ref="B70:C70"/>
    <mergeCell ref="B90:C90"/>
    <mergeCell ref="B110:C110"/>
    <mergeCell ref="B8:C8"/>
    <mergeCell ref="B5:B7"/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opLeftCell="A19" workbookViewId="0">
      <selection activeCell="A32" sqref="A32:G36"/>
    </sheetView>
  </sheetViews>
  <sheetFormatPr defaultRowHeight="14.25"/>
  <cols>
    <col min="1" max="1" width="13.875" customWidth="1"/>
    <col min="2" max="2" width="15.125" customWidth="1"/>
    <col min="3" max="3" width="14.25" customWidth="1"/>
    <col min="4" max="4" width="11.875" customWidth="1"/>
    <col min="5" max="5" width="12.875" customWidth="1"/>
    <col min="6" max="6" width="12.25" customWidth="1"/>
    <col min="7" max="7" width="13.875" customWidth="1"/>
    <col min="8" max="8" width="12.125" customWidth="1"/>
    <col min="9" max="9" width="12.375" customWidth="1"/>
    <col min="10" max="10" width="12" customWidth="1"/>
    <col min="11" max="11" width="12.25" customWidth="1"/>
    <col min="12" max="12" width="11.75" customWidth="1"/>
    <col min="13" max="13" width="13.375" customWidth="1"/>
    <col min="14" max="14" width="11.75" customWidth="1"/>
    <col min="16" max="17" width="13.625" customWidth="1"/>
    <col min="18" max="23" width="12.75" customWidth="1"/>
    <col min="24" max="24" width="15.75" customWidth="1"/>
    <col min="25" max="25" width="13.25" customWidth="1"/>
    <col min="26" max="26" width="12.75" customWidth="1"/>
    <col min="27" max="27" width="16.375" customWidth="1"/>
  </cols>
  <sheetData>
    <row r="1" spans="1:27" ht="15" thickBot="1"/>
    <row r="2" spans="1:27" ht="16.5" thickTop="1">
      <c r="A2" s="79" t="s">
        <v>12</v>
      </c>
      <c r="B2" s="80"/>
      <c r="C2" s="81" t="s">
        <v>13</v>
      </c>
      <c r="D2" s="80"/>
      <c r="E2" s="81" t="s">
        <v>14</v>
      </c>
      <c r="F2" s="82"/>
      <c r="G2" s="79" t="s">
        <v>15</v>
      </c>
      <c r="H2" s="80"/>
      <c r="I2" s="81" t="s">
        <v>16</v>
      </c>
      <c r="J2" s="80"/>
      <c r="K2" s="81" t="s">
        <v>17</v>
      </c>
      <c r="L2" s="80"/>
      <c r="M2" s="64" t="s">
        <v>18</v>
      </c>
      <c r="N2" s="65"/>
    </row>
    <row r="3" spans="1:27" ht="15.75">
      <c r="A3" s="83" t="s">
        <v>19</v>
      </c>
      <c r="B3" s="6" t="s">
        <v>20</v>
      </c>
      <c r="C3" s="66" t="s">
        <v>19</v>
      </c>
      <c r="D3" s="6" t="s">
        <v>20</v>
      </c>
      <c r="E3" s="66" t="s">
        <v>19</v>
      </c>
      <c r="F3" s="7" t="s">
        <v>20</v>
      </c>
      <c r="G3" s="83" t="s">
        <v>19</v>
      </c>
      <c r="H3" s="6" t="s">
        <v>20</v>
      </c>
      <c r="I3" s="66" t="s">
        <v>19</v>
      </c>
      <c r="J3" s="6" t="s">
        <v>20</v>
      </c>
      <c r="K3" s="66" t="s">
        <v>19</v>
      </c>
      <c r="L3" s="6" t="s">
        <v>20</v>
      </c>
      <c r="M3" s="66" t="s">
        <v>21</v>
      </c>
      <c r="N3" s="6" t="s">
        <v>20</v>
      </c>
    </row>
    <row r="4" spans="1:27" ht="15.75">
      <c r="A4" s="84"/>
      <c r="B4" s="8" t="s">
        <v>22</v>
      </c>
      <c r="C4" s="67"/>
      <c r="D4" s="8" t="s">
        <v>22</v>
      </c>
      <c r="E4" s="67"/>
      <c r="F4" s="7" t="s">
        <v>22</v>
      </c>
      <c r="G4" s="84"/>
      <c r="H4" s="8" t="s">
        <v>22</v>
      </c>
      <c r="I4" s="67"/>
      <c r="J4" s="8" t="s">
        <v>22</v>
      </c>
      <c r="K4" s="67"/>
      <c r="L4" s="8" t="s">
        <v>22</v>
      </c>
      <c r="M4" s="67"/>
      <c r="N4" s="8" t="s">
        <v>22</v>
      </c>
    </row>
    <row r="5" spans="1:27" ht="15.75">
      <c r="A5" s="85"/>
      <c r="B5" s="8" t="s">
        <v>23</v>
      </c>
      <c r="C5" s="68"/>
      <c r="D5" s="8" t="s">
        <v>23</v>
      </c>
      <c r="E5" s="68"/>
      <c r="F5" s="9" t="s">
        <v>23</v>
      </c>
      <c r="G5" s="85"/>
      <c r="H5" s="8" t="s">
        <v>23</v>
      </c>
      <c r="I5" s="68"/>
      <c r="J5" s="6" t="s">
        <v>23</v>
      </c>
      <c r="K5" s="68"/>
      <c r="L5" s="6" t="s">
        <v>23</v>
      </c>
      <c r="M5" s="68"/>
      <c r="N5" s="6" t="s">
        <v>23</v>
      </c>
    </row>
    <row r="6" spans="1:27" ht="21" thickBot="1">
      <c r="A6" s="75" t="s">
        <v>24</v>
      </c>
      <c r="B6" s="76"/>
      <c r="C6" s="77" t="s">
        <v>24</v>
      </c>
      <c r="D6" s="76"/>
      <c r="E6" s="77" t="s">
        <v>24</v>
      </c>
      <c r="F6" s="78"/>
      <c r="G6" s="75" t="s">
        <v>24</v>
      </c>
      <c r="H6" s="76"/>
      <c r="I6" s="77" t="s">
        <v>24</v>
      </c>
      <c r="J6" s="76"/>
      <c r="K6" s="77" t="s">
        <v>24</v>
      </c>
      <c r="L6" s="76"/>
      <c r="M6" s="69" t="s">
        <v>24</v>
      </c>
      <c r="N6" s="70"/>
      <c r="P6" s="16" t="s">
        <v>0</v>
      </c>
      <c r="Q6" s="16" t="s">
        <v>1</v>
      </c>
      <c r="R6" s="16" t="s">
        <v>2</v>
      </c>
      <c r="S6" s="16" t="s">
        <v>3</v>
      </c>
      <c r="T6" s="16" t="s">
        <v>26</v>
      </c>
      <c r="U6" s="16" t="s">
        <v>4</v>
      </c>
      <c r="V6" s="16" t="s">
        <v>27</v>
      </c>
      <c r="W6" s="16" t="s">
        <v>5</v>
      </c>
      <c r="X6" s="16" t="s">
        <v>28</v>
      </c>
      <c r="Y6" s="16" t="s">
        <v>6</v>
      </c>
      <c r="Z6" s="16" t="s">
        <v>29</v>
      </c>
      <c r="AA6" s="16" t="s">
        <v>30</v>
      </c>
    </row>
    <row r="7" spans="1:27" ht="15" customHeight="1" thickTop="1">
      <c r="A7" s="10"/>
      <c r="B7" s="11"/>
      <c r="C7" s="10"/>
      <c r="D7" s="11"/>
      <c r="E7" s="10"/>
      <c r="F7" s="11"/>
      <c r="G7" s="10"/>
      <c r="H7" s="11"/>
      <c r="I7" s="10"/>
      <c r="J7" s="11"/>
      <c r="K7" s="10"/>
      <c r="L7" s="12"/>
      <c r="M7" s="13"/>
      <c r="N7" s="14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ht="15.75">
      <c r="A8" s="44">
        <v>41528</v>
      </c>
      <c r="B8" s="45"/>
      <c r="C8" s="44">
        <v>41535</v>
      </c>
      <c r="D8" s="45"/>
      <c r="E8" s="44">
        <v>41550</v>
      </c>
      <c r="F8" s="45"/>
      <c r="G8" s="44">
        <v>41550</v>
      </c>
      <c r="H8" s="45"/>
      <c r="I8" s="44">
        <v>41603</v>
      </c>
      <c r="J8" s="46"/>
      <c r="K8" s="44">
        <v>41604</v>
      </c>
      <c r="L8" s="48"/>
      <c r="M8" s="49"/>
      <c r="N8" s="50"/>
    </row>
    <row r="9" spans="1:27" ht="15.75">
      <c r="A9" s="28">
        <v>30837.56</v>
      </c>
      <c r="B9" s="1">
        <v>29727.05</v>
      </c>
      <c r="C9" s="28">
        <v>49733</v>
      </c>
      <c r="D9" s="1">
        <v>46468.2</v>
      </c>
      <c r="E9" s="28">
        <v>19703.8</v>
      </c>
      <c r="F9" s="1">
        <v>0</v>
      </c>
      <c r="G9" s="28">
        <v>40800</v>
      </c>
      <c r="H9" s="1">
        <v>60500</v>
      </c>
      <c r="I9" s="28">
        <v>35400</v>
      </c>
      <c r="J9" s="2">
        <v>31840.36</v>
      </c>
      <c r="K9" s="28">
        <v>42000</v>
      </c>
      <c r="L9" s="3">
        <v>42964.88</v>
      </c>
      <c r="M9" s="31">
        <f>A9+C9+E9+G9+I9+K9</f>
        <v>218474.36</v>
      </c>
      <c r="N9" s="15">
        <f>B9+D9+F9+H9+J9+L9</f>
        <v>211500.49</v>
      </c>
    </row>
    <row r="10" spans="1:27" ht="15.75">
      <c r="A10" s="29"/>
      <c r="B10" s="1">
        <v>2000</v>
      </c>
      <c r="C10" s="29"/>
      <c r="D10" s="1">
        <v>3250</v>
      </c>
      <c r="E10" s="29"/>
      <c r="F10" s="1">
        <v>0</v>
      </c>
      <c r="G10" s="29"/>
      <c r="H10" s="1">
        <v>1000</v>
      </c>
      <c r="I10" s="29"/>
      <c r="J10" s="2">
        <v>3420</v>
      </c>
      <c r="K10" s="29"/>
      <c r="L10" s="3">
        <v>0</v>
      </c>
      <c r="M10" s="32"/>
      <c r="N10" s="15">
        <f>L10+J10+H10+F10+D10+B10</f>
        <v>9670</v>
      </c>
    </row>
    <row r="11" spans="1:27" ht="16.5" thickBot="1">
      <c r="A11" s="30"/>
      <c r="B11" s="18">
        <f>SUM(B9:B10)</f>
        <v>31727.05</v>
      </c>
      <c r="C11" s="30"/>
      <c r="D11" s="18">
        <f>SUM(D9:D10)</f>
        <v>49718.2</v>
      </c>
      <c r="E11" s="30"/>
      <c r="F11" s="18">
        <f>SUM(F9:F10)</f>
        <v>0</v>
      </c>
      <c r="G11" s="30"/>
      <c r="H11" s="18">
        <f>SUM(H9:H10)</f>
        <v>61500</v>
      </c>
      <c r="I11" s="30"/>
      <c r="J11" s="19">
        <f>SUM(J9:J10)</f>
        <v>35260.36</v>
      </c>
      <c r="K11" s="30"/>
      <c r="L11" s="20">
        <f>SUM(L9:L10)</f>
        <v>42964.88</v>
      </c>
      <c r="M11" s="33"/>
      <c r="N11" s="21">
        <f>SUM(N9:N10)</f>
        <v>221170.49</v>
      </c>
    </row>
    <row r="12" spans="1:27" ht="15" customHeight="1">
      <c r="A12" s="34">
        <f>A9-B11</f>
        <v>-889.48999999999796</v>
      </c>
      <c r="B12" s="35"/>
      <c r="C12" s="36">
        <f>C9-D11</f>
        <v>14.80000000000291</v>
      </c>
      <c r="D12" s="35"/>
      <c r="E12" s="34">
        <f>E9-F11</f>
        <v>19703.8</v>
      </c>
      <c r="F12" s="35"/>
      <c r="G12" s="36">
        <f>G9-H11</f>
        <v>-20700</v>
      </c>
      <c r="H12" s="35"/>
      <c r="I12" s="36">
        <f>I9-J11</f>
        <v>139.63999999999942</v>
      </c>
      <c r="J12" s="37"/>
      <c r="K12" s="38">
        <f>K9-L11</f>
        <v>-964.87999999999738</v>
      </c>
      <c r="L12" s="39"/>
      <c r="M12" s="40">
        <f>M9-N11</f>
        <v>-2696.1300000000047</v>
      </c>
      <c r="N12" s="41"/>
    </row>
    <row r="13" spans="1:27" ht="15" customHeight="1">
      <c r="A13" s="71" t="s">
        <v>7</v>
      </c>
      <c r="B13" s="72"/>
      <c r="C13" s="71" t="s">
        <v>7</v>
      </c>
      <c r="D13" s="72"/>
      <c r="E13" s="71" t="s">
        <v>8</v>
      </c>
      <c r="F13" s="72"/>
      <c r="G13" s="71" t="s">
        <v>8</v>
      </c>
      <c r="H13" s="72"/>
      <c r="I13" s="71" t="s">
        <v>9</v>
      </c>
      <c r="J13" s="73"/>
      <c r="K13" s="71" t="s">
        <v>9</v>
      </c>
      <c r="L13" s="74"/>
      <c r="M13" s="61"/>
      <c r="N13" s="62"/>
    </row>
    <row r="14" spans="1:27" ht="15" customHeight="1">
      <c r="A14" s="28">
        <v>30300</v>
      </c>
      <c r="B14" s="1">
        <v>28859.599999999999</v>
      </c>
      <c r="C14" s="28">
        <v>46200</v>
      </c>
      <c r="D14" s="1">
        <v>38859.61</v>
      </c>
      <c r="E14" s="28">
        <v>19300</v>
      </c>
      <c r="F14" s="1">
        <v>19350</v>
      </c>
      <c r="G14" s="28">
        <v>40800</v>
      </c>
      <c r="H14" s="1">
        <v>39292.1</v>
      </c>
      <c r="I14" s="28">
        <v>33300</v>
      </c>
      <c r="J14" s="2">
        <v>22164.2</v>
      </c>
      <c r="K14" s="28">
        <v>42100</v>
      </c>
      <c r="L14" s="3">
        <v>54344.05</v>
      </c>
      <c r="M14" s="31">
        <f>A14+C14+E14+G14+I14+K14</f>
        <v>212000</v>
      </c>
      <c r="N14" s="15">
        <f>B14+D14+F14+H14+J14+L14</f>
        <v>202869.56</v>
      </c>
    </row>
    <row r="15" spans="1:27" ht="15" customHeight="1">
      <c r="A15" s="29"/>
      <c r="B15" s="1">
        <v>4000</v>
      </c>
      <c r="C15" s="29"/>
      <c r="D15" s="1">
        <v>4800</v>
      </c>
      <c r="E15" s="29"/>
      <c r="F15" s="1">
        <v>500</v>
      </c>
      <c r="G15" s="29"/>
      <c r="H15" s="1">
        <v>1500</v>
      </c>
      <c r="I15" s="29"/>
      <c r="J15" s="2">
        <v>0</v>
      </c>
      <c r="K15" s="29"/>
      <c r="L15" s="3">
        <v>0</v>
      </c>
      <c r="M15" s="32"/>
      <c r="N15" s="15">
        <f>B15+D15+F15+H15+J15+L15</f>
        <v>10800</v>
      </c>
    </row>
    <row r="16" spans="1:27" ht="15" customHeight="1" thickBot="1">
      <c r="A16" s="30"/>
      <c r="B16" s="22">
        <f>SUM(B14:B15)</f>
        <v>32859.599999999999</v>
      </c>
      <c r="C16" s="30"/>
      <c r="D16" s="22">
        <f>SUM(D14:D15)</f>
        <v>43659.61</v>
      </c>
      <c r="E16" s="30"/>
      <c r="F16" s="22">
        <f>SUM(F14:F15)</f>
        <v>19850</v>
      </c>
      <c r="G16" s="30"/>
      <c r="H16" s="22">
        <f>SUM(H14:H15)</f>
        <v>40792.1</v>
      </c>
      <c r="I16" s="30"/>
      <c r="J16" s="23">
        <f>SUM(J14:J15)</f>
        <v>22164.2</v>
      </c>
      <c r="K16" s="30"/>
      <c r="L16" s="24">
        <f>SUM(L14:L15)</f>
        <v>54344.05</v>
      </c>
      <c r="M16" s="33"/>
      <c r="N16" s="25">
        <f>SUM(N14:N15)</f>
        <v>213669.56</v>
      </c>
    </row>
    <row r="17" spans="1:14" ht="15.75">
      <c r="A17" s="34">
        <f>A14-B16</f>
        <v>-2559.5999999999985</v>
      </c>
      <c r="B17" s="35"/>
      <c r="C17" s="36">
        <f>C14-D16</f>
        <v>2540.3899999999994</v>
      </c>
      <c r="D17" s="35"/>
      <c r="E17" s="34">
        <f>E14-F16</f>
        <v>-550</v>
      </c>
      <c r="F17" s="35"/>
      <c r="G17" s="36">
        <f>G14-H16</f>
        <v>7.9000000000014552</v>
      </c>
      <c r="H17" s="35"/>
      <c r="I17" s="36">
        <f>I14-J16</f>
        <v>11135.8</v>
      </c>
      <c r="J17" s="37"/>
      <c r="K17" s="38">
        <f>K14-L16</f>
        <v>-12244.050000000003</v>
      </c>
      <c r="L17" s="39"/>
      <c r="M17" s="63">
        <f>M14-N16</f>
        <v>-1669.5599999999977</v>
      </c>
      <c r="N17" s="63"/>
    </row>
    <row r="18" spans="1:14" ht="16.5" thickBot="1">
      <c r="A18" s="51" t="s">
        <v>10</v>
      </c>
      <c r="B18" s="52"/>
      <c r="C18" s="51" t="s">
        <v>10</v>
      </c>
      <c r="D18" s="52"/>
      <c r="E18" s="51" t="s">
        <v>11</v>
      </c>
      <c r="F18" s="52"/>
      <c r="G18" s="51" t="s">
        <v>11</v>
      </c>
      <c r="H18" s="52"/>
      <c r="I18" s="53" t="s">
        <v>33</v>
      </c>
      <c r="J18" s="54"/>
      <c r="K18" s="51">
        <v>41644</v>
      </c>
      <c r="L18" s="55"/>
      <c r="M18" s="56"/>
      <c r="N18" s="57"/>
    </row>
    <row r="19" spans="1:14" ht="15.75">
      <c r="A19" s="28">
        <v>36100</v>
      </c>
      <c r="B19" s="1">
        <v>32080.73</v>
      </c>
      <c r="C19" s="28">
        <v>31700</v>
      </c>
      <c r="D19" s="1">
        <v>36293.19</v>
      </c>
      <c r="E19" s="28">
        <v>17000</v>
      </c>
      <c r="F19" s="1">
        <v>15452.59</v>
      </c>
      <c r="G19" s="28">
        <v>34500</v>
      </c>
      <c r="H19" s="4">
        <v>36141.440000000002</v>
      </c>
      <c r="I19" s="58">
        <v>28400</v>
      </c>
      <c r="J19" s="5">
        <v>28910.67</v>
      </c>
      <c r="K19" s="28">
        <v>32600</v>
      </c>
      <c r="L19" s="3">
        <v>25909.67</v>
      </c>
      <c r="M19" s="31">
        <f>A19+C19+E19+G19+I19+K19</f>
        <v>180300</v>
      </c>
      <c r="N19" s="15">
        <f>B19+D19+F19+H19+J19+L19</f>
        <v>174788.28999999998</v>
      </c>
    </row>
    <row r="20" spans="1:14" ht="15.75">
      <c r="A20" s="29"/>
      <c r="B20" s="1">
        <v>4000</v>
      </c>
      <c r="C20" s="29"/>
      <c r="D20" s="1">
        <v>550</v>
      </c>
      <c r="E20" s="29"/>
      <c r="F20" s="1">
        <v>2000</v>
      </c>
      <c r="G20" s="29"/>
      <c r="H20" s="4">
        <v>1000</v>
      </c>
      <c r="I20" s="59"/>
      <c r="J20" s="5">
        <v>2000</v>
      </c>
      <c r="K20" s="29"/>
      <c r="L20" s="3">
        <v>2270</v>
      </c>
      <c r="M20" s="32"/>
      <c r="N20" s="15">
        <f>B20+D20+F20+H20+J20+L20</f>
        <v>11820</v>
      </c>
    </row>
    <row r="21" spans="1:14" ht="16.5" thickBot="1">
      <c r="A21" s="30"/>
      <c r="B21" s="22">
        <f>SUM(B19:B20)</f>
        <v>36080.729999999996</v>
      </c>
      <c r="C21" s="30"/>
      <c r="D21" s="22">
        <f>SUM(D19:D20)</f>
        <v>36843.19</v>
      </c>
      <c r="E21" s="30"/>
      <c r="F21" s="22">
        <f>SUM(F19:F20)</f>
        <v>17452.59</v>
      </c>
      <c r="G21" s="30"/>
      <c r="H21" s="26">
        <f>SUM(H19:H20)</f>
        <v>37141.440000000002</v>
      </c>
      <c r="I21" s="60"/>
      <c r="J21" s="27">
        <f>SUM(J19:J20)</f>
        <v>30910.67</v>
      </c>
      <c r="K21" s="30"/>
      <c r="L21" s="24">
        <f>SUM(L19:L20)</f>
        <v>28179.67</v>
      </c>
      <c r="M21" s="33"/>
      <c r="N21" s="25">
        <f>SUM(N19:N20)</f>
        <v>186608.28999999998</v>
      </c>
    </row>
    <row r="22" spans="1:14" ht="15.75">
      <c r="A22" s="34">
        <f>A19-B21</f>
        <v>19.270000000004075</v>
      </c>
      <c r="B22" s="35"/>
      <c r="C22" s="36">
        <f>C19-D21</f>
        <v>-5143.1900000000023</v>
      </c>
      <c r="D22" s="35"/>
      <c r="E22" s="34">
        <f>E19-F21</f>
        <v>-452.59000000000015</v>
      </c>
      <c r="F22" s="35"/>
      <c r="G22" s="36">
        <f>G19-H21</f>
        <v>-2641.4400000000023</v>
      </c>
      <c r="H22" s="35"/>
      <c r="I22" s="42">
        <f>I19-J21</f>
        <v>-2510.6699999999983</v>
      </c>
      <c r="J22" s="37"/>
      <c r="K22" s="38">
        <f>K19-L21</f>
        <v>4420.3300000000017</v>
      </c>
      <c r="L22" s="34"/>
      <c r="M22" s="43">
        <f>M19-N21</f>
        <v>-6308.289999999979</v>
      </c>
      <c r="N22" s="41"/>
    </row>
    <row r="23" spans="1:14" ht="15.75">
      <c r="A23" s="44">
        <v>41897</v>
      </c>
      <c r="B23" s="45"/>
      <c r="C23" s="44" t="s">
        <v>31</v>
      </c>
      <c r="D23" s="45"/>
      <c r="E23" s="44" t="s">
        <v>32</v>
      </c>
      <c r="F23" s="45"/>
      <c r="G23" s="44">
        <v>41978</v>
      </c>
      <c r="H23" s="45"/>
      <c r="I23" s="44">
        <v>41987</v>
      </c>
      <c r="J23" s="46"/>
      <c r="K23" s="47" t="s">
        <v>25</v>
      </c>
      <c r="L23" s="48"/>
      <c r="M23" s="49"/>
      <c r="N23" s="50"/>
    </row>
    <row r="24" spans="1:14" ht="15.75">
      <c r="A24" s="28">
        <v>10500</v>
      </c>
      <c r="B24" s="1">
        <v>10500</v>
      </c>
      <c r="C24" s="28">
        <v>23000</v>
      </c>
      <c r="D24" s="1">
        <v>21740.25</v>
      </c>
      <c r="E24" s="28">
        <v>9600</v>
      </c>
      <c r="F24" s="1">
        <v>0</v>
      </c>
      <c r="G24" s="28">
        <v>21200</v>
      </c>
      <c r="H24" s="1">
        <v>28704.78</v>
      </c>
      <c r="I24" s="28">
        <v>19000</v>
      </c>
      <c r="J24" s="2">
        <v>17882.28</v>
      </c>
      <c r="K24" s="28">
        <v>3800</v>
      </c>
      <c r="L24" s="3">
        <v>4061.18</v>
      </c>
      <c r="M24" s="31">
        <f>A24+C24+E24+G24+I24+K24</f>
        <v>87100</v>
      </c>
      <c r="N24" s="15">
        <f>B24+D24+F24+H24+J24+L24</f>
        <v>82888.489999999991</v>
      </c>
    </row>
    <row r="25" spans="1:14" ht="15.75">
      <c r="A25" s="29"/>
      <c r="B25" s="1">
        <v>0</v>
      </c>
      <c r="C25" s="29"/>
      <c r="D25" s="1">
        <v>1750</v>
      </c>
      <c r="E25" s="29"/>
      <c r="F25" s="1">
        <v>0</v>
      </c>
      <c r="G25" s="29"/>
      <c r="H25" s="1">
        <v>1250</v>
      </c>
      <c r="I25" s="29"/>
      <c r="J25" s="2">
        <v>1600</v>
      </c>
      <c r="K25" s="29"/>
      <c r="L25" s="3">
        <v>0</v>
      </c>
      <c r="M25" s="32"/>
      <c r="N25" s="15">
        <f>B25+D25+F25+H25+J25+L25</f>
        <v>4600</v>
      </c>
    </row>
    <row r="26" spans="1:14" ht="16.5" thickBot="1">
      <c r="A26" s="30"/>
      <c r="B26" s="22">
        <f>SUM(B24:B25)</f>
        <v>10500</v>
      </c>
      <c r="C26" s="30"/>
      <c r="D26" s="22">
        <f>SUM(D24:D25)</f>
        <v>23490.25</v>
      </c>
      <c r="E26" s="30"/>
      <c r="F26" s="22">
        <f>SUM(F24:F25)</f>
        <v>0</v>
      </c>
      <c r="G26" s="30"/>
      <c r="H26" s="22">
        <f>SUM(H24:H25)</f>
        <v>29954.78</v>
      </c>
      <c r="I26" s="30"/>
      <c r="J26" s="23">
        <f>SUM(J24:J25)</f>
        <v>19482.28</v>
      </c>
      <c r="K26" s="30"/>
      <c r="L26" s="24">
        <f>SUM(L24:L25)</f>
        <v>4061.18</v>
      </c>
      <c r="M26" s="33"/>
      <c r="N26" s="25">
        <f>SUM(N24:N25)</f>
        <v>87488.489999999991</v>
      </c>
    </row>
    <row r="27" spans="1:14" ht="15.75">
      <c r="A27" s="34">
        <f>A24-B26</f>
        <v>0</v>
      </c>
      <c r="B27" s="35"/>
      <c r="C27" s="36">
        <f>C24-D26</f>
        <v>-490.25</v>
      </c>
      <c r="D27" s="35"/>
      <c r="E27" s="34">
        <f>E24-F26</f>
        <v>9600</v>
      </c>
      <c r="F27" s="35"/>
      <c r="G27" s="36">
        <f>G24-H26</f>
        <v>-8754.7799999999988</v>
      </c>
      <c r="H27" s="35"/>
      <c r="I27" s="36">
        <f>I24-J26</f>
        <v>-482.27999999999884</v>
      </c>
      <c r="J27" s="37"/>
      <c r="K27" s="38">
        <f>K24-L26</f>
        <v>-261.17999999999984</v>
      </c>
      <c r="L27" s="39"/>
      <c r="M27" s="40">
        <f>M24-N26</f>
        <v>-388.48999999999069</v>
      </c>
      <c r="N27" s="41"/>
    </row>
    <row r="32" spans="1:14">
      <c r="A32" t="s">
        <v>34</v>
      </c>
      <c r="B32" t="s">
        <v>35</v>
      </c>
      <c r="C32" t="s">
        <v>19</v>
      </c>
      <c r="D32" t="s">
        <v>20</v>
      </c>
      <c r="E32" t="s">
        <v>22</v>
      </c>
      <c r="F32" t="s">
        <v>23</v>
      </c>
      <c r="G32" t="s">
        <v>24</v>
      </c>
    </row>
    <row r="33" spans="1:7">
      <c r="A33" s="89" t="s">
        <v>12</v>
      </c>
      <c r="B33" s="87">
        <f ca="1">OFFSET($A$8,(COUNTA($B$32:B32)-1)*5,0)</f>
        <v>41528</v>
      </c>
      <c r="C33" s="88">
        <f ca="1">OFFSET($A$9,(COUNTA($C$32:C32)-1)*5,0)</f>
        <v>30837.56</v>
      </c>
      <c r="D33" s="88">
        <f ca="1">OFFSET($B$9,(COUNTA($D$32:D32)-1)*5,0)</f>
        <v>29727.05</v>
      </c>
      <c r="E33" s="88">
        <f ca="1">OFFSET($B$10,(COUNTA($E$32:E32)-1)*5,0)</f>
        <v>2000</v>
      </c>
      <c r="F33" s="86">
        <f ca="1">+D33+E33</f>
        <v>31727.05</v>
      </c>
      <c r="G33" s="86">
        <f ca="1">+C33-F33</f>
        <v>-889.48999999999796</v>
      </c>
    </row>
    <row r="34" spans="1:7">
      <c r="A34" s="89" t="s">
        <v>12</v>
      </c>
      <c r="B34" s="87" t="str">
        <f ca="1">OFFSET($A$8,(COUNTA($B$32:B33)-1)*5,0)</f>
        <v>26.09.2013</v>
      </c>
      <c r="C34" s="88">
        <f ca="1">OFFSET($A$9,(COUNTA($C$32:C33)-1)*5,0)</f>
        <v>30300</v>
      </c>
      <c r="D34" s="88">
        <f ca="1">OFFSET($B$9,(COUNTA($D$32:D33)-1)*5,0)</f>
        <v>28859.599999999999</v>
      </c>
      <c r="E34" s="88">
        <f ca="1">OFFSET($B$10,(COUNTA($E$32:E33)-1)*5,0)</f>
        <v>4000</v>
      </c>
      <c r="F34" s="86">
        <f t="shared" ref="F34:F36" ca="1" si="0">+D34+E34</f>
        <v>32859.599999999999</v>
      </c>
      <c r="G34" s="86">
        <f t="shared" ref="G34:G36" ca="1" si="1">+C34-F34</f>
        <v>-2559.5999999999985</v>
      </c>
    </row>
    <row r="35" spans="1:7">
      <c r="A35" s="89" t="s">
        <v>12</v>
      </c>
      <c r="B35" s="87" t="str">
        <f ca="1">OFFSET($A$8,(COUNTA($B$32:B34)-1)*5,0)</f>
        <v>29.10.2013</v>
      </c>
      <c r="C35" s="88">
        <f ca="1">OFFSET($A$9,(COUNTA($C$32:C34)-1)*5,0)</f>
        <v>36100</v>
      </c>
      <c r="D35" s="88">
        <f ca="1">OFFSET($B$9,(COUNTA($D$32:D34)-1)*5,0)</f>
        <v>32080.73</v>
      </c>
      <c r="E35" s="88">
        <f ca="1">OFFSET($B$10,(COUNTA($E$32:E34)-1)*5,0)</f>
        <v>4000</v>
      </c>
      <c r="F35" s="86">
        <f t="shared" ca="1" si="0"/>
        <v>36080.729999999996</v>
      </c>
      <c r="G35" s="86">
        <f t="shared" ca="1" si="1"/>
        <v>19.270000000004075</v>
      </c>
    </row>
    <row r="36" spans="1:7">
      <c r="A36" s="89" t="s">
        <v>12</v>
      </c>
      <c r="B36" s="87">
        <f ca="1">OFFSET($A$8,(COUNTA($B$32:B35)-1)*5,0)</f>
        <v>41897</v>
      </c>
      <c r="C36" s="88">
        <f ca="1">OFFSET($A$9,(COUNTA($C$32:C35)-1)*5,0)</f>
        <v>10500</v>
      </c>
      <c r="D36" s="88">
        <f ca="1">OFFSET($B$9,(COUNTA($D$32:D35)-1)*5,0)</f>
        <v>10500</v>
      </c>
      <c r="E36" s="88">
        <f ca="1">OFFSET($B$10,(COUNTA($E$32:E35)-1)*5,0)</f>
        <v>0</v>
      </c>
      <c r="F36" s="86">
        <f t="shared" ca="1" si="0"/>
        <v>10500</v>
      </c>
      <c r="G36" s="86">
        <f t="shared" ca="1" si="1"/>
        <v>0</v>
      </c>
    </row>
  </sheetData>
  <mergeCells count="105">
    <mergeCell ref="E3:E5"/>
    <mergeCell ref="G3:G5"/>
    <mergeCell ref="I3:I5"/>
    <mergeCell ref="K3:K5"/>
    <mergeCell ref="A9:A11"/>
    <mergeCell ref="C9:C11"/>
    <mergeCell ref="E9:E11"/>
    <mergeCell ref="G9:G11"/>
    <mergeCell ref="I9:I11"/>
    <mergeCell ref="K9:K11"/>
    <mergeCell ref="M9:M11"/>
    <mergeCell ref="M12:N12"/>
    <mergeCell ref="A12:B12"/>
    <mergeCell ref="C12:D12"/>
    <mergeCell ref="E12:F12"/>
    <mergeCell ref="G12:H12"/>
    <mergeCell ref="I12:J12"/>
    <mergeCell ref="K12:L12"/>
    <mergeCell ref="M2:N2"/>
    <mergeCell ref="M3:M5"/>
    <mergeCell ref="M6:N6"/>
    <mergeCell ref="A8:B8"/>
    <mergeCell ref="C8:D8"/>
    <mergeCell ref="E8:F8"/>
    <mergeCell ref="G8:H8"/>
    <mergeCell ref="I8:J8"/>
    <mergeCell ref="K8:L8"/>
    <mergeCell ref="M8:N8"/>
    <mergeCell ref="A6:B6"/>
    <mergeCell ref="C6:D6"/>
    <mergeCell ref="E6:F6"/>
    <mergeCell ref="G6:H6"/>
    <mergeCell ref="I6:J6"/>
    <mergeCell ref="K6:L6"/>
    <mergeCell ref="A2:B2"/>
    <mergeCell ref="C2:D2"/>
    <mergeCell ref="E2:F2"/>
    <mergeCell ref="G2:H2"/>
    <mergeCell ref="I2:J2"/>
    <mergeCell ref="K2:L2"/>
    <mergeCell ref="A3:A5"/>
    <mergeCell ref="C3:C5"/>
    <mergeCell ref="M13:N13"/>
    <mergeCell ref="A14:A16"/>
    <mergeCell ref="C14:C16"/>
    <mergeCell ref="E14:E16"/>
    <mergeCell ref="G14:G16"/>
    <mergeCell ref="I14:I16"/>
    <mergeCell ref="K14:K16"/>
    <mergeCell ref="M14:M16"/>
    <mergeCell ref="A17:B17"/>
    <mergeCell ref="C17:D17"/>
    <mergeCell ref="E17:F17"/>
    <mergeCell ref="G17:H17"/>
    <mergeCell ref="I17:J17"/>
    <mergeCell ref="K17:L17"/>
    <mergeCell ref="M17:N17"/>
    <mergeCell ref="A13:B13"/>
    <mergeCell ref="C13:D13"/>
    <mergeCell ref="E13:F13"/>
    <mergeCell ref="G13:H13"/>
    <mergeCell ref="I13:J13"/>
    <mergeCell ref="K13:L13"/>
    <mergeCell ref="A18:B18"/>
    <mergeCell ref="C18:D18"/>
    <mergeCell ref="E18:F18"/>
    <mergeCell ref="G18:H18"/>
    <mergeCell ref="I18:J18"/>
    <mergeCell ref="K18:L18"/>
    <mergeCell ref="M18:N18"/>
    <mergeCell ref="A19:A21"/>
    <mergeCell ref="C19:C21"/>
    <mergeCell ref="E19:E21"/>
    <mergeCell ref="G19:G21"/>
    <mergeCell ref="I19:I21"/>
    <mergeCell ref="K19:K21"/>
    <mergeCell ref="M19:M21"/>
    <mergeCell ref="A22:B22"/>
    <mergeCell ref="C22:D22"/>
    <mergeCell ref="E22:F22"/>
    <mergeCell ref="G22:H22"/>
    <mergeCell ref="I22:J22"/>
    <mergeCell ref="K22:L22"/>
    <mergeCell ref="M22:N22"/>
    <mergeCell ref="A23:B23"/>
    <mergeCell ref="C23:D23"/>
    <mergeCell ref="E23:F23"/>
    <mergeCell ref="G23:H23"/>
    <mergeCell ref="I23:J23"/>
    <mergeCell ref="K23:L23"/>
    <mergeCell ref="M23:N23"/>
    <mergeCell ref="A24:A26"/>
    <mergeCell ref="C24:C26"/>
    <mergeCell ref="E24:E26"/>
    <mergeCell ref="G24:G26"/>
    <mergeCell ref="I24:I26"/>
    <mergeCell ref="K24:K26"/>
    <mergeCell ref="M24:M26"/>
    <mergeCell ref="A27:B27"/>
    <mergeCell ref="C27:D27"/>
    <mergeCell ref="E27:F27"/>
    <mergeCell ref="G27:H27"/>
    <mergeCell ref="I27:J27"/>
    <mergeCell ref="K27:L27"/>
    <mergeCell ref="M27:N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(2)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2014-09-13T06:44:53Z</dcterms:modified>
</cp:coreProperties>
</file>