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-15" yWindow="-15" windowWidth="9600" windowHeight="12120" tabRatio="445" firstSheet="1" activeTab="1"/>
  </bookViews>
  <sheets>
    <sheet name="Тарифы" sheetId="13" state="hidden" r:id="rId1"/>
    <sheet name="01.2012" sheetId="20" r:id="rId2"/>
    <sheet name="Карточки" sheetId="25" r:id="rId3"/>
    <sheet name="+" sheetId="26" r:id="rId4"/>
    <sheet name="Ведомость оплаты" sheetId="27" r:id="rId5"/>
  </sheets>
  <definedNames>
    <definedName name="_xlnm._FilterDatabase" localSheetId="1" hidden="1">'01.2012'!$A$2:$Y$57</definedName>
    <definedName name="Z_B7749F0D_A6E5_4550_B277_2D5630BDBD61_.wvu.Cols" localSheetId="1" hidden="1">'01.2012'!$C:$C,'01.2012'!$K:$K,'01.2012'!$M:$M,'01.2012'!$O:$O,'01.2012'!$N:$S,'01.2012'!#REF!,'01.2012'!#REF!</definedName>
    <definedName name="Z_B7749F0D_A6E5_4550_B277_2D5630BDBD61_.wvu.FilterData" localSheetId="1" hidden="1">'01.2012'!$A$2:$Y$57</definedName>
    <definedName name="Z_B7749F0D_A6E5_4550_B277_2D5630BDBD61_.wvu.PrintArea" localSheetId="1" hidden="1">'01.2012'!$A$2:$Y$57</definedName>
    <definedName name="Z_B7749F0D_A6E5_4550_B277_2D5630BDBD61_.wvu.PrintTitles" localSheetId="1" hidden="1">'01.2012'!#REF!</definedName>
    <definedName name="Z_B7749F0D_A6E5_4550_B277_2D5630BDBD61_.wvu.Rows" localSheetId="1" hidden="1">'01.2012'!#REF!</definedName>
    <definedName name="_xlnm.Print_Titles" localSheetId="1">'01.2012'!$1:$1</definedName>
    <definedName name="_xlnm.Print_Area" localSheetId="3">'+'!$A$1:$V$22</definedName>
    <definedName name="_xlnm.Print_Area" localSheetId="1">'01.2012'!$A$1:$Y$57</definedName>
    <definedName name="_xlnm.Print_Area" localSheetId="2">Карточки!$A$1:$L$518</definedName>
    <definedName name="сп1">'01.2012'!$B$3:$B$13</definedName>
    <definedName name="сп10">'01.2012'!#REF!</definedName>
    <definedName name="сп11">'01.2012'!#REF!</definedName>
    <definedName name="сп12">'01.2012'!#REF!</definedName>
    <definedName name="сп13">'01.2012'!#REF!</definedName>
    <definedName name="сп14">'01.2012'!#REF!</definedName>
    <definedName name="сп15">'01.2012'!#REF!</definedName>
    <definedName name="сп16">'01.2012'!#REF!</definedName>
    <definedName name="сп17">'01.2012'!#REF!</definedName>
    <definedName name="сп18">'01.2012'!#REF!</definedName>
    <definedName name="сп19">'01.2012'!#REF!</definedName>
    <definedName name="сп2">'01.2012'!$B$17:$B$19</definedName>
    <definedName name="сп20">'01.2012'!#REF!</definedName>
    <definedName name="сп3">'01.2012'!$B$23:$B$27</definedName>
    <definedName name="сп4">'01.2012'!$B$31:$B$36</definedName>
    <definedName name="сп5">'01.2012'!$B$40:$B$45</definedName>
    <definedName name="сп6">'01.2012'!$B$49:$B$50</definedName>
    <definedName name="сп7">'01.2012'!$B$54:$B$56</definedName>
    <definedName name="сп8">'01.2012'!#REF!</definedName>
    <definedName name="сп9">'01.2012'!#REF!</definedName>
  </definedNames>
  <calcPr calcId="125725" iterate="1" iterateCount="1"/>
  <customWorkbookViews>
    <customWorkbookView name="Купон" guid="{B7749F0D-A6E5-4550-B277-2D5630BDBD61}" maximized="1" windowWidth="1148" windowHeight="746" tabRatio="599" activeSheetId="1"/>
  </customWorkbookViews>
</workbook>
</file>

<file path=xl/calcChain.xml><?xml version="1.0" encoding="utf-8"?>
<calcChain xmlns="http://schemas.openxmlformats.org/spreadsheetml/2006/main">
  <c r="D41" i="27"/>
  <c r="G44" i="20"/>
  <c r="L44"/>
  <c r="T44"/>
  <c r="U44"/>
  <c r="V44"/>
  <c r="G45"/>
  <c r="L45"/>
  <c r="T45" s="1"/>
  <c r="A178" i="25"/>
  <c r="H514"/>
  <c r="A514"/>
  <c r="B511"/>
  <c r="I511"/>
  <c r="J510"/>
  <c r="H509"/>
  <c r="C510"/>
  <c r="A509"/>
  <c r="I497"/>
  <c r="J496"/>
  <c r="H500"/>
  <c r="A500"/>
  <c r="B497"/>
  <c r="C496"/>
  <c r="H495"/>
  <c r="A495"/>
  <c r="I483"/>
  <c r="J482"/>
  <c r="H486"/>
  <c r="A486"/>
  <c r="B483"/>
  <c r="H481"/>
  <c r="C482"/>
  <c r="A481"/>
  <c r="H472"/>
  <c r="I469"/>
  <c r="J468"/>
  <c r="A472"/>
  <c r="B469"/>
  <c r="C468"/>
  <c r="H467"/>
  <c r="A467"/>
  <c r="H458"/>
  <c r="I455"/>
  <c r="J454"/>
  <c r="H453"/>
  <c r="A458"/>
  <c r="B455"/>
  <c r="C454"/>
  <c r="A453"/>
  <c r="H439"/>
  <c r="I441"/>
  <c r="J440"/>
  <c r="H444"/>
  <c r="A444"/>
  <c r="B441"/>
  <c r="C440"/>
  <c r="A439"/>
  <c r="H430"/>
  <c r="I427"/>
  <c r="J426"/>
  <c r="A430"/>
  <c r="B427"/>
  <c r="C426"/>
  <c r="A425"/>
  <c r="H425"/>
  <c r="H416"/>
  <c r="I413"/>
  <c r="J412"/>
  <c r="H411"/>
  <c r="A416"/>
  <c r="B413"/>
  <c r="C412"/>
  <c r="H402"/>
  <c r="I399"/>
  <c r="J398"/>
  <c r="A402"/>
  <c r="B399"/>
  <c r="C398"/>
  <c r="A411"/>
  <c r="H397"/>
  <c r="A397"/>
  <c r="H388"/>
  <c r="I385"/>
  <c r="J384"/>
  <c r="A388"/>
  <c r="B385"/>
  <c r="C384"/>
  <c r="H374"/>
  <c r="I371"/>
  <c r="J370"/>
  <c r="A374"/>
  <c r="B371"/>
  <c r="C370"/>
  <c r="H383"/>
  <c r="A383"/>
  <c r="H369"/>
  <c r="A369"/>
  <c r="H360"/>
  <c r="I357"/>
  <c r="J356"/>
  <c r="A360"/>
  <c r="B357"/>
  <c r="C356"/>
  <c r="H346"/>
  <c r="A346"/>
  <c r="I343"/>
  <c r="J342"/>
  <c r="B343"/>
  <c r="C342"/>
  <c r="H355"/>
  <c r="A355"/>
  <c r="H341"/>
  <c r="A341"/>
  <c r="H332"/>
  <c r="I329"/>
  <c r="J328"/>
  <c r="A332"/>
  <c r="B329"/>
  <c r="C328"/>
  <c r="H318"/>
  <c r="I315"/>
  <c r="J314"/>
  <c r="A318"/>
  <c r="B315"/>
  <c r="C314"/>
  <c r="H327"/>
  <c r="A327"/>
  <c r="H313"/>
  <c r="A313"/>
  <c r="H304"/>
  <c r="I301"/>
  <c r="J300"/>
  <c r="A304"/>
  <c r="B301"/>
  <c r="C300"/>
  <c r="J286"/>
  <c r="I287"/>
  <c r="H290"/>
  <c r="A290"/>
  <c r="B287"/>
  <c r="C286"/>
  <c r="H299"/>
  <c r="A299"/>
  <c r="H285"/>
  <c r="A285"/>
  <c r="I273"/>
  <c r="J272"/>
  <c r="H276"/>
  <c r="A276"/>
  <c r="B273"/>
  <c r="C272"/>
  <c r="H271"/>
  <c r="A271"/>
  <c r="H262"/>
  <c r="I259"/>
  <c r="J258"/>
  <c r="H257"/>
  <c r="A262"/>
  <c r="B259"/>
  <c r="C258"/>
  <c r="A257"/>
  <c r="H248"/>
  <c r="I245"/>
  <c r="J244"/>
  <c r="A248"/>
  <c r="B245"/>
  <c r="C244"/>
  <c r="A243"/>
  <c r="H243"/>
  <c r="H234"/>
  <c r="I231"/>
  <c r="J230"/>
  <c r="H229"/>
  <c r="A234"/>
  <c r="B231"/>
  <c r="C230"/>
  <c r="A229"/>
  <c r="H220"/>
  <c r="I217"/>
  <c r="J216"/>
  <c r="H215"/>
  <c r="A220"/>
  <c r="B217"/>
  <c r="C216"/>
  <c r="A215"/>
  <c r="I203"/>
  <c r="J202"/>
  <c r="H206"/>
  <c r="A206"/>
  <c r="B203"/>
  <c r="C202"/>
  <c r="H201"/>
  <c r="A201"/>
  <c r="H192"/>
  <c r="I189"/>
  <c r="J188"/>
  <c r="B189"/>
  <c r="C188"/>
  <c r="A192"/>
  <c r="A187"/>
  <c r="H187"/>
  <c r="H178"/>
  <c r="I175"/>
  <c r="J174"/>
  <c r="H173"/>
  <c r="B175"/>
  <c r="C174"/>
  <c r="H164"/>
  <c r="I161"/>
  <c r="J160"/>
  <c r="A164"/>
  <c r="B161"/>
  <c r="C160"/>
  <c r="A173"/>
  <c r="H159"/>
  <c r="A159"/>
  <c r="J146"/>
  <c r="I147"/>
  <c r="H150"/>
  <c r="A150"/>
  <c r="B147"/>
  <c r="C146"/>
  <c r="H145"/>
  <c r="A145"/>
  <c r="H136"/>
  <c r="I133"/>
  <c r="J132"/>
  <c r="H131"/>
  <c r="A136"/>
  <c r="B133"/>
  <c r="C132"/>
  <c r="A131"/>
  <c r="I119"/>
  <c r="J118"/>
  <c r="H122"/>
  <c r="A122"/>
  <c r="B119"/>
  <c r="C118"/>
  <c r="H117"/>
  <c r="A117"/>
  <c r="I105"/>
  <c r="J104"/>
  <c r="H108"/>
  <c r="A108"/>
  <c r="B105"/>
  <c r="C104"/>
  <c r="H103"/>
  <c r="A103"/>
  <c r="I91"/>
  <c r="J90"/>
  <c r="H94"/>
  <c r="A94"/>
  <c r="A89"/>
  <c r="B91"/>
  <c r="C90"/>
  <c r="H89"/>
  <c r="H80"/>
  <c r="H75"/>
  <c r="A75"/>
  <c r="H61"/>
  <c r="A61"/>
  <c r="H47"/>
  <c r="A47"/>
  <c r="H33"/>
  <c r="A33"/>
  <c r="H19"/>
  <c r="A19"/>
  <c r="H5"/>
  <c r="A5"/>
  <c r="I77"/>
  <c r="J76"/>
  <c r="A80"/>
  <c r="B77"/>
  <c r="C76"/>
  <c r="L55" i="20"/>
  <c r="T55" s="1"/>
  <c r="H57"/>
  <c r="E8" i="26" s="1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E46" i="20"/>
  <c r="D6" i="26" s="1"/>
  <c r="D46" i="20"/>
  <c r="C6" i="26" s="1"/>
  <c r="E37" i="20"/>
  <c r="D5" i="26" s="1"/>
  <c r="D37" i="20"/>
  <c r="C5" i="26" s="1"/>
  <c r="E28" i="20"/>
  <c r="D4" i="26" s="1"/>
  <c r="D28" i="20"/>
  <c r="C4" i="26" s="1"/>
  <c r="E20" i="20"/>
  <c r="D20"/>
  <c r="E14"/>
  <c r="D14"/>
  <c r="D3" i="26"/>
  <c r="C3"/>
  <c r="G3"/>
  <c r="B21"/>
  <c r="B22"/>
  <c r="B20"/>
  <c r="B19"/>
  <c r="B18"/>
  <c r="B17"/>
  <c r="B16"/>
  <c r="B13"/>
  <c r="B14"/>
  <c r="B15"/>
  <c r="B12"/>
  <c r="B11"/>
  <c r="B10"/>
  <c r="B9"/>
  <c r="B8"/>
  <c r="B7"/>
  <c r="B6"/>
  <c r="B5"/>
  <c r="B4"/>
  <c r="B3"/>
  <c r="B2"/>
  <c r="C6" i="25"/>
  <c r="J6"/>
  <c r="C20"/>
  <c r="J20"/>
  <c r="C34"/>
  <c r="J34"/>
  <c r="C48"/>
  <c r="J48"/>
  <c r="B7"/>
  <c r="V55" i="20" l="1"/>
  <c r="U45"/>
  <c r="D2" i="26"/>
  <c r="D22" s="1"/>
  <c r="W44" i="20"/>
  <c r="X44" s="1"/>
  <c r="V45"/>
  <c r="W45" s="1"/>
  <c r="Y44"/>
  <c r="C2" i="26"/>
  <c r="C22" s="1"/>
  <c r="U55" i="20"/>
  <c r="B248" i="25"/>
  <c r="I63"/>
  <c r="J62"/>
  <c r="H66"/>
  <c r="A66"/>
  <c r="B63"/>
  <c r="C62"/>
  <c r="H52"/>
  <c r="I49"/>
  <c r="A52"/>
  <c r="B49"/>
  <c r="H38"/>
  <c r="I35"/>
  <c r="A38"/>
  <c r="B35"/>
  <c r="H24"/>
  <c r="I21"/>
  <c r="A24"/>
  <c r="B21"/>
  <c r="H10"/>
  <c r="I7"/>
  <c r="A10"/>
  <c r="W55" i="20" l="1"/>
  <c r="C248" i="25" s="1"/>
  <c r="Y45" i="20"/>
  <c r="X45"/>
  <c r="Y55"/>
  <c r="D248" i="25" s="1"/>
  <c r="P21" i="26"/>
  <c r="O21"/>
  <c r="N21"/>
  <c r="M21"/>
  <c r="L21"/>
  <c r="K21"/>
  <c r="J21"/>
  <c r="H21"/>
  <c r="E21"/>
  <c r="P20"/>
  <c r="O20"/>
  <c r="N20"/>
  <c r="M20"/>
  <c r="L20"/>
  <c r="K20"/>
  <c r="J20"/>
  <c r="H20"/>
  <c r="E20"/>
  <c r="P19"/>
  <c r="O19"/>
  <c r="N19"/>
  <c r="M19"/>
  <c r="L19"/>
  <c r="K19"/>
  <c r="J19"/>
  <c r="H19"/>
  <c r="E19"/>
  <c r="P18"/>
  <c r="O18"/>
  <c r="N18"/>
  <c r="M18"/>
  <c r="L18"/>
  <c r="K18"/>
  <c r="J18"/>
  <c r="H18"/>
  <c r="E18"/>
  <c r="P17"/>
  <c r="O17"/>
  <c r="N17"/>
  <c r="M17"/>
  <c r="L17"/>
  <c r="K17"/>
  <c r="J17"/>
  <c r="H17"/>
  <c r="E17"/>
  <c r="P16"/>
  <c r="O16"/>
  <c r="N16"/>
  <c r="M16"/>
  <c r="L16"/>
  <c r="K16"/>
  <c r="J16"/>
  <c r="H16"/>
  <c r="E16"/>
  <c r="E15"/>
  <c r="H15"/>
  <c r="J15"/>
  <c r="K15"/>
  <c r="L15"/>
  <c r="M15"/>
  <c r="N15"/>
  <c r="O15"/>
  <c r="P15"/>
  <c r="P14"/>
  <c r="O14"/>
  <c r="N14"/>
  <c r="M14"/>
  <c r="L14"/>
  <c r="K14"/>
  <c r="J14"/>
  <c r="H14"/>
  <c r="E14"/>
  <c r="B514" i="25"/>
  <c r="P13" i="26"/>
  <c r="O13"/>
  <c r="N13"/>
  <c r="M13"/>
  <c r="L13"/>
  <c r="K13"/>
  <c r="J13"/>
  <c r="H13"/>
  <c r="E13"/>
  <c r="B486" i="25"/>
  <c r="E12" i="26"/>
  <c r="H12"/>
  <c r="J12"/>
  <c r="K12"/>
  <c r="L12"/>
  <c r="M12"/>
  <c r="N12"/>
  <c r="O12"/>
  <c r="P12"/>
  <c r="P11"/>
  <c r="O11"/>
  <c r="N11"/>
  <c r="M11"/>
  <c r="L11"/>
  <c r="K11"/>
  <c r="J11"/>
  <c r="H11"/>
  <c r="E11"/>
  <c r="B444" i="25"/>
  <c r="P10" i="26"/>
  <c r="O10"/>
  <c r="N10"/>
  <c r="M10"/>
  <c r="L10"/>
  <c r="K10"/>
  <c r="J10"/>
  <c r="H10"/>
  <c r="E10"/>
  <c r="I416" i="25"/>
  <c r="E9" i="26"/>
  <c r="P9"/>
  <c r="O9"/>
  <c r="N9"/>
  <c r="M9"/>
  <c r="L9"/>
  <c r="K9"/>
  <c r="J9"/>
  <c r="H9"/>
  <c r="S57" i="20"/>
  <c r="P8" i="26" s="1"/>
  <c r="R57" i="20"/>
  <c r="O8" i="26" s="1"/>
  <c r="Q57" i="20"/>
  <c r="N8" i="26" s="1"/>
  <c r="P57" i="20"/>
  <c r="M8" i="26" s="1"/>
  <c r="O57" i="20"/>
  <c r="L8" i="26" s="1"/>
  <c r="N57" i="20"/>
  <c r="K8" i="26" s="1"/>
  <c r="M57" i="20"/>
  <c r="J8" i="26" s="1"/>
  <c r="K57" i="20"/>
  <c r="H8" i="26" s="1"/>
  <c r="G57" i="20"/>
  <c r="L56"/>
  <c r="G56"/>
  <c r="L54"/>
  <c r="G54"/>
  <c r="S51"/>
  <c r="P7" i="26" s="1"/>
  <c r="R51" i="20"/>
  <c r="O7" i="26" s="1"/>
  <c r="Q51" i="20"/>
  <c r="N7" i="26" s="1"/>
  <c r="P51" i="20"/>
  <c r="M7" i="26" s="1"/>
  <c r="O51" i="20"/>
  <c r="L7" i="26" s="1"/>
  <c r="N51" i="20"/>
  <c r="K7" i="26" s="1"/>
  <c r="M51" i="20"/>
  <c r="J7" i="26" s="1"/>
  <c r="K51" i="20"/>
  <c r="H7" i="26" s="1"/>
  <c r="H51" i="20"/>
  <c r="E7" i="26" s="1"/>
  <c r="G51" i="20"/>
  <c r="L50"/>
  <c r="B234" i="25" s="1"/>
  <c r="L49" i="20"/>
  <c r="I220" i="25" s="1"/>
  <c r="G50" i="20"/>
  <c r="G49"/>
  <c r="L41"/>
  <c r="G43"/>
  <c r="G42"/>
  <c r="G41"/>
  <c r="G40"/>
  <c r="S46"/>
  <c r="P6" i="26" s="1"/>
  <c r="R46" i="20"/>
  <c r="O6" i="26" s="1"/>
  <c r="Q46" i="20"/>
  <c r="N6" i="26" s="1"/>
  <c r="P46" i="20"/>
  <c r="M6" i="26" s="1"/>
  <c r="O46" i="20"/>
  <c r="L6" i="26" s="1"/>
  <c r="N46" i="20"/>
  <c r="K6" i="26" s="1"/>
  <c r="M46" i="20"/>
  <c r="J6" i="26" s="1"/>
  <c r="K46" i="20"/>
  <c r="H6" i="26" s="1"/>
  <c r="J46" i="20"/>
  <c r="I46"/>
  <c r="H46"/>
  <c r="E6" i="26" s="1"/>
  <c r="G46" i="20"/>
  <c r="L43"/>
  <c r="L42"/>
  <c r="L40"/>
  <c r="I178" i="25" s="1"/>
  <c r="G36" i="20"/>
  <c r="G35"/>
  <c r="G34"/>
  <c r="G33"/>
  <c r="G32"/>
  <c r="G31"/>
  <c r="L33"/>
  <c r="L34"/>
  <c r="L35"/>
  <c r="L36"/>
  <c r="R37"/>
  <c r="O5" i="26" s="1"/>
  <c r="Q37" i="20"/>
  <c r="N5" i="26" s="1"/>
  <c r="P37" i="20"/>
  <c r="M5" i="26" s="1"/>
  <c r="O37" i="20"/>
  <c r="L5" i="26" s="1"/>
  <c r="N37" i="20"/>
  <c r="K5" i="26" s="1"/>
  <c r="M37" i="20"/>
  <c r="J5" i="26" s="1"/>
  <c r="K37" i="20"/>
  <c r="H5" i="26" s="1"/>
  <c r="J37" i="20"/>
  <c r="G5" i="26" s="1"/>
  <c r="I37" i="20"/>
  <c r="F5" i="26" s="1"/>
  <c r="H37" i="20"/>
  <c r="E5" i="26" s="1"/>
  <c r="G37" i="20"/>
  <c r="L32"/>
  <c r="B150" i="25" s="1"/>
  <c r="L31" i="20"/>
  <c r="I136" i="25" s="1"/>
  <c r="H28" i="20"/>
  <c r="E4" i="26" s="1"/>
  <c r="R28" i="20"/>
  <c r="O4" i="26" s="1"/>
  <c r="Q28" i="20"/>
  <c r="N4" i="26" s="1"/>
  <c r="P28" i="20"/>
  <c r="M4" i="26" s="1"/>
  <c r="O28" i="20"/>
  <c r="L4" i="26" s="1"/>
  <c r="N28" i="20"/>
  <c r="K4" i="26" s="1"/>
  <c r="M28" i="20"/>
  <c r="J4" i="26" s="1"/>
  <c r="K28" i="20"/>
  <c r="H4" i="26" s="1"/>
  <c r="J28" i="20"/>
  <c r="G4" i="26" s="1"/>
  <c r="I28" i="20"/>
  <c r="F4" i="26" s="1"/>
  <c r="S20" i="20"/>
  <c r="P3" i="26" s="1"/>
  <c r="R20" i="20"/>
  <c r="O3" i="26" s="1"/>
  <c r="Q20" i="20"/>
  <c r="N3" i="26" s="1"/>
  <c r="P20" i="20"/>
  <c r="M3" i="26" s="1"/>
  <c r="O20" i="20"/>
  <c r="L3" i="26" s="1"/>
  <c r="N20" i="20"/>
  <c r="K3" i="26" s="1"/>
  <c r="M20" i="20"/>
  <c r="J3" i="26" s="1"/>
  <c r="K20" i="20"/>
  <c r="H3" i="26" s="1"/>
  <c r="J20" i="20"/>
  <c r="I20"/>
  <c r="F3" i="26" s="1"/>
  <c r="H20" i="20"/>
  <c r="E3" i="26" s="1"/>
  <c r="G20" i="20"/>
  <c r="S14"/>
  <c r="R14"/>
  <c r="Q14"/>
  <c r="P14"/>
  <c r="O14"/>
  <c r="N14"/>
  <c r="M14"/>
  <c r="K14"/>
  <c r="J14"/>
  <c r="I14"/>
  <c r="L6"/>
  <c r="L4"/>
  <c r="H14"/>
  <c r="G4"/>
  <c r="G5"/>
  <c r="L5"/>
  <c r="G6"/>
  <c r="G7"/>
  <c r="L7"/>
  <c r="G8"/>
  <c r="L8"/>
  <c r="G9"/>
  <c r="L9"/>
  <c r="G10"/>
  <c r="L10"/>
  <c r="G11"/>
  <c r="L11"/>
  <c r="G12"/>
  <c r="L12"/>
  <c r="G13"/>
  <c r="L13"/>
  <c r="G17"/>
  <c r="L17"/>
  <c r="G18"/>
  <c r="L18"/>
  <c r="G19"/>
  <c r="L19"/>
  <c r="G23"/>
  <c r="L23"/>
  <c r="G24"/>
  <c r="L24"/>
  <c r="G25"/>
  <c r="L25"/>
  <c r="G26"/>
  <c r="L26"/>
  <c r="G27"/>
  <c r="L27"/>
  <c r="X55" l="1"/>
  <c r="F2" i="26"/>
  <c r="I472" i="25"/>
  <c r="B472"/>
  <c r="I486"/>
  <c r="I500"/>
  <c r="G2" i="26"/>
  <c r="P2"/>
  <c r="T36" i="20"/>
  <c r="B178" i="25"/>
  <c r="I444"/>
  <c r="B458"/>
  <c r="Q12" i="26"/>
  <c r="I458" i="25"/>
  <c r="B500"/>
  <c r="I514"/>
  <c r="K2" i="26"/>
  <c r="K22" s="1"/>
  <c r="O2"/>
  <c r="T35" i="20"/>
  <c r="I164" i="25"/>
  <c r="T33" i="20"/>
  <c r="I150" i="25"/>
  <c r="T42" i="20"/>
  <c r="I192" i="25"/>
  <c r="I51" i="20"/>
  <c r="F6" i="26"/>
  <c r="T41" i="20"/>
  <c r="B192" i="25"/>
  <c r="I234"/>
  <c r="L57" i="20"/>
  <c r="T56"/>
  <c r="I248" i="25"/>
  <c r="B430"/>
  <c r="O22" i="26"/>
  <c r="T5" i="20"/>
  <c r="B24" i="25"/>
  <c r="V4" i="20"/>
  <c r="I10" i="25"/>
  <c r="H2" i="26"/>
  <c r="H22" s="1"/>
  <c r="M2"/>
  <c r="M22" s="1"/>
  <c r="V27" i="20"/>
  <c r="B136" i="25"/>
  <c r="T26" i="20"/>
  <c r="I122" i="25"/>
  <c r="T25" i="20"/>
  <c r="B122" i="25"/>
  <c r="U24" i="20"/>
  <c r="I108" i="25"/>
  <c r="U23" i="20"/>
  <c r="B108" i="25"/>
  <c r="T19" i="20"/>
  <c r="I94" i="25"/>
  <c r="T18" i="20"/>
  <c r="B94" i="25"/>
  <c r="T17" i="20"/>
  <c r="T20" s="1"/>
  <c r="Q3" i="26" s="1"/>
  <c r="I80" i="25"/>
  <c r="T13" i="20"/>
  <c r="B80" i="25"/>
  <c r="T12" i="20"/>
  <c r="I66" i="25"/>
  <c r="T11" i="20"/>
  <c r="B66" i="25"/>
  <c r="T10" i="20"/>
  <c r="I52" i="25"/>
  <c r="T9" i="20"/>
  <c r="B52" i="25"/>
  <c r="U8" i="20"/>
  <c r="I38" i="25"/>
  <c r="T7" i="20"/>
  <c r="B38" i="25"/>
  <c r="E2" i="26"/>
  <c r="T6" i="20"/>
  <c r="I24" i="25"/>
  <c r="J2" i="26"/>
  <c r="L2"/>
  <c r="N2"/>
  <c r="T34" i="20"/>
  <c r="B164" i="25"/>
  <c r="T43" i="20"/>
  <c r="B206" i="25"/>
  <c r="I206"/>
  <c r="B220"/>
  <c r="J51" i="20"/>
  <c r="G6" i="26"/>
  <c r="B262" i="25"/>
  <c r="B416"/>
  <c r="I402"/>
  <c r="B402"/>
  <c r="I388"/>
  <c r="B388"/>
  <c r="I374"/>
  <c r="B374"/>
  <c r="I360"/>
  <c r="B360"/>
  <c r="I346"/>
  <c r="B346"/>
  <c r="I332"/>
  <c r="B332"/>
  <c r="I318"/>
  <c r="B318"/>
  <c r="I304"/>
  <c r="B304"/>
  <c r="I290"/>
  <c r="B290"/>
  <c r="I276"/>
  <c r="B276"/>
  <c r="I262"/>
  <c r="I430"/>
  <c r="I3" i="26"/>
  <c r="I4"/>
  <c r="I5"/>
  <c r="I6"/>
  <c r="L22"/>
  <c r="N22"/>
  <c r="J22"/>
  <c r="Q13"/>
  <c r="J486" i="25"/>
  <c r="J500"/>
  <c r="L51" i="20"/>
  <c r="V49"/>
  <c r="T49"/>
  <c r="T54"/>
  <c r="V54"/>
  <c r="V56"/>
  <c r="U54"/>
  <c r="U56"/>
  <c r="U50"/>
  <c r="U49"/>
  <c r="T50"/>
  <c r="T51" s="1"/>
  <c r="Q7" i="26" s="1"/>
  <c r="V50" i="20"/>
  <c r="L46"/>
  <c r="L37"/>
  <c r="U35"/>
  <c r="V33"/>
  <c r="V40"/>
  <c r="V41"/>
  <c r="V42"/>
  <c r="V43"/>
  <c r="T40"/>
  <c r="U40"/>
  <c r="U41"/>
  <c r="U42"/>
  <c r="U43"/>
  <c r="V35"/>
  <c r="U36"/>
  <c r="U34"/>
  <c r="U33"/>
  <c r="V36"/>
  <c r="V34"/>
  <c r="U31"/>
  <c r="U32"/>
  <c r="T31"/>
  <c r="V31"/>
  <c r="T32"/>
  <c r="V32"/>
  <c r="U27"/>
  <c r="V5"/>
  <c r="V7"/>
  <c r="V9"/>
  <c r="V11"/>
  <c r="V13"/>
  <c r="S27"/>
  <c r="S28" s="1"/>
  <c r="P4" i="26" s="1"/>
  <c r="V6" i="20"/>
  <c r="V8"/>
  <c r="V10"/>
  <c r="V12"/>
  <c r="U26"/>
  <c r="T27"/>
  <c r="L28"/>
  <c r="V23"/>
  <c r="V25"/>
  <c r="V24"/>
  <c r="V26"/>
  <c r="L20"/>
  <c r="V18"/>
  <c r="V17"/>
  <c r="V19"/>
  <c r="U25"/>
  <c r="T24"/>
  <c r="U19"/>
  <c r="U18"/>
  <c r="U17"/>
  <c r="U12"/>
  <c r="U13"/>
  <c r="U11"/>
  <c r="U10"/>
  <c r="U9"/>
  <c r="U7"/>
  <c r="U6"/>
  <c r="U5"/>
  <c r="U4"/>
  <c r="T4"/>
  <c r="T8"/>
  <c r="T23"/>
  <c r="G28"/>
  <c r="J472" i="25" l="1"/>
  <c r="Q9" i="26"/>
  <c r="T46" i="20"/>
  <c r="Q6" i="26" s="1"/>
  <c r="W56" i="20"/>
  <c r="J248" i="25" s="1"/>
  <c r="T57" i="20"/>
  <c r="Q8" i="26" s="1"/>
  <c r="J262" i="25"/>
  <c r="C276"/>
  <c r="Q10" i="26"/>
  <c r="W42" i="20"/>
  <c r="Y42" s="1"/>
  <c r="K192" i="25" s="1"/>
  <c r="Q15" i="26"/>
  <c r="W33" i="20"/>
  <c r="X33" s="1"/>
  <c r="W43"/>
  <c r="W41"/>
  <c r="X41" s="1"/>
  <c r="X43"/>
  <c r="C206" i="25"/>
  <c r="I57" i="20"/>
  <c r="F7" i="26"/>
  <c r="J206" i="25"/>
  <c r="D346"/>
  <c r="J57" i="20"/>
  <c r="G7" i="26"/>
  <c r="E22"/>
  <c r="I2"/>
  <c r="J290" i="25"/>
  <c r="J318"/>
  <c r="J346"/>
  <c r="J374"/>
  <c r="S21" i="26"/>
  <c r="Q21"/>
  <c r="R21"/>
  <c r="C360" i="25"/>
  <c r="S20" i="26"/>
  <c r="Q20"/>
  <c r="R20"/>
  <c r="S19"/>
  <c r="Q19"/>
  <c r="R19"/>
  <c r="D360" i="25"/>
  <c r="J304"/>
  <c r="J360"/>
  <c r="C416"/>
  <c r="S18" i="26"/>
  <c r="Q18"/>
  <c r="R18"/>
  <c r="D402" i="25"/>
  <c r="D304"/>
  <c r="S9" i="26"/>
  <c r="R15"/>
  <c r="Q17"/>
  <c r="S17"/>
  <c r="R17"/>
  <c r="Q16"/>
  <c r="R16"/>
  <c r="S16"/>
  <c r="C332" i="25"/>
  <c r="K430"/>
  <c r="S15" i="26"/>
  <c r="S14"/>
  <c r="D276" i="25"/>
  <c r="R12" i="26"/>
  <c r="Q14"/>
  <c r="D514" i="25"/>
  <c r="R14" i="26"/>
  <c r="S13"/>
  <c r="K500" i="25"/>
  <c r="K486"/>
  <c r="R13" i="26"/>
  <c r="C486" i="25"/>
  <c r="S12" i="26"/>
  <c r="C472" i="25"/>
  <c r="K472"/>
  <c r="S11" i="26"/>
  <c r="Q11"/>
  <c r="C444" i="25"/>
  <c r="R11" i="26"/>
  <c r="S10"/>
  <c r="J416" i="25"/>
  <c r="R10" i="26"/>
  <c r="W36" i="20"/>
  <c r="W34"/>
  <c r="W35"/>
  <c r="U28"/>
  <c r="R4" i="26" s="1"/>
  <c r="K262" i="25"/>
  <c r="K290"/>
  <c r="K346"/>
  <c r="K374"/>
  <c r="K304"/>
  <c r="R9" i="26"/>
  <c r="T9" s="1"/>
  <c r="W49" i="20"/>
  <c r="U51"/>
  <c r="R7" i="26" s="1"/>
  <c r="V51" i="20"/>
  <c r="S7" i="26" s="1"/>
  <c r="V28" i="20"/>
  <c r="S4" i="26" s="1"/>
  <c r="W54" i="20"/>
  <c r="V57"/>
  <c r="S8" i="26" s="1"/>
  <c r="Y56" i="20"/>
  <c r="K248" i="25" s="1"/>
  <c r="X56" i="20"/>
  <c r="W57"/>
  <c r="U57"/>
  <c r="R8" i="26" s="1"/>
  <c r="W50" i="20"/>
  <c r="K206" i="25"/>
  <c r="W40" i="20"/>
  <c r="J178" i="25" s="1"/>
  <c r="Y43" i="20"/>
  <c r="D206" i="25" s="1"/>
  <c r="X42" i="20"/>
  <c r="W31"/>
  <c r="J136" i="25" s="1"/>
  <c r="V46" i="20"/>
  <c r="S6" i="26" s="1"/>
  <c r="U46" i="20"/>
  <c r="R6" i="26" s="1"/>
  <c r="V37" i="20"/>
  <c r="S5" i="26" s="1"/>
  <c r="W32" i="20"/>
  <c r="C150" i="25" s="1"/>
  <c r="S37" i="20"/>
  <c r="U37"/>
  <c r="R5" i="26" s="1"/>
  <c r="T37" i="20"/>
  <c r="Q5" i="26" s="1"/>
  <c r="T28" i="20"/>
  <c r="Q4" i="26" s="1"/>
  <c r="U20" i="20"/>
  <c r="R3" i="26" s="1"/>
  <c r="V20" i="20"/>
  <c r="S3" i="26" s="1"/>
  <c r="C192" i="25" l="1"/>
  <c r="K360"/>
  <c r="K318"/>
  <c r="C346"/>
  <c r="J192"/>
  <c r="J150"/>
  <c r="T6" i="26"/>
  <c r="T3"/>
  <c r="W46" i="20"/>
  <c r="T4" i="26"/>
  <c r="Y41" i="20"/>
  <c r="D192" i="25" s="1"/>
  <c r="Y33" i="20"/>
  <c r="K150" i="25" s="1"/>
  <c r="T13" i="26"/>
  <c r="D332" i="25"/>
  <c r="T15" i="26"/>
  <c r="T18"/>
  <c r="T21"/>
  <c r="Y36" i="20"/>
  <c r="D178" i="25" s="1"/>
  <c r="C178"/>
  <c r="D458"/>
  <c r="C458"/>
  <c r="C514"/>
  <c r="X36" i="20"/>
  <c r="T7" i="26"/>
  <c r="T10"/>
  <c r="T12"/>
  <c r="K458" i="25"/>
  <c r="J458"/>
  <c r="D500"/>
  <c r="C500"/>
  <c r="J444"/>
  <c r="J514"/>
  <c r="P5" i="26"/>
  <c r="Y34" i="20"/>
  <c r="D164" i="25" s="1"/>
  <c r="C164"/>
  <c r="W51" i="20"/>
  <c r="C234" i="25"/>
  <c r="X54" i="20"/>
  <c r="J234" i="25"/>
  <c r="Y49" i="20"/>
  <c r="K220" i="25" s="1"/>
  <c r="J220"/>
  <c r="D262"/>
  <c r="C262"/>
  <c r="D220"/>
  <c r="C220"/>
  <c r="D290"/>
  <c r="C290"/>
  <c r="J402"/>
  <c r="D430"/>
  <c r="C430"/>
  <c r="K388"/>
  <c r="J388"/>
  <c r="D388"/>
  <c r="C388"/>
  <c r="K332"/>
  <c r="J332"/>
  <c r="K276"/>
  <c r="J276"/>
  <c r="C304"/>
  <c r="I7" i="26"/>
  <c r="T11"/>
  <c r="T14"/>
  <c r="D416" i="25"/>
  <c r="T20" i="26"/>
  <c r="X35" i="20"/>
  <c r="J164" i="25"/>
  <c r="D374"/>
  <c r="C374"/>
  <c r="C318"/>
  <c r="J430"/>
  <c r="C402"/>
  <c r="G8" i="26"/>
  <c r="F8"/>
  <c r="T16"/>
  <c r="T17"/>
  <c r="T19"/>
  <c r="T8"/>
  <c r="Y35" i="20"/>
  <c r="K164" i="25" s="1"/>
  <c r="X34" i="20"/>
  <c r="K444" i="25"/>
  <c r="D318"/>
  <c r="K402"/>
  <c r="K514"/>
  <c r="U15" i="26"/>
  <c r="U14"/>
  <c r="U13"/>
  <c r="U9"/>
  <c r="U12"/>
  <c r="U10"/>
  <c r="X57" i="20"/>
  <c r="U8" i="26" s="1"/>
  <c r="X49" i="20"/>
  <c r="Y54"/>
  <c r="X50"/>
  <c r="X51" s="1"/>
  <c r="U7" i="26" s="1"/>
  <c r="Y50" i="20"/>
  <c r="Y32"/>
  <c r="D150" i="25" s="1"/>
  <c r="X32" i="20"/>
  <c r="X31"/>
  <c r="Y31"/>
  <c r="K136" i="25" s="1"/>
  <c r="X40" i="20"/>
  <c r="X46" s="1"/>
  <c r="U6" i="26" s="1"/>
  <c r="V6" s="1"/>
  <c r="Y40" i="20"/>
  <c r="W37"/>
  <c r="I8" i="26" l="1"/>
  <c r="D472" i="25"/>
  <c r="D486"/>
  <c r="D444"/>
  <c r="V7" i="26"/>
  <c r="Y46" i="20"/>
  <c r="W6" i="26" s="1"/>
  <c r="K178" i="25"/>
  <c r="Y51" i="20"/>
  <c r="D234" i="25"/>
  <c r="K416"/>
  <c r="Y57" i="20"/>
  <c r="K234" i="25"/>
  <c r="F9" i="26"/>
  <c r="G9"/>
  <c r="T5"/>
  <c r="P22"/>
  <c r="V8"/>
  <c r="W8" s="1"/>
  <c r="U17"/>
  <c r="U21"/>
  <c r="U20"/>
  <c r="U19"/>
  <c r="U18"/>
  <c r="U11"/>
  <c r="U16"/>
  <c r="X37" i="20"/>
  <c r="U5" i="26" s="1"/>
  <c r="Y37" i="20"/>
  <c r="W7" i="26" l="1"/>
  <c r="I9"/>
  <c r="G10"/>
  <c r="F10"/>
  <c r="I10" s="1"/>
  <c r="V10" s="1"/>
  <c r="W10" s="1"/>
  <c r="V5"/>
  <c r="W5" s="1"/>
  <c r="F11" l="1"/>
  <c r="G11"/>
  <c r="V9"/>
  <c r="W9" s="1"/>
  <c r="L3" i="20"/>
  <c r="G12" i="26" l="1"/>
  <c r="F12"/>
  <c r="I12" s="1"/>
  <c r="V12" s="1"/>
  <c r="W12" s="1"/>
  <c r="L14" i="20"/>
  <c r="N11" i="25" s="1"/>
  <c r="B10"/>
  <c r="N10" s="1"/>
  <c r="N12" s="1"/>
  <c r="I11" i="26"/>
  <c r="T3" i="20"/>
  <c r="T14" s="1"/>
  <c r="V3"/>
  <c r="V14" s="1"/>
  <c r="W18"/>
  <c r="C94" i="25" s="1"/>
  <c r="U3" i="20"/>
  <c r="U14" s="1"/>
  <c r="S2" i="26" l="1"/>
  <c r="S22" s="1"/>
  <c r="V11"/>
  <c r="W11" s="1"/>
  <c r="F13"/>
  <c r="G13"/>
  <c r="R2"/>
  <c r="R22" s="1"/>
  <c r="Q2"/>
  <c r="W13" i="20"/>
  <c r="W12"/>
  <c r="W17"/>
  <c r="J80" i="25" s="1"/>
  <c r="W27" i="20"/>
  <c r="C136" i="25" s="1"/>
  <c r="X18" i="20"/>
  <c r="Y18"/>
  <c r="D94" i="25" s="1"/>
  <c r="W8" i="20"/>
  <c r="J38" i="25" s="1"/>
  <c r="W4" i="20"/>
  <c r="J10" i="25" s="1"/>
  <c r="X12" i="20"/>
  <c r="W10"/>
  <c r="J52" i="25" s="1"/>
  <c r="W7" i="20"/>
  <c r="C38" i="25" s="1"/>
  <c r="W23" i="20"/>
  <c r="C108" i="25" s="1"/>
  <c r="W6" i="20"/>
  <c r="J24" i="25" s="1"/>
  <c r="W9" i="20"/>
  <c r="C52" i="25" s="1"/>
  <c r="W26" i="20"/>
  <c r="J122" i="25" s="1"/>
  <c r="W24" i="20"/>
  <c r="J108" i="25" s="1"/>
  <c r="W5" i="20"/>
  <c r="C24" i="25" s="1"/>
  <c r="W11" i="20"/>
  <c r="C66" i="25" s="1"/>
  <c r="W19" i="20"/>
  <c r="J94" i="25" s="1"/>
  <c r="W25" i="20"/>
  <c r="C122" i="25" s="1"/>
  <c r="W3" i="20"/>
  <c r="C10" i="25" s="1"/>
  <c r="Y13" i="20" l="1"/>
  <c r="D80" i="25" s="1"/>
  <c r="C80"/>
  <c r="G14" i="26"/>
  <c r="F14"/>
  <c r="I14" s="1"/>
  <c r="V14" s="1"/>
  <c r="W14" s="1"/>
  <c r="Y12" i="20"/>
  <c r="K66" i="25" s="1"/>
  <c r="J66"/>
  <c r="Q22" i="26"/>
  <c r="T2"/>
  <c r="T22" s="1"/>
  <c r="I13"/>
  <c r="W14" i="20"/>
  <c r="W28"/>
  <c r="X17"/>
  <c r="W20"/>
  <c r="X13"/>
  <c r="Y17"/>
  <c r="K80" i="25" s="1"/>
  <c r="X27" i="20"/>
  <c r="Y27"/>
  <c r="D136" i="25" s="1"/>
  <c r="X19" i="20"/>
  <c r="Y19"/>
  <c r="K94" i="25" s="1"/>
  <c r="X5" i="20"/>
  <c r="Y5"/>
  <c r="D24" i="25" s="1"/>
  <c r="X24" i="20"/>
  <c r="Y24"/>
  <c r="K108" i="25" s="1"/>
  <c r="Y26" i="20"/>
  <c r="K122" i="25" s="1"/>
  <c r="X26" i="20"/>
  <c r="Y9"/>
  <c r="D52" i="25" s="1"/>
  <c r="X9" i="20"/>
  <c r="X6"/>
  <c r="Y6"/>
  <c r="K24" i="25" s="1"/>
  <c r="X8" i="20"/>
  <c r="Y8"/>
  <c r="K38" i="25" s="1"/>
  <c r="Y25" i="20"/>
  <c r="D122" i="25" s="1"/>
  <c r="X25" i="20"/>
  <c r="Y11"/>
  <c r="D66" i="25" s="1"/>
  <c r="X11" i="20"/>
  <c r="X23"/>
  <c r="Y23"/>
  <c r="D108" i="25" s="1"/>
  <c r="X7" i="20"/>
  <c r="Y7"/>
  <c r="D38" i="25" s="1"/>
  <c r="Y10" i="20"/>
  <c r="K52" i="25" s="1"/>
  <c r="X10" i="20"/>
  <c r="X4"/>
  <c r="Y4"/>
  <c r="K10" i="25" s="1"/>
  <c r="Y3" i="20"/>
  <c r="D10" i="25" s="1"/>
  <c r="X3" i="20"/>
  <c r="X14" s="1"/>
  <c r="O11" i="25" l="1"/>
  <c r="O10"/>
  <c r="O12" s="1"/>
  <c r="P10"/>
  <c r="V13" i="26"/>
  <c r="W13" s="1"/>
  <c r="F15"/>
  <c r="G15"/>
  <c r="X28" i="20"/>
  <c r="U4" i="26" s="1"/>
  <c r="V4" s="1"/>
  <c r="Y28" i="20"/>
  <c r="X20"/>
  <c r="U3" i="26" s="1"/>
  <c r="V3" s="1"/>
  <c r="Y20" i="20"/>
  <c r="Y14"/>
  <c r="W3" i="26" l="1"/>
  <c r="W4"/>
  <c r="P11" i="25"/>
  <c r="P12" s="1"/>
  <c r="U2" i="26"/>
  <c r="G16"/>
  <c r="F16"/>
  <c r="I15"/>
  <c r="V15" s="1"/>
  <c r="W15" s="1"/>
  <c r="V2"/>
  <c r="W2" s="1"/>
  <c r="U22"/>
  <c r="I16" l="1"/>
  <c r="V16" s="1"/>
  <c r="W16" s="1"/>
  <c r="F17"/>
  <c r="G17"/>
  <c r="G18" l="1"/>
  <c r="F18"/>
  <c r="I18" s="1"/>
  <c r="V18" s="1"/>
  <c r="W18" s="1"/>
  <c r="I17"/>
  <c r="V17" s="1"/>
  <c r="W17" s="1"/>
  <c r="F19" l="1"/>
  <c r="G19"/>
  <c r="G21" l="1"/>
  <c r="G22" s="1"/>
  <c r="G20"/>
  <c r="F21"/>
  <c r="F20"/>
  <c r="I20" s="1"/>
  <c r="V20" s="1"/>
  <c r="W20" s="1"/>
  <c r="I19"/>
  <c r="V19" s="1"/>
  <c r="W19" s="1"/>
  <c r="I21" l="1"/>
  <c r="F22"/>
  <c r="V21" l="1"/>
  <c r="W21" s="1"/>
  <c r="I22"/>
  <c r="V22" s="1"/>
  <c r="W22" s="1"/>
</calcChain>
</file>

<file path=xl/sharedStrings.xml><?xml version="1.0" encoding="utf-8"?>
<sst xmlns="http://schemas.openxmlformats.org/spreadsheetml/2006/main" count="880" uniqueCount="117">
  <si>
    <t>Рхстb</t>
  </si>
  <si>
    <t>В/бем</t>
  </si>
  <si>
    <t>68-5</t>
  </si>
  <si>
    <t>ИК</t>
  </si>
  <si>
    <t>- минимальная з/плата</t>
  </si>
  <si>
    <t>Подоходный налог:</t>
  </si>
  <si>
    <t>- для договорных</t>
  </si>
  <si>
    <t>ректор</t>
  </si>
  <si>
    <t>Матинов Холиддин</t>
  </si>
  <si>
    <t>Наботов Насим</t>
  </si>
  <si>
    <t>Нуриддинов А</t>
  </si>
  <si>
    <t>Зиёев Идибек</t>
  </si>
  <si>
    <t>Асоев Далер</t>
  </si>
  <si>
    <t>Рахматова Зебо</t>
  </si>
  <si>
    <t>Назаров Хабибулло</t>
  </si>
  <si>
    <t>Исмоилов Мирзо</t>
  </si>
  <si>
    <t>Салимов Юсуф</t>
  </si>
  <si>
    <t>Саидов Хайрулло</t>
  </si>
  <si>
    <t>Сангов Самад</t>
  </si>
  <si>
    <t>Тољиддинов Абдукар</t>
  </si>
  <si>
    <t>Зокиров Закариё</t>
  </si>
  <si>
    <t>Давлатов Сулаймон</t>
  </si>
  <si>
    <t>Рахимов Шавкат</t>
  </si>
  <si>
    <t>№</t>
  </si>
  <si>
    <r>
      <t>Д</t>
    </r>
    <r>
      <rPr>
        <b/>
        <vertAlign val="superscript"/>
        <sz val="8"/>
        <color theme="0"/>
        <rFont val="Arial TAJ"/>
        <family val="2"/>
        <charset val="204"/>
      </rPr>
      <t>т</t>
    </r>
  </si>
  <si>
    <r>
      <t>К</t>
    </r>
    <r>
      <rPr>
        <b/>
        <vertAlign val="superscript"/>
        <sz val="8"/>
        <color theme="0"/>
        <rFont val="Arial TAJ"/>
        <family val="2"/>
        <charset val="204"/>
      </rPr>
      <t>т</t>
    </r>
  </si>
  <si>
    <t>∑ +</t>
  </si>
  <si>
    <t>∑ -</t>
  </si>
  <si>
    <t>+-</t>
  </si>
  <si>
    <t>Солехов Файзулло</t>
  </si>
  <si>
    <t>Саидов Абдуманон</t>
  </si>
  <si>
    <t>Каххорова Озода</t>
  </si>
  <si>
    <t>Аминов Муњаммад</t>
  </si>
  <si>
    <t>Давлатов Абдурахмон</t>
  </si>
  <si>
    <t>Тоиров Љурали</t>
  </si>
  <si>
    <t>Љалилов Кобилљон</t>
  </si>
  <si>
    <r>
      <t>Д</t>
    </r>
    <r>
      <rPr>
        <b/>
        <vertAlign val="superscript"/>
        <sz val="12"/>
        <color theme="0"/>
        <rFont val="Palatino Linotype"/>
        <family val="1"/>
        <charset val="204"/>
      </rPr>
      <t>т</t>
    </r>
  </si>
  <si>
    <r>
      <t>К</t>
    </r>
    <r>
      <rPr>
        <b/>
        <vertAlign val="superscript"/>
        <sz val="12"/>
        <color theme="0"/>
        <rFont val="Palatino Linotype"/>
        <family val="1"/>
        <charset val="204"/>
      </rPr>
      <t>т</t>
    </r>
  </si>
  <si>
    <t>Наимов Сафар</t>
  </si>
  <si>
    <t>Муратов Акбар</t>
  </si>
  <si>
    <t>Сафаров Собир</t>
  </si>
  <si>
    <t>Сабуров Хотам</t>
  </si>
  <si>
    <t>Давлатов Талиб</t>
  </si>
  <si>
    <t>Всего</t>
  </si>
  <si>
    <t>зам.рек.по НЧ</t>
  </si>
  <si>
    <t>зам.рек по восп.</t>
  </si>
  <si>
    <t>зам.рек.по экон.</t>
  </si>
  <si>
    <t>советник</t>
  </si>
  <si>
    <t>нач.штаба</t>
  </si>
  <si>
    <t>пред.молод.</t>
  </si>
  <si>
    <t>секретарь</t>
  </si>
  <si>
    <t>помощник</t>
  </si>
  <si>
    <t>УПРАВЛЕНИЕ</t>
  </si>
  <si>
    <t>Фамилия, Имя, Отчество</t>
  </si>
  <si>
    <t>Должность</t>
  </si>
  <si>
    <t>Р.д.</t>
  </si>
  <si>
    <t>Час</t>
  </si>
  <si>
    <t>З/плата</t>
  </si>
  <si>
    <t>Допол.</t>
  </si>
  <si>
    <t>Налог</t>
  </si>
  <si>
    <t>Пенс.</t>
  </si>
  <si>
    <t>Проф.</t>
  </si>
  <si>
    <t>Бободжонова Нарзия</t>
  </si>
  <si>
    <t>ОТДЕЛ КАДРОВ</t>
  </si>
  <si>
    <t>БУХГАЛТЕРИЯ И ФИНАНСЫ</t>
  </si>
  <si>
    <t>бухгалтер</t>
  </si>
  <si>
    <t>экономист</t>
  </si>
  <si>
    <t>кассир</t>
  </si>
  <si>
    <t>Ахмадджонов Исмоил</t>
  </si>
  <si>
    <t>гл.бух</t>
  </si>
  <si>
    <t>Хайдарова М</t>
  </si>
  <si>
    <t>Мирзоев Бахриддин</t>
  </si>
  <si>
    <t>Аълоева М</t>
  </si>
  <si>
    <t>Муратова Надежда</t>
  </si>
  <si>
    <t>начальник</t>
  </si>
  <si>
    <t>ОТДЕЛ АНАЛИЗА И ЭКОНОМИКИ</t>
  </si>
  <si>
    <t>вед.спец.</t>
  </si>
  <si>
    <t>программист</t>
  </si>
  <si>
    <t>ываываыва</t>
  </si>
  <si>
    <t>ывацукцукцукцукцу</t>
  </si>
  <si>
    <t>паап</t>
  </si>
  <si>
    <t>иап</t>
  </si>
  <si>
    <t>ваываыва</t>
  </si>
  <si>
    <t>фывфыв</t>
  </si>
  <si>
    <t>кееееке</t>
  </si>
  <si>
    <t>мимими</t>
  </si>
  <si>
    <t>ОТДЕЛ ПО НАУКЕ</t>
  </si>
  <si>
    <t>ОТДЕЛ 1</t>
  </si>
  <si>
    <t>ОТДЕЛ 2</t>
  </si>
  <si>
    <t>Ходжаев С</t>
  </si>
  <si>
    <t>спец</t>
  </si>
  <si>
    <t>Отдел</t>
  </si>
  <si>
    <t>Итого:</t>
  </si>
  <si>
    <t>Институт ТАК СЕБЕ</t>
  </si>
  <si>
    <t>Ф.И.О. работника</t>
  </si>
  <si>
    <t>Остаток
на нач.</t>
  </si>
  <si>
    <t xml:space="preserve">Начислено
</t>
  </si>
  <si>
    <t>Начислено</t>
  </si>
  <si>
    <t>Удержано</t>
  </si>
  <si>
    <t xml:space="preserve">
на руку</t>
  </si>
  <si>
    <t xml:space="preserve"> - карточки</t>
  </si>
  <si>
    <t xml:space="preserve"> - лист учета</t>
  </si>
  <si>
    <t xml:space="preserve"> - разница</t>
  </si>
  <si>
    <t>Расчетный бухгалтер</t>
  </si>
  <si>
    <t>Гл.бухгалтер</t>
  </si>
  <si>
    <t>Отп.</t>
  </si>
  <si>
    <t>Болнич.</t>
  </si>
  <si>
    <t>КОНТРОЛЬ</t>
  </si>
  <si>
    <t>Карточка расшифровки зарплаты для 01.2012</t>
  </si>
  <si>
    <t>Задача в том, чтобы автоматизировать процесс на этом листе, желательно без использования макроса (если честно я в этом очень слаба).
В идеале представляю это так: я копирую к примеру готовые карточки (от строк 1 до 28) и вставляю далее и чтобы формула сама раставляла данные. Притом надо учесть один нюанс, что списки из первого листа (01.2012) могут быть изменены  - как в сторону уменьшения, так и наоборот.
Заранее благодарна знатокам...
P.S. Буду весьма признательна, если ведомость тоже будет сделан по подобной сценарией</t>
  </si>
  <si>
    <t>ВЕДОМОСТЬ ОПЛАТЫ</t>
  </si>
  <si>
    <t>заработной платы за 01.2012</t>
  </si>
  <si>
    <t>Сумма</t>
  </si>
  <si>
    <t>Подпись</t>
  </si>
  <si>
    <t>Институт ____________</t>
  </si>
  <si>
    <r>
      <t xml:space="preserve">Начальство требует ведомость в двух вариантах: первый - чтобы общий лист по всему институту, второй - по каждому отделу.
Первое, с грехом пополам, думаю мне по силам, а второе для моего умышка больно крепка.. Я пробовала в ячейке </t>
    </r>
    <r>
      <rPr>
        <b/>
        <i/>
        <sz val="18"/>
        <color rgb="FFFF0000"/>
        <rFont val="Arial Cyr"/>
        <charset val="204"/>
      </rPr>
      <t>E4</t>
    </r>
    <r>
      <rPr>
        <b/>
        <i/>
        <sz val="18"/>
        <color rgb="FF002060"/>
        <rFont val="Arial Cyr"/>
        <charset val="204"/>
      </rPr>
      <t xml:space="preserve"> использовать выпадающий список, где по алфавиту можно было бы выбрать отдел и ниже выдала бы ведомость соответствующего отдела. Да запарилась со своим скудным знанием, если сможет кто нибудь, буду очень признательна</t>
    </r>
  </si>
  <si>
    <t>инженер ОК</t>
  </si>
</sst>
</file>

<file path=xl/styles.xml><?xml version="1.0" encoding="utf-8"?>
<styleSheet xmlns="http://schemas.openxmlformats.org/spreadsheetml/2006/main">
  <numFmts count="1">
    <numFmt numFmtId="164" formatCode="0.0_ ;[Red]\-0.0\ "/>
  </numFmts>
  <fonts count="4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u/>
      <sz val="10"/>
      <name val="Arial Cyr"/>
      <charset val="204"/>
    </font>
    <font>
      <u/>
      <sz val="12"/>
      <name val="Times New Roman"/>
      <family val="1"/>
      <charset val="204"/>
    </font>
    <font>
      <sz val="7"/>
      <name val="Arial TAJ"/>
      <family val="2"/>
      <charset val="204"/>
    </font>
    <font>
      <sz val="8"/>
      <name val="Arial TAJ"/>
      <family val="2"/>
      <charset val="204"/>
    </font>
    <font>
      <sz val="10"/>
      <name val="Arial TAJ"/>
      <family val="2"/>
      <charset val="204"/>
    </font>
    <font>
      <sz val="11"/>
      <name val="Arial TAJ"/>
      <family val="2"/>
      <charset val="204"/>
    </font>
    <font>
      <b/>
      <sz val="11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theme="1"/>
      <name val="Times New Roman Tj"/>
      <family val="1"/>
      <charset val="204"/>
    </font>
    <font>
      <b/>
      <sz val="8"/>
      <color theme="0"/>
      <name val="Arial TAJ"/>
      <family val="2"/>
      <charset val="204"/>
    </font>
    <font>
      <b/>
      <vertAlign val="superscript"/>
      <sz val="8"/>
      <color theme="0"/>
      <name val="Arial TAJ"/>
      <family val="2"/>
      <charset val="204"/>
    </font>
    <font>
      <sz val="11"/>
      <name val="Palatino Linotype"/>
      <family val="1"/>
      <charset val="204"/>
    </font>
    <font>
      <b/>
      <sz val="9"/>
      <name val="Palatino Linotype"/>
      <family val="1"/>
      <charset val="204"/>
    </font>
    <font>
      <b/>
      <sz val="8"/>
      <name val="Palatino Linotype"/>
      <family val="1"/>
      <charset val="204"/>
    </font>
    <font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 Tj"/>
      <family val="1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26"/>
      <color theme="0"/>
      <name val="a_BentTitulNr"/>
      <family val="5"/>
      <charset val="204"/>
    </font>
    <font>
      <sz val="9"/>
      <name val="Arial Cyr"/>
      <charset val="204"/>
    </font>
    <font>
      <sz val="8"/>
      <name val="Palatino Linotype"/>
      <family val="1"/>
      <charset val="204"/>
    </font>
    <font>
      <b/>
      <sz val="28"/>
      <name val="arial"/>
      <family val="2"/>
      <charset val="204"/>
    </font>
    <font>
      <b/>
      <sz val="11"/>
      <color theme="0"/>
      <name val="Arial Cyr"/>
      <charset val="204"/>
    </font>
    <font>
      <sz val="9"/>
      <color theme="0"/>
      <name val="Palatino Linotype"/>
      <family val="1"/>
      <charset val="204"/>
    </font>
    <font>
      <b/>
      <sz val="12"/>
      <color theme="0"/>
      <name val="Palatino Linotype"/>
      <family val="1"/>
      <charset val="204"/>
    </font>
    <font>
      <b/>
      <vertAlign val="superscript"/>
      <sz val="12"/>
      <color theme="0"/>
      <name val="Palatino Linotype"/>
      <family val="1"/>
      <charset val="204"/>
    </font>
    <font>
      <b/>
      <i/>
      <sz val="18"/>
      <color rgb="FFFF0000"/>
      <name val="Arial Cyr"/>
      <charset val="204"/>
    </font>
    <font>
      <b/>
      <i/>
      <sz val="18"/>
      <color rgb="FF00206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dashDotDot">
        <color theme="0" tint="-0.499984740745262"/>
      </left>
      <right/>
      <top/>
      <bottom/>
      <diagonal/>
    </border>
    <border>
      <left/>
      <right/>
      <top style="dashDotDot">
        <color theme="0" tint="-0.499984740745262"/>
      </top>
      <bottom/>
      <diagonal/>
    </border>
    <border>
      <left style="dashDotDot">
        <color theme="0" tint="-0.499984740745262"/>
      </left>
      <right/>
      <top style="dashDotDot">
        <color theme="0" tint="-0.499984740745262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/>
    <xf numFmtId="49" fontId="8" fillId="0" borderId="0" xfId="0" applyNumberFormat="1" applyFont="1" applyFill="1" applyBorder="1" applyAlignment="1">
      <alignment horizontal="right" vertical="center"/>
    </xf>
    <xf numFmtId="0" fontId="10" fillId="0" borderId="0" xfId="0" applyFont="1" applyBorder="1" applyAlignment="1"/>
    <xf numFmtId="0" fontId="10" fillId="0" borderId="0" xfId="0" applyFont="1" applyBorder="1"/>
    <xf numFmtId="0" fontId="10" fillId="0" borderId="0" xfId="0" applyNumberFormat="1" applyFont="1" applyBorder="1" applyAlignment="1"/>
    <xf numFmtId="0" fontId="10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/>
    <xf numFmtId="0" fontId="10" fillId="0" borderId="0" xfId="0" applyNumberFormat="1" applyFont="1" applyBorder="1" applyAlignment="1">
      <alignment horizontal="center"/>
    </xf>
    <xf numFmtId="49" fontId="0" fillId="0" borderId="0" xfId="0" applyNumberFormat="1"/>
    <xf numFmtId="2" fontId="4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49" fontId="0" fillId="2" borderId="0" xfId="0" applyNumberFormat="1" applyFill="1"/>
    <xf numFmtId="49" fontId="4" fillId="2" borderId="0" xfId="0" applyNumberFormat="1" applyFont="1" applyFill="1"/>
    <xf numFmtId="9" fontId="4" fillId="2" borderId="0" xfId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3" xfId="0" applyNumberFormat="1" applyFont="1" applyBorder="1" applyAlignment="1"/>
    <xf numFmtId="1" fontId="9" fillId="0" borderId="13" xfId="0" applyNumberFormat="1" applyFont="1" applyBorder="1" applyAlignment="1"/>
    <xf numFmtId="0" fontId="9" fillId="0" borderId="13" xfId="0" applyNumberFormat="1" applyFont="1" applyBorder="1" applyAlignment="1"/>
    <xf numFmtId="164" fontId="9" fillId="0" borderId="13" xfId="0" applyNumberFormat="1" applyFont="1" applyBorder="1" applyAlignment="1"/>
    <xf numFmtId="0" fontId="13" fillId="0" borderId="13" xfId="0" applyNumberFormat="1" applyFont="1" applyBorder="1" applyAlignment="1"/>
    <xf numFmtId="0" fontId="16" fillId="0" borderId="5" xfId="0" applyFont="1" applyBorder="1" applyAlignment="1">
      <alignment horizontal="center" vertical="center"/>
    </xf>
    <xf numFmtId="0" fontId="15" fillId="0" borderId="5" xfId="0" applyNumberFormat="1" applyFont="1" applyBorder="1" applyAlignment="1">
      <alignment horizontal="right"/>
    </xf>
    <xf numFmtId="2" fontId="15" fillId="0" borderId="5" xfId="0" applyNumberFormat="1" applyFont="1" applyBorder="1" applyAlignment="1"/>
    <xf numFmtId="2" fontId="15" fillId="0" borderId="5" xfId="0" applyNumberFormat="1" applyFont="1" applyBorder="1"/>
    <xf numFmtId="2" fontId="15" fillId="0" borderId="5" xfId="0" applyNumberFormat="1" applyFont="1" applyFill="1" applyBorder="1" applyAlignment="1"/>
    <xf numFmtId="2" fontId="15" fillId="0" borderId="6" xfId="0" applyNumberFormat="1" applyFont="1" applyBorder="1" applyAlignment="1"/>
    <xf numFmtId="0" fontId="15" fillId="0" borderId="0" xfId="0" applyFont="1" applyBorder="1" applyAlignment="1"/>
    <xf numFmtId="0" fontId="15" fillId="0" borderId="8" xfId="0" applyNumberFormat="1" applyFont="1" applyBorder="1" applyAlignment="1">
      <alignment horizontal="right"/>
    </xf>
    <xf numFmtId="2" fontId="15" fillId="0" borderId="8" xfId="0" applyNumberFormat="1" applyFont="1" applyBorder="1" applyAlignment="1"/>
    <xf numFmtId="2" fontId="15" fillId="0" borderId="8" xfId="0" applyNumberFormat="1" applyFont="1" applyFill="1" applyBorder="1" applyAlignment="1"/>
    <xf numFmtId="2" fontId="15" fillId="0" borderId="9" xfId="0" applyNumberFormat="1" applyFont="1" applyBorder="1" applyAlignment="1"/>
    <xf numFmtId="0" fontId="18" fillId="0" borderId="10" xfId="0" applyFont="1" applyBorder="1" applyAlignment="1">
      <alignment horizontal="center" vertical="center"/>
    </xf>
    <xf numFmtId="0" fontId="17" fillId="0" borderId="12" xfId="0" applyNumberFormat="1" applyFont="1" applyBorder="1" applyAlignment="1">
      <alignment horizontal="right"/>
    </xf>
    <xf numFmtId="2" fontId="17" fillId="0" borderId="12" xfId="0" applyNumberFormat="1" applyFont="1" applyBorder="1" applyAlignment="1"/>
    <xf numFmtId="2" fontId="17" fillId="0" borderId="11" xfId="0" applyNumberFormat="1" applyFont="1" applyBorder="1" applyAlignment="1"/>
    <xf numFmtId="0" fontId="17" fillId="0" borderId="0" xfId="0" applyFont="1" applyBorder="1" applyAlignment="1"/>
    <xf numFmtId="0" fontId="18" fillId="0" borderId="0" xfId="0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right"/>
    </xf>
    <xf numFmtId="2" fontId="17" fillId="0" borderId="0" xfId="0" applyNumberFormat="1" applyFont="1" applyBorder="1" applyAlignment="1"/>
    <xf numFmtId="0" fontId="15" fillId="0" borderId="13" xfId="0" applyNumberFormat="1" applyFont="1" applyBorder="1" applyAlignment="1"/>
    <xf numFmtId="1" fontId="15" fillId="0" borderId="13" xfId="0" applyNumberFormat="1" applyFont="1" applyBorder="1" applyAlignment="1"/>
    <xf numFmtId="164" fontId="15" fillId="0" borderId="13" xfId="0" applyNumberFormat="1" applyFont="1" applyBorder="1" applyAlignment="1"/>
    <xf numFmtId="0" fontId="16" fillId="0" borderId="2" xfId="0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right"/>
    </xf>
    <xf numFmtId="2" fontId="15" fillId="0" borderId="2" xfId="0" applyNumberFormat="1" applyFont="1" applyBorder="1" applyAlignment="1"/>
    <xf numFmtId="2" fontId="15" fillId="0" borderId="2" xfId="0" applyNumberFormat="1" applyFont="1" applyFill="1" applyBorder="1" applyAlignment="1"/>
    <xf numFmtId="0" fontId="13" fillId="0" borderId="5" xfId="0" applyNumberFormat="1" applyFont="1" applyBorder="1" applyAlignment="1"/>
    <xf numFmtId="0" fontId="13" fillId="0" borderId="8" xfId="0" applyNumberFormat="1" applyFont="1" applyBorder="1" applyAlignment="1"/>
    <xf numFmtId="0" fontId="14" fillId="0" borderId="11" xfId="0" applyNumberFormat="1" applyFont="1" applyBorder="1" applyAlignment="1"/>
    <xf numFmtId="0" fontId="14" fillId="0" borderId="10" xfId="0" applyNumberFormat="1" applyFont="1" applyBorder="1" applyAlignment="1"/>
    <xf numFmtId="0" fontId="14" fillId="0" borderId="0" xfId="0" applyNumberFormat="1" applyFont="1" applyBorder="1" applyAlignment="1"/>
    <xf numFmtId="0" fontId="13" fillId="0" borderId="2" xfId="0" applyNumberFormat="1" applyFont="1" applyBorder="1" applyAlignment="1"/>
    <xf numFmtId="0" fontId="15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0" fontId="18" fillId="0" borderId="11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6" fillId="0" borderId="2" xfId="0" applyFont="1" applyBorder="1" applyAlignment="1">
      <alignment horizontal="left" vertical="top"/>
    </xf>
    <xf numFmtId="0" fontId="10" fillId="0" borderId="0" xfId="0" applyFont="1" applyBorder="1" applyAlignment="1">
      <alignment horizontal="left"/>
    </xf>
    <xf numFmtId="49" fontId="20" fillId="3" borderId="1" xfId="0" applyNumberFormat="1" applyFont="1" applyFill="1" applyBorder="1" applyAlignment="1">
      <alignment horizontal="left" vertical="center"/>
    </xf>
    <xf numFmtId="49" fontId="20" fillId="3" borderId="1" xfId="0" applyNumberFormat="1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center" vertical="center"/>
    </xf>
    <xf numFmtId="2" fontId="15" fillId="0" borderId="4" xfId="0" applyNumberFormat="1" applyFont="1" applyBorder="1" applyAlignment="1"/>
    <xf numFmtId="2" fontId="15" fillId="0" borderId="7" xfId="0" applyNumberFormat="1" applyFont="1" applyBorder="1" applyAlignment="1"/>
    <xf numFmtId="2" fontId="15" fillId="0" borderId="17" xfId="0" applyNumberFormat="1" applyFont="1" applyBorder="1" applyAlignment="1"/>
    <xf numFmtId="2" fontId="15" fillId="0" borderId="16" xfId="0" applyNumberFormat="1" applyFont="1" applyBorder="1" applyAlignment="1"/>
    <xf numFmtId="2" fontId="17" fillId="0" borderId="10" xfId="0" applyNumberFormat="1" applyFont="1" applyBorder="1" applyAlignment="1"/>
    <xf numFmtId="2" fontId="17" fillId="0" borderId="18" xfId="0" applyNumberFormat="1" applyFont="1" applyBorder="1" applyAlignment="1"/>
    <xf numFmtId="0" fontId="15" fillId="0" borderId="17" xfId="0" applyNumberFormat="1" applyFont="1" applyBorder="1" applyAlignment="1">
      <alignment horizontal="right"/>
    </xf>
    <xf numFmtId="0" fontId="15" fillId="0" borderId="16" xfId="0" applyNumberFormat="1" applyFont="1" applyBorder="1" applyAlignment="1">
      <alignment horizontal="right"/>
    </xf>
    <xf numFmtId="0" fontId="17" fillId="0" borderId="18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2" fontId="0" fillId="0" borderId="0" xfId="0" applyNumberFormat="1"/>
    <xf numFmtId="0" fontId="24" fillId="0" borderId="0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2" fontId="12" fillId="0" borderId="9" xfId="0" applyNumberFormat="1" applyFont="1" applyBorder="1" applyAlignment="1">
      <alignment horizontal="center" vertical="center"/>
    </xf>
    <xf numFmtId="2" fontId="12" fillId="0" borderId="8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top" wrapText="1"/>
    </xf>
    <xf numFmtId="0" fontId="23" fillId="0" borderId="3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26" fillId="0" borderId="30" xfId="0" applyFont="1" applyBorder="1" applyAlignment="1">
      <alignment vertical="center"/>
    </xf>
    <xf numFmtId="0" fontId="0" fillId="0" borderId="30" xfId="0" applyBorder="1"/>
    <xf numFmtId="0" fontId="24" fillId="0" borderId="30" xfId="0" applyFont="1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2" fontId="12" fillId="0" borderId="29" xfId="0" applyNumberFormat="1" applyFont="1" applyBorder="1" applyAlignment="1">
      <alignment horizontal="center" vertical="center"/>
    </xf>
    <xf numFmtId="49" fontId="31" fillId="3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7" fillId="0" borderId="33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32" fillId="0" borderId="14" xfId="0" applyFont="1" applyBorder="1" applyAlignment="1">
      <alignment horizontal="right" vertical="center"/>
    </xf>
    <xf numFmtId="0" fontId="32" fillId="0" borderId="4" xfId="0" applyFont="1" applyBorder="1" applyAlignment="1">
      <alignment horizontal="right" vertical="center"/>
    </xf>
    <xf numFmtId="0" fontId="32" fillId="0" borderId="7" xfId="0" applyFont="1" applyBorder="1" applyAlignment="1">
      <alignment horizontal="right" vertical="center"/>
    </xf>
    <xf numFmtId="2" fontId="28" fillId="0" borderId="33" xfId="0" applyNumberFormat="1" applyFont="1" applyBorder="1" applyAlignment="1">
      <alignment horizontal="right" vertical="center"/>
    </xf>
    <xf numFmtId="2" fontId="28" fillId="0" borderId="15" xfId="0" applyNumberFormat="1" applyFont="1" applyBorder="1" applyAlignment="1">
      <alignment horizontal="right" vertical="center"/>
    </xf>
    <xf numFmtId="2" fontId="28" fillId="0" borderId="5" xfId="0" applyNumberFormat="1" applyFont="1" applyBorder="1" applyAlignment="1">
      <alignment horizontal="right" vertical="center"/>
    </xf>
    <xf numFmtId="2" fontId="28" fillId="0" borderId="6" xfId="0" applyNumberFormat="1" applyFont="1" applyBorder="1" applyAlignment="1">
      <alignment horizontal="right" vertical="center"/>
    </xf>
    <xf numFmtId="2" fontId="28" fillId="0" borderId="8" xfId="0" applyNumberFormat="1" applyFont="1" applyBorder="1" applyAlignment="1">
      <alignment horizontal="right" vertical="center"/>
    </xf>
    <xf numFmtId="2" fontId="28" fillId="0" borderId="9" xfId="0" applyNumberFormat="1" applyFont="1" applyBorder="1" applyAlignment="1">
      <alignment horizontal="right" vertical="center"/>
    </xf>
    <xf numFmtId="2" fontId="29" fillId="0" borderId="24" xfId="0" applyNumberFormat="1" applyFont="1" applyBorder="1" applyAlignment="1">
      <alignment horizontal="right" vertical="center"/>
    </xf>
    <xf numFmtId="2" fontId="29" fillId="0" borderId="23" xfId="0" applyNumberFormat="1" applyFont="1" applyBorder="1" applyAlignment="1">
      <alignment horizontal="right" vertical="center"/>
    </xf>
    <xf numFmtId="2" fontId="28" fillId="0" borderId="14" xfId="0" applyNumberFormat="1" applyFont="1" applyBorder="1" applyAlignment="1">
      <alignment horizontal="right" vertical="center"/>
    </xf>
    <xf numFmtId="2" fontId="28" fillId="0" borderId="4" xfId="0" applyNumberFormat="1" applyFont="1" applyBorder="1" applyAlignment="1">
      <alignment horizontal="right" vertical="center"/>
    </xf>
    <xf numFmtId="2" fontId="28" fillId="0" borderId="7" xfId="0" applyNumberFormat="1" applyFont="1" applyBorder="1" applyAlignment="1">
      <alignment horizontal="right" vertical="center"/>
    </xf>
    <xf numFmtId="2" fontId="29" fillId="0" borderId="34" xfId="0" applyNumberFormat="1" applyFont="1" applyBorder="1" applyAlignment="1">
      <alignment horizontal="right" vertical="center"/>
    </xf>
    <xf numFmtId="2" fontId="28" fillId="0" borderId="36" xfId="0" applyNumberFormat="1" applyFont="1" applyBorder="1" applyAlignment="1">
      <alignment horizontal="right" vertical="center"/>
    </xf>
    <xf numFmtId="2" fontId="28" fillId="0" borderId="17" xfId="0" applyNumberFormat="1" applyFont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29" fillId="0" borderId="35" xfId="0" applyNumberFormat="1" applyFont="1" applyBorder="1" applyAlignment="1">
      <alignment horizontal="right" vertical="center"/>
    </xf>
    <xf numFmtId="2" fontId="26" fillId="0" borderId="36" xfId="0" applyNumberFormat="1" applyFont="1" applyBorder="1" applyAlignment="1">
      <alignment horizontal="right" vertical="center"/>
    </xf>
    <xf numFmtId="2" fontId="26" fillId="0" borderId="17" xfId="0" applyNumberFormat="1" applyFont="1" applyBorder="1" applyAlignment="1">
      <alignment horizontal="right" vertical="center"/>
    </xf>
    <xf numFmtId="2" fontId="26" fillId="0" borderId="16" xfId="0" applyNumberFormat="1" applyFont="1" applyBorder="1" applyAlignment="1">
      <alignment horizontal="right" vertical="center"/>
    </xf>
    <xf numFmtId="0" fontId="0" fillId="0" borderId="31" xfId="0" applyBorder="1" applyAlignment="1">
      <alignment horizontal="center"/>
    </xf>
    <xf numFmtId="2" fontId="35" fillId="3" borderId="29" xfId="0" applyNumberFormat="1" applyFont="1" applyFill="1" applyBorder="1" applyAlignment="1">
      <alignment horizontal="center" vertical="center"/>
    </xf>
    <xf numFmtId="0" fontId="0" fillId="0" borderId="0" xfId="0" applyAlignment="1"/>
    <xf numFmtId="2" fontId="4" fillId="0" borderId="0" xfId="0" applyNumberFormat="1" applyFont="1"/>
    <xf numFmtId="49" fontId="36" fillId="3" borderId="1" xfId="0" applyNumberFormat="1" applyFont="1" applyFill="1" applyBorder="1" applyAlignment="1">
      <alignment horizontal="center" vertical="center"/>
    </xf>
    <xf numFmtId="49" fontId="37" fillId="3" borderId="1" xfId="0" applyNumberFormat="1" applyFont="1" applyFill="1" applyBorder="1" applyAlignment="1">
      <alignment horizontal="center" vertical="center"/>
    </xf>
    <xf numFmtId="0" fontId="37" fillId="3" borderId="1" xfId="0" applyNumberFormat="1" applyFont="1" applyFill="1" applyBorder="1" applyAlignment="1">
      <alignment horizontal="center" vertical="center"/>
    </xf>
    <xf numFmtId="0" fontId="30" fillId="0" borderId="34" xfId="0" applyFont="1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7" borderId="14" xfId="0" applyFont="1" applyFill="1" applyBorder="1" applyAlignment="1">
      <alignment horizontal="center" vertical="center"/>
    </xf>
    <xf numFmtId="0" fontId="4" fillId="7" borderId="33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40" fillId="5" borderId="0" xfId="0" applyFont="1" applyFill="1" applyAlignment="1">
      <alignment horizontal="left" vertical="center" wrapText="1" indent="1"/>
    </xf>
    <xf numFmtId="0" fontId="0" fillId="0" borderId="21" xfId="0" quotePrefix="1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/>
    </xf>
    <xf numFmtId="0" fontId="24" fillId="5" borderId="19" xfId="0" applyFont="1" applyFill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 wrapText="1"/>
    </xf>
    <xf numFmtId="0" fontId="34" fillId="6" borderId="0" xfId="0" applyFont="1" applyFill="1" applyAlignment="1">
      <alignment horizontal="center" vertical="center"/>
    </xf>
    <xf numFmtId="0" fontId="34" fillId="6" borderId="37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top"/>
    </xf>
    <xf numFmtId="0" fontId="24" fillId="0" borderId="22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textRotation="45"/>
    </xf>
    <xf numFmtId="0" fontId="22" fillId="0" borderId="27" xfId="0" applyFont="1" applyBorder="1" applyAlignment="1">
      <alignment horizontal="center" vertical="center" textRotation="45"/>
    </xf>
    <xf numFmtId="0" fontId="22" fillId="0" borderId="28" xfId="0" applyFont="1" applyBorder="1" applyAlignment="1">
      <alignment horizontal="center" vertical="center" textRotation="45"/>
    </xf>
    <xf numFmtId="0" fontId="3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0" borderId="0" xfId="0" applyNumberFormat="1" applyFont="1" applyAlignment="1">
      <alignment horizontal="right" vertical="center"/>
    </xf>
    <xf numFmtId="0" fontId="24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F3300"/>
      <color rgb="FFCC0000"/>
      <color rgb="FFC0C0C0"/>
      <color rgb="FF0000FF"/>
      <color rgb="FF01E91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theme="8" tint="-0.499984740745262"/>
  </sheetPr>
  <dimension ref="B1:T4"/>
  <sheetViews>
    <sheetView showGridLines="0" showZeros="0" showOutlineSymbols="0" workbookViewId="0">
      <selection activeCell="B4" sqref="B4"/>
    </sheetView>
  </sheetViews>
  <sheetFormatPr defaultRowHeight="12.75"/>
  <cols>
    <col min="1" max="1" width="4.7109375" bestFit="1" customWidth="1"/>
    <col min="2" max="2" width="34" customWidth="1"/>
    <col min="3" max="8" width="9.5703125" style="1" bestFit="1" customWidth="1"/>
    <col min="9" max="9" width="2.85546875" style="4" bestFit="1" customWidth="1"/>
    <col min="10" max="10" width="3.5703125" customWidth="1"/>
    <col min="11" max="11" width="5.28515625" style="3" bestFit="1" customWidth="1"/>
    <col min="12" max="12" width="4.42578125" style="4" bestFit="1" customWidth="1"/>
    <col min="13" max="13" width="2.140625" bestFit="1" customWidth="1"/>
    <col min="14" max="14" width="2.85546875" style="23" bestFit="1" customWidth="1"/>
    <col min="15" max="15" width="2.140625" style="22" bestFit="1" customWidth="1"/>
    <col min="16" max="16" width="5.28515625" style="22" bestFit="1" customWidth="1"/>
    <col min="17" max="17" width="9.140625" style="22"/>
    <col min="18" max="18" width="4.42578125" style="22" bestFit="1" customWidth="1"/>
    <col min="19" max="19" width="2.140625" style="22" bestFit="1" customWidth="1"/>
    <col min="20" max="20" width="5.28515625" style="22" bestFit="1" customWidth="1"/>
  </cols>
  <sheetData>
    <row r="1" spans="2:20" s="6" customFormat="1" ht="15.75">
      <c r="B1" s="15"/>
      <c r="C1" s="16"/>
      <c r="D1" s="1"/>
      <c r="E1" s="1"/>
      <c r="F1" s="1"/>
      <c r="G1" s="1"/>
      <c r="H1" s="1"/>
      <c r="I1" s="5"/>
      <c r="J1" s="2"/>
      <c r="K1" s="3"/>
      <c r="L1" s="5"/>
      <c r="M1" s="2"/>
      <c r="N1" s="23"/>
      <c r="O1" s="22"/>
      <c r="P1" s="22"/>
      <c r="Q1" s="22"/>
      <c r="R1" s="22"/>
      <c r="S1" s="22"/>
      <c r="T1" s="22"/>
    </row>
    <row r="2" spans="2:20" s="6" customFormat="1" ht="15.75">
      <c r="B2" s="20" t="s">
        <v>5</v>
      </c>
      <c r="C2" s="17"/>
      <c r="D2" s="1"/>
      <c r="E2" s="1"/>
      <c r="F2" s="1"/>
      <c r="G2" s="1"/>
      <c r="H2" s="1"/>
      <c r="I2" s="5"/>
      <c r="J2" s="2"/>
      <c r="K2" s="3"/>
      <c r="L2" s="5"/>
      <c r="M2" s="2"/>
      <c r="N2" s="23"/>
      <c r="O2" s="22"/>
      <c r="P2" s="22"/>
      <c r="Q2" s="22"/>
      <c r="R2" s="22"/>
      <c r="S2" s="22"/>
      <c r="T2" s="22"/>
    </row>
    <row r="3" spans="2:20" s="6" customFormat="1" ht="15.75">
      <c r="B3" s="19" t="s">
        <v>4</v>
      </c>
      <c r="C3" s="18">
        <v>40</v>
      </c>
      <c r="D3" s="1"/>
      <c r="E3" s="1"/>
      <c r="F3" s="1"/>
      <c r="G3" s="1"/>
      <c r="H3" s="1"/>
      <c r="I3" s="5"/>
      <c r="J3" s="2"/>
      <c r="K3" s="3"/>
      <c r="L3" s="5"/>
      <c r="M3" s="2"/>
      <c r="N3" s="23"/>
      <c r="O3" s="22"/>
      <c r="P3" s="22"/>
      <c r="Q3" s="22"/>
      <c r="R3" s="22"/>
      <c r="S3" s="22"/>
      <c r="T3" s="22"/>
    </row>
    <row r="4" spans="2:20" s="6" customFormat="1" ht="15.75">
      <c r="B4" s="19" t="s">
        <v>6</v>
      </c>
      <c r="C4" s="21">
        <v>0.13</v>
      </c>
      <c r="D4" s="1"/>
      <c r="E4" s="1"/>
      <c r="F4" s="1"/>
      <c r="G4" s="1"/>
      <c r="H4" s="1"/>
      <c r="I4" s="5"/>
      <c r="J4" s="2"/>
      <c r="K4" s="3"/>
      <c r="L4" s="5"/>
      <c r="M4" s="2"/>
      <c r="N4" s="23"/>
      <c r="O4" s="22"/>
      <c r="P4" s="22"/>
      <c r="Q4" s="22"/>
      <c r="R4" s="22"/>
      <c r="S4" s="22"/>
      <c r="T4" s="22"/>
    </row>
  </sheetData>
  <customSheetViews>
    <customSheetView guid="{B7749F0D-A6E5-4550-B277-2D5630BDBD61}" showGridLines="0" outlineSymbols="0" zeroValues="0" state="hidden" showRuler="0" topLeftCell="A5">
      <pane ySplit="2" topLeftCell="A7" activePane="bottomLeft" state="frozen"/>
      <selection pane="bottomLeft" activeCell="B30" sqref="B30"/>
      <pageMargins left="0.75" right="0.36" top="0.7" bottom="1" header="0.5" footer="0.5"/>
      <pageSetup paperSize="9" scale="95" orientation="landscape" horizontalDpi="180" verticalDpi="180" r:id="rId1"/>
      <headerFooter alignWithMargins="0"/>
    </customSheetView>
  </customSheetViews>
  <phoneticPr fontId="2" type="noConversion"/>
  <pageMargins left="0.75" right="0.36" top="0.7" bottom="1" header="0.5" footer="0.5"/>
  <pageSetup paperSize="9" scale="95" orientation="landscape" horizontalDpi="180" verticalDpi="18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Y57"/>
  <sheetViews>
    <sheetView showGridLines="0" showZeros="0" tabSelected="1" showOutlineSymbols="0" zoomScale="85" zoomScaleNormal="85" zoomScaleSheetLayoutView="85" workbookViewId="0">
      <pane xSplit="5" ySplit="1" topLeftCell="F14" activePane="bottomRight" state="frozenSplit"/>
      <selection activeCell="B29" sqref="B29"/>
      <selection pane="topRight" activeCell="B29" sqref="B29"/>
      <selection pane="bottomLeft" activeCell="B29" sqref="B29"/>
      <selection pane="bottomRight" activeCell="B51" sqref="B51"/>
    </sheetView>
  </sheetViews>
  <sheetFormatPr defaultRowHeight="12.75"/>
  <cols>
    <col min="1" max="1" width="3.85546875" style="68" bestFit="1" customWidth="1"/>
    <col min="2" max="2" width="31.42578125" style="74" customWidth="1"/>
    <col min="3" max="3" width="14.42578125" style="11" bestFit="1" customWidth="1"/>
    <col min="4" max="4" width="3" style="12" bestFit="1" customWidth="1"/>
    <col min="5" max="5" width="2.5703125" style="14" bestFit="1" customWidth="1"/>
    <col min="6" max="6" width="3.5703125" style="13" bestFit="1" customWidth="1"/>
    <col min="7" max="7" width="5.140625" style="13" bestFit="1" customWidth="1"/>
    <col min="8" max="8" width="10" style="13" bestFit="1" customWidth="1"/>
    <col min="9" max="9" width="6.5703125" style="10" customWidth="1"/>
    <col min="10" max="10" width="6.85546875" style="10" customWidth="1"/>
    <col min="11" max="11" width="7" style="9" bestFit="1" customWidth="1"/>
    <col min="12" max="12" width="10" style="10" bestFit="1" customWidth="1"/>
    <col min="13" max="13" width="3.140625" style="13" bestFit="1" customWidth="1"/>
    <col min="14" max="19" width="3.140625" style="10" bestFit="1" customWidth="1"/>
    <col min="20" max="20" width="8.85546875" style="10" bestFit="1" customWidth="1"/>
    <col min="21" max="22" width="7.7109375" style="10" bestFit="1" customWidth="1"/>
    <col min="23" max="23" width="8.85546875" style="10" bestFit="1" customWidth="1"/>
    <col min="24" max="24" width="3" style="10" bestFit="1" customWidth="1"/>
    <col min="25" max="25" width="10" style="10" bestFit="1" customWidth="1"/>
    <col min="26" max="16384" width="9.140625" style="9"/>
  </cols>
  <sheetData>
    <row r="1" spans="1:25" s="7" customFormat="1" ht="21.75" customHeight="1">
      <c r="A1" s="76" t="s">
        <v>23</v>
      </c>
      <c r="B1" s="75" t="s">
        <v>53</v>
      </c>
      <c r="C1" s="76" t="s">
        <v>54</v>
      </c>
      <c r="D1" s="77" t="s">
        <v>24</v>
      </c>
      <c r="E1" s="77" t="s">
        <v>25</v>
      </c>
      <c r="F1" s="76" t="s">
        <v>55</v>
      </c>
      <c r="G1" s="76" t="s">
        <v>56</v>
      </c>
      <c r="H1" s="77" t="s">
        <v>57</v>
      </c>
      <c r="I1" s="77" t="s">
        <v>105</v>
      </c>
      <c r="J1" s="77" t="s">
        <v>106</v>
      </c>
      <c r="K1" s="76" t="s">
        <v>58</v>
      </c>
      <c r="L1" s="77" t="s">
        <v>26</v>
      </c>
      <c r="M1" s="77">
        <v>10</v>
      </c>
      <c r="N1" s="77">
        <v>41</v>
      </c>
      <c r="O1" s="77">
        <v>46</v>
      </c>
      <c r="P1" s="77">
        <v>50</v>
      </c>
      <c r="Q1" s="77">
        <v>50</v>
      </c>
      <c r="R1" s="77">
        <v>50</v>
      </c>
      <c r="S1" s="77">
        <v>71</v>
      </c>
      <c r="T1" s="77" t="s">
        <v>59</v>
      </c>
      <c r="U1" s="77" t="s">
        <v>60</v>
      </c>
      <c r="V1" s="77" t="s">
        <v>61</v>
      </c>
      <c r="W1" s="77" t="s">
        <v>27</v>
      </c>
      <c r="X1" s="77" t="s">
        <v>24</v>
      </c>
      <c r="Y1" s="77" t="s">
        <v>25</v>
      </c>
    </row>
    <row r="2" spans="1:25" s="8" customFormat="1">
      <c r="A2" s="62"/>
      <c r="B2" s="149" t="s">
        <v>52</v>
      </c>
      <c r="C2" s="150"/>
      <c r="D2" s="150"/>
      <c r="E2" s="150"/>
      <c r="F2" s="24"/>
      <c r="G2" s="24"/>
      <c r="H2" s="25"/>
      <c r="I2" s="26"/>
      <c r="J2" s="26"/>
      <c r="K2" s="26"/>
      <c r="L2" s="27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s="35" customFormat="1" ht="12">
      <c r="A3" s="61">
        <v>1</v>
      </c>
      <c r="B3" s="69" t="s">
        <v>38</v>
      </c>
      <c r="C3" s="29" t="s">
        <v>7</v>
      </c>
      <c r="D3" s="30"/>
      <c r="E3" s="84"/>
      <c r="F3" s="55">
        <v>25</v>
      </c>
      <c r="G3" s="55">
        <v>50</v>
      </c>
      <c r="H3" s="31">
        <v>235.3</v>
      </c>
      <c r="I3" s="31"/>
      <c r="J3" s="31"/>
      <c r="K3" s="31"/>
      <c r="L3" s="80">
        <f t="shared" ref="L3:L13" si="0">SUM(H3:K3)</f>
        <v>235.3</v>
      </c>
      <c r="M3" s="78"/>
      <c r="N3" s="31"/>
      <c r="O3" s="32"/>
      <c r="P3" s="31"/>
      <c r="Q3" s="31"/>
      <c r="R3" s="31"/>
      <c r="S3" s="31"/>
      <c r="T3" s="33">
        <f>ROUND(IF(L3-J3&gt;Тарифы!$C$3,IF(L3-J3&gt;100,(L3-J3-((L3-J3)/100)-100)*0.13+4.8,((L3-J3-((L3-J3)/100)-Тарифы!$C$3)*0.08)),),2)</f>
        <v>22.08</v>
      </c>
      <c r="U3" s="31">
        <f t="shared" ref="U3:U13" si="1">ROUND((L3-J3)/100,2)</f>
        <v>2.35</v>
      </c>
      <c r="V3" s="31">
        <f>ROUND((L3-J3)/100,2)</f>
        <v>2.35</v>
      </c>
      <c r="W3" s="80">
        <f t="shared" ref="W3:W7" si="2">SUM(M3:V3)</f>
        <v>26.78</v>
      </c>
      <c r="X3" s="78">
        <f t="shared" ref="X3:X13" si="3">ROUND(ABS(IF((L3-W3+E3-D3)&lt;0,L3-W3+E3-D3,0)),2)</f>
        <v>0</v>
      </c>
      <c r="Y3" s="34">
        <f t="shared" ref="Y3:Y13" si="4">ROUND(IF((L3-W3+E3-D3)&gt;0,L3-W3+E3-D3,0),2)</f>
        <v>208.52</v>
      </c>
    </row>
    <row r="4" spans="1:25" s="35" customFormat="1" ht="12">
      <c r="A4" s="61">
        <v>2</v>
      </c>
      <c r="B4" s="69" t="s">
        <v>39</v>
      </c>
      <c r="C4" s="29" t="s">
        <v>44</v>
      </c>
      <c r="D4" s="30"/>
      <c r="E4" s="84"/>
      <c r="F4" s="55">
        <v>25</v>
      </c>
      <c r="G4" s="55">
        <f t="shared" ref="G4:G28" si="5">SUM(F4*8)</f>
        <v>200</v>
      </c>
      <c r="H4" s="31">
        <v>197.34</v>
      </c>
      <c r="I4" s="31"/>
      <c r="J4" s="31"/>
      <c r="K4" s="31">
        <v>45.6</v>
      </c>
      <c r="L4" s="80">
        <f t="shared" si="0"/>
        <v>242.94</v>
      </c>
      <c r="M4" s="78"/>
      <c r="N4" s="31"/>
      <c r="O4" s="31"/>
      <c r="P4" s="31"/>
      <c r="Q4" s="31"/>
      <c r="R4" s="31"/>
      <c r="S4" s="33"/>
      <c r="T4" s="33">
        <f>ROUND(IF(L4-J4&gt;Тарифы!$C$3,IF(L4-J4&gt;100,(L4-J4-((L4-J4)/100)-100)*0.13+4.8,((L4-J4-((L4-J4)/100)-Тарифы!$C$3)*0.08)),),2)</f>
        <v>23.07</v>
      </c>
      <c r="U4" s="31">
        <f t="shared" si="1"/>
        <v>2.4300000000000002</v>
      </c>
      <c r="V4" s="31">
        <f t="shared" ref="V4:V19" si="6">ROUND((L4-J4)/100,2)</f>
        <v>2.4300000000000002</v>
      </c>
      <c r="W4" s="80">
        <f t="shared" si="2"/>
        <v>27.93</v>
      </c>
      <c r="X4" s="78">
        <f t="shared" si="3"/>
        <v>0</v>
      </c>
      <c r="Y4" s="34">
        <f t="shared" si="4"/>
        <v>215.01</v>
      </c>
    </row>
    <row r="5" spans="1:25" s="35" customFormat="1" ht="12">
      <c r="A5" s="61">
        <v>3</v>
      </c>
      <c r="B5" s="69" t="s">
        <v>40</v>
      </c>
      <c r="C5" s="29" t="s">
        <v>45</v>
      </c>
      <c r="D5" s="30"/>
      <c r="E5" s="84"/>
      <c r="F5" s="55">
        <v>25</v>
      </c>
      <c r="G5" s="55">
        <f t="shared" si="5"/>
        <v>200</v>
      </c>
      <c r="H5" s="31">
        <v>197.4</v>
      </c>
      <c r="I5" s="31"/>
      <c r="J5" s="31"/>
      <c r="K5" s="31"/>
      <c r="L5" s="80">
        <f t="shared" si="0"/>
        <v>197.4</v>
      </c>
      <c r="M5" s="78"/>
      <c r="N5" s="31"/>
      <c r="O5" s="31"/>
      <c r="P5" s="31"/>
      <c r="Q5" s="31"/>
      <c r="R5" s="31"/>
      <c r="S5" s="31"/>
      <c r="T5" s="33">
        <f>ROUND(IF(L5-J5&gt;Тарифы!$C$3,IF(L5-J5&gt;100,(L5-J5-((L5-J5)/100)-100)*0.13+4.8,((L5-J5-((L5-J5)/100)-Тарифы!$C$3)*0.08)),),2)</f>
        <v>17.21</v>
      </c>
      <c r="U5" s="31">
        <f t="shared" si="1"/>
        <v>1.97</v>
      </c>
      <c r="V5" s="31">
        <f t="shared" si="6"/>
        <v>1.97</v>
      </c>
      <c r="W5" s="80">
        <f t="shared" si="2"/>
        <v>21.15</v>
      </c>
      <c r="X5" s="78">
        <f t="shared" si="3"/>
        <v>0</v>
      </c>
      <c r="Y5" s="34">
        <f t="shared" si="4"/>
        <v>176.25</v>
      </c>
    </row>
    <row r="6" spans="1:25" s="35" customFormat="1" ht="12">
      <c r="A6" s="61">
        <v>4</v>
      </c>
      <c r="B6" s="69" t="s">
        <v>41</v>
      </c>
      <c r="C6" s="29" t="s">
        <v>46</v>
      </c>
      <c r="D6" s="30"/>
      <c r="E6" s="84"/>
      <c r="F6" s="55">
        <v>25</v>
      </c>
      <c r="G6" s="55">
        <f t="shared" si="5"/>
        <v>200</v>
      </c>
      <c r="H6" s="31">
        <v>197.34</v>
      </c>
      <c r="I6" s="31"/>
      <c r="J6" s="31"/>
      <c r="K6" s="31">
        <v>45.6</v>
      </c>
      <c r="L6" s="80">
        <f t="shared" si="0"/>
        <v>242.94</v>
      </c>
      <c r="M6" s="78"/>
      <c r="N6" s="31"/>
      <c r="O6" s="31"/>
      <c r="P6" s="31"/>
      <c r="Q6" s="31"/>
      <c r="R6" s="31"/>
      <c r="S6" s="31"/>
      <c r="T6" s="33">
        <f>ROUND(IF(L6-J6&gt;Тарифы!$C$3,IF(L6-J6&gt;100,(L6-J6-((L6-J6)/100)-100)*0.13+4.8,((L6-J6-((L6-J6)/100)-Тарифы!$C$3)*0.08)),),2)</f>
        <v>23.07</v>
      </c>
      <c r="U6" s="31">
        <f t="shared" si="1"/>
        <v>2.4300000000000002</v>
      </c>
      <c r="V6" s="31">
        <f t="shared" si="6"/>
        <v>2.4300000000000002</v>
      </c>
      <c r="W6" s="80">
        <f t="shared" si="2"/>
        <v>27.93</v>
      </c>
      <c r="X6" s="78">
        <f t="shared" si="3"/>
        <v>0</v>
      </c>
      <c r="Y6" s="34">
        <f t="shared" si="4"/>
        <v>215.01</v>
      </c>
    </row>
    <row r="7" spans="1:25" s="35" customFormat="1" ht="12">
      <c r="A7" s="61">
        <v>5</v>
      </c>
      <c r="B7" s="69" t="s">
        <v>30</v>
      </c>
      <c r="C7" s="29" t="s">
        <v>47</v>
      </c>
      <c r="D7" s="30"/>
      <c r="E7" s="84"/>
      <c r="F7" s="55">
        <v>25</v>
      </c>
      <c r="G7" s="55">
        <f t="shared" si="5"/>
        <v>200</v>
      </c>
      <c r="H7" s="33">
        <v>98.67</v>
      </c>
      <c r="I7" s="31"/>
      <c r="J7" s="31"/>
      <c r="K7" s="31"/>
      <c r="L7" s="80">
        <f t="shared" si="0"/>
        <v>98.67</v>
      </c>
      <c r="M7" s="78"/>
      <c r="N7" s="31"/>
      <c r="O7" s="31"/>
      <c r="P7" s="31"/>
      <c r="Q7" s="31"/>
      <c r="R7" s="31"/>
      <c r="S7" s="31"/>
      <c r="T7" s="33">
        <f>ROUND(IF(L7-J7&gt;Тарифы!$C$3,IF(L7-J7&gt;100,(L7-J7-((L7-J7)/100)-100)*0.13+4.8,((L7-J7-((L7-J7)/100)-Тарифы!$C$3)*0.08)),),2)</f>
        <v>4.6100000000000003</v>
      </c>
      <c r="U7" s="31">
        <f t="shared" si="1"/>
        <v>0.99</v>
      </c>
      <c r="V7" s="31">
        <f t="shared" si="6"/>
        <v>0.99</v>
      </c>
      <c r="W7" s="80">
        <f t="shared" si="2"/>
        <v>6.5900000000000007</v>
      </c>
      <c r="X7" s="78">
        <f t="shared" si="3"/>
        <v>0</v>
      </c>
      <c r="Y7" s="34">
        <f t="shared" si="4"/>
        <v>92.08</v>
      </c>
    </row>
    <row r="8" spans="1:25" s="35" customFormat="1" ht="12">
      <c r="A8" s="61">
        <v>6</v>
      </c>
      <c r="B8" s="69" t="s">
        <v>42</v>
      </c>
      <c r="C8" s="29" t="s">
        <v>48</v>
      </c>
      <c r="D8" s="30"/>
      <c r="E8" s="84"/>
      <c r="F8" s="55">
        <v>25</v>
      </c>
      <c r="G8" s="55">
        <f t="shared" si="5"/>
        <v>200</v>
      </c>
      <c r="H8" s="31">
        <v>104</v>
      </c>
      <c r="I8" s="31"/>
      <c r="J8" s="31"/>
      <c r="K8" s="31"/>
      <c r="L8" s="80">
        <f t="shared" si="0"/>
        <v>104</v>
      </c>
      <c r="M8" s="78"/>
      <c r="N8" s="31"/>
      <c r="O8" s="31"/>
      <c r="P8" s="31"/>
      <c r="Q8" s="31"/>
      <c r="R8" s="31"/>
      <c r="S8" s="31"/>
      <c r="T8" s="33">
        <f>ROUND(IF(L8-J8&gt;Тарифы!$C$3,IF(L8-J8&gt;100,(L8-J8-((L8-J8)/100)-100)*0.13+4.8,((L8-J8-((L8-J8)/100)-Тарифы!$C$3)*0.08)),),2)</f>
        <v>5.18</v>
      </c>
      <c r="U8" s="31">
        <f t="shared" si="1"/>
        <v>1.04</v>
      </c>
      <c r="V8" s="31">
        <f t="shared" si="6"/>
        <v>1.04</v>
      </c>
      <c r="W8" s="80">
        <f t="shared" ref="W8:W27" si="7">SUM(M8:V8)</f>
        <v>7.26</v>
      </c>
      <c r="X8" s="78">
        <f t="shared" si="3"/>
        <v>0</v>
      </c>
      <c r="Y8" s="34">
        <f t="shared" si="4"/>
        <v>96.74</v>
      </c>
    </row>
    <row r="9" spans="1:25" s="35" customFormat="1" ht="12">
      <c r="A9" s="61">
        <v>7</v>
      </c>
      <c r="B9" s="69" t="s">
        <v>8</v>
      </c>
      <c r="C9" s="29" t="s">
        <v>49</v>
      </c>
      <c r="D9" s="30"/>
      <c r="E9" s="84"/>
      <c r="F9" s="55">
        <v>19</v>
      </c>
      <c r="G9" s="55">
        <f t="shared" si="5"/>
        <v>152</v>
      </c>
      <c r="H9" s="31">
        <v>79</v>
      </c>
      <c r="I9" s="31"/>
      <c r="J9" s="31"/>
      <c r="K9" s="31"/>
      <c r="L9" s="80">
        <f t="shared" si="0"/>
        <v>79</v>
      </c>
      <c r="M9" s="78"/>
      <c r="N9" s="31"/>
      <c r="O9" s="31"/>
      <c r="P9" s="31"/>
      <c r="Q9" s="31"/>
      <c r="R9" s="31"/>
      <c r="S9" s="31"/>
      <c r="T9" s="33">
        <f>ROUND(IF(L9-J9&gt;Тарифы!$C$3,IF(L9-J9&gt;100,(L9-J9-((L9-J9)/100)-100)*0.13+4.8,((L9-J9-((L9-J9)/100)-Тарифы!$C$3)*0.08)),),2)</f>
        <v>3.06</v>
      </c>
      <c r="U9" s="31">
        <f t="shared" si="1"/>
        <v>0.79</v>
      </c>
      <c r="V9" s="31">
        <f t="shared" si="6"/>
        <v>0.79</v>
      </c>
      <c r="W9" s="80">
        <f t="shared" si="7"/>
        <v>4.6400000000000006</v>
      </c>
      <c r="X9" s="78">
        <f t="shared" si="3"/>
        <v>0</v>
      </c>
      <c r="Y9" s="34">
        <f t="shared" si="4"/>
        <v>74.36</v>
      </c>
    </row>
    <row r="10" spans="1:25" s="35" customFormat="1" ht="12">
      <c r="A10" s="61">
        <v>8</v>
      </c>
      <c r="B10" s="69" t="s">
        <v>9</v>
      </c>
      <c r="C10" s="29" t="s">
        <v>50</v>
      </c>
      <c r="D10" s="30"/>
      <c r="E10" s="84"/>
      <c r="F10" s="55">
        <v>25</v>
      </c>
      <c r="G10" s="55">
        <f t="shared" si="5"/>
        <v>200</v>
      </c>
      <c r="H10" s="31">
        <v>104</v>
      </c>
      <c r="I10" s="31"/>
      <c r="J10" s="31"/>
      <c r="K10" s="31"/>
      <c r="L10" s="80">
        <f t="shared" si="0"/>
        <v>104</v>
      </c>
      <c r="M10" s="78"/>
      <c r="N10" s="31"/>
      <c r="O10" s="31"/>
      <c r="P10" s="31"/>
      <c r="Q10" s="31"/>
      <c r="R10" s="31"/>
      <c r="S10" s="31"/>
      <c r="T10" s="33">
        <f>ROUND(IF(L10-J10&gt;Тарифы!$C$3,IF(L10-J10&gt;100,(L10-J10-((L10-J10)/100)-100)*0.13+4.8,((L10-J10-((L10-J10)/100)-Тарифы!$C$3)*0.08)),),2)</f>
        <v>5.18</v>
      </c>
      <c r="U10" s="31">
        <f t="shared" si="1"/>
        <v>1.04</v>
      </c>
      <c r="V10" s="31">
        <f t="shared" si="6"/>
        <v>1.04</v>
      </c>
      <c r="W10" s="80">
        <f t="shared" si="7"/>
        <v>7.26</v>
      </c>
      <c r="X10" s="78">
        <f t="shared" si="3"/>
        <v>0</v>
      </c>
      <c r="Y10" s="34">
        <f t="shared" si="4"/>
        <v>96.74</v>
      </c>
    </row>
    <row r="11" spans="1:25" s="35" customFormat="1" ht="12">
      <c r="A11" s="61">
        <v>9</v>
      </c>
      <c r="B11" s="69" t="s">
        <v>10</v>
      </c>
      <c r="C11" s="29" t="s">
        <v>50</v>
      </c>
      <c r="D11" s="30"/>
      <c r="E11" s="84"/>
      <c r="F11" s="55">
        <v>25</v>
      </c>
      <c r="G11" s="55">
        <f t="shared" si="5"/>
        <v>200</v>
      </c>
      <c r="H11" s="31">
        <v>104</v>
      </c>
      <c r="I11" s="31"/>
      <c r="J11" s="31"/>
      <c r="K11" s="31"/>
      <c r="L11" s="80">
        <f t="shared" si="0"/>
        <v>104</v>
      </c>
      <c r="M11" s="78"/>
      <c r="N11" s="31"/>
      <c r="O11" s="31"/>
      <c r="P11" s="31"/>
      <c r="Q11" s="31"/>
      <c r="R11" s="31"/>
      <c r="S11" s="31"/>
      <c r="T11" s="33">
        <f>ROUND(IF(L11-J11&gt;Тарифы!$C$3,IF(L11-J11&gt;100,(L11-J11-((L11-J11)/100)-100)*0.13+4.8,((L11-J11-((L11-J11)/100)-Тарифы!$C$3)*0.08)),),2)</f>
        <v>5.18</v>
      </c>
      <c r="U11" s="31">
        <f t="shared" si="1"/>
        <v>1.04</v>
      </c>
      <c r="V11" s="31">
        <f t="shared" si="6"/>
        <v>1.04</v>
      </c>
      <c r="W11" s="80">
        <f t="shared" si="7"/>
        <v>7.26</v>
      </c>
      <c r="X11" s="78">
        <f t="shared" si="3"/>
        <v>0</v>
      </c>
      <c r="Y11" s="34">
        <f t="shared" si="4"/>
        <v>96.74</v>
      </c>
    </row>
    <row r="12" spans="1:25" s="35" customFormat="1" ht="12">
      <c r="A12" s="61">
        <v>10</v>
      </c>
      <c r="B12" s="69" t="s">
        <v>29</v>
      </c>
      <c r="C12" s="29" t="s">
        <v>51</v>
      </c>
      <c r="D12" s="30"/>
      <c r="E12" s="84"/>
      <c r="F12" s="55">
        <v>25</v>
      </c>
      <c r="G12" s="55">
        <f t="shared" si="5"/>
        <v>200</v>
      </c>
      <c r="H12" s="31">
        <v>131.1</v>
      </c>
      <c r="I12" s="31"/>
      <c r="J12" s="31"/>
      <c r="K12" s="31"/>
      <c r="L12" s="80">
        <f t="shared" si="0"/>
        <v>131.1</v>
      </c>
      <c r="M12" s="78"/>
      <c r="N12" s="31"/>
      <c r="O12" s="31"/>
      <c r="P12" s="31"/>
      <c r="Q12" s="31"/>
      <c r="R12" s="31"/>
      <c r="S12" s="31"/>
      <c r="T12" s="33">
        <f>ROUND(IF(L12-J12&gt;Тарифы!$C$3,IF(L12-J12&gt;100,(L12-J12-((L12-J12)/100)-100)*0.13+4.8,((L12-J12-((L12-J12)/100)-Тарифы!$C$3)*0.08)),),2)</f>
        <v>8.67</v>
      </c>
      <c r="U12" s="31">
        <f t="shared" si="1"/>
        <v>1.31</v>
      </c>
      <c r="V12" s="31">
        <f t="shared" si="6"/>
        <v>1.31</v>
      </c>
      <c r="W12" s="80">
        <f t="shared" si="7"/>
        <v>11.290000000000001</v>
      </c>
      <c r="X12" s="78">
        <f t="shared" si="3"/>
        <v>0</v>
      </c>
      <c r="Y12" s="34">
        <f t="shared" si="4"/>
        <v>119.81</v>
      </c>
    </row>
    <row r="13" spans="1:25" s="35" customFormat="1" ht="12">
      <c r="A13" s="63">
        <v>11</v>
      </c>
      <c r="B13" s="70" t="s">
        <v>11</v>
      </c>
      <c r="C13" s="29" t="s">
        <v>51</v>
      </c>
      <c r="D13" s="36"/>
      <c r="E13" s="85"/>
      <c r="F13" s="56">
        <v>25</v>
      </c>
      <c r="G13" s="56">
        <f t="shared" si="5"/>
        <v>200</v>
      </c>
      <c r="H13" s="37">
        <v>197.4</v>
      </c>
      <c r="I13" s="37"/>
      <c r="J13" s="37"/>
      <c r="K13" s="37"/>
      <c r="L13" s="81">
        <f t="shared" si="0"/>
        <v>197.4</v>
      </c>
      <c r="M13" s="79"/>
      <c r="N13" s="37"/>
      <c r="O13" s="37"/>
      <c r="P13" s="37"/>
      <c r="Q13" s="37"/>
      <c r="R13" s="37"/>
      <c r="S13" s="37"/>
      <c r="T13" s="38">
        <f>ROUND(IF(L13-J13&gt;Тарифы!$C$3,IF(L13-J13&gt;100,(L13-J13-((L13-J13)/100)-100)*0.13+4.8,((L13-J13-((L13-J13)/100)-Тарифы!$C$3)*0.08)),),2)</f>
        <v>17.21</v>
      </c>
      <c r="U13" s="37">
        <f t="shared" si="1"/>
        <v>1.97</v>
      </c>
      <c r="V13" s="37">
        <f t="shared" si="6"/>
        <v>1.97</v>
      </c>
      <c r="W13" s="81">
        <f t="shared" si="7"/>
        <v>21.15</v>
      </c>
      <c r="X13" s="79">
        <f t="shared" si="3"/>
        <v>0</v>
      </c>
      <c r="Y13" s="39">
        <f t="shared" si="4"/>
        <v>176.25</v>
      </c>
    </row>
    <row r="14" spans="1:25" s="44" customFormat="1" ht="12">
      <c r="A14" s="64"/>
      <c r="B14" s="71" t="s">
        <v>43</v>
      </c>
      <c r="C14" s="40"/>
      <c r="D14" s="42">
        <f t="shared" ref="D14:E14" si="8">SUM(D3:D13)</f>
        <v>0</v>
      </c>
      <c r="E14" s="83">
        <f t="shared" si="8"/>
        <v>0</v>
      </c>
      <c r="F14" s="57"/>
      <c r="G14" s="58"/>
      <c r="H14" s="42">
        <f>SUM(H3:H13)</f>
        <v>1645.55</v>
      </c>
      <c r="I14" s="42">
        <f t="shared" ref="I14:J14" si="9">SUM(I3:I13)</f>
        <v>0</v>
      </c>
      <c r="J14" s="42">
        <f t="shared" si="9"/>
        <v>0</v>
      </c>
      <c r="K14" s="42">
        <f>SUM(K3:K13)</f>
        <v>91.2</v>
      </c>
      <c r="L14" s="83">
        <f>SUM(L3:L13)</f>
        <v>1736.75</v>
      </c>
      <c r="M14" s="82">
        <f t="shared" ref="M14:W14" si="10">SUM(M3:M13)</f>
        <v>0</v>
      </c>
      <c r="N14" s="42">
        <f t="shared" si="10"/>
        <v>0</v>
      </c>
      <c r="O14" s="42">
        <f t="shared" si="10"/>
        <v>0</v>
      </c>
      <c r="P14" s="42">
        <f t="shared" si="10"/>
        <v>0</v>
      </c>
      <c r="Q14" s="42">
        <f t="shared" si="10"/>
        <v>0</v>
      </c>
      <c r="R14" s="42">
        <f t="shared" si="10"/>
        <v>0</v>
      </c>
      <c r="S14" s="42">
        <f t="shared" si="10"/>
        <v>0</v>
      </c>
      <c r="T14" s="42">
        <f t="shared" si="10"/>
        <v>134.52000000000001</v>
      </c>
      <c r="U14" s="42">
        <f t="shared" si="10"/>
        <v>17.36</v>
      </c>
      <c r="V14" s="42">
        <f t="shared" si="10"/>
        <v>17.36</v>
      </c>
      <c r="W14" s="83">
        <f t="shared" si="10"/>
        <v>169.23999999999998</v>
      </c>
      <c r="X14" s="43">
        <f>SUM(X3:X13)</f>
        <v>0</v>
      </c>
      <c r="Y14" s="43">
        <f>SUM(Y3:Y13)</f>
        <v>1567.51</v>
      </c>
    </row>
    <row r="15" spans="1:25" s="44" customFormat="1" ht="12">
      <c r="A15" s="65"/>
      <c r="B15" s="72"/>
      <c r="C15" s="45"/>
      <c r="D15" s="46"/>
      <c r="E15" s="46"/>
      <c r="F15" s="59"/>
      <c r="G15" s="59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spans="1:25" s="35" customFormat="1" ht="12.75" customHeight="1">
      <c r="A16" s="66"/>
      <c r="B16" s="149" t="s">
        <v>63</v>
      </c>
      <c r="C16" s="150"/>
      <c r="D16" s="150"/>
      <c r="E16" s="150"/>
      <c r="F16" s="28"/>
      <c r="G16" s="28"/>
      <c r="H16" s="49"/>
      <c r="I16" s="48"/>
      <c r="J16" s="48"/>
      <c r="K16" s="48"/>
      <c r="L16" s="50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</row>
    <row r="17" spans="1:25" s="35" customFormat="1" ht="12">
      <c r="A17" s="61">
        <v>1</v>
      </c>
      <c r="B17" s="69" t="s">
        <v>62</v>
      </c>
      <c r="C17" s="29" t="s">
        <v>74</v>
      </c>
      <c r="D17" s="30"/>
      <c r="E17" s="84"/>
      <c r="F17" s="55">
        <v>25</v>
      </c>
      <c r="G17" s="55">
        <f t="shared" si="5"/>
        <v>200</v>
      </c>
      <c r="H17" s="31">
        <v>131.05000000000001</v>
      </c>
      <c r="I17" s="31"/>
      <c r="J17" s="31"/>
      <c r="K17" s="31"/>
      <c r="L17" s="80">
        <f>SUM(H17:K17)</f>
        <v>131.05000000000001</v>
      </c>
      <c r="M17" s="78"/>
      <c r="N17" s="31"/>
      <c r="O17" s="32"/>
      <c r="P17" s="31"/>
      <c r="Q17" s="31"/>
      <c r="R17" s="31"/>
      <c r="S17" s="31"/>
      <c r="T17" s="33">
        <f>ROUND(IF(L17-J17&gt;Тарифы!$C$3,IF(L17-J17&gt;100,(L17-J17-((L17-J17)/100)-100)*0.13+4.8,((L17-J17-((L17-J17)/100)-Тарифы!$C$3)*0.08)),),2)</f>
        <v>8.67</v>
      </c>
      <c r="U17" s="31">
        <f>ROUND((L17-J17)/100,2)</f>
        <v>1.31</v>
      </c>
      <c r="V17" s="31">
        <f t="shared" si="6"/>
        <v>1.31</v>
      </c>
      <c r="W17" s="80">
        <f t="shared" si="7"/>
        <v>11.290000000000001</v>
      </c>
      <c r="X17" s="78">
        <f>ROUND(ABS(IF((L17-W17+E17-D17)&lt;0,L17-W17+E17-D17,0)),2)</f>
        <v>0</v>
      </c>
      <c r="Y17" s="34">
        <f>ROUND(IF((L17-W17+E17-D17)&gt;0,L17-W17+E17-D17,0),2)</f>
        <v>119.76</v>
      </c>
    </row>
    <row r="18" spans="1:25" s="35" customFormat="1" ht="12">
      <c r="A18" s="61">
        <v>2</v>
      </c>
      <c r="B18" s="69" t="s">
        <v>12</v>
      </c>
      <c r="C18" s="29" t="s">
        <v>116</v>
      </c>
      <c r="D18" s="30"/>
      <c r="E18" s="84"/>
      <c r="F18" s="55">
        <v>25</v>
      </c>
      <c r="G18" s="55">
        <f t="shared" si="5"/>
        <v>200</v>
      </c>
      <c r="H18" s="31">
        <v>148</v>
      </c>
      <c r="I18" s="31"/>
      <c r="J18" s="31"/>
      <c r="K18" s="31"/>
      <c r="L18" s="80">
        <f>SUM(H18:K18)</f>
        <v>148</v>
      </c>
      <c r="M18" s="78"/>
      <c r="N18" s="31"/>
      <c r="O18" s="32"/>
      <c r="P18" s="31"/>
      <c r="Q18" s="31"/>
      <c r="R18" s="31"/>
      <c r="S18" s="31"/>
      <c r="T18" s="33">
        <f>ROUND(IF(L18-J18&gt;Тарифы!$C$3,IF(L18-J18&gt;100,(L18-J18-((L18-J18)/100)-100)*0.13+4.8,((L18-J18-((L18-J18)/100)-Тарифы!$C$3)*0.08)),),2)</f>
        <v>10.85</v>
      </c>
      <c r="U18" s="31">
        <f>ROUND((L18-J18)/100,2)</f>
        <v>1.48</v>
      </c>
      <c r="V18" s="31">
        <f t="shared" si="6"/>
        <v>1.48</v>
      </c>
      <c r="W18" s="80">
        <f t="shared" si="7"/>
        <v>13.81</v>
      </c>
      <c r="X18" s="78">
        <f>ROUND(ABS(IF((L18-W18+E18-D18)&lt;0,L18-W18+E18-D18,0)),2)</f>
        <v>0</v>
      </c>
      <c r="Y18" s="34">
        <f>ROUND(IF((L18-W18+E18-D18)&gt;0,L18-W18+E18-D18,0),2)</f>
        <v>134.19</v>
      </c>
    </row>
    <row r="19" spans="1:25" s="35" customFormat="1" ht="12">
      <c r="A19" s="61">
        <v>3</v>
      </c>
      <c r="B19" s="69" t="s">
        <v>13</v>
      </c>
      <c r="C19" s="29" t="s">
        <v>116</v>
      </c>
      <c r="D19" s="30"/>
      <c r="E19" s="84"/>
      <c r="F19" s="55">
        <v>25</v>
      </c>
      <c r="G19" s="55">
        <f t="shared" si="5"/>
        <v>200</v>
      </c>
      <c r="H19" s="31">
        <v>104</v>
      </c>
      <c r="I19" s="31"/>
      <c r="J19" s="31"/>
      <c r="K19" s="31"/>
      <c r="L19" s="80">
        <f>SUM(H19:K19)</f>
        <v>104</v>
      </c>
      <c r="M19" s="78"/>
      <c r="N19" s="31"/>
      <c r="O19" s="32"/>
      <c r="P19" s="31"/>
      <c r="Q19" s="31"/>
      <c r="R19" s="31"/>
      <c r="S19" s="31"/>
      <c r="T19" s="33">
        <f>ROUND(IF(L19-J19&gt;Тарифы!$C$3,IF(L19-J19&gt;100,(L19-J19-((L19-J19)/100)-100)*0.13+4.8,((L19-J19-((L19-J19)/100)-Тарифы!$C$3)*0.08)),),2)</f>
        <v>5.18</v>
      </c>
      <c r="U19" s="31">
        <f>ROUND((L19-J19)/100,2)</f>
        <v>1.04</v>
      </c>
      <c r="V19" s="31">
        <f t="shared" si="6"/>
        <v>1.04</v>
      </c>
      <c r="W19" s="80">
        <f t="shared" si="7"/>
        <v>7.26</v>
      </c>
      <c r="X19" s="78">
        <f>ROUND(ABS(IF((L19-W19+E19-D19)&lt;0,L19-W19+E19-D19,0)),2)</f>
        <v>0</v>
      </c>
      <c r="Y19" s="34">
        <f>ROUND(IF((L19-W19+E19-D19)&gt;0,L19-W19+E19-D19,0),2)</f>
        <v>96.74</v>
      </c>
    </row>
    <row r="20" spans="1:25" s="44" customFormat="1" ht="12">
      <c r="A20" s="64"/>
      <c r="B20" s="71" t="s">
        <v>92</v>
      </c>
      <c r="C20" s="40"/>
      <c r="D20" s="42">
        <f t="shared" ref="D20:E20" si="11">SUM(D17:D19)</f>
        <v>0</v>
      </c>
      <c r="E20" s="83">
        <f t="shared" si="11"/>
        <v>0</v>
      </c>
      <c r="F20" s="57"/>
      <c r="G20" s="58">
        <f t="shared" si="5"/>
        <v>0</v>
      </c>
      <c r="H20" s="42">
        <f>SUM(H17:H19)</f>
        <v>383.05</v>
      </c>
      <c r="I20" s="42">
        <f t="shared" ref="I20:Y20" si="12">SUM(I17:I19)</f>
        <v>0</v>
      </c>
      <c r="J20" s="42">
        <f t="shared" si="12"/>
        <v>0</v>
      </c>
      <c r="K20" s="42">
        <f t="shared" si="12"/>
        <v>0</v>
      </c>
      <c r="L20" s="83">
        <f t="shared" si="12"/>
        <v>383.05</v>
      </c>
      <c r="M20" s="82">
        <f t="shared" si="12"/>
        <v>0</v>
      </c>
      <c r="N20" s="42">
        <f t="shared" si="12"/>
        <v>0</v>
      </c>
      <c r="O20" s="42">
        <f t="shared" si="12"/>
        <v>0</v>
      </c>
      <c r="P20" s="42">
        <f t="shared" si="12"/>
        <v>0</v>
      </c>
      <c r="Q20" s="42">
        <f t="shared" si="12"/>
        <v>0</v>
      </c>
      <c r="R20" s="42">
        <f t="shared" si="12"/>
        <v>0</v>
      </c>
      <c r="S20" s="42">
        <f t="shared" si="12"/>
        <v>0</v>
      </c>
      <c r="T20" s="42">
        <f t="shared" si="12"/>
        <v>24.7</v>
      </c>
      <c r="U20" s="42">
        <f t="shared" si="12"/>
        <v>3.83</v>
      </c>
      <c r="V20" s="42">
        <f t="shared" si="12"/>
        <v>3.83</v>
      </c>
      <c r="W20" s="83">
        <f t="shared" si="12"/>
        <v>32.36</v>
      </c>
      <c r="X20" s="82">
        <f t="shared" si="12"/>
        <v>0</v>
      </c>
      <c r="Y20" s="43">
        <f t="shared" si="12"/>
        <v>350.69</v>
      </c>
    </row>
    <row r="21" spans="1:25" s="35" customFormat="1" ht="12">
      <c r="A21" s="67"/>
      <c r="B21" s="73"/>
      <c r="C21" s="51"/>
      <c r="D21" s="52"/>
      <c r="E21" s="52"/>
      <c r="F21" s="60"/>
      <c r="G21" s="60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4"/>
      <c r="T21" s="54"/>
      <c r="U21" s="53"/>
      <c r="V21" s="53"/>
      <c r="W21" s="53"/>
      <c r="X21" s="53"/>
      <c r="Y21" s="53"/>
    </row>
    <row r="22" spans="1:25" s="35" customFormat="1" ht="12.75" customHeight="1">
      <c r="A22" s="66"/>
      <c r="B22" s="149" t="s">
        <v>64</v>
      </c>
      <c r="C22" s="150"/>
      <c r="D22" s="150"/>
      <c r="E22" s="150"/>
      <c r="F22" s="28"/>
      <c r="G22" s="28"/>
      <c r="H22" s="49"/>
      <c r="I22" s="48"/>
      <c r="J22" s="48"/>
      <c r="K22" s="48"/>
      <c r="L22" s="50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</row>
    <row r="23" spans="1:25" s="35" customFormat="1" ht="12">
      <c r="A23" s="61">
        <v>1</v>
      </c>
      <c r="B23" s="69" t="s">
        <v>16</v>
      </c>
      <c r="C23" s="29" t="s">
        <v>69</v>
      </c>
      <c r="D23" s="30"/>
      <c r="E23" s="84"/>
      <c r="F23" s="55">
        <v>25</v>
      </c>
      <c r="G23" s="55">
        <f t="shared" si="5"/>
        <v>200</v>
      </c>
      <c r="H23" s="31">
        <v>197.34</v>
      </c>
      <c r="I23" s="31"/>
      <c r="J23" s="31"/>
      <c r="K23" s="31"/>
      <c r="L23" s="80">
        <f>SUM(H23:K23)</f>
        <v>197.34</v>
      </c>
      <c r="M23" s="78"/>
      <c r="N23" s="31"/>
      <c r="O23" s="32"/>
      <c r="P23" s="31"/>
      <c r="Q23" s="31"/>
      <c r="R23" s="31"/>
      <c r="S23" s="31"/>
      <c r="T23" s="33">
        <f>ROUND(IF(L23-J23&gt;Тарифы!$C$3,IF(L23-J23&gt;100,(L23-J23-((L23-J23)/100)-100)*0.13+4.8,((L23-J23-((L23-J23)/100)-Тарифы!$C$3)*0.08)),),2)</f>
        <v>17.2</v>
      </c>
      <c r="U23" s="31">
        <f>ROUND((L23-J23)/100,2)</f>
        <v>1.97</v>
      </c>
      <c r="V23" s="31">
        <f t="shared" ref="V23:V27" si="13">ROUND((L23-J23)/100,2)</f>
        <v>1.97</v>
      </c>
      <c r="W23" s="80">
        <f t="shared" si="7"/>
        <v>21.139999999999997</v>
      </c>
      <c r="X23" s="78">
        <f>ROUND(ABS(IF((L23-W23+E23-D23)&lt;0,L23-W23+E23-D23,0)),2)</f>
        <v>0</v>
      </c>
      <c r="Y23" s="34">
        <f>ROUND(IF((L23-W23+E23-D23)&gt;0,L23-W23+E23-D23,0),2)</f>
        <v>176.2</v>
      </c>
    </row>
    <row r="24" spans="1:25" s="35" customFormat="1" ht="12">
      <c r="A24" s="61">
        <v>2</v>
      </c>
      <c r="B24" s="69" t="s">
        <v>68</v>
      </c>
      <c r="C24" s="29" t="s">
        <v>65</v>
      </c>
      <c r="D24" s="30"/>
      <c r="E24" s="84"/>
      <c r="F24" s="55">
        <v>25</v>
      </c>
      <c r="G24" s="55">
        <f t="shared" si="5"/>
        <v>200</v>
      </c>
      <c r="H24" s="31">
        <v>131.05000000000001</v>
      </c>
      <c r="I24" s="31"/>
      <c r="J24" s="31"/>
      <c r="K24" s="31"/>
      <c r="L24" s="80">
        <f>SUM(H24:K24)</f>
        <v>131.05000000000001</v>
      </c>
      <c r="M24" s="78"/>
      <c r="N24" s="31"/>
      <c r="O24" s="32"/>
      <c r="P24" s="31"/>
      <c r="Q24" s="31"/>
      <c r="R24" s="31"/>
      <c r="S24" s="31"/>
      <c r="T24" s="33">
        <f>ROUND(IF(L24-J24&gt;Тарифы!$C$3,IF(L24-J24&gt;100,(L24-J24-((L24-J24)/100)-100)*0.13+4.8,((L24-J24-((L24-J24)/100)-Тарифы!$C$3)*0.08)),),2)</f>
        <v>8.67</v>
      </c>
      <c r="U24" s="31">
        <f>ROUND((L24-J24)/100,2)</f>
        <v>1.31</v>
      </c>
      <c r="V24" s="31">
        <f t="shared" si="13"/>
        <v>1.31</v>
      </c>
      <c r="W24" s="80">
        <f t="shared" si="7"/>
        <v>11.290000000000001</v>
      </c>
      <c r="X24" s="78">
        <f>ROUND(ABS(IF((L24-W24+E24-D24)&lt;0,L24-W24+E24-D24,0)),2)</f>
        <v>0</v>
      </c>
      <c r="Y24" s="34">
        <f>ROUND(IF((L24-W24+E24-D24)&gt;0,L24-W24+E24-D24,0),2)</f>
        <v>119.76</v>
      </c>
    </row>
    <row r="25" spans="1:25" s="35" customFormat="1" ht="12">
      <c r="A25" s="61">
        <v>3</v>
      </c>
      <c r="B25" s="69" t="s">
        <v>31</v>
      </c>
      <c r="C25" s="29" t="s">
        <v>66</v>
      </c>
      <c r="D25" s="30"/>
      <c r="E25" s="84"/>
      <c r="F25" s="55">
        <v>25</v>
      </c>
      <c r="G25" s="55">
        <f t="shared" si="5"/>
        <v>200</v>
      </c>
      <c r="H25" s="31">
        <v>131.05000000000001</v>
      </c>
      <c r="I25" s="31"/>
      <c r="J25" s="31"/>
      <c r="K25" s="31"/>
      <c r="L25" s="80">
        <f>SUM(H25:K25)</f>
        <v>131.05000000000001</v>
      </c>
      <c r="M25" s="78"/>
      <c r="N25" s="31"/>
      <c r="O25" s="32"/>
      <c r="P25" s="31"/>
      <c r="Q25" s="31"/>
      <c r="R25" s="31"/>
      <c r="S25" s="31"/>
      <c r="T25" s="33">
        <f>ROUND(IF(L25-J25&gt;Тарифы!$C$3,IF(L25-J25&gt;100,(L25-J25-((L25-J25)/100)-100)*0.13+4.8,((L25-J25-((L25-J25)/100)-Тарифы!$C$3)*0.08)),),2)</f>
        <v>8.67</v>
      </c>
      <c r="U25" s="31">
        <f>ROUND((L25-J25)/100,2)</f>
        <v>1.31</v>
      </c>
      <c r="V25" s="31">
        <f t="shared" si="13"/>
        <v>1.31</v>
      </c>
      <c r="W25" s="80">
        <f t="shared" si="7"/>
        <v>11.290000000000001</v>
      </c>
      <c r="X25" s="78">
        <f>ROUND(ABS(IF((L25-W25+E25-D25)&lt;0,L25-W25+E25-D25,0)),2)</f>
        <v>0</v>
      </c>
      <c r="Y25" s="34">
        <f>ROUND(IF((L25-W25+E25-D25)&gt;0,L25-W25+E25-D25,0),2)</f>
        <v>119.76</v>
      </c>
    </row>
    <row r="26" spans="1:25" s="35" customFormat="1" ht="12">
      <c r="A26" s="61">
        <v>4</v>
      </c>
      <c r="B26" s="69" t="s">
        <v>14</v>
      </c>
      <c r="C26" s="29" t="s">
        <v>67</v>
      </c>
      <c r="D26" s="30"/>
      <c r="E26" s="84"/>
      <c r="F26" s="55">
        <v>25</v>
      </c>
      <c r="G26" s="55">
        <f t="shared" si="5"/>
        <v>200</v>
      </c>
      <c r="H26" s="31">
        <v>104</v>
      </c>
      <c r="I26" s="31"/>
      <c r="J26" s="31"/>
      <c r="K26" s="31"/>
      <c r="L26" s="80">
        <f>SUM(H26:K26)</f>
        <v>104</v>
      </c>
      <c r="M26" s="78"/>
      <c r="N26" s="31"/>
      <c r="O26" s="32"/>
      <c r="P26" s="31"/>
      <c r="Q26" s="31"/>
      <c r="R26" s="31"/>
      <c r="S26" s="31"/>
      <c r="T26" s="33">
        <f>ROUND(IF(L26-J26&gt;Тарифы!$C$3,IF(L26-J26&gt;100,(L26-J26-((L26-J26)/100)-100)*0.13+4.8,((L26-J26-((L26-J26)/100)-Тарифы!$C$3)*0.08)),),2)</f>
        <v>5.18</v>
      </c>
      <c r="U26" s="31">
        <f>ROUND((L26-J26)/100,2)</f>
        <v>1.04</v>
      </c>
      <c r="V26" s="31">
        <f t="shared" si="13"/>
        <v>1.04</v>
      </c>
      <c r="W26" s="80">
        <f t="shared" si="7"/>
        <v>7.26</v>
      </c>
      <c r="X26" s="78">
        <f>ROUND(ABS(IF((L26-W26+E26-D26)&lt;0,L26-W26+E26-D26,0)),2)</f>
        <v>0</v>
      </c>
      <c r="Y26" s="34">
        <f>ROUND(IF((L26-W26+E26-D26)&gt;0,L26-W26+E26-D26,0),2)</f>
        <v>96.74</v>
      </c>
    </row>
    <row r="27" spans="1:25" s="35" customFormat="1" ht="12">
      <c r="A27" s="61">
        <v>5</v>
      </c>
      <c r="B27" s="69" t="s">
        <v>15</v>
      </c>
      <c r="C27" s="29" t="s">
        <v>65</v>
      </c>
      <c r="D27" s="30"/>
      <c r="E27" s="84"/>
      <c r="F27" s="55"/>
      <c r="G27" s="55">
        <f t="shared" si="5"/>
        <v>0</v>
      </c>
      <c r="H27" s="31"/>
      <c r="I27" s="31"/>
      <c r="J27" s="31"/>
      <c r="K27" s="31"/>
      <c r="L27" s="80">
        <f>SUM(H27:K27)</f>
        <v>0</v>
      </c>
      <c r="M27" s="78"/>
      <c r="N27" s="31"/>
      <c r="O27" s="32"/>
      <c r="P27" s="31"/>
      <c r="Q27" s="31"/>
      <c r="R27" s="31"/>
      <c r="S27" s="31">
        <f t="shared" ref="S27" si="14">IF(L27&gt;40,ROUND((L27-(L27/100)-100)*0.13+4.8,2),0)</f>
        <v>0</v>
      </c>
      <c r="T27" s="33">
        <f>ROUND(IF(L27-J27&gt;Тарифы!$C$3,IF(L27-J27&gt;100,(L27-J27-((L27-J27)/100)-100)*0.13+4.8,((L27-J27-((L27-J27)/100)-Тарифы!$C$3)*0.08)),),2)</f>
        <v>0</v>
      </c>
      <c r="U27" s="31">
        <f>ROUND((L27-J27)/100,2)</f>
        <v>0</v>
      </c>
      <c r="V27" s="31">
        <f t="shared" si="13"/>
        <v>0</v>
      </c>
      <c r="W27" s="80">
        <f t="shared" si="7"/>
        <v>0</v>
      </c>
      <c r="X27" s="78">
        <f>ROUND(ABS(IF((L27-W27+E27-D27)&lt;0,L27-W27+E27-D27,0)),2)</f>
        <v>0</v>
      </c>
      <c r="Y27" s="34">
        <f>ROUND(IF((L27-W27+E27-D27)&gt;0,L27-W27+E27-D27,0),2)</f>
        <v>0</v>
      </c>
    </row>
    <row r="28" spans="1:25" s="44" customFormat="1" ht="12">
      <c r="A28" s="64"/>
      <c r="B28" s="71" t="s">
        <v>92</v>
      </c>
      <c r="C28" s="40"/>
      <c r="D28" s="42">
        <f t="shared" ref="D28:E28" si="15">SUM(D23:D27)</f>
        <v>0</v>
      </c>
      <c r="E28" s="83">
        <f t="shared" si="15"/>
        <v>0</v>
      </c>
      <c r="F28" s="57"/>
      <c r="G28" s="58">
        <f t="shared" si="5"/>
        <v>0</v>
      </c>
      <c r="H28" s="42">
        <f>SUM(H23:H27)</f>
        <v>563.44000000000005</v>
      </c>
      <c r="I28" s="42">
        <f t="shared" ref="I28:Y28" si="16">SUM(I23:I27)</f>
        <v>0</v>
      </c>
      <c r="J28" s="42">
        <f t="shared" si="16"/>
        <v>0</v>
      </c>
      <c r="K28" s="42">
        <f t="shared" si="16"/>
        <v>0</v>
      </c>
      <c r="L28" s="83">
        <f t="shared" si="16"/>
        <v>563.44000000000005</v>
      </c>
      <c r="M28" s="82">
        <f t="shared" si="16"/>
        <v>0</v>
      </c>
      <c r="N28" s="42">
        <f t="shared" si="16"/>
        <v>0</v>
      </c>
      <c r="O28" s="42">
        <f t="shared" si="16"/>
        <v>0</v>
      </c>
      <c r="P28" s="42">
        <f t="shared" si="16"/>
        <v>0</v>
      </c>
      <c r="Q28" s="42">
        <f t="shared" si="16"/>
        <v>0</v>
      </c>
      <c r="R28" s="42">
        <f t="shared" si="16"/>
        <v>0</v>
      </c>
      <c r="S28" s="42">
        <f t="shared" si="16"/>
        <v>0</v>
      </c>
      <c r="T28" s="42">
        <f t="shared" si="16"/>
        <v>39.72</v>
      </c>
      <c r="U28" s="42">
        <f t="shared" si="16"/>
        <v>5.63</v>
      </c>
      <c r="V28" s="42">
        <f t="shared" si="16"/>
        <v>5.63</v>
      </c>
      <c r="W28" s="83">
        <f t="shared" si="16"/>
        <v>50.98</v>
      </c>
      <c r="X28" s="82">
        <f t="shared" si="16"/>
        <v>0</v>
      </c>
      <c r="Y28" s="43">
        <f t="shared" si="16"/>
        <v>512.45999999999992</v>
      </c>
    </row>
    <row r="29" spans="1:25" s="35" customFormat="1" ht="12">
      <c r="A29" s="67"/>
      <c r="B29" s="73"/>
      <c r="C29" s="51"/>
      <c r="D29" s="52"/>
      <c r="E29" s="52"/>
      <c r="F29" s="60"/>
      <c r="G29" s="60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4"/>
      <c r="T29" s="54"/>
      <c r="U29" s="53"/>
      <c r="V29" s="53"/>
      <c r="W29" s="53"/>
      <c r="X29" s="53"/>
      <c r="Y29" s="53"/>
    </row>
    <row r="30" spans="1:25" s="35" customFormat="1" ht="12.75" customHeight="1">
      <c r="A30" s="66"/>
      <c r="B30" s="149" t="s">
        <v>75</v>
      </c>
      <c r="C30" s="150"/>
      <c r="D30" s="150"/>
      <c r="E30" s="150"/>
      <c r="F30" s="150"/>
      <c r="G30" s="150"/>
      <c r="H30" s="49"/>
      <c r="I30" s="48"/>
      <c r="J30" s="48"/>
      <c r="K30" s="48"/>
      <c r="L30" s="50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</row>
    <row r="31" spans="1:25" s="35" customFormat="1" ht="12">
      <c r="A31" s="61">
        <v>1</v>
      </c>
      <c r="B31" s="69" t="s">
        <v>17</v>
      </c>
      <c r="C31" s="29" t="s">
        <v>74</v>
      </c>
      <c r="D31" s="30"/>
      <c r="E31" s="84"/>
      <c r="F31" s="55">
        <v>25</v>
      </c>
      <c r="G31" s="55">
        <f t="shared" ref="G31:G36" si="17">SUM(F31*8)</f>
        <v>200</v>
      </c>
      <c r="H31" s="31">
        <v>104</v>
      </c>
      <c r="I31" s="31"/>
      <c r="J31" s="31"/>
      <c r="K31" s="31"/>
      <c r="L31" s="80">
        <f t="shared" ref="L31:L36" si="18">SUM(H31:K31)</f>
        <v>104</v>
      </c>
      <c r="M31" s="78"/>
      <c r="N31" s="31"/>
      <c r="O31" s="32"/>
      <c r="P31" s="31"/>
      <c r="Q31" s="31"/>
      <c r="R31" s="31"/>
      <c r="S31" s="31"/>
      <c r="T31" s="33">
        <f>ROUND(IF(L31-J31&gt;Тарифы!$C$3,IF(L31-J31&gt;100,(L31-J31-((L31-J31)/100)-100)*0.13+4.8,((L31-J31-((L31-J31)/100)-Тарифы!$C$3)*0.08)),),2)</f>
        <v>5.18</v>
      </c>
      <c r="U31" s="31">
        <f>ROUND((L31-J31)/100,2)</f>
        <v>1.04</v>
      </c>
      <c r="V31" s="31">
        <f t="shared" ref="V31:V32" si="19">ROUND((L31-J31)/100,2)</f>
        <v>1.04</v>
      </c>
      <c r="W31" s="80">
        <f>SUM(M31:V31)</f>
        <v>7.26</v>
      </c>
      <c r="X31" s="78">
        <f t="shared" ref="X31:X36" si="20">ROUND(ABS(IF((L31-W31+E31-D31)&lt;0,L31-W31+E31-D31,0)),2)</f>
        <v>0</v>
      </c>
      <c r="Y31" s="34">
        <f t="shared" ref="Y31:Y36" si="21">ROUND(IF((L31-W31+E31-D31)&gt;0,L31-W31+E31-D31,0),2)</f>
        <v>96.74</v>
      </c>
    </row>
    <row r="32" spans="1:25" s="35" customFormat="1" ht="12">
      <c r="A32" s="61">
        <v>2</v>
      </c>
      <c r="B32" s="69" t="s">
        <v>70</v>
      </c>
      <c r="C32" s="29" t="s">
        <v>76</v>
      </c>
      <c r="D32" s="30"/>
      <c r="E32" s="84"/>
      <c r="F32" s="55"/>
      <c r="G32" s="55">
        <f t="shared" si="17"/>
        <v>0</v>
      </c>
      <c r="H32" s="31"/>
      <c r="I32" s="31"/>
      <c r="J32" s="31"/>
      <c r="K32" s="31"/>
      <c r="L32" s="80">
        <f t="shared" si="18"/>
        <v>0</v>
      </c>
      <c r="M32" s="78"/>
      <c r="N32" s="31"/>
      <c r="O32" s="32"/>
      <c r="P32" s="31"/>
      <c r="Q32" s="31"/>
      <c r="R32" s="31"/>
      <c r="S32" s="31"/>
      <c r="T32" s="33">
        <f>ROUND(IF(L32-J32&gt;Тарифы!$C$3,IF(L32-J32&gt;100,(L32-J32-((L32-J32)/100)-100)*0.13+4.8,((L32-J32-((L32-J32)/100)-Тарифы!$C$3)*0.08)),),2)</f>
        <v>0</v>
      </c>
      <c r="U32" s="31">
        <f>ROUND((L32-J32)/100,2)</f>
        <v>0</v>
      </c>
      <c r="V32" s="31">
        <f t="shared" si="19"/>
        <v>0</v>
      </c>
      <c r="W32" s="80">
        <f t="shared" ref="W32" si="22">SUM(M32:V32)</f>
        <v>0</v>
      </c>
      <c r="X32" s="78">
        <f t="shared" si="20"/>
        <v>0</v>
      </c>
      <c r="Y32" s="34">
        <f t="shared" si="21"/>
        <v>0</v>
      </c>
    </row>
    <row r="33" spans="1:25" s="35" customFormat="1" ht="12">
      <c r="A33" s="61">
        <v>3</v>
      </c>
      <c r="B33" s="69" t="s">
        <v>71</v>
      </c>
      <c r="C33" s="29" t="s">
        <v>66</v>
      </c>
      <c r="D33" s="30"/>
      <c r="E33" s="84"/>
      <c r="F33" s="55"/>
      <c r="G33" s="55">
        <f t="shared" si="17"/>
        <v>0</v>
      </c>
      <c r="H33" s="31"/>
      <c r="I33" s="31"/>
      <c r="J33" s="31"/>
      <c r="K33" s="31"/>
      <c r="L33" s="80">
        <f t="shared" si="18"/>
        <v>0</v>
      </c>
      <c r="M33" s="78"/>
      <c r="N33" s="31"/>
      <c r="O33" s="32"/>
      <c r="P33" s="31"/>
      <c r="Q33" s="31"/>
      <c r="R33" s="31"/>
      <c r="S33" s="31"/>
      <c r="T33" s="33">
        <f>ROUND(IF(L33-J33&gt;Тарифы!$C$3,IF(L33-J33&gt;100,(L33-J33-((L33-J33)/100)-100)*0.13+4.8,((L33-J33-((L33-J33)/100)-Тарифы!$C$3)*0.08)),),2)</f>
        <v>0</v>
      </c>
      <c r="U33" s="31">
        <f t="shared" ref="U33:U36" si="23">ROUND((L33-J33)/100,2)</f>
        <v>0</v>
      </c>
      <c r="V33" s="31">
        <f t="shared" ref="V33:V36" si="24">ROUND((L33-J33)/100,2)</f>
        <v>0</v>
      </c>
      <c r="W33" s="80">
        <f t="shared" ref="W33:W36" si="25">SUM(M33:V33)</f>
        <v>0</v>
      </c>
      <c r="X33" s="78">
        <f t="shared" si="20"/>
        <v>0</v>
      </c>
      <c r="Y33" s="34">
        <f t="shared" si="21"/>
        <v>0</v>
      </c>
    </row>
    <row r="34" spans="1:25" s="35" customFormat="1" ht="12">
      <c r="A34" s="61">
        <v>4</v>
      </c>
      <c r="B34" s="69" t="s">
        <v>73</v>
      </c>
      <c r="C34" s="29" t="s">
        <v>77</v>
      </c>
      <c r="D34" s="30"/>
      <c r="E34" s="84"/>
      <c r="F34" s="55">
        <v>25</v>
      </c>
      <c r="G34" s="55">
        <f t="shared" si="17"/>
        <v>200</v>
      </c>
      <c r="H34" s="31">
        <v>104</v>
      </c>
      <c r="I34" s="31"/>
      <c r="J34" s="31"/>
      <c r="K34" s="31"/>
      <c r="L34" s="80">
        <f t="shared" si="18"/>
        <v>104</v>
      </c>
      <c r="M34" s="78"/>
      <c r="N34" s="31"/>
      <c r="O34" s="32"/>
      <c r="P34" s="31"/>
      <c r="Q34" s="31"/>
      <c r="R34" s="31"/>
      <c r="S34" s="31"/>
      <c r="T34" s="33">
        <f>ROUND(IF(L34-J34&gt;Тарифы!$C$3,IF(L34-J34&gt;100,(L34-J34-((L34-J34)/100)-100)*0.13+4.8,((L34-J34-((L34-J34)/100)-Тарифы!$C$3)*0.08)),),2)</f>
        <v>5.18</v>
      </c>
      <c r="U34" s="31">
        <f t="shared" si="23"/>
        <v>1.04</v>
      </c>
      <c r="V34" s="31">
        <f t="shared" si="24"/>
        <v>1.04</v>
      </c>
      <c r="W34" s="80">
        <f t="shared" si="25"/>
        <v>7.26</v>
      </c>
      <c r="X34" s="78">
        <f t="shared" si="20"/>
        <v>0</v>
      </c>
      <c r="Y34" s="34">
        <f t="shared" si="21"/>
        <v>96.74</v>
      </c>
    </row>
    <row r="35" spans="1:25" s="35" customFormat="1" ht="12">
      <c r="A35" s="61">
        <v>5</v>
      </c>
      <c r="B35" s="69" t="s">
        <v>72</v>
      </c>
      <c r="C35" s="29" t="s">
        <v>66</v>
      </c>
      <c r="D35" s="30"/>
      <c r="E35" s="84"/>
      <c r="F35" s="55"/>
      <c r="G35" s="55">
        <f t="shared" si="17"/>
        <v>0</v>
      </c>
      <c r="H35" s="31"/>
      <c r="I35" s="31"/>
      <c r="J35" s="31"/>
      <c r="K35" s="31"/>
      <c r="L35" s="80">
        <f t="shared" si="18"/>
        <v>0</v>
      </c>
      <c r="M35" s="78"/>
      <c r="N35" s="31"/>
      <c r="O35" s="32"/>
      <c r="P35" s="31"/>
      <c r="Q35" s="31"/>
      <c r="R35" s="31"/>
      <c r="S35" s="31"/>
      <c r="T35" s="33">
        <f>ROUND(IF(L35-J35&gt;Тарифы!$C$3,IF(L35-J35&gt;100,(L35-J35-((L35-J35)/100)-100)*0.13+4.8,((L35-J35-((L35-J35)/100)-Тарифы!$C$3)*0.08)),),2)</f>
        <v>0</v>
      </c>
      <c r="U35" s="31">
        <f t="shared" si="23"/>
        <v>0</v>
      </c>
      <c r="V35" s="31">
        <f t="shared" si="24"/>
        <v>0</v>
      </c>
      <c r="W35" s="80">
        <f t="shared" si="25"/>
        <v>0</v>
      </c>
      <c r="X35" s="78">
        <f t="shared" si="20"/>
        <v>0</v>
      </c>
      <c r="Y35" s="34">
        <f t="shared" si="21"/>
        <v>0</v>
      </c>
    </row>
    <row r="36" spans="1:25" s="35" customFormat="1" ht="12">
      <c r="A36" s="61">
        <v>6</v>
      </c>
      <c r="B36" s="69" t="s">
        <v>89</v>
      </c>
      <c r="C36" s="29" t="s">
        <v>66</v>
      </c>
      <c r="D36" s="30"/>
      <c r="E36" s="84"/>
      <c r="F36" s="55">
        <v>25</v>
      </c>
      <c r="G36" s="55">
        <f t="shared" si="17"/>
        <v>200</v>
      </c>
      <c r="H36" s="31">
        <v>104</v>
      </c>
      <c r="I36" s="31"/>
      <c r="J36" s="31"/>
      <c r="K36" s="31"/>
      <c r="L36" s="80">
        <f t="shared" si="18"/>
        <v>104</v>
      </c>
      <c r="M36" s="78"/>
      <c r="N36" s="31"/>
      <c r="O36" s="32"/>
      <c r="P36" s="31"/>
      <c r="Q36" s="31"/>
      <c r="R36" s="31"/>
      <c r="S36" s="31"/>
      <c r="T36" s="33">
        <f>ROUND(IF(L36-J36&gt;Тарифы!$C$3,IF(L36-J36&gt;100,(L36-J36-((L36-J36)/100)-100)*0.13+4.8,((L36-J36-((L36-J36)/100)-Тарифы!$C$3)*0.08)),),2)</f>
        <v>5.18</v>
      </c>
      <c r="U36" s="31">
        <f t="shared" si="23"/>
        <v>1.04</v>
      </c>
      <c r="V36" s="31">
        <f t="shared" si="24"/>
        <v>1.04</v>
      </c>
      <c r="W36" s="80">
        <f t="shared" si="25"/>
        <v>7.26</v>
      </c>
      <c r="X36" s="78">
        <f t="shared" si="20"/>
        <v>0</v>
      </c>
      <c r="Y36" s="34">
        <f t="shared" si="21"/>
        <v>96.74</v>
      </c>
    </row>
    <row r="37" spans="1:25" s="44" customFormat="1" ht="12">
      <c r="A37" s="64"/>
      <c r="B37" s="71" t="s">
        <v>92</v>
      </c>
      <c r="C37" s="40"/>
      <c r="D37" s="42">
        <f t="shared" ref="D37:E37" si="26">SUM(D31:D36)</f>
        <v>0</v>
      </c>
      <c r="E37" s="83">
        <f t="shared" si="26"/>
        <v>0</v>
      </c>
      <c r="F37" s="57"/>
      <c r="G37" s="58">
        <f t="shared" ref="G37" si="27">SUM(F37*8)</f>
        <v>0</v>
      </c>
      <c r="H37" s="42">
        <f t="shared" ref="H37:Y37" si="28">SUM(H31:H36)</f>
        <v>312</v>
      </c>
      <c r="I37" s="42">
        <f t="shared" si="28"/>
        <v>0</v>
      </c>
      <c r="J37" s="42">
        <f t="shared" si="28"/>
        <v>0</v>
      </c>
      <c r="K37" s="42">
        <f t="shared" si="28"/>
        <v>0</v>
      </c>
      <c r="L37" s="83">
        <f t="shared" si="28"/>
        <v>312</v>
      </c>
      <c r="M37" s="82">
        <f t="shared" si="28"/>
        <v>0</v>
      </c>
      <c r="N37" s="42">
        <f t="shared" si="28"/>
        <v>0</v>
      </c>
      <c r="O37" s="42">
        <f t="shared" si="28"/>
        <v>0</v>
      </c>
      <c r="P37" s="42">
        <f t="shared" si="28"/>
        <v>0</v>
      </c>
      <c r="Q37" s="42">
        <f t="shared" si="28"/>
        <v>0</v>
      </c>
      <c r="R37" s="42">
        <f t="shared" si="28"/>
        <v>0</v>
      </c>
      <c r="S37" s="42">
        <f t="shared" si="28"/>
        <v>0</v>
      </c>
      <c r="T37" s="42">
        <f t="shared" si="28"/>
        <v>15.54</v>
      </c>
      <c r="U37" s="42">
        <f t="shared" si="28"/>
        <v>3.12</v>
      </c>
      <c r="V37" s="42">
        <f t="shared" si="28"/>
        <v>3.12</v>
      </c>
      <c r="W37" s="83">
        <f t="shared" si="28"/>
        <v>21.78</v>
      </c>
      <c r="X37" s="82">
        <f t="shared" si="28"/>
        <v>0</v>
      </c>
      <c r="Y37" s="43">
        <f t="shared" si="28"/>
        <v>290.21999999999997</v>
      </c>
    </row>
    <row r="38" spans="1:25" s="35" customFormat="1" ht="12">
      <c r="A38" s="67"/>
      <c r="B38" s="73"/>
      <c r="C38" s="51"/>
      <c r="D38" s="52"/>
      <c r="E38" s="52"/>
      <c r="F38" s="60"/>
      <c r="G38" s="60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4"/>
      <c r="T38" s="54"/>
      <c r="U38" s="53"/>
      <c r="V38" s="53"/>
      <c r="W38" s="53"/>
      <c r="X38" s="53"/>
      <c r="Y38" s="53"/>
    </row>
    <row r="39" spans="1:25" s="35" customFormat="1" ht="12.75" customHeight="1">
      <c r="A39" s="66"/>
      <c r="B39" s="149" t="s">
        <v>86</v>
      </c>
      <c r="C39" s="150"/>
      <c r="D39" s="150"/>
      <c r="E39" s="150"/>
      <c r="F39" s="28"/>
      <c r="G39" s="28"/>
      <c r="H39" s="49"/>
      <c r="I39" s="48"/>
      <c r="J39" s="48"/>
      <c r="K39" s="48"/>
      <c r="L39" s="50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</row>
    <row r="40" spans="1:25" s="35" customFormat="1" ht="12">
      <c r="A40" s="61">
        <v>1</v>
      </c>
      <c r="B40" s="69" t="s">
        <v>18</v>
      </c>
      <c r="C40" s="29" t="s">
        <v>80</v>
      </c>
      <c r="D40" s="30"/>
      <c r="E40" s="84"/>
      <c r="F40" s="55"/>
      <c r="G40" s="55">
        <f t="shared" ref="G40:G43" si="29">SUM(F40*8)</f>
        <v>0</v>
      </c>
      <c r="H40" s="31"/>
      <c r="I40" s="31"/>
      <c r="J40" s="31"/>
      <c r="K40" s="31"/>
      <c r="L40" s="80">
        <f t="shared" ref="L40:L45" si="30">SUM(H40:K40)</f>
        <v>0</v>
      </c>
      <c r="M40" s="78"/>
      <c r="N40" s="31"/>
      <c r="O40" s="32"/>
      <c r="P40" s="31"/>
      <c r="Q40" s="31"/>
      <c r="R40" s="31"/>
      <c r="S40" s="31"/>
      <c r="T40" s="33">
        <f>ROUND(IF(L40-J40&gt;Тарифы!$C$3,IF(L40-J40&gt;100,(L40-J40-((L40-J40)/100)-100)*0.13+4.8,((L40-J40-((L40-J40)/100)-Тарифы!$C$3)*0.08)),),2)</f>
        <v>0</v>
      </c>
      <c r="U40" s="31">
        <f>ROUND((L40-J40)/100,2)</f>
        <v>0</v>
      </c>
      <c r="V40" s="31">
        <f t="shared" ref="V40:V45" si="31">ROUND((L40-J40)/100,2)</f>
        <v>0</v>
      </c>
      <c r="W40" s="80">
        <f>SUM(M40:V40)</f>
        <v>0</v>
      </c>
      <c r="X40" s="78">
        <f>ROUND(ABS(IF((L40-W40+E40-D40)&lt;0,L40-W40+E40-D40,0)),2)</f>
        <v>0</v>
      </c>
      <c r="Y40" s="34">
        <f t="shared" ref="Y40:Y45" si="32">ROUND(IF((L40-W40+E40-D40)&gt;0,L40-W40+E40-D40,0),2)</f>
        <v>0</v>
      </c>
    </row>
    <row r="41" spans="1:25" s="35" customFormat="1" ht="12">
      <c r="A41" s="61">
        <v>2</v>
      </c>
      <c r="B41" s="69" t="s">
        <v>19</v>
      </c>
      <c r="C41" s="29" t="s">
        <v>81</v>
      </c>
      <c r="D41" s="30"/>
      <c r="E41" s="84"/>
      <c r="F41" s="30">
        <v>25</v>
      </c>
      <c r="G41" s="55">
        <f t="shared" si="29"/>
        <v>200</v>
      </c>
      <c r="H41" s="30">
        <v>118.9</v>
      </c>
      <c r="I41" s="31"/>
      <c r="J41" s="31"/>
      <c r="K41" s="31"/>
      <c r="L41" s="80">
        <f t="shared" si="30"/>
        <v>118.9</v>
      </c>
      <c r="M41" s="78"/>
      <c r="N41" s="31"/>
      <c r="O41" s="32"/>
      <c r="P41" s="31"/>
      <c r="Q41" s="31"/>
      <c r="R41" s="31"/>
      <c r="S41" s="31"/>
      <c r="T41" s="33">
        <f>ROUND(IF(L41-J41&gt;Тарифы!$C$3,IF(L41-J41&gt;100,(L41-J41-((L41-J41)/100)-100)*0.13+4.8,((L41-J41-((L41-J41)/100)-Тарифы!$C$3)*0.08)),),2)</f>
        <v>7.1</v>
      </c>
      <c r="U41" s="31">
        <f>ROUND((L41-J41)/100,2)</f>
        <v>1.19</v>
      </c>
      <c r="V41" s="31">
        <f t="shared" si="31"/>
        <v>1.19</v>
      </c>
      <c r="W41" s="80">
        <f t="shared" ref="W41:W45" si="33">SUM(M41:V41)</f>
        <v>9.4799999999999986</v>
      </c>
      <c r="X41" s="78">
        <f>ROUND(ABS(IF((L41-W41+E41-D41)&lt;0,L41-W41+E41-D41,0)),2)</f>
        <v>0</v>
      </c>
      <c r="Y41" s="34">
        <f t="shared" si="32"/>
        <v>109.42</v>
      </c>
    </row>
    <row r="42" spans="1:25" s="35" customFormat="1" ht="12">
      <c r="A42" s="61">
        <v>3</v>
      </c>
      <c r="B42" s="69" t="s">
        <v>20</v>
      </c>
      <c r="C42" s="29" t="s">
        <v>82</v>
      </c>
      <c r="D42" s="30"/>
      <c r="E42" s="84"/>
      <c r="F42" s="30">
        <v>25</v>
      </c>
      <c r="G42" s="55">
        <f t="shared" si="29"/>
        <v>200</v>
      </c>
      <c r="H42" s="30">
        <v>156</v>
      </c>
      <c r="I42" s="31"/>
      <c r="J42" s="31"/>
      <c r="K42" s="31"/>
      <c r="L42" s="80">
        <f t="shared" si="30"/>
        <v>156</v>
      </c>
      <c r="M42" s="78"/>
      <c r="N42" s="31"/>
      <c r="O42" s="32"/>
      <c r="P42" s="31"/>
      <c r="Q42" s="31"/>
      <c r="R42" s="31"/>
      <c r="S42" s="31"/>
      <c r="T42" s="33">
        <f>ROUND(IF(L42-J42&gt;Тарифы!$C$3,IF(L42-J42&gt;100,(L42-J42-((L42-J42)/100)-100)*0.13+4.8,((L42-J42-((L42-J42)/100)-Тарифы!$C$3)*0.08)),),2)</f>
        <v>11.88</v>
      </c>
      <c r="U42" s="31">
        <f t="shared" ref="U42:U45" si="34">ROUND((L42-J42)/100,2)</f>
        <v>1.56</v>
      </c>
      <c r="V42" s="31">
        <f t="shared" si="31"/>
        <v>1.56</v>
      </c>
      <c r="W42" s="80">
        <f t="shared" si="33"/>
        <v>15.000000000000002</v>
      </c>
      <c r="X42" s="78">
        <f>ROUND(ABS(IF((L42-W42+E42-D42)&lt;0,L42-W42+E42-D42,0)),2)</f>
        <v>0</v>
      </c>
      <c r="Y42" s="34">
        <f t="shared" si="32"/>
        <v>141</v>
      </c>
    </row>
    <row r="43" spans="1:25" s="35" customFormat="1" ht="12">
      <c r="A43" s="61">
        <v>4</v>
      </c>
      <c r="B43" s="69" t="s">
        <v>32</v>
      </c>
      <c r="C43" s="29" t="s">
        <v>83</v>
      </c>
      <c r="D43" s="30"/>
      <c r="E43" s="84"/>
      <c r="F43" s="30">
        <v>25</v>
      </c>
      <c r="G43" s="55">
        <f t="shared" si="29"/>
        <v>200</v>
      </c>
      <c r="H43" s="30">
        <v>118.9</v>
      </c>
      <c r="I43" s="31"/>
      <c r="J43" s="31"/>
      <c r="K43" s="31"/>
      <c r="L43" s="80">
        <f t="shared" si="30"/>
        <v>118.9</v>
      </c>
      <c r="M43" s="78"/>
      <c r="N43" s="31"/>
      <c r="O43" s="32"/>
      <c r="P43" s="31"/>
      <c r="Q43" s="31"/>
      <c r="R43" s="31"/>
      <c r="S43" s="31"/>
      <c r="T43" s="33">
        <f>ROUND(IF(L43-J43&gt;Тарифы!$C$3,IF(L43-J43&gt;100,(L43-J43-((L43-J43)/100)-100)*0.13+4.8,((L43-J43-((L43-J43)/100)-Тарифы!$C$3)*0.08)),),2)</f>
        <v>7.1</v>
      </c>
      <c r="U43" s="31">
        <f t="shared" si="34"/>
        <v>1.19</v>
      </c>
      <c r="V43" s="31">
        <f t="shared" si="31"/>
        <v>1.19</v>
      </c>
      <c r="W43" s="80">
        <f t="shared" si="33"/>
        <v>9.4799999999999986</v>
      </c>
      <c r="X43" s="78">
        <f>ROUND(ABS(IF((L43-W43+E43-D43)&lt;0,L43-W43+E43-D43,0)),2)</f>
        <v>0</v>
      </c>
      <c r="Y43" s="34">
        <f t="shared" si="32"/>
        <v>109.42</v>
      </c>
    </row>
    <row r="44" spans="1:25" s="35" customFormat="1" ht="12">
      <c r="A44" s="61">
        <v>5</v>
      </c>
      <c r="B44" s="69" t="s">
        <v>78</v>
      </c>
      <c r="C44" s="29" t="s">
        <v>84</v>
      </c>
      <c r="D44" s="30"/>
      <c r="E44" s="84"/>
      <c r="F44" s="55"/>
      <c r="G44" s="55">
        <f t="shared" ref="G44:G46" si="35">SUM(F44*8)</f>
        <v>0</v>
      </c>
      <c r="H44" s="31"/>
      <c r="I44" s="31"/>
      <c r="J44" s="31"/>
      <c r="K44" s="31"/>
      <c r="L44" s="80">
        <f t="shared" si="30"/>
        <v>0</v>
      </c>
      <c r="M44" s="78"/>
      <c r="N44" s="31"/>
      <c r="O44" s="32"/>
      <c r="P44" s="31"/>
      <c r="Q44" s="31"/>
      <c r="R44" s="31"/>
      <c r="S44" s="31"/>
      <c r="T44" s="33">
        <f>ROUND(IF(L44-J44&gt;Тарифы!$C$3,IF(L44-J44&gt;100,(L44-J44-((L44-J44)/100)-100)*0.13+4.8,((L44-J44-((L44-J44)/100)-Тарифы!$C$3)*0.08)),),2)</f>
        <v>0</v>
      </c>
      <c r="U44" s="31">
        <f t="shared" si="34"/>
        <v>0</v>
      </c>
      <c r="V44" s="31">
        <f t="shared" si="31"/>
        <v>0</v>
      </c>
      <c r="W44" s="80">
        <f t="shared" si="33"/>
        <v>0</v>
      </c>
      <c r="X44" s="78">
        <f>ROUND(ABS(IF((L44-W44+E44-D44)&lt;0,L44-W44+E44-D44,0)),2)</f>
        <v>0</v>
      </c>
      <c r="Y44" s="34">
        <f t="shared" si="32"/>
        <v>0</v>
      </c>
    </row>
    <row r="45" spans="1:25" s="35" customFormat="1" ht="12">
      <c r="A45" s="61">
        <v>6</v>
      </c>
      <c r="B45" s="69" t="s">
        <v>79</v>
      </c>
      <c r="C45" s="29" t="s">
        <v>85</v>
      </c>
      <c r="D45" s="30"/>
      <c r="E45" s="84"/>
      <c r="F45" s="55">
        <v>25</v>
      </c>
      <c r="G45" s="55">
        <f t="shared" si="35"/>
        <v>200</v>
      </c>
      <c r="H45" s="31">
        <v>104</v>
      </c>
      <c r="I45" s="31"/>
      <c r="J45" s="31"/>
      <c r="K45" s="31"/>
      <c r="L45" s="80">
        <f t="shared" si="30"/>
        <v>104</v>
      </c>
      <c r="M45" s="78"/>
      <c r="N45" s="31"/>
      <c r="O45" s="32"/>
      <c r="P45" s="31"/>
      <c r="Q45" s="31"/>
      <c r="R45" s="31"/>
      <c r="S45" s="31"/>
      <c r="T45" s="33">
        <f>ROUND(IF(L45-J45&gt;Тарифы!$C$3,IF(L45-J45&gt;100,(L45-J45-((L45-J45)/100)-100)*0.13+4.8,((L45-J45-((L45-J45)/100)-Тарифы!$C$3)*0.08)),),2)</f>
        <v>5.18</v>
      </c>
      <c r="U45" s="31">
        <f t="shared" si="34"/>
        <v>1.04</v>
      </c>
      <c r="V45" s="31">
        <f t="shared" si="31"/>
        <v>1.04</v>
      </c>
      <c r="W45" s="80">
        <f t="shared" si="33"/>
        <v>7.26</v>
      </c>
      <c r="X45" s="78">
        <f>ROUND(ABS(IF((L45-W45+H45-F45)&lt;0,L45-W45+H45-F45,0)),2)</f>
        <v>0</v>
      </c>
      <c r="Y45" s="34">
        <f t="shared" si="32"/>
        <v>96.74</v>
      </c>
    </row>
    <row r="46" spans="1:25" s="44" customFormat="1" ht="12">
      <c r="A46" s="64"/>
      <c r="B46" s="71" t="s">
        <v>92</v>
      </c>
      <c r="C46" s="40"/>
      <c r="D46" s="42">
        <f>SUM(D40:D45)</f>
        <v>0</v>
      </c>
      <c r="E46" s="83">
        <f>SUM(E40:E45)</f>
        <v>0</v>
      </c>
      <c r="F46" s="57"/>
      <c r="G46" s="58">
        <f t="shared" si="35"/>
        <v>0</v>
      </c>
      <c r="H46" s="42">
        <f t="shared" ref="H46:Y46" si="36">SUM(H40:H45)</f>
        <v>497.79999999999995</v>
      </c>
      <c r="I46" s="42">
        <f t="shared" si="36"/>
        <v>0</v>
      </c>
      <c r="J46" s="42">
        <f t="shared" si="36"/>
        <v>0</v>
      </c>
      <c r="K46" s="42">
        <f t="shared" si="36"/>
        <v>0</v>
      </c>
      <c r="L46" s="83">
        <f t="shared" si="36"/>
        <v>497.79999999999995</v>
      </c>
      <c r="M46" s="82">
        <f t="shared" si="36"/>
        <v>0</v>
      </c>
      <c r="N46" s="42">
        <f t="shared" si="36"/>
        <v>0</v>
      </c>
      <c r="O46" s="42">
        <f t="shared" si="36"/>
        <v>0</v>
      </c>
      <c r="P46" s="42">
        <f t="shared" si="36"/>
        <v>0</v>
      </c>
      <c r="Q46" s="42">
        <f t="shared" si="36"/>
        <v>0</v>
      </c>
      <c r="R46" s="42">
        <f t="shared" si="36"/>
        <v>0</v>
      </c>
      <c r="S46" s="42">
        <f t="shared" si="36"/>
        <v>0</v>
      </c>
      <c r="T46" s="42">
        <f t="shared" si="36"/>
        <v>31.259999999999998</v>
      </c>
      <c r="U46" s="42">
        <f t="shared" si="36"/>
        <v>4.9800000000000004</v>
      </c>
      <c r="V46" s="42">
        <f t="shared" si="36"/>
        <v>4.9800000000000004</v>
      </c>
      <c r="W46" s="83">
        <f t="shared" si="36"/>
        <v>41.22</v>
      </c>
      <c r="X46" s="82">
        <f t="shared" si="36"/>
        <v>0</v>
      </c>
      <c r="Y46" s="43">
        <f t="shared" si="36"/>
        <v>456.58000000000004</v>
      </c>
    </row>
    <row r="47" spans="1:25" s="35" customFormat="1" ht="12">
      <c r="A47" s="67"/>
      <c r="B47" s="73"/>
      <c r="C47" s="51"/>
      <c r="D47" s="52"/>
      <c r="E47" s="52"/>
      <c r="F47" s="60"/>
      <c r="G47" s="60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4"/>
      <c r="T47" s="54"/>
      <c r="U47" s="53"/>
      <c r="V47" s="53"/>
      <c r="W47" s="53"/>
      <c r="X47" s="53"/>
      <c r="Y47" s="53"/>
    </row>
    <row r="48" spans="1:25" s="35" customFormat="1" ht="12.75" customHeight="1">
      <c r="A48" s="66"/>
      <c r="B48" s="149" t="s">
        <v>87</v>
      </c>
      <c r="C48" s="150"/>
      <c r="D48" s="150"/>
      <c r="E48" s="150"/>
      <c r="F48" s="28"/>
      <c r="G48" s="28"/>
      <c r="H48" s="49"/>
      <c r="I48" s="48"/>
      <c r="J48" s="48"/>
      <c r="K48" s="48"/>
      <c r="L48" s="50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</row>
    <row r="49" spans="1:25" s="35" customFormat="1" ht="12">
      <c r="A49" s="61">
        <v>1</v>
      </c>
      <c r="B49" s="69" t="s">
        <v>21</v>
      </c>
      <c r="C49" s="29" t="s">
        <v>74</v>
      </c>
      <c r="D49" s="30"/>
      <c r="E49" s="84"/>
      <c r="F49" s="55">
        <v>25</v>
      </c>
      <c r="G49" s="55">
        <f t="shared" ref="G49:G50" si="37">SUM(F49*8)</f>
        <v>200</v>
      </c>
      <c r="H49" s="31">
        <v>131.05000000000001</v>
      </c>
      <c r="I49" s="31"/>
      <c r="J49" s="31"/>
      <c r="K49" s="31"/>
      <c r="L49" s="80">
        <f t="shared" ref="L49:L50" si="38">SUM(H49:K49)</f>
        <v>131.05000000000001</v>
      </c>
      <c r="M49" s="78"/>
      <c r="N49" s="31"/>
      <c r="O49" s="32"/>
      <c r="P49" s="31"/>
      <c r="Q49" s="31"/>
      <c r="R49" s="31"/>
      <c r="S49" s="31"/>
      <c r="T49" s="33">
        <f>ROUND(IF(L49-J49&gt;Тарифы!$C$3,IF(L49-J49&gt;100,(L49-J49-((L49-J49)/100)-100)*0.13+4.8,((L49-J49-((L49-J49)/100)-Тарифы!$C$3)*0.08)),),2)</f>
        <v>8.67</v>
      </c>
      <c r="U49" s="31">
        <f t="shared" ref="U49:U50" si="39">ROUND((L49-J49)/100,2)</f>
        <v>1.31</v>
      </c>
      <c r="V49" s="31">
        <f t="shared" ref="V49:V50" si="40">ROUND((L49-J49)/100,2)</f>
        <v>1.31</v>
      </c>
      <c r="W49" s="80">
        <f t="shared" ref="W49:W50" si="41">SUM(M49:V49)</f>
        <v>11.290000000000001</v>
      </c>
      <c r="X49" s="78">
        <f>ROUND(ABS(IF((L49-W49+E49-D49)&lt;0,L49-W49+E49-D49,0)),2)</f>
        <v>0</v>
      </c>
      <c r="Y49" s="34">
        <f>ROUND(IF((L49-W49+E49-D49)&gt;0,L49-W49+E49-D49,0),2)</f>
        <v>119.76</v>
      </c>
    </row>
    <row r="50" spans="1:25" s="35" customFormat="1" ht="12">
      <c r="A50" s="61">
        <v>2</v>
      </c>
      <c r="B50" s="69" t="s">
        <v>35</v>
      </c>
      <c r="C50" s="29" t="s">
        <v>90</v>
      </c>
      <c r="D50" s="30"/>
      <c r="E50" s="84"/>
      <c r="F50" s="55">
        <v>25</v>
      </c>
      <c r="G50" s="55">
        <f t="shared" si="37"/>
        <v>200</v>
      </c>
      <c r="H50" s="31">
        <v>104</v>
      </c>
      <c r="I50" s="31"/>
      <c r="J50" s="31"/>
      <c r="K50" s="31"/>
      <c r="L50" s="80">
        <f t="shared" si="38"/>
        <v>104</v>
      </c>
      <c r="M50" s="78"/>
      <c r="N50" s="31"/>
      <c r="O50" s="32"/>
      <c r="P50" s="31"/>
      <c r="Q50" s="31"/>
      <c r="R50" s="31"/>
      <c r="S50" s="31"/>
      <c r="T50" s="33">
        <f>ROUND(IF(L50-J50&gt;Тарифы!$C$3,IF(L50-J50&gt;100,(L50-J50-((L50-J50)/100)-100)*0.13+4.8,((L50-J50-((L50-J50)/100)-Тарифы!$C$3)*0.08)),),2)</f>
        <v>5.18</v>
      </c>
      <c r="U50" s="31">
        <f t="shared" si="39"/>
        <v>1.04</v>
      </c>
      <c r="V50" s="31">
        <f t="shared" si="40"/>
        <v>1.04</v>
      </c>
      <c r="W50" s="80">
        <f t="shared" si="41"/>
        <v>7.26</v>
      </c>
      <c r="X50" s="78">
        <f>ROUND(ABS(IF((L50-W50+E50-D50)&lt;0,L50-W50+E50-D50,0)),2)</f>
        <v>0</v>
      </c>
      <c r="Y50" s="34">
        <f>ROUND(IF((L50-W50+E50-D50)&gt;0,L50-W50+E50-D50,0),2)</f>
        <v>96.74</v>
      </c>
    </row>
    <row r="51" spans="1:25" s="44" customFormat="1" ht="12">
      <c r="A51" s="64"/>
      <c r="B51" s="71" t="s">
        <v>92</v>
      </c>
      <c r="C51" s="40"/>
      <c r="D51" s="41"/>
      <c r="E51" s="86"/>
      <c r="F51" s="57"/>
      <c r="G51" s="58">
        <f t="shared" ref="G51" si="42">SUM(F51*8)</f>
        <v>0</v>
      </c>
      <c r="H51" s="42">
        <f>SUM(H49:H50)</f>
        <v>235.05</v>
      </c>
      <c r="I51" s="42">
        <f>SUM(I45:I50)</f>
        <v>0</v>
      </c>
      <c r="J51" s="42">
        <f>SUM(J45:J50)</f>
        <v>0</v>
      </c>
      <c r="K51" s="42">
        <f t="shared" ref="K51:Y51" si="43">SUM(K49:K50)</f>
        <v>0</v>
      </c>
      <c r="L51" s="83">
        <f t="shared" si="43"/>
        <v>235.05</v>
      </c>
      <c r="M51" s="82">
        <f t="shared" si="43"/>
        <v>0</v>
      </c>
      <c r="N51" s="42">
        <f t="shared" si="43"/>
        <v>0</v>
      </c>
      <c r="O51" s="42">
        <f t="shared" si="43"/>
        <v>0</v>
      </c>
      <c r="P51" s="42">
        <f t="shared" si="43"/>
        <v>0</v>
      </c>
      <c r="Q51" s="42">
        <f t="shared" si="43"/>
        <v>0</v>
      </c>
      <c r="R51" s="42">
        <f t="shared" si="43"/>
        <v>0</v>
      </c>
      <c r="S51" s="42">
        <f t="shared" si="43"/>
        <v>0</v>
      </c>
      <c r="T51" s="42">
        <f t="shared" si="43"/>
        <v>13.85</v>
      </c>
      <c r="U51" s="42">
        <f t="shared" si="43"/>
        <v>2.35</v>
      </c>
      <c r="V51" s="42">
        <f t="shared" si="43"/>
        <v>2.35</v>
      </c>
      <c r="W51" s="83">
        <f t="shared" si="43"/>
        <v>18.55</v>
      </c>
      <c r="X51" s="82">
        <f t="shared" si="43"/>
        <v>0</v>
      </c>
      <c r="Y51" s="42">
        <f t="shared" si="43"/>
        <v>216.5</v>
      </c>
    </row>
    <row r="52" spans="1:25" s="35" customFormat="1" ht="12">
      <c r="A52" s="67"/>
      <c r="B52" s="73"/>
      <c r="C52" s="51"/>
      <c r="D52" s="52"/>
      <c r="E52" s="52"/>
      <c r="F52" s="60"/>
      <c r="G52" s="60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4"/>
      <c r="T52" s="54"/>
      <c r="U52" s="53"/>
      <c r="V52" s="53"/>
      <c r="W52" s="53"/>
      <c r="X52" s="53"/>
      <c r="Y52" s="53"/>
    </row>
    <row r="53" spans="1:25" s="35" customFormat="1" ht="12.75" customHeight="1">
      <c r="A53" s="66"/>
      <c r="B53" s="149" t="s">
        <v>88</v>
      </c>
      <c r="C53" s="150"/>
      <c r="D53" s="150"/>
      <c r="E53" s="150"/>
      <c r="F53" s="28"/>
      <c r="G53" s="28"/>
      <c r="H53" s="49"/>
      <c r="I53" s="48"/>
      <c r="J53" s="48"/>
      <c r="K53" s="48"/>
      <c r="L53" s="50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</row>
    <row r="54" spans="1:25" s="35" customFormat="1" ht="12">
      <c r="A54" s="61">
        <v>1</v>
      </c>
      <c r="B54" s="69" t="s">
        <v>22</v>
      </c>
      <c r="C54" s="29" t="s">
        <v>74</v>
      </c>
      <c r="D54" s="30"/>
      <c r="E54" s="84"/>
      <c r="F54" s="55">
        <v>25</v>
      </c>
      <c r="G54" s="55">
        <f t="shared" ref="G54:G56" si="44">SUM(F54*8)</f>
        <v>200</v>
      </c>
      <c r="H54" s="31">
        <v>131.05000000000001</v>
      </c>
      <c r="I54" s="31"/>
      <c r="J54" s="31"/>
      <c r="K54" s="31"/>
      <c r="L54" s="80">
        <f t="shared" ref="L54:L56" si="45">SUM(H54:K54)</f>
        <v>131.05000000000001</v>
      </c>
      <c r="M54" s="78"/>
      <c r="N54" s="31"/>
      <c r="O54" s="32"/>
      <c r="P54" s="31"/>
      <c r="Q54" s="31"/>
      <c r="R54" s="31"/>
      <c r="S54" s="31"/>
      <c r="T54" s="33">
        <f>ROUND(IF(L54-J54&gt;Тарифы!$C$3,IF(L54-J54&gt;100,(L54-J54-((L54-J54)/100)-100)*0.13+4.8,((L54-J54-((L54-J54)/100)-Тарифы!$C$3)*0.08)),),2)</f>
        <v>8.67</v>
      </c>
      <c r="U54" s="31">
        <f t="shared" ref="U54:U56" si="46">ROUND((L54-J54)/100,2)</f>
        <v>1.31</v>
      </c>
      <c r="V54" s="31">
        <f t="shared" ref="V54:V56" si="47">ROUND((L54-J54)/100,2)</f>
        <v>1.31</v>
      </c>
      <c r="W54" s="80">
        <f t="shared" ref="W54:W56" si="48">SUM(M54:V54)</f>
        <v>11.290000000000001</v>
      </c>
      <c r="X54" s="78">
        <f>ROUND(ABS(IF((L54-W54+E54-D54)&lt;0,L54-W54+E54-D54,0)),2)</f>
        <v>0</v>
      </c>
      <c r="Y54" s="34">
        <f>ROUND(IF((L54-W54+E54-D54)&gt;0,L54-W54+E54-D54,0),2)</f>
        <v>119.76</v>
      </c>
    </row>
    <row r="55" spans="1:25" s="35" customFormat="1" ht="12">
      <c r="A55" s="61">
        <v>2</v>
      </c>
      <c r="B55" s="69" t="s">
        <v>33</v>
      </c>
      <c r="C55" s="29" t="s">
        <v>90</v>
      </c>
      <c r="D55" s="30"/>
      <c r="E55" s="84"/>
      <c r="F55" s="55"/>
      <c r="G55" s="55"/>
      <c r="H55" s="31">
        <v>104</v>
      </c>
      <c r="I55" s="31"/>
      <c r="J55" s="31"/>
      <c r="K55" s="31"/>
      <c r="L55" s="80">
        <f t="shared" ref="L55" si="49">SUM(H55:K55)</f>
        <v>104</v>
      </c>
      <c r="M55" s="78"/>
      <c r="N55" s="31"/>
      <c r="O55" s="32"/>
      <c r="P55" s="31"/>
      <c r="Q55" s="31"/>
      <c r="R55" s="31"/>
      <c r="S55" s="31"/>
      <c r="T55" s="33">
        <f>ROUND(IF(L55-J55&gt;Тарифы!$C$3,IF(L55-J55&gt;100,(L55-J55-((L55-J55)/100)-100)*0.13+4.8,((L55-J55-((L55-J55)/100)-Тарифы!$C$3)*0.08)),),2)</f>
        <v>5.18</v>
      </c>
      <c r="U55" s="31">
        <f t="shared" ref="U55" si="50">ROUND((L55-J55)/100,2)</f>
        <v>1.04</v>
      </c>
      <c r="V55" s="31">
        <f t="shared" ref="V55" si="51">ROUND((L55-J55)/100,2)</f>
        <v>1.04</v>
      </c>
      <c r="W55" s="80">
        <f t="shared" ref="W55" si="52">SUM(M55:V55)</f>
        <v>7.26</v>
      </c>
      <c r="X55" s="78">
        <f>ROUND(ABS(IF((L55-W55+E55-D55)&lt;0,L55-W55+E55-D55,0)),2)</f>
        <v>0</v>
      </c>
      <c r="Y55" s="34">
        <f>ROUND(IF((L55-W55+E55-D55)&gt;0,L55-W55+E55-D55,0),2)</f>
        <v>96.74</v>
      </c>
    </row>
    <row r="56" spans="1:25" s="35" customFormat="1" ht="12">
      <c r="A56" s="61">
        <v>3</v>
      </c>
      <c r="B56" s="69" t="s">
        <v>34</v>
      </c>
      <c r="C56" s="29" t="s">
        <v>90</v>
      </c>
      <c r="D56" s="30"/>
      <c r="E56" s="84"/>
      <c r="F56" s="55">
        <v>25</v>
      </c>
      <c r="G56" s="55">
        <f t="shared" si="44"/>
        <v>200</v>
      </c>
      <c r="H56" s="31">
        <v>104</v>
      </c>
      <c r="I56" s="31"/>
      <c r="J56" s="31"/>
      <c r="K56" s="31"/>
      <c r="L56" s="80">
        <f t="shared" si="45"/>
        <v>104</v>
      </c>
      <c r="M56" s="78"/>
      <c r="N56" s="31"/>
      <c r="O56" s="32"/>
      <c r="P56" s="31"/>
      <c r="Q56" s="31"/>
      <c r="R56" s="31"/>
      <c r="S56" s="31"/>
      <c r="T56" s="33">
        <f>ROUND(IF(L56-J56&gt;Тарифы!$C$3,IF(L56-J56&gt;100,(L56-J56-((L56-J56)/100)-100)*0.13+4.8,((L56-J56-((L56-J56)/100)-Тарифы!$C$3)*0.08)),),2)</f>
        <v>5.18</v>
      </c>
      <c r="U56" s="31">
        <f t="shared" si="46"/>
        <v>1.04</v>
      </c>
      <c r="V56" s="31">
        <f t="shared" si="47"/>
        <v>1.04</v>
      </c>
      <c r="W56" s="80">
        <f t="shared" si="48"/>
        <v>7.26</v>
      </c>
      <c r="X56" s="78">
        <f>ROUND(ABS(IF((L56-W56+E56-D56)&lt;0,L56-W56+E56-D56,0)),2)</f>
        <v>0</v>
      </c>
      <c r="Y56" s="34">
        <f>ROUND(IF((L56-W56+E56-D56)&gt;0,L56-W56+E56-D56,0),2)</f>
        <v>96.74</v>
      </c>
    </row>
    <row r="57" spans="1:25" s="44" customFormat="1" ht="12">
      <c r="A57" s="64"/>
      <c r="B57" s="71" t="s">
        <v>92</v>
      </c>
      <c r="C57" s="40"/>
      <c r="D57" s="41"/>
      <c r="E57" s="86"/>
      <c r="F57" s="57"/>
      <c r="G57" s="58">
        <f t="shared" ref="G57" si="53">SUM(F57*8)</f>
        <v>0</v>
      </c>
      <c r="H57" s="42">
        <f>SUM(H54:H56)</f>
        <v>339.05</v>
      </c>
      <c r="I57" s="42">
        <f t="shared" ref="I57" si="54">SUM(I50:I56)</f>
        <v>0</v>
      </c>
      <c r="J57" s="42">
        <f t="shared" ref="J57" si="55">SUM(J50:J56)</f>
        <v>0</v>
      </c>
      <c r="K57" s="42">
        <f t="shared" ref="K57" si="56">SUM(K54:K56)</f>
        <v>0</v>
      </c>
      <c r="L57" s="83">
        <f>SUM(L54:L56)</f>
        <v>339.05</v>
      </c>
      <c r="M57" s="82">
        <f t="shared" ref="M57" si="57">SUM(M54:M56)</f>
        <v>0</v>
      </c>
      <c r="N57" s="42">
        <f t="shared" ref="N57" si="58">SUM(N54:N56)</f>
        <v>0</v>
      </c>
      <c r="O57" s="42">
        <f t="shared" ref="O57" si="59">SUM(O54:O56)</f>
        <v>0</v>
      </c>
      <c r="P57" s="42">
        <f t="shared" ref="P57" si="60">SUM(P54:P56)</f>
        <v>0</v>
      </c>
      <c r="Q57" s="42">
        <f t="shared" ref="Q57" si="61">SUM(Q54:Q56)</f>
        <v>0</v>
      </c>
      <c r="R57" s="42">
        <f t="shared" ref="R57" si="62">SUM(R54:R56)</f>
        <v>0</v>
      </c>
      <c r="S57" s="42">
        <f t="shared" ref="S57" si="63">SUM(S54:S56)</f>
        <v>0</v>
      </c>
      <c r="T57" s="42">
        <f t="shared" ref="T57" si="64">SUM(T54:T56)</f>
        <v>19.03</v>
      </c>
      <c r="U57" s="42">
        <f t="shared" ref="U57" si="65">SUM(U54:U56)</f>
        <v>3.39</v>
      </c>
      <c r="V57" s="42">
        <f t="shared" ref="V57" si="66">SUM(V54:V56)</f>
        <v>3.39</v>
      </c>
      <c r="W57" s="83">
        <f t="shared" ref="W57" si="67">SUM(W54:W56)</f>
        <v>25.810000000000002</v>
      </c>
      <c r="X57" s="82">
        <f t="shared" ref="X57" si="68">SUM(X54:X56)</f>
        <v>0</v>
      </c>
      <c r="Y57" s="42">
        <f t="shared" ref="Y57" si="69">SUM(Y54:Y56)</f>
        <v>313.24</v>
      </c>
    </row>
  </sheetData>
  <scenarios current="0" show="0" sqref="D2">
    <scenario name="ееееееее" locked="1" count="1" user="Оператор" comment="Автор: Оператор , 09.01.03_x000a_Автор изменений: Оператор , 09.01.03">
      <inputCells r="B27" val="Оrилов Оrилбой"/>
    </scenario>
    <scenario name="апавап" locked="1" count="1" user="Оператор" comment="Автор: Оператор , 09.01.03">
      <inputCells r="B4" val="Шарипов Фирeз"/>
    </scenario>
  </scenarios>
  <sortState ref="A2:CU228">
    <sortCondition ref="A228"/>
  </sortState>
  <mergeCells count="7">
    <mergeCell ref="B2:E2"/>
    <mergeCell ref="B16:E16"/>
    <mergeCell ref="B22:E22"/>
    <mergeCell ref="B39:E39"/>
    <mergeCell ref="B48:E48"/>
    <mergeCell ref="B53:E53"/>
    <mergeCell ref="B30:G30"/>
  </mergeCells>
  <phoneticPr fontId="2" type="noConversion"/>
  <dataValidations disablePrompts="1" count="1">
    <dataValidation type="whole" allowBlank="1" showInputMessage="1" showErrorMessage="1" errorTitle="Неправильное значение!" error="Вы должны ввести целое число в диапазоне 1-24" sqref="F37:F39 F46:F57 F3:F29">
      <formula1>1</formula1>
      <formula2>25</formula2>
    </dataValidation>
  </dataValidations>
  <printOptions horizontalCentered="1"/>
  <pageMargins left="0.47244094488188981" right="0.31496062992125984" top="0.70866141732283472" bottom="0.27559055118110237" header="0.51181102362204722" footer="0.23622047244094491"/>
  <pageSetup paperSize="9" scale="82" fitToHeight="6" orientation="landscape" r:id="rId1"/>
  <headerFooter alignWithMargins="0">
    <oddHeader xml:space="preserve">&amp;C&amp;"Palatino Linotype,полужирный"&amp;12&amp;F&amp;"Courier New,полужирный"   -   &amp;14&amp;A&amp;R&amp;"Monotype Corsiva,обычный"&amp;14                                        </oddHeader>
  </headerFooter>
  <rowBreaks count="1" manualBreakCount="1">
    <brk id="30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523"/>
  <sheetViews>
    <sheetView zoomScale="85" zoomScaleNormal="85" zoomScaleSheetLayoutView="85" workbookViewId="0">
      <selection activeCell="B7" sqref="B7:E7"/>
    </sheetView>
  </sheetViews>
  <sheetFormatPr defaultRowHeight="12.75"/>
  <cols>
    <col min="1" max="1" width="10" customWidth="1"/>
    <col min="2" max="2" width="10.42578125" customWidth="1"/>
    <col min="3" max="3" width="9" bestFit="1" customWidth="1"/>
    <col min="4" max="4" width="12.28515625" style="1" customWidth="1"/>
    <col min="5" max="5" width="7.85546875" customWidth="1"/>
    <col min="6" max="6" width="3.7109375" customWidth="1"/>
    <col min="7" max="7" width="3.7109375" style="6" customWidth="1"/>
    <col min="8" max="9" width="10.42578125" style="6" customWidth="1"/>
    <col min="10" max="10" width="9" style="6" bestFit="1" customWidth="1"/>
    <col min="11" max="11" width="12.28515625" style="1" customWidth="1"/>
    <col min="12" max="12" width="7.85546875" style="6" customWidth="1"/>
    <col min="13" max="13" width="7.7109375" customWidth="1"/>
    <col min="14" max="16" width="11.5703125" customWidth="1"/>
  </cols>
  <sheetData>
    <row r="1" spans="1:21" s="6" customFormat="1" ht="14.25">
      <c r="D1" s="1"/>
      <c r="G1" s="95"/>
      <c r="K1" s="1"/>
    </row>
    <row r="2" spans="1:21" ht="14.25">
      <c r="A2" s="176" t="s">
        <v>93</v>
      </c>
      <c r="B2" s="176"/>
      <c r="C2" s="176"/>
      <c r="D2" s="176"/>
      <c r="E2" s="176"/>
      <c r="F2" s="93"/>
      <c r="G2" s="95"/>
      <c r="H2" s="176" t="s">
        <v>93</v>
      </c>
      <c r="I2" s="176"/>
      <c r="J2" s="176"/>
      <c r="K2" s="176"/>
      <c r="L2" s="176"/>
    </row>
    <row r="3" spans="1:21" ht="14.25" customHeight="1">
      <c r="A3" s="177" t="s">
        <v>108</v>
      </c>
      <c r="B3" s="177"/>
      <c r="C3" s="177"/>
      <c r="D3" s="177"/>
      <c r="E3" s="177"/>
      <c r="F3" s="93"/>
      <c r="G3" s="95"/>
      <c r="H3" s="177" t="s">
        <v>108</v>
      </c>
      <c r="I3" s="177"/>
      <c r="J3" s="177"/>
      <c r="K3" s="177"/>
      <c r="L3" s="177"/>
    </row>
    <row r="4" spans="1:21" s="6" customFormat="1" ht="11.1" customHeight="1">
      <c r="A4" s="87"/>
      <c r="B4" s="87"/>
      <c r="C4" s="87"/>
      <c r="D4" s="22"/>
      <c r="E4" s="87"/>
      <c r="F4" s="87"/>
      <c r="G4" s="96"/>
      <c r="H4" s="87"/>
      <c r="I4" s="87"/>
      <c r="J4" s="87"/>
      <c r="K4" s="22"/>
      <c r="L4" s="87"/>
    </row>
    <row r="5" spans="1:21" s="6" customFormat="1" ht="11.1" customHeight="1">
      <c r="A5" s="178" t="str">
        <f>'01.2012'!$B$2</f>
        <v>УПРАВЛЕНИЕ</v>
      </c>
      <c r="B5" s="178"/>
      <c r="C5" s="178"/>
      <c r="D5" s="178"/>
      <c r="E5" s="178"/>
      <c r="F5" s="87"/>
      <c r="G5" s="96"/>
      <c r="H5" s="178" t="str">
        <f>'01.2012'!$B$2</f>
        <v>УПРАВЛЕНИЕ</v>
      </c>
      <c r="I5" s="178"/>
      <c r="J5" s="178"/>
      <c r="K5" s="178"/>
      <c r="L5" s="178"/>
      <c r="N5" s="159" t="s">
        <v>107</v>
      </c>
      <c r="O5" s="159"/>
      <c r="P5" s="159"/>
    </row>
    <row r="6" spans="1:21" ht="12.75" customHeight="1">
      <c r="A6" s="163" t="s">
        <v>94</v>
      </c>
      <c r="B6" s="163"/>
      <c r="C6" s="164" t="str">
        <f>'01.2012'!$B3</f>
        <v>Наимов Сафар</v>
      </c>
      <c r="D6" s="164"/>
      <c r="E6" s="164"/>
      <c r="F6" s="90"/>
      <c r="G6" s="97"/>
      <c r="H6" s="163" t="s">
        <v>94</v>
      </c>
      <c r="I6" s="163"/>
      <c r="J6" s="164" t="str">
        <f>'01.2012'!$B4</f>
        <v>Муратов Акбар</v>
      </c>
      <c r="K6" s="164"/>
      <c r="L6" s="164"/>
      <c r="N6" s="159"/>
      <c r="O6" s="159"/>
      <c r="P6" s="159"/>
    </row>
    <row r="7" spans="1:21" ht="18.75" customHeight="1">
      <c r="A7" s="94" t="s">
        <v>54</v>
      </c>
      <c r="B7" s="165" t="str">
        <f>'01.2012'!$C3</f>
        <v>ректор</v>
      </c>
      <c r="C7" s="165"/>
      <c r="D7" s="165"/>
      <c r="E7" s="165"/>
      <c r="F7" s="90"/>
      <c r="G7" s="97"/>
      <c r="H7" s="94" t="s">
        <v>54</v>
      </c>
      <c r="I7" s="165" t="str">
        <f>'01.2012'!$C4</f>
        <v>зам.рек.по НЧ</v>
      </c>
      <c r="J7" s="165"/>
      <c r="K7" s="165"/>
      <c r="L7" s="165"/>
      <c r="N7" s="160"/>
      <c r="O7" s="160"/>
      <c r="P7" s="160"/>
    </row>
    <row r="8" spans="1:21" ht="12.75" customHeight="1">
      <c r="A8" s="166" t="s">
        <v>95</v>
      </c>
      <c r="B8" s="168" t="s">
        <v>97</v>
      </c>
      <c r="C8" s="170" t="s">
        <v>98</v>
      </c>
      <c r="D8" s="168" t="s">
        <v>99</v>
      </c>
      <c r="E8" s="173"/>
      <c r="G8" s="98"/>
      <c r="H8" s="166" t="s">
        <v>95</v>
      </c>
      <c r="I8" s="168" t="s">
        <v>97</v>
      </c>
      <c r="J8" s="170" t="s">
        <v>98</v>
      </c>
      <c r="K8" s="168" t="s">
        <v>99</v>
      </c>
      <c r="L8" s="173"/>
      <c r="N8" s="154" t="s">
        <v>96</v>
      </c>
      <c r="O8" s="156" t="s">
        <v>98</v>
      </c>
      <c r="P8" s="154" t="s">
        <v>99</v>
      </c>
    </row>
    <row r="9" spans="1:21" s="6" customFormat="1" ht="13.5">
      <c r="A9" s="179"/>
      <c r="B9" s="169"/>
      <c r="C9" s="171"/>
      <c r="D9" s="172"/>
      <c r="E9" s="174"/>
      <c r="F9" s="89"/>
      <c r="G9" s="99"/>
      <c r="H9" s="179"/>
      <c r="I9" s="169"/>
      <c r="J9" s="171"/>
      <c r="K9" s="172"/>
      <c r="L9" s="174"/>
      <c r="N9" s="155"/>
      <c r="O9" s="157"/>
      <c r="P9" s="158"/>
    </row>
    <row r="10" spans="1:21" ht="15" customHeight="1">
      <c r="A10" s="102">
        <f>IF('01.2012'!$E3&lt;1,-'01.2012'!$D3,'01.2012'!$E3)</f>
        <v>0</v>
      </c>
      <c r="B10" s="91">
        <f>'01.2012'!$L3</f>
        <v>235.3</v>
      </c>
      <c r="C10" s="92">
        <f>'01.2012'!$W3</f>
        <v>26.78</v>
      </c>
      <c r="D10" s="91">
        <f>'01.2012'!$Y3</f>
        <v>208.52</v>
      </c>
      <c r="E10" s="175"/>
      <c r="G10" s="98"/>
      <c r="H10" s="102">
        <f>IF('01.2012'!$E4&lt;1,-'01.2012'!$D4,'01.2012'!$D4)</f>
        <v>0</v>
      </c>
      <c r="I10" s="91">
        <f>'01.2012'!$L4</f>
        <v>242.94</v>
      </c>
      <c r="J10" s="92">
        <f>'01.2012'!$W4</f>
        <v>27.93</v>
      </c>
      <c r="K10" s="91">
        <f>'01.2012'!$Y4</f>
        <v>215.01</v>
      </c>
      <c r="L10" s="175"/>
      <c r="N10" s="133" t="e">
        <f>SUM(B:B,I:I)</f>
        <v>#REF!</v>
      </c>
      <c r="O10" s="133" t="e">
        <f>SUM(C:C,J:J)</f>
        <v>#REF!</v>
      </c>
      <c r="P10" s="133" t="e">
        <f>SUM(D:D,K:K)</f>
        <v>#REF!</v>
      </c>
      <c r="Q10" s="152" t="s">
        <v>100</v>
      </c>
      <c r="R10" s="153"/>
    </row>
    <row r="11" spans="1:21">
      <c r="E11" s="88"/>
      <c r="G11" s="98"/>
      <c r="L11" s="88"/>
      <c r="N11" s="135" t="e">
        <f>'01.2012'!#REF!</f>
        <v>#REF!</v>
      </c>
      <c r="O11" s="135" t="e">
        <f>'01.2012'!#REF!</f>
        <v>#REF!</v>
      </c>
      <c r="P11" s="135" t="e">
        <f>'01.2012'!#REF!</f>
        <v>#REF!</v>
      </c>
      <c r="Q11" s="152" t="s">
        <v>101</v>
      </c>
      <c r="R11" s="153"/>
    </row>
    <row r="12" spans="1:21">
      <c r="A12" s="161" t="s">
        <v>103</v>
      </c>
      <c r="B12" s="161"/>
      <c r="G12" s="98"/>
      <c r="H12" s="161" t="s">
        <v>103</v>
      </c>
      <c r="I12" s="161"/>
      <c r="N12" s="135" t="e">
        <f>N10-N11</f>
        <v>#REF!</v>
      </c>
      <c r="O12" s="135" t="e">
        <f t="shared" ref="O12:P12" si="0">O10-O11</f>
        <v>#REF!</v>
      </c>
      <c r="P12" s="135" t="e">
        <f t="shared" si="0"/>
        <v>#REF!</v>
      </c>
      <c r="Q12" s="152" t="s">
        <v>102</v>
      </c>
      <c r="R12" s="153"/>
    </row>
    <row r="13" spans="1:21" ht="17.25" customHeight="1">
      <c r="A13" s="162" t="s">
        <v>104</v>
      </c>
      <c r="B13" s="162"/>
      <c r="G13" s="98"/>
      <c r="H13" s="162" t="s">
        <v>104</v>
      </c>
      <c r="I13" s="162"/>
      <c r="P13" s="88"/>
    </row>
    <row r="14" spans="1:21">
      <c r="G14" s="98"/>
      <c r="P14" s="88"/>
    </row>
    <row r="15" spans="1:21" ht="12.75" customHeight="1">
      <c r="A15" s="100"/>
      <c r="B15" s="100"/>
      <c r="C15" s="100"/>
      <c r="D15" s="132"/>
      <c r="E15" s="100"/>
      <c r="F15" s="100"/>
      <c r="G15" s="101"/>
      <c r="H15" s="100"/>
      <c r="I15" s="100"/>
      <c r="J15" s="100"/>
      <c r="K15" s="132"/>
      <c r="L15" s="100"/>
      <c r="N15" s="151" t="s">
        <v>109</v>
      </c>
      <c r="O15" s="151"/>
      <c r="P15" s="151"/>
      <c r="Q15" s="151"/>
      <c r="R15" s="151"/>
      <c r="S15" s="151"/>
      <c r="T15" s="151"/>
      <c r="U15" s="151"/>
    </row>
    <row r="16" spans="1:21" s="6" customFormat="1" ht="14.25" customHeight="1">
      <c r="A16" s="176" t="s">
        <v>93</v>
      </c>
      <c r="B16" s="176"/>
      <c r="C16" s="176"/>
      <c r="D16" s="176"/>
      <c r="E16" s="176"/>
      <c r="F16" s="93"/>
      <c r="G16" s="95"/>
      <c r="H16" s="176" t="s">
        <v>93</v>
      </c>
      <c r="I16" s="176"/>
      <c r="J16" s="176"/>
      <c r="K16" s="176"/>
      <c r="L16" s="176"/>
      <c r="N16" s="151"/>
      <c r="O16" s="151"/>
      <c r="P16" s="151"/>
      <c r="Q16" s="151"/>
      <c r="R16" s="151"/>
      <c r="S16" s="151"/>
      <c r="T16" s="151"/>
      <c r="U16" s="151"/>
    </row>
    <row r="17" spans="1:21" s="6" customFormat="1" ht="14.25" customHeight="1">
      <c r="A17" s="177" t="s">
        <v>108</v>
      </c>
      <c r="B17" s="177"/>
      <c r="C17" s="177"/>
      <c r="D17" s="177"/>
      <c r="E17" s="177"/>
      <c r="F17" s="93"/>
      <c r="G17" s="95"/>
      <c r="H17" s="177" t="s">
        <v>108</v>
      </c>
      <c r="I17" s="177"/>
      <c r="J17" s="177"/>
      <c r="K17" s="177"/>
      <c r="L17" s="177"/>
      <c r="N17" s="151"/>
      <c r="O17" s="151"/>
      <c r="P17" s="151"/>
      <c r="Q17" s="151"/>
      <c r="R17" s="151"/>
      <c r="S17" s="151"/>
      <c r="T17" s="151"/>
      <c r="U17" s="151"/>
    </row>
    <row r="18" spans="1:21" ht="11.1" customHeight="1">
      <c r="A18" s="87"/>
      <c r="B18" s="87"/>
      <c r="C18" s="87"/>
      <c r="D18" s="22"/>
      <c r="E18" s="87"/>
      <c r="F18" s="87"/>
      <c r="G18" s="96"/>
      <c r="H18" s="87"/>
      <c r="I18" s="87"/>
      <c r="J18" s="87"/>
      <c r="K18" s="22"/>
      <c r="L18" s="87"/>
      <c r="N18" s="151"/>
      <c r="O18" s="151"/>
      <c r="P18" s="151"/>
      <c r="Q18" s="151"/>
      <c r="R18" s="151"/>
      <c r="S18" s="151"/>
      <c r="T18" s="151"/>
      <c r="U18" s="151"/>
    </row>
    <row r="19" spans="1:21" s="6" customFormat="1" ht="11.1" customHeight="1">
      <c r="A19" s="178" t="str">
        <f>'01.2012'!$B$2</f>
        <v>УПРАВЛЕНИЕ</v>
      </c>
      <c r="B19" s="178"/>
      <c r="C19" s="178"/>
      <c r="D19" s="178"/>
      <c r="E19" s="178"/>
      <c r="F19" s="87"/>
      <c r="G19" s="96"/>
      <c r="H19" s="178" t="str">
        <f>'01.2012'!$B$2</f>
        <v>УПРАВЛЕНИЕ</v>
      </c>
      <c r="I19" s="178"/>
      <c r="J19" s="178"/>
      <c r="K19" s="178"/>
      <c r="L19" s="178"/>
      <c r="N19" s="151"/>
      <c r="O19" s="151"/>
      <c r="P19" s="151"/>
      <c r="Q19" s="151"/>
      <c r="R19" s="151"/>
      <c r="S19" s="151"/>
      <c r="T19" s="151"/>
      <c r="U19" s="151"/>
    </row>
    <row r="20" spans="1:21" ht="12.75" customHeight="1">
      <c r="A20" s="163" t="s">
        <v>94</v>
      </c>
      <c r="B20" s="163"/>
      <c r="C20" s="164" t="str">
        <f>'01.2012'!$B5</f>
        <v>Сафаров Собир</v>
      </c>
      <c r="D20" s="164"/>
      <c r="E20" s="164"/>
      <c r="F20" s="90"/>
      <c r="G20" s="97"/>
      <c r="H20" s="163" t="s">
        <v>94</v>
      </c>
      <c r="I20" s="163"/>
      <c r="J20" s="164" t="str">
        <f>'01.2012'!$B6</f>
        <v>Сабуров Хотам</v>
      </c>
      <c r="K20" s="164"/>
      <c r="L20" s="164"/>
      <c r="N20" s="151"/>
      <c r="O20" s="151"/>
      <c r="P20" s="151"/>
      <c r="Q20" s="151"/>
      <c r="R20" s="151"/>
      <c r="S20" s="151"/>
      <c r="T20" s="151"/>
      <c r="U20" s="151"/>
    </row>
    <row r="21" spans="1:21" s="6" customFormat="1" ht="18.75" customHeight="1">
      <c r="A21" s="94" t="s">
        <v>54</v>
      </c>
      <c r="B21" s="165" t="str">
        <f>'01.2012'!$C5</f>
        <v>зам.рек по восп.</v>
      </c>
      <c r="C21" s="165"/>
      <c r="D21" s="165"/>
      <c r="E21" s="165"/>
      <c r="F21" s="90"/>
      <c r="G21" s="97"/>
      <c r="H21" s="94" t="s">
        <v>54</v>
      </c>
      <c r="I21" s="165" t="str">
        <f>'01.2012'!$C6</f>
        <v>зам.рек.по экон.</v>
      </c>
      <c r="J21" s="165"/>
      <c r="K21" s="165"/>
      <c r="L21" s="165"/>
      <c r="N21" s="151"/>
      <c r="O21" s="151"/>
      <c r="P21" s="151"/>
      <c r="Q21" s="151"/>
      <c r="R21" s="151"/>
      <c r="S21" s="151"/>
      <c r="T21" s="151"/>
      <c r="U21" s="151"/>
    </row>
    <row r="22" spans="1:21" ht="12.75" customHeight="1">
      <c r="A22" s="166" t="s">
        <v>95</v>
      </c>
      <c r="B22" s="168" t="s">
        <v>97</v>
      </c>
      <c r="C22" s="170" t="s">
        <v>98</v>
      </c>
      <c r="D22" s="168" t="s">
        <v>99</v>
      </c>
      <c r="E22" s="173"/>
      <c r="F22" s="6"/>
      <c r="G22" s="98"/>
      <c r="H22" s="166" t="s">
        <v>95</v>
      </c>
      <c r="I22" s="168" t="s">
        <v>97</v>
      </c>
      <c r="J22" s="170" t="s">
        <v>98</v>
      </c>
      <c r="K22" s="168" t="s">
        <v>99</v>
      </c>
      <c r="L22" s="173"/>
      <c r="N22" s="151"/>
      <c r="O22" s="151"/>
      <c r="P22" s="151"/>
      <c r="Q22" s="151"/>
      <c r="R22" s="151"/>
      <c r="S22" s="151"/>
      <c r="T22" s="151"/>
      <c r="U22" s="151"/>
    </row>
    <row r="23" spans="1:21" ht="13.5" customHeight="1">
      <c r="A23" s="167"/>
      <c r="B23" s="169"/>
      <c r="C23" s="171"/>
      <c r="D23" s="172"/>
      <c r="E23" s="174"/>
      <c r="F23" s="89"/>
      <c r="G23" s="99"/>
      <c r="H23" s="167"/>
      <c r="I23" s="169"/>
      <c r="J23" s="171"/>
      <c r="K23" s="172"/>
      <c r="L23" s="174"/>
      <c r="N23" s="151"/>
      <c r="O23" s="151"/>
      <c r="P23" s="151"/>
      <c r="Q23" s="151"/>
      <c r="R23" s="151"/>
      <c r="S23" s="151"/>
      <c r="T23" s="151"/>
      <c r="U23" s="151"/>
    </row>
    <row r="24" spans="1:21" ht="15" customHeight="1">
      <c r="A24" s="102">
        <f>IF('01.2012'!$E5&lt;1,-'01.2012'!$D5,'01.2012'!$E5)</f>
        <v>0</v>
      </c>
      <c r="B24" s="91">
        <f>'01.2012'!$L5</f>
        <v>197.4</v>
      </c>
      <c r="C24" s="92">
        <f>'01.2012'!$W5</f>
        <v>21.15</v>
      </c>
      <c r="D24" s="91">
        <f>'01.2012'!$Y5</f>
        <v>176.25</v>
      </c>
      <c r="E24" s="175"/>
      <c r="F24" s="6"/>
      <c r="G24" s="98"/>
      <c r="H24" s="102">
        <f>IF('01.2012'!$E6&lt;1,-'01.2012'!$D6,'01.2012'!$D6)</f>
        <v>0</v>
      </c>
      <c r="I24" s="91">
        <f>'01.2012'!$L6</f>
        <v>242.94</v>
      </c>
      <c r="J24" s="92">
        <f>'01.2012'!$W6</f>
        <v>27.93</v>
      </c>
      <c r="K24" s="91">
        <f>'01.2012'!$Y6</f>
        <v>215.01</v>
      </c>
      <c r="L24" s="175"/>
      <c r="N24" s="151"/>
      <c r="O24" s="151"/>
      <c r="P24" s="151"/>
      <c r="Q24" s="151"/>
      <c r="R24" s="151"/>
      <c r="S24" s="151"/>
      <c r="T24" s="151"/>
      <c r="U24" s="151"/>
    </row>
    <row r="25" spans="1:21" ht="12.75" customHeight="1">
      <c r="A25" s="6"/>
      <c r="B25" s="6"/>
      <c r="C25" s="6"/>
      <c r="E25" s="88"/>
      <c r="F25" s="6"/>
      <c r="G25" s="98"/>
      <c r="L25" s="88"/>
      <c r="N25" s="151"/>
      <c r="O25" s="151"/>
      <c r="P25" s="151"/>
      <c r="Q25" s="151"/>
      <c r="R25" s="151"/>
      <c r="S25" s="151"/>
      <c r="T25" s="151"/>
      <c r="U25" s="151"/>
    </row>
    <row r="26" spans="1:21" ht="12.75" customHeight="1">
      <c r="A26" s="161" t="s">
        <v>103</v>
      </c>
      <c r="B26" s="161"/>
      <c r="C26" s="6"/>
      <c r="E26" s="6"/>
      <c r="F26" s="6"/>
      <c r="G26" s="98"/>
      <c r="H26" s="161" t="s">
        <v>103</v>
      </c>
      <c r="I26" s="161"/>
      <c r="N26" s="151"/>
      <c r="O26" s="151"/>
      <c r="P26" s="151"/>
      <c r="Q26" s="151"/>
      <c r="R26" s="151"/>
      <c r="S26" s="151"/>
      <c r="T26" s="151"/>
      <c r="U26" s="151"/>
    </row>
    <row r="27" spans="1:21" ht="12.75" customHeight="1">
      <c r="A27" s="162" t="s">
        <v>104</v>
      </c>
      <c r="B27" s="162"/>
      <c r="C27" s="6"/>
      <c r="E27" s="6"/>
      <c r="F27" s="6"/>
      <c r="G27" s="98"/>
      <c r="H27" s="162" t="s">
        <v>104</v>
      </c>
      <c r="I27" s="162"/>
      <c r="N27" s="151"/>
      <c r="O27" s="151"/>
      <c r="P27" s="151"/>
      <c r="Q27" s="151"/>
      <c r="R27" s="151"/>
      <c r="S27" s="151"/>
      <c r="T27" s="151"/>
      <c r="U27" s="151"/>
    </row>
    <row r="28" spans="1:21" ht="12.75" customHeight="1">
      <c r="F28" s="6"/>
      <c r="G28" s="98"/>
      <c r="N28" s="151"/>
      <c r="O28" s="151"/>
      <c r="P28" s="151"/>
      <c r="Q28" s="151"/>
      <c r="R28" s="151"/>
      <c r="S28" s="151"/>
      <c r="T28" s="151"/>
      <c r="U28" s="151"/>
    </row>
    <row r="29" spans="1:21" ht="12.75" customHeight="1">
      <c r="A29" s="100"/>
      <c r="B29" s="100"/>
      <c r="C29" s="100"/>
      <c r="D29" s="132"/>
      <c r="E29" s="100"/>
      <c r="F29" s="100"/>
      <c r="G29" s="101"/>
      <c r="H29" s="100"/>
      <c r="I29" s="100"/>
      <c r="J29" s="100"/>
      <c r="K29" s="132"/>
      <c r="L29" s="100"/>
      <c r="N29" s="151"/>
      <c r="O29" s="151"/>
      <c r="P29" s="151"/>
      <c r="Q29" s="151"/>
      <c r="R29" s="151"/>
      <c r="S29" s="151"/>
      <c r="T29" s="151"/>
      <c r="U29" s="151"/>
    </row>
    <row r="30" spans="1:21" s="6" customFormat="1" ht="14.25" customHeight="1">
      <c r="A30" s="176" t="s">
        <v>93</v>
      </c>
      <c r="B30" s="176"/>
      <c r="C30" s="176"/>
      <c r="D30" s="176"/>
      <c r="E30" s="176"/>
      <c r="F30" s="93"/>
      <c r="G30" s="95"/>
      <c r="H30" s="176" t="s">
        <v>93</v>
      </c>
      <c r="I30" s="176"/>
      <c r="J30" s="176"/>
      <c r="K30" s="176"/>
      <c r="L30" s="176"/>
      <c r="N30" s="151"/>
      <c r="O30" s="151"/>
      <c r="P30" s="151"/>
      <c r="Q30" s="151"/>
      <c r="R30" s="151"/>
      <c r="S30" s="151"/>
      <c r="T30" s="151"/>
      <c r="U30" s="151"/>
    </row>
    <row r="31" spans="1:21" s="6" customFormat="1" ht="14.25" customHeight="1">
      <c r="A31" s="177" t="s">
        <v>108</v>
      </c>
      <c r="B31" s="177"/>
      <c r="C31" s="177"/>
      <c r="D31" s="177"/>
      <c r="E31" s="177"/>
      <c r="F31" s="93"/>
      <c r="G31" s="95"/>
      <c r="H31" s="177" t="s">
        <v>108</v>
      </c>
      <c r="I31" s="177"/>
      <c r="J31" s="177"/>
      <c r="K31" s="177"/>
      <c r="L31" s="177"/>
      <c r="N31" s="151"/>
      <c r="O31" s="151"/>
      <c r="P31" s="151"/>
      <c r="Q31" s="151"/>
      <c r="R31" s="151"/>
      <c r="S31" s="151"/>
      <c r="T31" s="151"/>
      <c r="U31" s="151"/>
    </row>
    <row r="32" spans="1:21" s="6" customFormat="1" ht="11.1" customHeight="1">
      <c r="A32" s="87"/>
      <c r="B32" s="87"/>
      <c r="C32" s="87"/>
      <c r="D32" s="22"/>
      <c r="E32" s="87"/>
      <c r="F32" s="87"/>
      <c r="G32" s="96"/>
      <c r="H32" s="87"/>
      <c r="I32" s="87"/>
      <c r="J32" s="87"/>
      <c r="K32" s="22"/>
      <c r="L32" s="87"/>
      <c r="N32" s="151"/>
      <c r="O32" s="151"/>
      <c r="P32" s="151"/>
      <c r="Q32" s="151"/>
      <c r="R32" s="151"/>
      <c r="S32" s="151"/>
      <c r="T32" s="151"/>
      <c r="U32" s="151"/>
    </row>
    <row r="33" spans="1:21" s="6" customFormat="1" ht="11.1" customHeight="1">
      <c r="A33" s="178" t="str">
        <f>'01.2012'!$B$2</f>
        <v>УПРАВЛЕНИЕ</v>
      </c>
      <c r="B33" s="178"/>
      <c r="C33" s="178"/>
      <c r="D33" s="178"/>
      <c r="E33" s="178"/>
      <c r="F33" s="87"/>
      <c r="G33" s="96"/>
      <c r="H33" s="178" t="str">
        <f>'01.2012'!$B$2</f>
        <v>УПРАВЛЕНИЕ</v>
      </c>
      <c r="I33" s="178"/>
      <c r="J33" s="178"/>
      <c r="K33" s="178"/>
      <c r="L33" s="178"/>
      <c r="N33" s="151"/>
      <c r="O33" s="151"/>
      <c r="P33" s="151"/>
      <c r="Q33" s="151"/>
      <c r="R33" s="151"/>
      <c r="S33" s="151"/>
      <c r="T33" s="151"/>
      <c r="U33" s="151"/>
    </row>
    <row r="34" spans="1:21" s="6" customFormat="1" ht="12.75" customHeight="1">
      <c r="A34" s="163" t="s">
        <v>94</v>
      </c>
      <c r="B34" s="163"/>
      <c r="C34" s="164" t="str">
        <f>'01.2012'!$B7</f>
        <v>Саидов Абдуманон</v>
      </c>
      <c r="D34" s="164"/>
      <c r="E34" s="164"/>
      <c r="F34" s="90"/>
      <c r="G34" s="97"/>
      <c r="H34" s="163" t="s">
        <v>94</v>
      </c>
      <c r="I34" s="163"/>
      <c r="J34" s="164" t="str">
        <f>'01.2012'!$B8</f>
        <v>Давлатов Талиб</v>
      </c>
      <c r="K34" s="164"/>
      <c r="L34" s="164"/>
      <c r="N34" s="151"/>
      <c r="O34" s="151"/>
      <c r="P34" s="151"/>
      <c r="Q34" s="151"/>
      <c r="R34" s="151"/>
      <c r="S34" s="151"/>
      <c r="T34" s="151"/>
      <c r="U34" s="151"/>
    </row>
    <row r="35" spans="1:21" s="6" customFormat="1" ht="18.75" customHeight="1">
      <c r="A35" s="94" t="s">
        <v>54</v>
      </c>
      <c r="B35" s="165" t="str">
        <f>'01.2012'!$C7</f>
        <v>советник</v>
      </c>
      <c r="C35" s="165"/>
      <c r="D35" s="165"/>
      <c r="E35" s="165"/>
      <c r="F35" s="90"/>
      <c r="G35" s="97"/>
      <c r="H35" s="94" t="s">
        <v>54</v>
      </c>
      <c r="I35" s="165" t="str">
        <f>'01.2012'!$C8</f>
        <v>нач.штаба</v>
      </c>
      <c r="J35" s="165"/>
      <c r="K35" s="165"/>
      <c r="L35" s="165"/>
      <c r="N35" s="151"/>
      <c r="O35" s="151"/>
      <c r="P35" s="151"/>
      <c r="Q35" s="151"/>
      <c r="R35" s="151"/>
      <c r="S35" s="151"/>
      <c r="T35" s="151"/>
      <c r="U35" s="151"/>
    </row>
    <row r="36" spans="1:21" ht="12.75" customHeight="1">
      <c r="A36" s="166" t="s">
        <v>95</v>
      </c>
      <c r="B36" s="168" t="s">
        <v>97</v>
      </c>
      <c r="C36" s="170" t="s">
        <v>98</v>
      </c>
      <c r="D36" s="168" t="s">
        <v>99</v>
      </c>
      <c r="E36" s="173"/>
      <c r="F36" s="6"/>
      <c r="G36" s="98"/>
      <c r="H36" s="166" t="s">
        <v>95</v>
      </c>
      <c r="I36" s="168" t="s">
        <v>97</v>
      </c>
      <c r="J36" s="170" t="s">
        <v>98</v>
      </c>
      <c r="K36" s="168" t="s">
        <v>99</v>
      </c>
      <c r="L36" s="173"/>
      <c r="N36" s="151"/>
      <c r="O36" s="151"/>
      <c r="P36" s="151"/>
      <c r="Q36" s="151"/>
      <c r="R36" s="151"/>
      <c r="S36" s="151"/>
      <c r="T36" s="151"/>
      <c r="U36" s="151"/>
    </row>
    <row r="37" spans="1:21" ht="13.5" customHeight="1">
      <c r="A37" s="167"/>
      <c r="B37" s="169"/>
      <c r="C37" s="171"/>
      <c r="D37" s="172"/>
      <c r="E37" s="174"/>
      <c r="F37" s="89"/>
      <c r="G37" s="99"/>
      <c r="H37" s="167"/>
      <c r="I37" s="169"/>
      <c r="J37" s="171"/>
      <c r="K37" s="172"/>
      <c r="L37" s="174"/>
      <c r="N37" s="151"/>
      <c r="O37" s="151"/>
      <c r="P37" s="151"/>
      <c r="Q37" s="151"/>
      <c r="R37" s="151"/>
      <c r="S37" s="151"/>
      <c r="T37" s="151"/>
      <c r="U37" s="151"/>
    </row>
    <row r="38" spans="1:21" ht="15" customHeight="1">
      <c r="A38" s="102">
        <f>IF('01.2012'!$E7&lt;1,-'01.2012'!$D7,'01.2012'!$E7)</f>
        <v>0</v>
      </c>
      <c r="B38" s="91">
        <f>'01.2012'!$L7</f>
        <v>98.67</v>
      </c>
      <c r="C38" s="92">
        <f>'01.2012'!$W7</f>
        <v>6.5900000000000007</v>
      </c>
      <c r="D38" s="91">
        <f>'01.2012'!$Y7</f>
        <v>92.08</v>
      </c>
      <c r="E38" s="175"/>
      <c r="F38" s="6"/>
      <c r="G38" s="98"/>
      <c r="H38" s="102">
        <f>IF('01.2012'!$E8&lt;1,-'01.2012'!$D8,'01.2012'!$D8)</f>
        <v>0</v>
      </c>
      <c r="I38" s="91">
        <f>'01.2012'!$L8</f>
        <v>104</v>
      </c>
      <c r="J38" s="92">
        <f>'01.2012'!$W8</f>
        <v>7.26</v>
      </c>
      <c r="K38" s="91">
        <f>'01.2012'!$Y8</f>
        <v>96.74</v>
      </c>
      <c r="L38" s="175"/>
      <c r="N38" s="151"/>
      <c r="O38" s="151"/>
      <c r="P38" s="151"/>
      <c r="Q38" s="151"/>
      <c r="R38" s="151"/>
      <c r="S38" s="151"/>
      <c r="T38" s="151"/>
      <c r="U38" s="151"/>
    </row>
    <row r="39" spans="1:21" ht="12.75" customHeight="1">
      <c r="A39" s="6"/>
      <c r="B39" s="6"/>
      <c r="C39" s="6"/>
      <c r="E39" s="88"/>
      <c r="F39" s="6"/>
      <c r="G39" s="98"/>
      <c r="L39" s="88"/>
      <c r="N39" s="151"/>
      <c r="O39" s="151"/>
      <c r="P39" s="151"/>
      <c r="Q39" s="151"/>
      <c r="R39" s="151"/>
      <c r="S39" s="151"/>
      <c r="T39" s="151"/>
      <c r="U39" s="151"/>
    </row>
    <row r="40" spans="1:21">
      <c r="A40" s="161" t="s">
        <v>103</v>
      </c>
      <c r="B40" s="161"/>
      <c r="C40" s="6"/>
      <c r="E40" s="6"/>
      <c r="F40" s="6"/>
      <c r="G40" s="98"/>
      <c r="H40" s="161" t="s">
        <v>103</v>
      </c>
      <c r="I40" s="161"/>
      <c r="N40" s="151"/>
      <c r="O40" s="151"/>
      <c r="P40" s="151"/>
      <c r="Q40" s="151"/>
      <c r="R40" s="151"/>
      <c r="S40" s="151"/>
      <c r="T40" s="151"/>
      <c r="U40" s="151"/>
    </row>
    <row r="41" spans="1:21">
      <c r="A41" s="162" t="s">
        <v>104</v>
      </c>
      <c r="B41" s="162"/>
      <c r="C41" s="6"/>
      <c r="E41" s="6"/>
      <c r="F41" s="6"/>
      <c r="G41" s="98"/>
      <c r="H41" s="162" t="s">
        <v>104</v>
      </c>
      <c r="I41" s="162"/>
      <c r="N41" s="151"/>
      <c r="O41" s="151"/>
      <c r="P41" s="151"/>
      <c r="Q41" s="151"/>
      <c r="R41" s="151"/>
      <c r="S41" s="151"/>
      <c r="T41" s="151"/>
      <c r="U41" s="151"/>
    </row>
    <row r="42" spans="1:21">
      <c r="F42" s="6"/>
      <c r="G42" s="98"/>
    </row>
    <row r="43" spans="1:21">
      <c r="A43" s="100"/>
      <c r="B43" s="100"/>
      <c r="C43" s="100"/>
      <c r="D43" s="132"/>
      <c r="E43" s="100"/>
      <c r="F43" s="100"/>
      <c r="G43" s="101"/>
      <c r="H43" s="100"/>
      <c r="I43" s="100"/>
      <c r="J43" s="100"/>
      <c r="K43" s="132"/>
      <c r="L43" s="100"/>
    </row>
    <row r="44" spans="1:21" s="6" customFormat="1" ht="14.25">
      <c r="A44" s="176" t="s">
        <v>93</v>
      </c>
      <c r="B44" s="176"/>
      <c r="C44" s="176"/>
      <c r="D44" s="176"/>
      <c r="E44" s="176"/>
      <c r="F44" s="93"/>
      <c r="G44" s="95"/>
      <c r="H44" s="176" t="s">
        <v>93</v>
      </c>
      <c r="I44" s="176"/>
      <c r="J44" s="176"/>
      <c r="K44" s="176"/>
      <c r="L44" s="176"/>
    </row>
    <row r="45" spans="1:21" s="6" customFormat="1" ht="14.25">
      <c r="A45" s="177" t="s">
        <v>108</v>
      </c>
      <c r="B45" s="177"/>
      <c r="C45" s="177"/>
      <c r="D45" s="177"/>
      <c r="E45" s="177"/>
      <c r="F45" s="93"/>
      <c r="G45" s="95"/>
      <c r="H45" s="177" t="s">
        <v>108</v>
      </c>
      <c r="I45" s="177"/>
      <c r="J45" s="177"/>
      <c r="K45" s="177"/>
      <c r="L45" s="177"/>
    </row>
    <row r="46" spans="1:21" s="6" customFormat="1" ht="11.1" customHeight="1">
      <c r="A46" s="87"/>
      <c r="B46" s="87"/>
      <c r="C46" s="87"/>
      <c r="D46" s="22"/>
      <c r="E46" s="87"/>
      <c r="F46" s="87"/>
      <c r="G46" s="96"/>
      <c r="H46" s="87"/>
      <c r="I46" s="87"/>
      <c r="J46" s="87"/>
      <c r="K46" s="22"/>
      <c r="L46" s="87"/>
    </row>
    <row r="47" spans="1:21" s="6" customFormat="1" ht="11.1" customHeight="1">
      <c r="A47" s="178" t="str">
        <f>'01.2012'!$B$2</f>
        <v>УПРАВЛЕНИЕ</v>
      </c>
      <c r="B47" s="178"/>
      <c r="C47" s="178"/>
      <c r="D47" s="178"/>
      <c r="E47" s="178"/>
      <c r="F47" s="87"/>
      <c r="G47" s="96"/>
      <c r="H47" s="178" t="str">
        <f>'01.2012'!$B$2</f>
        <v>УПРАВЛЕНИЕ</v>
      </c>
      <c r="I47" s="178"/>
      <c r="J47" s="178"/>
      <c r="K47" s="178"/>
      <c r="L47" s="178"/>
    </row>
    <row r="48" spans="1:21" s="6" customFormat="1">
      <c r="A48" s="163" t="s">
        <v>94</v>
      </c>
      <c r="B48" s="163"/>
      <c r="C48" s="164" t="str">
        <f>'01.2012'!$B9</f>
        <v>Матинов Холиддин</v>
      </c>
      <c r="D48" s="164"/>
      <c r="E48" s="164"/>
      <c r="F48" s="90"/>
      <c r="G48" s="97"/>
      <c r="H48" s="163" t="s">
        <v>94</v>
      </c>
      <c r="I48" s="163"/>
      <c r="J48" s="164" t="str">
        <f>'01.2012'!$B10</f>
        <v>Наботов Насим</v>
      </c>
      <c r="K48" s="164"/>
      <c r="L48" s="164"/>
    </row>
    <row r="49" spans="1:12" s="6" customFormat="1" ht="18.75" customHeight="1">
      <c r="A49" s="94" t="s">
        <v>54</v>
      </c>
      <c r="B49" s="165" t="str">
        <f>'01.2012'!$C9</f>
        <v>пред.молод.</v>
      </c>
      <c r="C49" s="165"/>
      <c r="D49" s="165"/>
      <c r="E49" s="165"/>
      <c r="F49" s="90"/>
      <c r="G49" s="97"/>
      <c r="H49" s="94" t="s">
        <v>54</v>
      </c>
      <c r="I49" s="165" t="str">
        <f>'01.2012'!$C10</f>
        <v>секретарь</v>
      </c>
      <c r="J49" s="165"/>
      <c r="K49" s="165"/>
      <c r="L49" s="165"/>
    </row>
    <row r="50" spans="1:12" ht="12.75" customHeight="1">
      <c r="A50" s="166" t="s">
        <v>95</v>
      </c>
      <c r="B50" s="168" t="s">
        <v>97</v>
      </c>
      <c r="C50" s="170" t="s">
        <v>98</v>
      </c>
      <c r="D50" s="168" t="s">
        <v>99</v>
      </c>
      <c r="E50" s="173"/>
      <c r="F50" s="6"/>
      <c r="G50" s="98"/>
      <c r="H50" s="166" t="s">
        <v>95</v>
      </c>
      <c r="I50" s="168" t="s">
        <v>97</v>
      </c>
      <c r="J50" s="170" t="s">
        <v>98</v>
      </c>
      <c r="K50" s="168" t="s">
        <v>99</v>
      </c>
      <c r="L50" s="173"/>
    </row>
    <row r="51" spans="1:12" ht="13.5">
      <c r="A51" s="167"/>
      <c r="B51" s="169"/>
      <c r="C51" s="171"/>
      <c r="D51" s="172"/>
      <c r="E51" s="174"/>
      <c r="F51" s="89"/>
      <c r="G51" s="99"/>
      <c r="H51" s="167"/>
      <c r="I51" s="169"/>
      <c r="J51" s="171"/>
      <c r="K51" s="172"/>
      <c r="L51" s="174"/>
    </row>
    <row r="52" spans="1:12" ht="15" customHeight="1">
      <c r="A52" s="102">
        <f>IF('01.2012'!$E9&lt;1,-'01.2012'!$D9,'01.2012'!$E9)</f>
        <v>0</v>
      </c>
      <c r="B52" s="91">
        <f>'01.2012'!$L9</f>
        <v>79</v>
      </c>
      <c r="C52" s="92">
        <f>'01.2012'!$W9</f>
        <v>4.6400000000000006</v>
      </c>
      <c r="D52" s="91">
        <f>'01.2012'!$Y9</f>
        <v>74.36</v>
      </c>
      <c r="E52" s="175"/>
      <c r="F52" s="6"/>
      <c r="G52" s="98"/>
      <c r="H52" s="102">
        <f>IF('01.2012'!$E10&lt;1,-'01.2012'!$D10,'01.2012'!$D10)</f>
        <v>0</v>
      </c>
      <c r="I52" s="91">
        <f>'01.2012'!$L10</f>
        <v>104</v>
      </c>
      <c r="J52" s="92">
        <f>'01.2012'!$W10</f>
        <v>7.26</v>
      </c>
      <c r="K52" s="91">
        <f>'01.2012'!$Y10</f>
        <v>96.74</v>
      </c>
      <c r="L52" s="175"/>
    </row>
    <row r="53" spans="1:12">
      <c r="A53" s="6"/>
      <c r="B53" s="6"/>
      <c r="C53" s="6"/>
      <c r="E53" s="88"/>
      <c r="F53" s="6"/>
      <c r="G53" s="98"/>
      <c r="L53" s="88"/>
    </row>
    <row r="54" spans="1:12">
      <c r="A54" s="161" t="s">
        <v>103</v>
      </c>
      <c r="B54" s="161"/>
      <c r="C54" s="6"/>
      <c r="E54" s="6"/>
      <c r="F54" s="6"/>
      <c r="G54" s="98"/>
      <c r="H54" s="161" t="s">
        <v>103</v>
      </c>
      <c r="I54" s="161"/>
    </row>
    <row r="55" spans="1:12">
      <c r="A55" s="162" t="s">
        <v>104</v>
      </c>
      <c r="B55" s="162"/>
      <c r="C55" s="6"/>
      <c r="E55" s="6"/>
      <c r="F55" s="6"/>
      <c r="G55" s="98"/>
      <c r="H55" s="162" t="s">
        <v>104</v>
      </c>
      <c r="I55" s="162"/>
    </row>
    <row r="56" spans="1:12">
      <c r="F56" s="6"/>
      <c r="G56" s="98"/>
    </row>
    <row r="57" spans="1:12">
      <c r="A57" s="100"/>
      <c r="B57" s="100"/>
      <c r="C57" s="100"/>
      <c r="D57" s="132"/>
      <c r="E57" s="100"/>
      <c r="F57" s="100"/>
      <c r="G57" s="101"/>
      <c r="H57" s="100"/>
      <c r="I57" s="100"/>
      <c r="J57" s="100"/>
      <c r="K57" s="132"/>
      <c r="L57" s="100"/>
    </row>
    <row r="58" spans="1:12" s="6" customFormat="1" ht="14.25">
      <c r="A58" s="176" t="s">
        <v>93</v>
      </c>
      <c r="B58" s="176"/>
      <c r="C58" s="176"/>
      <c r="D58" s="176"/>
      <c r="E58" s="176"/>
      <c r="F58" s="93"/>
      <c r="G58" s="95"/>
      <c r="H58" s="176" t="s">
        <v>93</v>
      </c>
      <c r="I58" s="176"/>
      <c r="J58" s="176"/>
      <c r="K58" s="176"/>
      <c r="L58" s="176"/>
    </row>
    <row r="59" spans="1:12" s="6" customFormat="1" ht="14.25">
      <c r="A59" s="177" t="s">
        <v>108</v>
      </c>
      <c r="B59" s="177"/>
      <c r="C59" s="177"/>
      <c r="D59" s="177"/>
      <c r="E59" s="177"/>
      <c r="F59" s="93"/>
      <c r="G59" s="95"/>
      <c r="H59" s="177" t="s">
        <v>108</v>
      </c>
      <c r="I59" s="177"/>
      <c r="J59" s="177"/>
      <c r="K59" s="177"/>
      <c r="L59" s="177"/>
    </row>
    <row r="60" spans="1:12" s="6" customFormat="1" ht="11.1" customHeight="1">
      <c r="A60" s="87"/>
      <c r="B60" s="87"/>
      <c r="C60" s="87"/>
      <c r="D60" s="22"/>
      <c r="E60" s="87"/>
      <c r="F60" s="87"/>
      <c r="G60" s="96"/>
      <c r="H60" s="87"/>
      <c r="I60" s="87"/>
      <c r="J60" s="87"/>
      <c r="K60" s="22"/>
      <c r="L60" s="87"/>
    </row>
    <row r="61" spans="1:12" s="6" customFormat="1" ht="11.1" customHeight="1">
      <c r="A61" s="178" t="str">
        <f>'01.2012'!$B$2</f>
        <v>УПРАВЛЕНИЕ</v>
      </c>
      <c r="B61" s="178"/>
      <c r="C61" s="178"/>
      <c r="D61" s="178"/>
      <c r="E61" s="178"/>
      <c r="F61" s="87"/>
      <c r="G61" s="96"/>
      <c r="H61" s="178" t="str">
        <f>'01.2012'!$B$2</f>
        <v>УПРАВЛЕНИЕ</v>
      </c>
      <c r="I61" s="178"/>
      <c r="J61" s="178"/>
      <c r="K61" s="178"/>
      <c r="L61" s="178"/>
    </row>
    <row r="62" spans="1:12" s="6" customFormat="1">
      <c r="A62" s="163" t="s">
        <v>94</v>
      </c>
      <c r="B62" s="163"/>
      <c r="C62" s="164" t="str">
        <f>'01.2012'!$B11</f>
        <v>Нуриддинов А</v>
      </c>
      <c r="D62" s="164"/>
      <c r="E62" s="164"/>
      <c r="F62" s="90"/>
      <c r="G62" s="97"/>
      <c r="H62" s="163" t="s">
        <v>94</v>
      </c>
      <c r="I62" s="163"/>
      <c r="J62" s="164" t="str">
        <f>'01.2012'!$B12</f>
        <v>Солехов Файзулло</v>
      </c>
      <c r="K62" s="164"/>
      <c r="L62" s="164"/>
    </row>
    <row r="63" spans="1:12" s="6" customFormat="1" ht="18.75" customHeight="1">
      <c r="A63" s="94" t="s">
        <v>54</v>
      </c>
      <c r="B63" s="165" t="str">
        <f>'01.2012'!$C11</f>
        <v>секретарь</v>
      </c>
      <c r="C63" s="165"/>
      <c r="D63" s="165"/>
      <c r="E63" s="165"/>
      <c r="F63" s="90"/>
      <c r="G63" s="97"/>
      <c r="H63" s="94" t="s">
        <v>54</v>
      </c>
      <c r="I63" s="165" t="str">
        <f>'01.2012'!$C12</f>
        <v>помощник</v>
      </c>
      <c r="J63" s="165"/>
      <c r="K63" s="165"/>
      <c r="L63" s="165"/>
    </row>
    <row r="64" spans="1:12" ht="12.75" customHeight="1">
      <c r="A64" s="166" t="s">
        <v>95</v>
      </c>
      <c r="B64" s="168" t="s">
        <v>97</v>
      </c>
      <c r="C64" s="170" t="s">
        <v>98</v>
      </c>
      <c r="D64" s="168" t="s">
        <v>99</v>
      </c>
      <c r="E64" s="173"/>
      <c r="F64" s="6"/>
      <c r="G64" s="98"/>
      <c r="H64" s="166" t="s">
        <v>95</v>
      </c>
      <c r="I64" s="168" t="s">
        <v>97</v>
      </c>
      <c r="J64" s="170" t="s">
        <v>98</v>
      </c>
      <c r="K64" s="168" t="s">
        <v>99</v>
      </c>
      <c r="L64" s="173"/>
    </row>
    <row r="65" spans="1:12" ht="13.5">
      <c r="A65" s="167"/>
      <c r="B65" s="169"/>
      <c r="C65" s="171"/>
      <c r="D65" s="172"/>
      <c r="E65" s="174"/>
      <c r="F65" s="89"/>
      <c r="G65" s="99"/>
      <c r="H65" s="167"/>
      <c r="I65" s="169"/>
      <c r="J65" s="171"/>
      <c r="K65" s="172"/>
      <c r="L65" s="174"/>
    </row>
    <row r="66" spans="1:12" ht="15" customHeight="1">
      <c r="A66" s="102">
        <f>IF('01.2012'!$E11&lt;1,-'01.2012'!$D11,'01.2012'!$E11)</f>
        <v>0</v>
      </c>
      <c r="B66" s="91">
        <f>'01.2012'!$L11</f>
        <v>104</v>
      </c>
      <c r="C66" s="92">
        <f>'01.2012'!$W11</f>
        <v>7.26</v>
      </c>
      <c r="D66" s="91">
        <f>'01.2012'!$Y11</f>
        <v>96.74</v>
      </c>
      <c r="E66" s="175"/>
      <c r="F66" s="6"/>
      <c r="G66" s="98"/>
      <c r="H66" s="102">
        <f>IF('01.2012'!$E12&lt;1,-'01.2012'!$D12,'01.2012'!$D12)</f>
        <v>0</v>
      </c>
      <c r="I66" s="91">
        <f>'01.2012'!$L12</f>
        <v>131.1</v>
      </c>
      <c r="J66" s="92">
        <f>'01.2012'!$W12</f>
        <v>11.290000000000001</v>
      </c>
      <c r="K66" s="91">
        <f>'01.2012'!$Y12</f>
        <v>119.81</v>
      </c>
      <c r="L66" s="175"/>
    </row>
    <row r="67" spans="1:12">
      <c r="A67" s="6"/>
      <c r="B67" s="6"/>
      <c r="C67" s="6"/>
      <c r="E67" s="88"/>
      <c r="F67" s="6"/>
      <c r="G67" s="98"/>
      <c r="L67" s="88"/>
    </row>
    <row r="68" spans="1:12">
      <c r="A68" s="161" t="s">
        <v>103</v>
      </c>
      <c r="B68" s="161"/>
      <c r="C68" s="6"/>
      <c r="E68" s="6"/>
      <c r="F68" s="6"/>
      <c r="G68" s="98"/>
      <c r="H68" s="161" t="s">
        <v>103</v>
      </c>
      <c r="I68" s="161"/>
    </row>
    <row r="69" spans="1:12">
      <c r="A69" s="162" t="s">
        <v>104</v>
      </c>
      <c r="B69" s="162"/>
      <c r="C69" s="6"/>
      <c r="E69" s="6"/>
      <c r="F69" s="6"/>
      <c r="G69" s="98"/>
      <c r="H69" s="162" t="s">
        <v>104</v>
      </c>
      <c r="I69" s="162"/>
    </row>
    <row r="70" spans="1:12">
      <c r="F70" s="6"/>
      <c r="G70" s="98"/>
    </row>
    <row r="71" spans="1:12">
      <c r="A71" s="100"/>
      <c r="B71" s="100"/>
      <c r="C71" s="100"/>
      <c r="D71" s="132"/>
      <c r="E71" s="100"/>
      <c r="F71" s="100"/>
      <c r="G71" s="101"/>
      <c r="H71" s="100"/>
      <c r="I71" s="100"/>
      <c r="J71" s="100"/>
      <c r="K71" s="132"/>
      <c r="L71" s="100"/>
    </row>
    <row r="72" spans="1:12" s="6" customFormat="1" ht="14.25">
      <c r="A72" s="176" t="s">
        <v>93</v>
      </c>
      <c r="B72" s="176"/>
      <c r="C72" s="176"/>
      <c r="D72" s="176"/>
      <c r="E72" s="176"/>
      <c r="F72" s="93"/>
      <c r="G72" s="95"/>
      <c r="H72" s="176" t="s">
        <v>93</v>
      </c>
      <c r="I72" s="176"/>
      <c r="J72" s="176"/>
      <c r="K72" s="176"/>
      <c r="L72" s="176"/>
    </row>
    <row r="73" spans="1:12" s="6" customFormat="1" ht="14.25">
      <c r="A73" s="177" t="s">
        <v>108</v>
      </c>
      <c r="B73" s="177"/>
      <c r="C73" s="177"/>
      <c r="D73" s="177"/>
      <c r="E73" s="177"/>
      <c r="F73" s="93"/>
      <c r="G73" s="95"/>
      <c r="H73" s="177" t="s">
        <v>108</v>
      </c>
      <c r="I73" s="177"/>
      <c r="J73" s="177"/>
      <c r="K73" s="177"/>
      <c r="L73" s="177"/>
    </row>
    <row r="74" spans="1:12" s="6" customFormat="1" ht="11.1" customHeight="1">
      <c r="A74" s="87"/>
      <c r="B74" s="87"/>
      <c r="C74" s="87"/>
      <c r="D74" s="22"/>
      <c r="E74" s="87"/>
      <c r="F74" s="87"/>
      <c r="G74" s="96"/>
      <c r="H74" s="87"/>
      <c r="I74" s="87"/>
      <c r="J74" s="87"/>
      <c r="K74" s="22"/>
      <c r="L74" s="87"/>
    </row>
    <row r="75" spans="1:12" s="6" customFormat="1" ht="11.1" customHeight="1">
      <c r="A75" s="178" t="str">
        <f>'01.2012'!$B$2</f>
        <v>УПРАВЛЕНИЕ</v>
      </c>
      <c r="B75" s="178"/>
      <c r="C75" s="178"/>
      <c r="D75" s="178"/>
      <c r="E75" s="178"/>
      <c r="F75" s="87"/>
      <c r="G75" s="96"/>
      <c r="H75" s="178" t="str">
        <f>'01.2012'!$B$16</f>
        <v>ОТДЕЛ КАДРОВ</v>
      </c>
      <c r="I75" s="178"/>
      <c r="J75" s="178"/>
      <c r="K75" s="178"/>
      <c r="L75" s="178"/>
    </row>
    <row r="76" spans="1:12" s="6" customFormat="1">
      <c r="A76" s="163" t="s">
        <v>94</v>
      </c>
      <c r="B76" s="163"/>
      <c r="C76" s="164" t="str">
        <f>'01.2012'!$B13</f>
        <v>Зиёев Идибек</v>
      </c>
      <c r="D76" s="164"/>
      <c r="E76" s="164"/>
      <c r="F76" s="90"/>
      <c r="G76" s="97"/>
      <c r="H76" s="163" t="s">
        <v>94</v>
      </c>
      <c r="I76" s="163"/>
      <c r="J76" s="164" t="str">
        <f>'01.2012'!$B17</f>
        <v>Бободжонова Нарзия</v>
      </c>
      <c r="K76" s="164"/>
      <c r="L76" s="164"/>
    </row>
    <row r="77" spans="1:12" s="6" customFormat="1" ht="18.75" customHeight="1">
      <c r="A77" s="94" t="s">
        <v>54</v>
      </c>
      <c r="B77" s="165" t="str">
        <f>'01.2012'!$C13</f>
        <v>помощник</v>
      </c>
      <c r="C77" s="165"/>
      <c r="D77" s="165"/>
      <c r="E77" s="165"/>
      <c r="F77" s="90"/>
      <c r="G77" s="97"/>
      <c r="H77" s="94" t="s">
        <v>54</v>
      </c>
      <c r="I77" s="165" t="str">
        <f>'01.2012'!$C17</f>
        <v>начальник</v>
      </c>
      <c r="J77" s="165"/>
      <c r="K77" s="165"/>
      <c r="L77" s="165"/>
    </row>
    <row r="78" spans="1:12" ht="12.75" customHeight="1">
      <c r="A78" s="166" t="s">
        <v>95</v>
      </c>
      <c r="B78" s="168" t="s">
        <v>97</v>
      </c>
      <c r="C78" s="170" t="s">
        <v>98</v>
      </c>
      <c r="D78" s="168" t="s">
        <v>99</v>
      </c>
      <c r="E78" s="173"/>
      <c r="F78" s="6"/>
      <c r="G78" s="98"/>
      <c r="H78" s="166" t="s">
        <v>95</v>
      </c>
      <c r="I78" s="168" t="s">
        <v>97</v>
      </c>
      <c r="J78" s="170" t="s">
        <v>98</v>
      </c>
      <c r="K78" s="168" t="s">
        <v>99</v>
      </c>
      <c r="L78" s="173"/>
    </row>
    <row r="79" spans="1:12" ht="13.5">
      <c r="A79" s="167"/>
      <c r="B79" s="169"/>
      <c r="C79" s="171"/>
      <c r="D79" s="172"/>
      <c r="E79" s="174"/>
      <c r="F79" s="89"/>
      <c r="G79" s="99"/>
      <c r="H79" s="167"/>
      <c r="I79" s="169"/>
      <c r="J79" s="171"/>
      <c r="K79" s="172"/>
      <c r="L79" s="174"/>
    </row>
    <row r="80" spans="1:12" ht="15" customHeight="1">
      <c r="A80" s="102">
        <f>IF('01.2012'!$E13&lt;1,-'01.2012'!$D13,'01.2012'!$E13)</f>
        <v>0</v>
      </c>
      <c r="B80" s="91">
        <f>'01.2012'!$L13</f>
        <v>197.4</v>
      </c>
      <c r="C80" s="92">
        <f>'01.2012'!$W13</f>
        <v>21.15</v>
      </c>
      <c r="D80" s="91">
        <f>'01.2012'!$Y13</f>
        <v>176.25</v>
      </c>
      <c r="E80" s="175"/>
      <c r="F80" s="6"/>
      <c r="G80" s="98"/>
      <c r="H80" s="102">
        <f>IF('01.2012'!$E17&lt;1,-'01.2012'!$D17,'01.2012'!$D17)</f>
        <v>0</v>
      </c>
      <c r="I80" s="91">
        <f>'01.2012'!$L17</f>
        <v>131.05000000000001</v>
      </c>
      <c r="J80" s="92">
        <f>'01.2012'!$W17</f>
        <v>11.290000000000001</v>
      </c>
      <c r="K80" s="91">
        <f>'01.2012'!$Y17</f>
        <v>119.76</v>
      </c>
      <c r="L80" s="175"/>
    </row>
    <row r="81" spans="1:12">
      <c r="A81" s="6"/>
      <c r="B81" s="6"/>
      <c r="C81" s="6"/>
      <c r="E81" s="88"/>
      <c r="F81" s="6"/>
      <c r="G81" s="98"/>
      <c r="L81" s="88"/>
    </row>
    <row r="82" spans="1:12">
      <c r="A82" s="161" t="s">
        <v>103</v>
      </c>
      <c r="B82" s="161"/>
      <c r="C82" s="6"/>
      <c r="E82" s="6"/>
      <c r="F82" s="6"/>
      <c r="G82" s="98"/>
      <c r="H82" s="161" t="s">
        <v>103</v>
      </c>
      <c r="I82" s="161"/>
    </row>
    <row r="83" spans="1:12">
      <c r="A83" s="162" t="s">
        <v>104</v>
      </c>
      <c r="B83" s="162"/>
      <c r="C83" s="6"/>
      <c r="E83" s="6"/>
      <c r="F83" s="6"/>
      <c r="G83" s="98"/>
      <c r="H83" s="162" t="s">
        <v>104</v>
      </c>
      <c r="I83" s="162"/>
    </row>
    <row r="84" spans="1:12">
      <c r="F84" s="6"/>
      <c r="G84" s="98"/>
    </row>
    <row r="85" spans="1:12">
      <c r="A85" s="100"/>
      <c r="B85" s="100"/>
      <c r="C85" s="100"/>
      <c r="D85" s="132"/>
      <c r="E85" s="100"/>
      <c r="F85" s="100"/>
      <c r="G85" s="101"/>
      <c r="H85" s="100"/>
      <c r="I85" s="100"/>
      <c r="J85" s="100"/>
      <c r="K85" s="132"/>
      <c r="L85" s="100"/>
    </row>
    <row r="86" spans="1:12" s="6" customFormat="1" ht="14.25">
      <c r="A86" s="176" t="s">
        <v>93</v>
      </c>
      <c r="B86" s="176"/>
      <c r="C86" s="176"/>
      <c r="D86" s="176"/>
      <c r="E86" s="176"/>
      <c r="F86" s="93"/>
      <c r="G86" s="95"/>
      <c r="H86" s="176" t="s">
        <v>93</v>
      </c>
      <c r="I86" s="176"/>
      <c r="J86" s="176"/>
      <c r="K86" s="176"/>
      <c r="L86" s="176"/>
    </row>
    <row r="87" spans="1:12" s="6" customFormat="1" ht="14.25">
      <c r="A87" s="177" t="s">
        <v>108</v>
      </c>
      <c r="B87" s="177"/>
      <c r="C87" s="177"/>
      <c r="D87" s="177"/>
      <c r="E87" s="177"/>
      <c r="F87" s="93"/>
      <c r="G87" s="95"/>
      <c r="H87" s="177" t="s">
        <v>108</v>
      </c>
      <c r="I87" s="177"/>
      <c r="J87" s="177"/>
      <c r="K87" s="177"/>
      <c r="L87" s="177"/>
    </row>
    <row r="88" spans="1:12" s="6" customFormat="1" ht="11.1" customHeight="1">
      <c r="A88" s="87"/>
      <c r="B88" s="87"/>
      <c r="C88" s="87"/>
      <c r="D88" s="22"/>
      <c r="E88" s="87"/>
      <c r="F88" s="87"/>
      <c r="G88" s="96"/>
      <c r="H88" s="87"/>
      <c r="I88" s="87"/>
      <c r="J88" s="87"/>
      <c r="K88" s="22"/>
      <c r="L88" s="87"/>
    </row>
    <row r="89" spans="1:12" s="6" customFormat="1" ht="11.1" customHeight="1">
      <c r="A89" s="178" t="str">
        <f>'01.2012'!$B$16</f>
        <v>ОТДЕЛ КАДРОВ</v>
      </c>
      <c r="B89" s="178"/>
      <c r="C89" s="178"/>
      <c r="D89" s="178"/>
      <c r="E89" s="178"/>
      <c r="F89" s="87"/>
      <c r="G89" s="96"/>
      <c r="H89" s="178" t="str">
        <f>'01.2012'!$B$16</f>
        <v>ОТДЕЛ КАДРОВ</v>
      </c>
      <c r="I89" s="178"/>
      <c r="J89" s="178"/>
      <c r="K89" s="178"/>
      <c r="L89" s="178"/>
    </row>
    <row r="90" spans="1:12" s="6" customFormat="1">
      <c r="A90" s="163" t="s">
        <v>94</v>
      </c>
      <c r="B90" s="163"/>
      <c r="C90" s="164" t="str">
        <f>'01.2012'!$B27</f>
        <v>Исмоилов Мирзо</v>
      </c>
      <c r="D90" s="164"/>
      <c r="E90" s="164"/>
      <c r="F90" s="90"/>
      <c r="G90" s="97"/>
      <c r="H90" s="163" t="s">
        <v>94</v>
      </c>
      <c r="I90" s="163"/>
      <c r="J90" s="164" t="str">
        <f>'01.2012'!$B19</f>
        <v>Рахматова Зебо</v>
      </c>
      <c r="K90" s="164"/>
      <c r="L90" s="164"/>
    </row>
    <row r="91" spans="1:12" s="6" customFormat="1" ht="18.75" customHeight="1">
      <c r="A91" s="94" t="s">
        <v>54</v>
      </c>
      <c r="B91" s="165" t="str">
        <f>'01.2012'!$C27</f>
        <v>бухгалтер</v>
      </c>
      <c r="C91" s="165"/>
      <c r="D91" s="165"/>
      <c r="E91" s="165"/>
      <c r="F91" s="90"/>
      <c r="G91" s="97"/>
      <c r="H91" s="94" t="s">
        <v>54</v>
      </c>
      <c r="I91" s="165" t="str">
        <f>'01.2012'!$C19</f>
        <v>инженер ОК</v>
      </c>
      <c r="J91" s="165"/>
      <c r="K91" s="165"/>
      <c r="L91" s="165"/>
    </row>
    <row r="92" spans="1:12" ht="12.75" customHeight="1">
      <c r="A92" s="166" t="s">
        <v>95</v>
      </c>
      <c r="B92" s="168" t="s">
        <v>97</v>
      </c>
      <c r="C92" s="170" t="s">
        <v>98</v>
      </c>
      <c r="D92" s="168" t="s">
        <v>99</v>
      </c>
      <c r="E92" s="173"/>
      <c r="F92" s="6"/>
      <c r="G92" s="98"/>
      <c r="H92" s="166" t="s">
        <v>95</v>
      </c>
      <c r="I92" s="168" t="s">
        <v>97</v>
      </c>
      <c r="J92" s="170" t="s">
        <v>98</v>
      </c>
      <c r="K92" s="168" t="s">
        <v>99</v>
      </c>
      <c r="L92" s="173"/>
    </row>
    <row r="93" spans="1:12" ht="13.5">
      <c r="A93" s="167"/>
      <c r="B93" s="169"/>
      <c r="C93" s="171"/>
      <c r="D93" s="172"/>
      <c r="E93" s="174"/>
      <c r="F93" s="89"/>
      <c r="G93" s="99"/>
      <c r="H93" s="167"/>
      <c r="I93" s="169"/>
      <c r="J93" s="171"/>
      <c r="K93" s="172"/>
      <c r="L93" s="174"/>
    </row>
    <row r="94" spans="1:12" ht="15" customHeight="1">
      <c r="A94" s="102">
        <f>IF('01.2012'!$E18&lt;1,-'01.2012'!$D18,'01.2012'!$E18)</f>
        <v>0</v>
      </c>
      <c r="B94" s="91">
        <f>'01.2012'!$L18</f>
        <v>148</v>
      </c>
      <c r="C94" s="92">
        <f>'01.2012'!$W18</f>
        <v>13.81</v>
      </c>
      <c r="D94" s="91">
        <f>'01.2012'!$Y18</f>
        <v>134.19</v>
      </c>
      <c r="E94" s="175"/>
      <c r="F94" s="6"/>
      <c r="G94" s="98"/>
      <c r="H94" s="102">
        <f>IF('01.2012'!$E19&lt;1,-'01.2012'!$D19,'01.2012'!$D19)</f>
        <v>0</v>
      </c>
      <c r="I94" s="91">
        <f>'01.2012'!$L19</f>
        <v>104</v>
      </c>
      <c r="J94" s="92">
        <f>'01.2012'!$W19</f>
        <v>7.26</v>
      </c>
      <c r="K94" s="91">
        <f>'01.2012'!$Y19</f>
        <v>96.74</v>
      </c>
      <c r="L94" s="175"/>
    </row>
    <row r="95" spans="1:12">
      <c r="A95" s="6"/>
      <c r="B95" s="6"/>
      <c r="C95" s="6"/>
      <c r="E95" s="88"/>
      <c r="F95" s="6"/>
      <c r="G95" s="98"/>
      <c r="L95" s="88"/>
    </row>
    <row r="96" spans="1:12">
      <c r="A96" s="161" t="s">
        <v>103</v>
      </c>
      <c r="B96" s="161"/>
      <c r="C96" s="6"/>
      <c r="E96" s="6"/>
      <c r="F96" s="6"/>
      <c r="G96" s="98"/>
      <c r="H96" s="161" t="s">
        <v>103</v>
      </c>
      <c r="I96" s="161"/>
    </row>
    <row r="97" spans="1:12">
      <c r="A97" s="162" t="s">
        <v>104</v>
      </c>
      <c r="B97" s="162"/>
      <c r="C97" s="6"/>
      <c r="E97" s="6"/>
      <c r="F97" s="6"/>
      <c r="G97" s="98"/>
      <c r="H97" s="162" t="s">
        <v>104</v>
      </c>
      <c r="I97" s="162"/>
    </row>
    <row r="98" spans="1:12">
      <c r="F98" s="6"/>
      <c r="G98" s="98"/>
    </row>
    <row r="99" spans="1:12">
      <c r="A99" s="100"/>
      <c r="B99" s="100"/>
      <c r="C99" s="100"/>
      <c r="D99" s="132"/>
      <c r="E99" s="100"/>
      <c r="F99" s="100"/>
      <c r="G99" s="101"/>
      <c r="H99" s="100"/>
      <c r="I99" s="100"/>
      <c r="J99" s="100"/>
      <c r="K99" s="132"/>
      <c r="L99" s="100"/>
    </row>
    <row r="100" spans="1:12" s="6" customFormat="1" ht="14.25">
      <c r="A100" s="176" t="s">
        <v>93</v>
      </c>
      <c r="B100" s="176"/>
      <c r="C100" s="176"/>
      <c r="D100" s="176"/>
      <c r="E100" s="176"/>
      <c r="F100" s="93"/>
      <c r="G100" s="95"/>
      <c r="H100" s="176" t="s">
        <v>93</v>
      </c>
      <c r="I100" s="176"/>
      <c r="J100" s="176"/>
      <c r="K100" s="176"/>
      <c r="L100" s="176"/>
    </row>
    <row r="101" spans="1:12" s="6" customFormat="1" ht="14.25">
      <c r="A101" s="177" t="s">
        <v>108</v>
      </c>
      <c r="B101" s="177"/>
      <c r="C101" s="177"/>
      <c r="D101" s="177"/>
      <c r="E101" s="177"/>
      <c r="F101" s="93"/>
      <c r="G101" s="95"/>
      <c r="H101" s="177" t="s">
        <v>108</v>
      </c>
      <c r="I101" s="177"/>
      <c r="J101" s="177"/>
      <c r="K101" s="177"/>
      <c r="L101" s="177"/>
    </row>
    <row r="102" spans="1:12" s="6" customFormat="1" ht="11.1" customHeight="1">
      <c r="A102" s="87"/>
      <c r="B102" s="87"/>
      <c r="C102" s="87"/>
      <c r="D102" s="22"/>
      <c r="E102" s="87"/>
      <c r="F102" s="87"/>
      <c r="G102" s="96"/>
      <c r="H102" s="87"/>
      <c r="I102" s="87"/>
      <c r="J102" s="87"/>
      <c r="K102" s="22"/>
      <c r="L102" s="87"/>
    </row>
    <row r="103" spans="1:12" s="6" customFormat="1" ht="11.1" customHeight="1">
      <c r="A103" s="178" t="str">
        <f>'01.2012'!$B$22</f>
        <v>БУХГАЛТЕРИЯ И ФИНАНСЫ</v>
      </c>
      <c r="B103" s="178"/>
      <c r="C103" s="178"/>
      <c r="D103" s="178"/>
      <c r="E103" s="178"/>
      <c r="F103" s="87"/>
      <c r="G103" s="96"/>
      <c r="H103" s="178" t="str">
        <f>'01.2012'!$B$22</f>
        <v>БУХГАЛТЕРИЯ И ФИНАНСЫ</v>
      </c>
      <c r="I103" s="178"/>
      <c r="J103" s="178"/>
      <c r="K103" s="178"/>
      <c r="L103" s="178"/>
    </row>
    <row r="104" spans="1:12" s="6" customFormat="1">
      <c r="A104" s="163" t="s">
        <v>94</v>
      </c>
      <c r="B104" s="163"/>
      <c r="C104" s="164" t="str">
        <f>'01.2012'!$B23</f>
        <v>Салимов Юсуф</v>
      </c>
      <c r="D104" s="164"/>
      <c r="E104" s="164"/>
      <c r="F104" s="90"/>
      <c r="G104" s="97"/>
      <c r="H104" s="163" t="s">
        <v>94</v>
      </c>
      <c r="I104" s="163"/>
      <c r="J104" s="164" t="str">
        <f>'01.2012'!$B24</f>
        <v>Ахмадджонов Исмоил</v>
      </c>
      <c r="K104" s="164"/>
      <c r="L104" s="164"/>
    </row>
    <row r="105" spans="1:12" s="6" customFormat="1" ht="18.75" customHeight="1">
      <c r="A105" s="94" t="s">
        <v>54</v>
      </c>
      <c r="B105" s="165" t="str">
        <f>'01.2012'!$C23</f>
        <v>гл.бух</v>
      </c>
      <c r="C105" s="165"/>
      <c r="D105" s="165"/>
      <c r="E105" s="165"/>
      <c r="F105" s="90"/>
      <c r="G105" s="97"/>
      <c r="H105" s="94" t="s">
        <v>54</v>
      </c>
      <c r="I105" s="165" t="str">
        <f>'01.2012'!$C24</f>
        <v>бухгалтер</v>
      </c>
      <c r="J105" s="165"/>
      <c r="K105" s="165"/>
      <c r="L105" s="165"/>
    </row>
    <row r="106" spans="1:12" ht="12.75" customHeight="1">
      <c r="A106" s="166" t="s">
        <v>95</v>
      </c>
      <c r="B106" s="168" t="s">
        <v>97</v>
      </c>
      <c r="C106" s="170" t="s">
        <v>98</v>
      </c>
      <c r="D106" s="168" t="s">
        <v>99</v>
      </c>
      <c r="E106" s="173"/>
      <c r="F106" s="6"/>
      <c r="G106" s="98"/>
      <c r="H106" s="166" t="s">
        <v>95</v>
      </c>
      <c r="I106" s="168" t="s">
        <v>97</v>
      </c>
      <c r="J106" s="170" t="s">
        <v>98</v>
      </c>
      <c r="K106" s="168" t="s">
        <v>99</v>
      </c>
      <c r="L106" s="173"/>
    </row>
    <row r="107" spans="1:12" ht="13.5">
      <c r="A107" s="167"/>
      <c r="B107" s="169"/>
      <c r="C107" s="171"/>
      <c r="D107" s="172"/>
      <c r="E107" s="174"/>
      <c r="F107" s="89"/>
      <c r="G107" s="99"/>
      <c r="H107" s="167"/>
      <c r="I107" s="169"/>
      <c r="J107" s="171"/>
      <c r="K107" s="172"/>
      <c r="L107" s="174"/>
    </row>
    <row r="108" spans="1:12" ht="15" customHeight="1">
      <c r="A108" s="102">
        <f>IF('01.2012'!$E23&lt;1,-'01.2012'!$D23,'01.2012'!$E23)</f>
        <v>0</v>
      </c>
      <c r="B108" s="91">
        <f>'01.2012'!$L23</f>
        <v>197.34</v>
      </c>
      <c r="C108" s="92">
        <f>'01.2012'!$W23</f>
        <v>21.139999999999997</v>
      </c>
      <c r="D108" s="91">
        <f>'01.2012'!$Y23</f>
        <v>176.2</v>
      </c>
      <c r="E108" s="175"/>
      <c r="F108" s="6"/>
      <c r="G108" s="98"/>
      <c r="H108" s="102">
        <f>IF('01.2012'!$E24&lt;1,-'01.2012'!$D24,'01.2012'!$D24)</f>
        <v>0</v>
      </c>
      <c r="I108" s="91">
        <f>'01.2012'!$L24</f>
        <v>131.05000000000001</v>
      </c>
      <c r="J108" s="92">
        <f>'01.2012'!$W24</f>
        <v>11.290000000000001</v>
      </c>
      <c r="K108" s="91">
        <f>'01.2012'!$Y24</f>
        <v>119.76</v>
      </c>
      <c r="L108" s="175"/>
    </row>
    <row r="109" spans="1:12">
      <c r="A109" s="6"/>
      <c r="B109" s="6"/>
      <c r="C109" s="6"/>
      <c r="E109" s="88"/>
      <c r="F109" s="6"/>
      <c r="G109" s="98"/>
      <c r="L109" s="88"/>
    </row>
    <row r="110" spans="1:12">
      <c r="A110" s="161" t="s">
        <v>103</v>
      </c>
      <c r="B110" s="161"/>
      <c r="C110" s="6"/>
      <c r="E110" s="6"/>
      <c r="F110" s="6"/>
      <c r="G110" s="98"/>
      <c r="H110" s="161" t="s">
        <v>103</v>
      </c>
      <c r="I110" s="161"/>
    </row>
    <row r="111" spans="1:12">
      <c r="A111" s="162" t="s">
        <v>104</v>
      </c>
      <c r="B111" s="162"/>
      <c r="C111" s="6"/>
      <c r="E111" s="6"/>
      <c r="F111" s="6"/>
      <c r="G111" s="98"/>
      <c r="H111" s="162" t="s">
        <v>104</v>
      </c>
      <c r="I111" s="162"/>
    </row>
    <row r="112" spans="1:12">
      <c r="F112" s="6"/>
      <c r="G112" s="98"/>
    </row>
    <row r="113" spans="1:12">
      <c r="A113" s="100"/>
      <c r="B113" s="100"/>
      <c r="C113" s="100"/>
      <c r="D113" s="132"/>
      <c r="E113" s="100"/>
      <c r="F113" s="100"/>
      <c r="G113" s="101"/>
      <c r="H113" s="100"/>
      <c r="I113" s="100"/>
      <c r="J113" s="100"/>
      <c r="K113" s="132"/>
      <c r="L113" s="100"/>
    </row>
    <row r="114" spans="1:12" s="6" customFormat="1" ht="14.25">
      <c r="A114" s="176" t="s">
        <v>93</v>
      </c>
      <c r="B114" s="176"/>
      <c r="C114" s="176"/>
      <c r="D114" s="176"/>
      <c r="E114" s="176"/>
      <c r="F114" s="93"/>
      <c r="G114" s="95"/>
      <c r="H114" s="176" t="s">
        <v>93</v>
      </c>
      <c r="I114" s="176"/>
      <c r="J114" s="176"/>
      <c r="K114" s="176"/>
      <c r="L114" s="176"/>
    </row>
    <row r="115" spans="1:12" s="6" customFormat="1" ht="14.25">
      <c r="A115" s="177" t="s">
        <v>108</v>
      </c>
      <c r="B115" s="177"/>
      <c r="C115" s="177"/>
      <c r="D115" s="177"/>
      <c r="E115" s="177"/>
      <c r="F115" s="93"/>
      <c r="G115" s="95"/>
      <c r="H115" s="177" t="s">
        <v>108</v>
      </c>
      <c r="I115" s="177"/>
      <c r="J115" s="177"/>
      <c r="K115" s="177"/>
      <c r="L115" s="177"/>
    </row>
    <row r="116" spans="1:12" s="6" customFormat="1" ht="11.1" customHeight="1">
      <c r="A116" s="87"/>
      <c r="B116" s="87"/>
      <c r="C116" s="87"/>
      <c r="D116" s="22"/>
      <c r="E116" s="87"/>
      <c r="F116" s="87"/>
      <c r="G116" s="96"/>
      <c r="H116" s="87"/>
      <c r="I116" s="87"/>
      <c r="J116" s="87"/>
      <c r="K116" s="22"/>
      <c r="L116" s="87"/>
    </row>
    <row r="117" spans="1:12" s="6" customFormat="1" ht="11.1" customHeight="1">
      <c r="A117" s="178" t="str">
        <f>'01.2012'!$B$22</f>
        <v>БУХГАЛТЕРИЯ И ФИНАНСЫ</v>
      </c>
      <c r="B117" s="178"/>
      <c r="C117" s="178"/>
      <c r="D117" s="178"/>
      <c r="E117" s="178"/>
      <c r="F117" s="87"/>
      <c r="G117" s="96"/>
      <c r="H117" s="178" t="str">
        <f>'01.2012'!$B$22</f>
        <v>БУХГАЛТЕРИЯ И ФИНАНСЫ</v>
      </c>
      <c r="I117" s="178"/>
      <c r="J117" s="178"/>
      <c r="K117" s="178"/>
      <c r="L117" s="178"/>
    </row>
    <row r="118" spans="1:12" s="6" customFormat="1">
      <c r="A118" s="163" t="s">
        <v>94</v>
      </c>
      <c r="B118" s="163"/>
      <c r="C118" s="164" t="str">
        <f>'01.2012'!$B25</f>
        <v>Каххорова Озода</v>
      </c>
      <c r="D118" s="164"/>
      <c r="E118" s="164"/>
      <c r="F118" s="90"/>
      <c r="G118" s="97"/>
      <c r="H118" s="163" t="s">
        <v>94</v>
      </c>
      <c r="I118" s="163"/>
      <c r="J118" s="164" t="str">
        <f>'01.2012'!$B26</f>
        <v>Назаров Хабибулло</v>
      </c>
      <c r="K118" s="164"/>
      <c r="L118" s="164"/>
    </row>
    <row r="119" spans="1:12" s="6" customFormat="1" ht="18.75" customHeight="1">
      <c r="A119" s="94" t="s">
        <v>54</v>
      </c>
      <c r="B119" s="165" t="str">
        <f>'01.2012'!$C25</f>
        <v>экономист</v>
      </c>
      <c r="C119" s="165"/>
      <c r="D119" s="165"/>
      <c r="E119" s="165"/>
      <c r="F119" s="90"/>
      <c r="G119" s="97"/>
      <c r="H119" s="94" t="s">
        <v>54</v>
      </c>
      <c r="I119" s="165" t="str">
        <f>'01.2012'!$C26</f>
        <v>кассир</v>
      </c>
      <c r="J119" s="165"/>
      <c r="K119" s="165"/>
      <c r="L119" s="165"/>
    </row>
    <row r="120" spans="1:12" ht="12.75" customHeight="1">
      <c r="A120" s="166" t="s">
        <v>95</v>
      </c>
      <c r="B120" s="168" t="s">
        <v>97</v>
      </c>
      <c r="C120" s="170" t="s">
        <v>98</v>
      </c>
      <c r="D120" s="168" t="s">
        <v>99</v>
      </c>
      <c r="E120" s="173"/>
      <c r="F120" s="6"/>
      <c r="G120" s="98"/>
      <c r="H120" s="166" t="s">
        <v>95</v>
      </c>
      <c r="I120" s="168" t="s">
        <v>97</v>
      </c>
      <c r="J120" s="170" t="s">
        <v>98</v>
      </c>
      <c r="K120" s="168" t="s">
        <v>99</v>
      </c>
      <c r="L120" s="173"/>
    </row>
    <row r="121" spans="1:12" ht="13.5">
      <c r="A121" s="167"/>
      <c r="B121" s="169"/>
      <c r="C121" s="171"/>
      <c r="D121" s="172"/>
      <c r="E121" s="174"/>
      <c r="F121" s="89"/>
      <c r="G121" s="99"/>
      <c r="H121" s="167"/>
      <c r="I121" s="169"/>
      <c r="J121" s="171"/>
      <c r="K121" s="172"/>
      <c r="L121" s="174"/>
    </row>
    <row r="122" spans="1:12" ht="15" customHeight="1">
      <c r="A122" s="102">
        <f>IF('01.2012'!$E25&lt;1,-'01.2012'!$D25,'01.2012'!$E25)</f>
        <v>0</v>
      </c>
      <c r="B122" s="91">
        <f>'01.2012'!$L25</f>
        <v>131.05000000000001</v>
      </c>
      <c r="C122" s="92">
        <f>'01.2012'!$W25</f>
        <v>11.290000000000001</v>
      </c>
      <c r="D122" s="91">
        <f>'01.2012'!$Y25</f>
        <v>119.76</v>
      </c>
      <c r="E122" s="175"/>
      <c r="F122" s="6"/>
      <c r="G122" s="98"/>
      <c r="H122" s="102">
        <f>IF('01.2012'!$E26&lt;1,-'01.2012'!$D26,'01.2012'!$D26)</f>
        <v>0</v>
      </c>
      <c r="I122" s="91">
        <f>'01.2012'!$L26</f>
        <v>104</v>
      </c>
      <c r="J122" s="92">
        <f>'01.2012'!$W26</f>
        <v>7.26</v>
      </c>
      <c r="K122" s="91">
        <f>'01.2012'!$Y26</f>
        <v>96.74</v>
      </c>
      <c r="L122" s="175"/>
    </row>
    <row r="123" spans="1:12">
      <c r="A123" s="6"/>
      <c r="B123" s="6"/>
      <c r="C123" s="6"/>
      <c r="E123" s="88"/>
      <c r="F123" s="6"/>
      <c r="G123" s="98"/>
      <c r="L123" s="88"/>
    </row>
    <row r="124" spans="1:12">
      <c r="A124" s="161" t="s">
        <v>103</v>
      </c>
      <c r="B124" s="161"/>
      <c r="C124" s="6"/>
      <c r="E124" s="6"/>
      <c r="F124" s="6"/>
      <c r="G124" s="98"/>
      <c r="H124" s="161" t="s">
        <v>103</v>
      </c>
      <c r="I124" s="161"/>
    </row>
    <row r="125" spans="1:12">
      <c r="A125" s="162" t="s">
        <v>104</v>
      </c>
      <c r="B125" s="162"/>
      <c r="C125" s="6"/>
      <c r="E125" s="6"/>
      <c r="F125" s="6"/>
      <c r="G125" s="98"/>
      <c r="H125" s="162" t="s">
        <v>104</v>
      </c>
      <c r="I125" s="162"/>
    </row>
    <row r="126" spans="1:12">
      <c r="F126" s="6"/>
      <c r="G126" s="98"/>
    </row>
    <row r="127" spans="1:12">
      <c r="A127" s="100"/>
      <c r="B127" s="100"/>
      <c r="C127" s="100"/>
      <c r="D127" s="132"/>
      <c r="E127" s="100"/>
      <c r="F127" s="100"/>
      <c r="G127" s="101"/>
      <c r="H127" s="100"/>
      <c r="I127" s="100"/>
      <c r="J127" s="100"/>
      <c r="K127" s="132"/>
      <c r="L127" s="100"/>
    </row>
    <row r="128" spans="1:12" s="6" customFormat="1" ht="14.25">
      <c r="A128" s="176" t="s">
        <v>93</v>
      </c>
      <c r="B128" s="176"/>
      <c r="C128" s="176"/>
      <c r="D128" s="176"/>
      <c r="E128" s="176"/>
      <c r="F128" s="93"/>
      <c r="G128" s="95"/>
      <c r="H128" s="176" t="s">
        <v>93</v>
      </c>
      <c r="I128" s="176"/>
      <c r="J128" s="176"/>
      <c r="K128" s="176"/>
      <c r="L128" s="176"/>
    </row>
    <row r="129" spans="1:12" s="6" customFormat="1" ht="14.25">
      <c r="A129" s="177" t="s">
        <v>108</v>
      </c>
      <c r="B129" s="177"/>
      <c r="C129" s="177"/>
      <c r="D129" s="177"/>
      <c r="E129" s="177"/>
      <c r="F129" s="93"/>
      <c r="G129" s="95"/>
      <c r="H129" s="177" t="s">
        <v>108</v>
      </c>
      <c r="I129" s="177"/>
      <c r="J129" s="177"/>
      <c r="K129" s="177"/>
      <c r="L129" s="177"/>
    </row>
    <row r="130" spans="1:12" s="6" customFormat="1" ht="11.1" customHeight="1">
      <c r="A130" s="87"/>
      <c r="B130" s="87"/>
      <c r="C130" s="87"/>
      <c r="D130" s="22"/>
      <c r="E130" s="87"/>
      <c r="F130" s="87"/>
      <c r="G130" s="96"/>
      <c r="H130" s="87"/>
      <c r="I130" s="87"/>
      <c r="J130" s="87"/>
      <c r="K130" s="22"/>
      <c r="L130" s="87"/>
    </row>
    <row r="131" spans="1:12" s="6" customFormat="1" ht="11.1" customHeight="1">
      <c r="A131" s="178" t="str">
        <f>'01.2012'!$B$22</f>
        <v>БУХГАЛТЕРИЯ И ФИНАНСЫ</v>
      </c>
      <c r="B131" s="178"/>
      <c r="C131" s="178"/>
      <c r="D131" s="178"/>
      <c r="E131" s="178"/>
      <c r="F131" s="87"/>
      <c r="G131" s="96"/>
      <c r="H131" s="178" t="str">
        <f>'01.2012'!$B$30</f>
        <v>ОТДЕЛ АНАЛИЗА И ЭКОНОМИКИ</v>
      </c>
      <c r="I131" s="178"/>
      <c r="J131" s="178"/>
      <c r="K131" s="178"/>
      <c r="L131" s="178"/>
    </row>
    <row r="132" spans="1:12" s="6" customFormat="1">
      <c r="A132" s="163" t="s">
        <v>94</v>
      </c>
      <c r="B132" s="163"/>
      <c r="C132" s="164" t="str">
        <f>'01.2012'!$B27</f>
        <v>Исмоилов Мирзо</v>
      </c>
      <c r="D132" s="164"/>
      <c r="E132" s="164"/>
      <c r="F132" s="90"/>
      <c r="G132" s="97"/>
      <c r="H132" s="163" t="s">
        <v>94</v>
      </c>
      <c r="I132" s="163"/>
      <c r="J132" s="164" t="str">
        <f>'01.2012'!$B31</f>
        <v>Саидов Хайрулло</v>
      </c>
      <c r="K132" s="164"/>
      <c r="L132" s="164"/>
    </row>
    <row r="133" spans="1:12" s="6" customFormat="1" ht="18.75" customHeight="1">
      <c r="A133" s="94" t="s">
        <v>54</v>
      </c>
      <c r="B133" s="165" t="str">
        <f>'01.2012'!$C27</f>
        <v>бухгалтер</v>
      </c>
      <c r="C133" s="165"/>
      <c r="D133" s="165"/>
      <c r="E133" s="165"/>
      <c r="F133" s="90"/>
      <c r="G133" s="97"/>
      <c r="H133" s="94" t="s">
        <v>54</v>
      </c>
      <c r="I133" s="165" t="str">
        <f>'01.2012'!$C31</f>
        <v>начальник</v>
      </c>
      <c r="J133" s="165"/>
      <c r="K133" s="165"/>
      <c r="L133" s="165"/>
    </row>
    <row r="134" spans="1:12" ht="12.75" customHeight="1">
      <c r="A134" s="166" t="s">
        <v>95</v>
      </c>
      <c r="B134" s="168" t="s">
        <v>97</v>
      </c>
      <c r="C134" s="170" t="s">
        <v>98</v>
      </c>
      <c r="D134" s="168" t="s">
        <v>99</v>
      </c>
      <c r="E134" s="173"/>
      <c r="F134" s="6"/>
      <c r="G134" s="98"/>
      <c r="H134" s="166" t="s">
        <v>95</v>
      </c>
      <c r="I134" s="168" t="s">
        <v>97</v>
      </c>
      <c r="J134" s="170" t="s">
        <v>98</v>
      </c>
      <c r="K134" s="168" t="s">
        <v>99</v>
      </c>
      <c r="L134" s="173"/>
    </row>
    <row r="135" spans="1:12" ht="13.5">
      <c r="A135" s="167"/>
      <c r="B135" s="169"/>
      <c r="C135" s="171"/>
      <c r="D135" s="172"/>
      <c r="E135" s="174"/>
      <c r="F135" s="89"/>
      <c r="G135" s="99"/>
      <c r="H135" s="167"/>
      <c r="I135" s="169"/>
      <c r="J135" s="171"/>
      <c r="K135" s="172"/>
      <c r="L135" s="174"/>
    </row>
    <row r="136" spans="1:12" ht="15" customHeight="1">
      <c r="A136" s="102">
        <f>IF('01.2012'!$E27&lt;1,-'01.2012'!$D39,'01.2012'!$E39)</f>
        <v>0</v>
      </c>
      <c r="B136" s="91">
        <f>'01.2012'!$L27</f>
        <v>0</v>
      </c>
      <c r="C136" s="92">
        <f>'01.2012'!$W27</f>
        <v>0</v>
      </c>
      <c r="D136" s="91">
        <f>'01.2012'!$Y27</f>
        <v>0</v>
      </c>
      <c r="E136" s="175"/>
      <c r="F136" s="6"/>
      <c r="G136" s="98"/>
      <c r="H136" s="102">
        <f>IF('01.2012'!$E31&lt;1,-'01.2012'!$D31,'01.2012'!$D31)</f>
        <v>0</v>
      </c>
      <c r="I136" s="91">
        <f>'01.2012'!$L31</f>
        <v>104</v>
      </c>
      <c r="J136" s="92">
        <f>'01.2012'!$W31</f>
        <v>7.26</v>
      </c>
      <c r="K136" s="91">
        <f>'01.2012'!$Y31</f>
        <v>96.74</v>
      </c>
      <c r="L136" s="175"/>
    </row>
    <row r="137" spans="1:12">
      <c r="A137" s="6"/>
      <c r="B137" s="6"/>
      <c r="C137" s="6"/>
      <c r="E137" s="88"/>
      <c r="F137" s="6"/>
      <c r="G137" s="98"/>
      <c r="L137" s="88"/>
    </row>
    <row r="138" spans="1:12">
      <c r="A138" s="161" t="s">
        <v>103</v>
      </c>
      <c r="B138" s="161"/>
      <c r="C138" s="6"/>
      <c r="E138" s="6"/>
      <c r="F138" s="6"/>
      <c r="G138" s="98"/>
      <c r="H138" s="161" t="s">
        <v>103</v>
      </c>
      <c r="I138" s="161"/>
    </row>
    <row r="139" spans="1:12">
      <c r="A139" s="162" t="s">
        <v>104</v>
      </c>
      <c r="B139" s="162"/>
      <c r="C139" s="6"/>
      <c r="E139" s="6"/>
      <c r="F139" s="6"/>
      <c r="G139" s="98"/>
      <c r="H139" s="162" t="s">
        <v>104</v>
      </c>
      <c r="I139" s="162"/>
    </row>
    <row r="140" spans="1:12">
      <c r="F140" s="6"/>
      <c r="G140" s="98"/>
    </row>
    <row r="141" spans="1:12">
      <c r="A141" s="100"/>
      <c r="B141" s="100"/>
      <c r="C141" s="100"/>
      <c r="D141" s="132"/>
      <c r="E141" s="100"/>
      <c r="F141" s="100"/>
      <c r="G141" s="101"/>
      <c r="H141" s="100"/>
      <c r="I141" s="100"/>
      <c r="J141" s="100"/>
      <c r="K141" s="132"/>
      <c r="L141" s="100"/>
    </row>
    <row r="142" spans="1:12" s="6" customFormat="1" ht="14.25">
      <c r="A142" s="176" t="s">
        <v>93</v>
      </c>
      <c r="B142" s="176"/>
      <c r="C142" s="176"/>
      <c r="D142" s="176"/>
      <c r="E142" s="176"/>
      <c r="F142" s="93"/>
      <c r="G142" s="95"/>
      <c r="H142" s="176" t="s">
        <v>93</v>
      </c>
      <c r="I142" s="176"/>
      <c r="J142" s="176"/>
      <c r="K142" s="176"/>
      <c r="L142" s="176"/>
    </row>
    <row r="143" spans="1:12" s="6" customFormat="1" ht="14.25">
      <c r="A143" s="177" t="s">
        <v>108</v>
      </c>
      <c r="B143" s="177"/>
      <c r="C143" s="177"/>
      <c r="D143" s="177"/>
      <c r="E143" s="177"/>
      <c r="F143" s="93"/>
      <c r="G143" s="95"/>
      <c r="H143" s="177" t="s">
        <v>108</v>
      </c>
      <c r="I143" s="177"/>
      <c r="J143" s="177"/>
      <c r="K143" s="177"/>
      <c r="L143" s="177"/>
    </row>
    <row r="144" spans="1:12" s="6" customFormat="1" ht="11.1" customHeight="1">
      <c r="A144" s="87"/>
      <c r="B144" s="87"/>
      <c r="C144" s="87"/>
      <c r="D144" s="22"/>
      <c r="E144" s="87"/>
      <c r="F144" s="87"/>
      <c r="G144" s="96"/>
      <c r="H144" s="87"/>
      <c r="I144" s="87"/>
      <c r="J144" s="87"/>
      <c r="K144" s="22"/>
      <c r="L144" s="87"/>
    </row>
    <row r="145" spans="1:12" s="6" customFormat="1" ht="11.1" customHeight="1">
      <c r="A145" s="178" t="str">
        <f>'01.2012'!$B$30</f>
        <v>ОТДЕЛ АНАЛИЗА И ЭКОНОМИКИ</v>
      </c>
      <c r="B145" s="178"/>
      <c r="C145" s="178"/>
      <c r="D145" s="178"/>
      <c r="E145" s="178"/>
      <c r="F145" s="87"/>
      <c r="G145" s="96"/>
      <c r="H145" s="178" t="str">
        <f>'01.2012'!$B$30</f>
        <v>ОТДЕЛ АНАЛИЗА И ЭКОНОМИКИ</v>
      </c>
      <c r="I145" s="178"/>
      <c r="J145" s="178"/>
      <c r="K145" s="178"/>
      <c r="L145" s="178"/>
    </row>
    <row r="146" spans="1:12" s="6" customFormat="1">
      <c r="A146" s="163" t="s">
        <v>94</v>
      </c>
      <c r="B146" s="163"/>
      <c r="C146" s="164" t="str">
        <f>'01.2012'!$B32</f>
        <v>Хайдарова М</v>
      </c>
      <c r="D146" s="164"/>
      <c r="E146" s="164"/>
      <c r="F146" s="90"/>
      <c r="G146" s="97"/>
      <c r="H146" s="163" t="s">
        <v>94</v>
      </c>
      <c r="I146" s="163"/>
      <c r="J146" s="164" t="str">
        <f>'01.2012'!$B33</f>
        <v>Мирзоев Бахриддин</v>
      </c>
      <c r="K146" s="164"/>
      <c r="L146" s="164"/>
    </row>
    <row r="147" spans="1:12" s="6" customFormat="1" ht="18.75" customHeight="1">
      <c r="A147" s="94" t="s">
        <v>54</v>
      </c>
      <c r="B147" s="165" t="str">
        <f>'01.2012'!$C32</f>
        <v>вед.спец.</v>
      </c>
      <c r="C147" s="165"/>
      <c r="D147" s="165"/>
      <c r="E147" s="165"/>
      <c r="F147" s="90"/>
      <c r="G147" s="97"/>
      <c r="H147" s="94" t="s">
        <v>54</v>
      </c>
      <c r="I147" s="165" t="str">
        <f>'01.2012'!$C33</f>
        <v>экономист</v>
      </c>
      <c r="J147" s="165"/>
      <c r="K147" s="165"/>
      <c r="L147" s="165"/>
    </row>
    <row r="148" spans="1:12" ht="12.75" customHeight="1">
      <c r="A148" s="166" t="s">
        <v>95</v>
      </c>
      <c r="B148" s="168" t="s">
        <v>97</v>
      </c>
      <c r="C148" s="170" t="s">
        <v>98</v>
      </c>
      <c r="D148" s="168" t="s">
        <v>99</v>
      </c>
      <c r="E148" s="173"/>
      <c r="F148" s="6"/>
      <c r="G148" s="98"/>
      <c r="H148" s="166" t="s">
        <v>95</v>
      </c>
      <c r="I148" s="168" t="s">
        <v>97</v>
      </c>
      <c r="J148" s="170" t="s">
        <v>98</v>
      </c>
      <c r="K148" s="168" t="s">
        <v>99</v>
      </c>
      <c r="L148" s="173"/>
    </row>
    <row r="149" spans="1:12" ht="13.5">
      <c r="A149" s="167"/>
      <c r="B149" s="169"/>
      <c r="C149" s="171"/>
      <c r="D149" s="172"/>
      <c r="E149" s="174"/>
      <c r="F149" s="89"/>
      <c r="G149" s="99"/>
      <c r="H149" s="167"/>
      <c r="I149" s="169"/>
      <c r="J149" s="171"/>
      <c r="K149" s="172"/>
      <c r="L149" s="174"/>
    </row>
    <row r="150" spans="1:12" ht="15">
      <c r="A150" s="102">
        <f>IF('01.2012'!$E32&lt;1,-'01.2012'!$D32,'01.2012'!$E32)</f>
        <v>0</v>
      </c>
      <c r="B150" s="91">
        <f>'01.2012'!$L32</f>
        <v>0</v>
      </c>
      <c r="C150" s="92">
        <f>'01.2012'!$W32</f>
        <v>0</v>
      </c>
      <c r="D150" s="91">
        <f>'01.2012'!$Y32</f>
        <v>0</v>
      </c>
      <c r="E150" s="175"/>
      <c r="F150" s="6"/>
      <c r="G150" s="98"/>
      <c r="H150" s="102">
        <f>IF('01.2012'!$E33&lt;1,-'01.2012'!$D33,'01.2012'!$D33)</f>
        <v>0</v>
      </c>
      <c r="I150" s="91">
        <f>'01.2012'!$L33</f>
        <v>0</v>
      </c>
      <c r="J150" s="92">
        <f>'01.2012'!$W33</f>
        <v>0</v>
      </c>
      <c r="K150" s="91">
        <f>'01.2012'!$Y33</f>
        <v>0</v>
      </c>
      <c r="L150" s="175"/>
    </row>
    <row r="151" spans="1:12">
      <c r="A151" s="6"/>
      <c r="B151" s="6"/>
      <c r="C151" s="6"/>
      <c r="E151" s="88"/>
      <c r="F151" s="6"/>
      <c r="G151" s="98"/>
      <c r="L151" s="88"/>
    </row>
    <row r="152" spans="1:12">
      <c r="A152" s="161" t="s">
        <v>103</v>
      </c>
      <c r="B152" s="161"/>
      <c r="C152" s="6"/>
      <c r="E152" s="6"/>
      <c r="F152" s="6"/>
      <c r="G152" s="98"/>
      <c r="H152" s="161" t="s">
        <v>103</v>
      </c>
      <c r="I152" s="161"/>
    </row>
    <row r="153" spans="1:12">
      <c r="A153" s="162" t="s">
        <v>104</v>
      </c>
      <c r="B153" s="162"/>
      <c r="C153" s="6"/>
      <c r="E153" s="6"/>
      <c r="F153" s="6"/>
      <c r="G153" s="98"/>
      <c r="H153" s="162" t="s">
        <v>104</v>
      </c>
      <c r="I153" s="162"/>
    </row>
    <row r="154" spans="1:12">
      <c r="F154" s="6"/>
      <c r="G154" s="98"/>
    </row>
    <row r="155" spans="1:12">
      <c r="A155" s="100"/>
      <c r="B155" s="100"/>
      <c r="C155" s="100"/>
      <c r="D155" s="132"/>
      <c r="E155" s="100"/>
      <c r="F155" s="100"/>
      <c r="G155" s="101"/>
      <c r="H155" s="100"/>
      <c r="I155" s="100"/>
      <c r="J155" s="100"/>
      <c r="K155" s="132"/>
      <c r="L155" s="100"/>
    </row>
    <row r="156" spans="1:12" s="6" customFormat="1" ht="14.25">
      <c r="A156" s="176" t="s">
        <v>93</v>
      </c>
      <c r="B156" s="176"/>
      <c r="C156" s="176"/>
      <c r="D156" s="176"/>
      <c r="E156" s="176"/>
      <c r="F156" s="93"/>
      <c r="G156" s="95"/>
      <c r="H156" s="176" t="s">
        <v>93</v>
      </c>
      <c r="I156" s="176"/>
      <c r="J156" s="176"/>
      <c r="K156" s="176"/>
      <c r="L156" s="176"/>
    </row>
    <row r="157" spans="1:12" s="6" customFormat="1" ht="14.25">
      <c r="A157" s="177" t="s">
        <v>108</v>
      </c>
      <c r="B157" s="177"/>
      <c r="C157" s="177"/>
      <c r="D157" s="177"/>
      <c r="E157" s="177"/>
      <c r="F157" s="93"/>
      <c r="G157" s="95"/>
      <c r="H157" s="177" t="s">
        <v>108</v>
      </c>
      <c r="I157" s="177"/>
      <c r="J157" s="177"/>
      <c r="K157" s="177"/>
      <c r="L157" s="177"/>
    </row>
    <row r="158" spans="1:12" s="6" customFormat="1" ht="11.1" customHeight="1">
      <c r="A158" s="87"/>
      <c r="B158" s="87"/>
      <c r="C158" s="87"/>
      <c r="D158" s="22"/>
      <c r="E158" s="87"/>
      <c r="F158" s="87"/>
      <c r="G158" s="96"/>
      <c r="H158" s="87"/>
      <c r="I158" s="87"/>
      <c r="J158" s="87"/>
      <c r="K158" s="22"/>
      <c r="L158" s="87"/>
    </row>
    <row r="159" spans="1:12" s="6" customFormat="1" ht="11.1" customHeight="1">
      <c r="A159" s="178" t="str">
        <f>'01.2012'!$B$30</f>
        <v>ОТДЕЛ АНАЛИЗА И ЭКОНОМИКИ</v>
      </c>
      <c r="B159" s="178"/>
      <c r="C159" s="178"/>
      <c r="D159" s="178"/>
      <c r="E159" s="178"/>
      <c r="F159" s="87"/>
      <c r="G159" s="96"/>
      <c r="H159" s="178" t="str">
        <f>'01.2012'!$B$30</f>
        <v>ОТДЕЛ АНАЛИЗА И ЭКОНОМИКИ</v>
      </c>
      <c r="I159" s="178"/>
      <c r="J159" s="178"/>
      <c r="K159" s="178"/>
      <c r="L159" s="178"/>
    </row>
    <row r="160" spans="1:12" s="6" customFormat="1">
      <c r="A160" s="163" t="s">
        <v>94</v>
      </c>
      <c r="B160" s="163"/>
      <c r="C160" s="164" t="str">
        <f>'01.2012'!$B34</f>
        <v>Муратова Надежда</v>
      </c>
      <c r="D160" s="164"/>
      <c r="E160" s="164"/>
      <c r="F160" s="90"/>
      <c r="G160" s="97"/>
      <c r="H160" s="163" t="s">
        <v>94</v>
      </c>
      <c r="I160" s="163"/>
      <c r="J160" s="164" t="str">
        <f>'01.2012'!$B35</f>
        <v>Аълоева М</v>
      </c>
      <c r="K160" s="164"/>
      <c r="L160" s="164"/>
    </row>
    <row r="161" spans="1:12" s="6" customFormat="1" ht="18.75" customHeight="1">
      <c r="A161" s="94" t="s">
        <v>54</v>
      </c>
      <c r="B161" s="165" t="str">
        <f>'01.2012'!$C34</f>
        <v>программист</v>
      </c>
      <c r="C161" s="165"/>
      <c r="D161" s="165"/>
      <c r="E161" s="165"/>
      <c r="F161" s="90"/>
      <c r="G161" s="97"/>
      <c r="H161" s="94" t="s">
        <v>54</v>
      </c>
      <c r="I161" s="165" t="str">
        <f>'01.2012'!$C35</f>
        <v>экономист</v>
      </c>
      <c r="J161" s="165"/>
      <c r="K161" s="165"/>
      <c r="L161" s="165"/>
    </row>
    <row r="162" spans="1:12" ht="12.75" customHeight="1">
      <c r="A162" s="166" t="s">
        <v>95</v>
      </c>
      <c r="B162" s="168" t="s">
        <v>97</v>
      </c>
      <c r="C162" s="170" t="s">
        <v>98</v>
      </c>
      <c r="D162" s="168" t="s">
        <v>99</v>
      </c>
      <c r="E162" s="173"/>
      <c r="F162" s="6"/>
      <c r="G162" s="98"/>
      <c r="H162" s="166" t="s">
        <v>95</v>
      </c>
      <c r="I162" s="168" t="s">
        <v>97</v>
      </c>
      <c r="J162" s="170" t="s">
        <v>98</v>
      </c>
      <c r="K162" s="168" t="s">
        <v>99</v>
      </c>
      <c r="L162" s="173"/>
    </row>
    <row r="163" spans="1:12" ht="13.5">
      <c r="A163" s="167"/>
      <c r="B163" s="169"/>
      <c r="C163" s="171"/>
      <c r="D163" s="172"/>
      <c r="E163" s="174"/>
      <c r="F163" s="89"/>
      <c r="G163" s="99"/>
      <c r="H163" s="167"/>
      <c r="I163" s="169"/>
      <c r="J163" s="171"/>
      <c r="K163" s="172"/>
      <c r="L163" s="174"/>
    </row>
    <row r="164" spans="1:12" ht="15">
      <c r="A164" s="102">
        <f>IF('01.2012'!$E34&lt;1,-'01.2012'!$D34,'01.2012'!$E34)</f>
        <v>0</v>
      </c>
      <c r="B164" s="91">
        <f>'01.2012'!$L34</f>
        <v>104</v>
      </c>
      <c r="C164" s="92">
        <f>'01.2012'!$W34</f>
        <v>7.26</v>
      </c>
      <c r="D164" s="91">
        <f>'01.2012'!$Y34</f>
        <v>96.74</v>
      </c>
      <c r="E164" s="175"/>
      <c r="F164" s="6"/>
      <c r="G164" s="98"/>
      <c r="H164" s="102">
        <f>IF('01.2012'!$E35&lt;1,-'01.2012'!$D35,'01.2012'!$D35)</f>
        <v>0</v>
      </c>
      <c r="I164" s="91">
        <f>'01.2012'!$L35</f>
        <v>0</v>
      </c>
      <c r="J164" s="92">
        <f>'01.2012'!$W35</f>
        <v>0</v>
      </c>
      <c r="K164" s="91">
        <f>'01.2012'!$Y35</f>
        <v>0</v>
      </c>
      <c r="L164" s="175"/>
    </row>
    <row r="165" spans="1:12">
      <c r="A165" s="6"/>
      <c r="B165" s="6"/>
      <c r="C165" s="6"/>
      <c r="E165" s="88"/>
      <c r="F165" s="6"/>
      <c r="G165" s="98"/>
      <c r="L165" s="88"/>
    </row>
    <row r="166" spans="1:12">
      <c r="A166" s="161" t="s">
        <v>103</v>
      </c>
      <c r="B166" s="161"/>
      <c r="C166" s="6"/>
      <c r="E166" s="6"/>
      <c r="F166" s="6"/>
      <c r="G166" s="98"/>
      <c r="H166" s="161" t="s">
        <v>103</v>
      </c>
      <c r="I166" s="161"/>
    </row>
    <row r="167" spans="1:12">
      <c r="A167" s="162" t="s">
        <v>104</v>
      </c>
      <c r="B167" s="162"/>
      <c r="C167" s="6"/>
      <c r="E167" s="6"/>
      <c r="F167" s="6"/>
      <c r="G167" s="98"/>
      <c r="H167" s="162" t="s">
        <v>104</v>
      </c>
      <c r="I167" s="162"/>
    </row>
    <row r="168" spans="1:12">
      <c r="F168" s="6"/>
      <c r="G168" s="98"/>
    </row>
    <row r="169" spans="1:12">
      <c r="A169" s="100"/>
      <c r="B169" s="100"/>
      <c r="C169" s="100"/>
      <c r="D169" s="132"/>
      <c r="E169" s="100"/>
      <c r="F169" s="100"/>
      <c r="G169" s="101"/>
      <c r="H169" s="100"/>
      <c r="I169" s="100"/>
      <c r="J169" s="100"/>
      <c r="K169" s="132"/>
      <c r="L169" s="100"/>
    </row>
    <row r="170" spans="1:12" s="6" customFormat="1" ht="14.25">
      <c r="A170" s="176" t="s">
        <v>93</v>
      </c>
      <c r="B170" s="176"/>
      <c r="C170" s="176"/>
      <c r="D170" s="176"/>
      <c r="E170" s="176"/>
      <c r="F170" s="93"/>
      <c r="G170" s="95"/>
      <c r="H170" s="176" t="s">
        <v>93</v>
      </c>
      <c r="I170" s="176"/>
      <c r="J170" s="176"/>
      <c r="K170" s="176"/>
      <c r="L170" s="176"/>
    </row>
    <row r="171" spans="1:12" s="6" customFormat="1" ht="14.25">
      <c r="A171" s="177" t="s">
        <v>108</v>
      </c>
      <c r="B171" s="177"/>
      <c r="C171" s="177"/>
      <c r="D171" s="177"/>
      <c r="E171" s="177"/>
      <c r="F171" s="93"/>
      <c r="G171" s="95"/>
      <c r="H171" s="177" t="s">
        <v>108</v>
      </c>
      <c r="I171" s="177"/>
      <c r="J171" s="177"/>
      <c r="K171" s="177"/>
      <c r="L171" s="177"/>
    </row>
    <row r="172" spans="1:12" s="6" customFormat="1" ht="11.1" customHeight="1">
      <c r="A172" s="87"/>
      <c r="B172" s="87"/>
      <c r="C172" s="87"/>
      <c r="D172" s="22"/>
      <c r="E172" s="87"/>
      <c r="F172" s="87"/>
      <c r="G172" s="96"/>
      <c r="H172" s="87"/>
      <c r="I172" s="87"/>
      <c r="J172" s="87"/>
      <c r="K172" s="22"/>
      <c r="L172" s="87"/>
    </row>
    <row r="173" spans="1:12" s="6" customFormat="1" ht="11.1" customHeight="1">
      <c r="A173" s="178" t="str">
        <f>'01.2012'!$B$30</f>
        <v>ОТДЕЛ АНАЛИЗА И ЭКОНОМИКИ</v>
      </c>
      <c r="B173" s="178"/>
      <c r="C173" s="178"/>
      <c r="D173" s="178"/>
      <c r="E173" s="178"/>
      <c r="F173" s="87"/>
      <c r="G173" s="96"/>
      <c r="H173" s="178" t="str">
        <f>'01.2012'!$B$39</f>
        <v>ОТДЕЛ ПО НАУКЕ</v>
      </c>
      <c r="I173" s="178"/>
      <c r="J173" s="178"/>
      <c r="K173" s="178"/>
      <c r="L173" s="178"/>
    </row>
    <row r="174" spans="1:12" s="6" customFormat="1">
      <c r="A174" s="163" t="s">
        <v>94</v>
      </c>
      <c r="B174" s="163"/>
      <c r="C174" s="164" t="str">
        <f>'01.2012'!$B36</f>
        <v>Ходжаев С</v>
      </c>
      <c r="D174" s="164"/>
      <c r="E174" s="164"/>
      <c r="F174" s="90"/>
      <c r="G174" s="97"/>
      <c r="H174" s="163" t="s">
        <v>94</v>
      </c>
      <c r="I174" s="163"/>
      <c r="J174" s="164" t="str">
        <f>'01.2012'!$B40</f>
        <v>Сангов Самад</v>
      </c>
      <c r="K174" s="164"/>
      <c r="L174" s="164"/>
    </row>
    <row r="175" spans="1:12" s="6" customFormat="1" ht="18.75" customHeight="1">
      <c r="A175" s="94" t="s">
        <v>54</v>
      </c>
      <c r="B175" s="165" t="str">
        <f>'01.2012'!$C36</f>
        <v>экономист</v>
      </c>
      <c r="C175" s="165"/>
      <c r="D175" s="165"/>
      <c r="E175" s="165"/>
      <c r="F175" s="90"/>
      <c r="G175" s="97"/>
      <c r="H175" s="94" t="s">
        <v>54</v>
      </c>
      <c r="I175" s="165" t="str">
        <f>'01.2012'!$C40</f>
        <v>паап</v>
      </c>
      <c r="J175" s="165"/>
      <c r="K175" s="165"/>
      <c r="L175" s="165"/>
    </row>
    <row r="176" spans="1:12" ht="12.75" customHeight="1">
      <c r="A176" s="166" t="s">
        <v>95</v>
      </c>
      <c r="B176" s="168" t="s">
        <v>97</v>
      </c>
      <c r="C176" s="170" t="s">
        <v>98</v>
      </c>
      <c r="D176" s="168" t="s">
        <v>99</v>
      </c>
      <c r="E176" s="173"/>
      <c r="F176" s="6"/>
      <c r="G176" s="98"/>
      <c r="H176" s="166" t="s">
        <v>95</v>
      </c>
      <c r="I176" s="168" t="s">
        <v>97</v>
      </c>
      <c r="J176" s="170" t="s">
        <v>98</v>
      </c>
      <c r="K176" s="168" t="s">
        <v>99</v>
      </c>
      <c r="L176" s="173"/>
    </row>
    <row r="177" spans="1:12" ht="13.5">
      <c r="A177" s="167"/>
      <c r="B177" s="169"/>
      <c r="C177" s="171"/>
      <c r="D177" s="172"/>
      <c r="E177" s="174"/>
      <c r="F177" s="89"/>
      <c r="G177" s="99"/>
      <c r="H177" s="167"/>
      <c r="I177" s="169"/>
      <c r="J177" s="171"/>
      <c r="K177" s="172"/>
      <c r="L177" s="174"/>
    </row>
    <row r="178" spans="1:12" ht="15">
      <c r="A178" s="102">
        <f>IF('01.2012'!$E36&lt;1,-'01.2012'!$D36,'01.2012'!$E36)</f>
        <v>0</v>
      </c>
      <c r="B178" s="91">
        <f>'01.2012'!$L36</f>
        <v>104</v>
      </c>
      <c r="C178" s="92">
        <f>'01.2012'!$W36</f>
        <v>7.26</v>
      </c>
      <c r="D178" s="91">
        <f>'01.2012'!$Y36</f>
        <v>96.74</v>
      </c>
      <c r="E178" s="175"/>
      <c r="F178" s="6"/>
      <c r="G178" s="98"/>
      <c r="H178" s="102">
        <f>IF('01.2012'!$E40&lt;1,-'01.2012'!$D40,'01.2012'!$D40)</f>
        <v>0</v>
      </c>
      <c r="I178" s="91">
        <f>'01.2012'!$L40</f>
        <v>0</v>
      </c>
      <c r="J178" s="92">
        <f>'01.2012'!$W40</f>
        <v>0</v>
      </c>
      <c r="K178" s="91">
        <f>'01.2012'!$Y40</f>
        <v>0</v>
      </c>
      <c r="L178" s="175"/>
    </row>
    <row r="179" spans="1:12">
      <c r="A179" s="6"/>
      <c r="B179" s="6"/>
      <c r="C179" s="6"/>
      <c r="E179" s="88"/>
      <c r="F179" s="6"/>
      <c r="G179" s="98"/>
      <c r="L179" s="88"/>
    </row>
    <row r="180" spans="1:12">
      <c r="A180" s="161" t="s">
        <v>103</v>
      </c>
      <c r="B180" s="161"/>
      <c r="C180" s="6"/>
      <c r="E180" s="6"/>
      <c r="F180" s="6"/>
      <c r="G180" s="98"/>
      <c r="H180" s="161" t="s">
        <v>103</v>
      </c>
      <c r="I180" s="161"/>
    </row>
    <row r="181" spans="1:12">
      <c r="A181" s="162" t="s">
        <v>104</v>
      </c>
      <c r="B181" s="162"/>
      <c r="C181" s="6"/>
      <c r="E181" s="6"/>
      <c r="F181" s="6"/>
      <c r="G181" s="98"/>
      <c r="H181" s="162" t="s">
        <v>104</v>
      </c>
      <c r="I181" s="162"/>
    </row>
    <row r="182" spans="1:12">
      <c r="F182" s="6"/>
      <c r="G182" s="98"/>
    </row>
    <row r="183" spans="1:12">
      <c r="A183" s="100"/>
      <c r="B183" s="100"/>
      <c r="C183" s="100"/>
      <c r="D183" s="132"/>
      <c r="E183" s="100"/>
      <c r="F183" s="100"/>
      <c r="G183" s="101"/>
      <c r="H183" s="100"/>
      <c r="I183" s="100"/>
      <c r="J183" s="100"/>
      <c r="K183" s="132"/>
      <c r="L183" s="100"/>
    </row>
    <row r="184" spans="1:12" s="6" customFormat="1" ht="14.25">
      <c r="A184" s="176" t="s">
        <v>93</v>
      </c>
      <c r="B184" s="176"/>
      <c r="C184" s="176"/>
      <c r="D184" s="176"/>
      <c r="E184" s="176"/>
      <c r="F184" s="93"/>
      <c r="G184" s="95"/>
      <c r="H184" s="176" t="s">
        <v>93</v>
      </c>
      <c r="I184" s="176"/>
      <c r="J184" s="176"/>
      <c r="K184" s="176"/>
      <c r="L184" s="176"/>
    </row>
    <row r="185" spans="1:12" s="6" customFormat="1" ht="14.25">
      <c r="A185" s="177" t="s">
        <v>108</v>
      </c>
      <c r="B185" s="177"/>
      <c r="C185" s="177"/>
      <c r="D185" s="177"/>
      <c r="E185" s="177"/>
      <c r="F185" s="93"/>
      <c r="G185" s="95"/>
      <c r="H185" s="177" t="s">
        <v>108</v>
      </c>
      <c r="I185" s="177"/>
      <c r="J185" s="177"/>
      <c r="K185" s="177"/>
      <c r="L185" s="177"/>
    </row>
    <row r="186" spans="1:12" s="6" customFormat="1" ht="11.1" customHeight="1">
      <c r="A186" s="87"/>
      <c r="B186" s="87"/>
      <c r="C186" s="87"/>
      <c r="D186" s="22"/>
      <c r="E186" s="87"/>
      <c r="F186" s="87"/>
      <c r="G186" s="96"/>
      <c r="H186" s="87"/>
      <c r="I186" s="87"/>
      <c r="J186" s="87"/>
      <c r="K186" s="22"/>
      <c r="L186" s="87"/>
    </row>
    <row r="187" spans="1:12" s="6" customFormat="1" ht="11.1" customHeight="1">
      <c r="A187" s="178" t="str">
        <f>'01.2012'!$B$39</f>
        <v>ОТДЕЛ ПО НАУКЕ</v>
      </c>
      <c r="B187" s="178"/>
      <c r="C187" s="178"/>
      <c r="D187" s="178"/>
      <c r="E187" s="178"/>
      <c r="F187" s="87"/>
      <c r="G187" s="96"/>
      <c r="H187" s="178" t="str">
        <f>'01.2012'!$B$39</f>
        <v>ОТДЕЛ ПО НАУКЕ</v>
      </c>
      <c r="I187" s="178"/>
      <c r="J187" s="178"/>
      <c r="K187" s="178"/>
      <c r="L187" s="178"/>
    </row>
    <row r="188" spans="1:12" s="6" customFormat="1">
      <c r="A188" s="163" t="s">
        <v>94</v>
      </c>
      <c r="B188" s="163"/>
      <c r="C188" s="164" t="str">
        <f>'01.2012'!$B41</f>
        <v>Тољиддинов Абдукар</v>
      </c>
      <c r="D188" s="164"/>
      <c r="E188" s="164"/>
      <c r="F188" s="90"/>
      <c r="G188" s="97"/>
      <c r="H188" s="163" t="s">
        <v>94</v>
      </c>
      <c r="I188" s="163"/>
      <c r="J188" s="164" t="str">
        <f>'01.2012'!$B42</f>
        <v>Зокиров Закариё</v>
      </c>
      <c r="K188" s="164"/>
      <c r="L188" s="164"/>
    </row>
    <row r="189" spans="1:12" s="6" customFormat="1" ht="18.75" customHeight="1">
      <c r="A189" s="94" t="s">
        <v>54</v>
      </c>
      <c r="B189" s="165" t="str">
        <f>'01.2012'!$C41</f>
        <v>иап</v>
      </c>
      <c r="C189" s="165"/>
      <c r="D189" s="165"/>
      <c r="E189" s="165"/>
      <c r="F189" s="90"/>
      <c r="G189" s="97"/>
      <c r="H189" s="94" t="s">
        <v>54</v>
      </c>
      <c r="I189" s="165" t="str">
        <f>'01.2012'!$C42</f>
        <v>ваываыва</v>
      </c>
      <c r="J189" s="165"/>
      <c r="K189" s="165"/>
      <c r="L189" s="165"/>
    </row>
    <row r="190" spans="1:12" ht="12.75" customHeight="1">
      <c r="A190" s="166" t="s">
        <v>95</v>
      </c>
      <c r="B190" s="168" t="s">
        <v>97</v>
      </c>
      <c r="C190" s="170" t="s">
        <v>98</v>
      </c>
      <c r="D190" s="168" t="s">
        <v>99</v>
      </c>
      <c r="E190" s="173"/>
      <c r="F190" s="6"/>
      <c r="G190" s="98"/>
      <c r="H190" s="166" t="s">
        <v>95</v>
      </c>
      <c r="I190" s="168" t="s">
        <v>97</v>
      </c>
      <c r="J190" s="170" t="s">
        <v>98</v>
      </c>
      <c r="K190" s="168" t="s">
        <v>99</v>
      </c>
      <c r="L190" s="173"/>
    </row>
    <row r="191" spans="1:12" ht="13.5">
      <c r="A191" s="167"/>
      <c r="B191" s="169"/>
      <c r="C191" s="171"/>
      <c r="D191" s="172"/>
      <c r="E191" s="174"/>
      <c r="F191" s="89"/>
      <c r="G191" s="99"/>
      <c r="H191" s="167"/>
      <c r="I191" s="169"/>
      <c r="J191" s="171"/>
      <c r="K191" s="172"/>
      <c r="L191" s="174"/>
    </row>
    <row r="192" spans="1:12" ht="15">
      <c r="A192" s="102">
        <f>IF('01.2012'!$E41&lt;1,-'01.2012'!$D41,'01.2012'!$E41)</f>
        <v>0</v>
      </c>
      <c r="B192" s="91">
        <f>'01.2012'!$L41</f>
        <v>118.9</v>
      </c>
      <c r="C192" s="92">
        <f>'01.2012'!$W41</f>
        <v>9.4799999999999986</v>
      </c>
      <c r="D192" s="91">
        <f>'01.2012'!$Y41</f>
        <v>109.42</v>
      </c>
      <c r="E192" s="175"/>
      <c r="F192" s="6"/>
      <c r="G192" s="98"/>
      <c r="H192" s="102">
        <f>IF('01.2012'!$E42&lt;1,-'01.2012'!$D42,'01.2012'!$D42)</f>
        <v>0</v>
      </c>
      <c r="I192" s="91">
        <f>'01.2012'!$L42</f>
        <v>156</v>
      </c>
      <c r="J192" s="92">
        <f>'01.2012'!$W42</f>
        <v>15.000000000000002</v>
      </c>
      <c r="K192" s="91">
        <f>'01.2012'!$Y42</f>
        <v>141</v>
      </c>
      <c r="L192" s="175"/>
    </row>
    <row r="193" spans="1:12">
      <c r="A193" s="6"/>
      <c r="B193" s="6"/>
      <c r="C193" s="6"/>
      <c r="E193" s="88"/>
      <c r="F193" s="6"/>
      <c r="G193" s="98"/>
      <c r="L193" s="88"/>
    </row>
    <row r="194" spans="1:12">
      <c r="A194" s="161" t="s">
        <v>103</v>
      </c>
      <c r="B194" s="161"/>
      <c r="C194" s="6"/>
      <c r="E194" s="6"/>
      <c r="F194" s="6"/>
      <c r="G194" s="98"/>
      <c r="H194" s="161" t="s">
        <v>103</v>
      </c>
      <c r="I194" s="161"/>
    </row>
    <row r="195" spans="1:12">
      <c r="A195" s="162" t="s">
        <v>104</v>
      </c>
      <c r="B195" s="162"/>
      <c r="C195" s="6"/>
      <c r="E195" s="6"/>
      <c r="F195" s="6"/>
      <c r="G195" s="98"/>
      <c r="H195" s="162" t="s">
        <v>104</v>
      </c>
      <c r="I195" s="162"/>
    </row>
    <row r="196" spans="1:12">
      <c r="F196" s="6"/>
      <c r="G196" s="98"/>
    </row>
    <row r="197" spans="1:12">
      <c r="A197" s="100"/>
      <c r="B197" s="100"/>
      <c r="C197" s="100"/>
      <c r="D197" s="132"/>
      <c r="E197" s="100"/>
      <c r="F197" s="100"/>
      <c r="G197" s="101"/>
      <c r="H197" s="100"/>
      <c r="I197" s="100"/>
      <c r="J197" s="100"/>
      <c r="K197" s="132"/>
      <c r="L197" s="100"/>
    </row>
    <row r="198" spans="1:12" s="6" customFormat="1" ht="14.25">
      <c r="A198" s="176" t="s">
        <v>93</v>
      </c>
      <c r="B198" s="176"/>
      <c r="C198" s="176"/>
      <c r="D198" s="176"/>
      <c r="E198" s="176"/>
      <c r="F198" s="93"/>
      <c r="G198" s="95"/>
      <c r="H198" s="176" t="s">
        <v>93</v>
      </c>
      <c r="I198" s="176"/>
      <c r="J198" s="176"/>
      <c r="K198" s="176"/>
      <c r="L198" s="176"/>
    </row>
    <row r="199" spans="1:12" s="6" customFormat="1" ht="14.25">
      <c r="A199" s="177" t="s">
        <v>108</v>
      </c>
      <c r="B199" s="177"/>
      <c r="C199" s="177"/>
      <c r="D199" s="177"/>
      <c r="E199" s="177"/>
      <c r="F199" s="93"/>
      <c r="G199" s="95"/>
      <c r="H199" s="177" t="s">
        <v>108</v>
      </c>
      <c r="I199" s="177"/>
      <c r="J199" s="177"/>
      <c r="K199" s="177"/>
      <c r="L199" s="177"/>
    </row>
    <row r="200" spans="1:12" s="6" customFormat="1" ht="11.1" customHeight="1">
      <c r="A200" s="87"/>
      <c r="B200" s="87"/>
      <c r="C200" s="87"/>
      <c r="D200" s="22"/>
      <c r="E200" s="87"/>
      <c r="F200" s="87"/>
      <c r="G200" s="96"/>
      <c r="H200" s="87"/>
      <c r="I200" s="87"/>
      <c r="J200" s="87"/>
      <c r="K200" s="22"/>
      <c r="L200" s="87"/>
    </row>
    <row r="201" spans="1:12" s="6" customFormat="1" ht="11.1" customHeight="1">
      <c r="A201" s="178" t="str">
        <f>'01.2012'!$B$39</f>
        <v>ОТДЕЛ ПО НАУКЕ</v>
      </c>
      <c r="B201" s="178"/>
      <c r="C201" s="178"/>
      <c r="D201" s="178"/>
      <c r="E201" s="178"/>
      <c r="F201" s="87"/>
      <c r="G201" s="96"/>
      <c r="H201" s="178" t="str">
        <f>'01.2012'!$B$39</f>
        <v>ОТДЕЛ ПО НАУКЕ</v>
      </c>
      <c r="I201" s="178"/>
      <c r="J201" s="178"/>
      <c r="K201" s="178"/>
      <c r="L201" s="178"/>
    </row>
    <row r="202" spans="1:12" s="6" customFormat="1">
      <c r="A202" s="163" t="s">
        <v>94</v>
      </c>
      <c r="B202" s="163"/>
      <c r="C202" s="164" t="str">
        <f>'01.2012'!$B43</f>
        <v>Аминов Муњаммад</v>
      </c>
      <c r="D202" s="164"/>
      <c r="E202" s="164"/>
      <c r="F202" s="90"/>
      <c r="G202" s="97"/>
      <c r="H202" s="163" t="s">
        <v>94</v>
      </c>
      <c r="I202" s="163"/>
      <c r="J202" s="164" t="str">
        <f>'01.2012'!$B44</f>
        <v>ываываыва</v>
      </c>
      <c r="K202" s="164"/>
      <c r="L202" s="164"/>
    </row>
    <row r="203" spans="1:12" s="6" customFormat="1" ht="18.75" customHeight="1">
      <c r="A203" s="94" t="s">
        <v>54</v>
      </c>
      <c r="B203" s="165" t="str">
        <f>'01.2012'!$C43</f>
        <v>фывфыв</v>
      </c>
      <c r="C203" s="165"/>
      <c r="D203" s="165"/>
      <c r="E203" s="165"/>
      <c r="F203" s="90"/>
      <c r="G203" s="97"/>
      <c r="H203" s="94" t="s">
        <v>54</v>
      </c>
      <c r="I203" s="165" t="str">
        <f>'01.2012'!$C44</f>
        <v>кееееке</v>
      </c>
      <c r="J203" s="165"/>
      <c r="K203" s="165"/>
      <c r="L203" s="165"/>
    </row>
    <row r="204" spans="1:12" ht="12.75" customHeight="1">
      <c r="A204" s="166" t="s">
        <v>95</v>
      </c>
      <c r="B204" s="168" t="s">
        <v>97</v>
      </c>
      <c r="C204" s="170" t="s">
        <v>98</v>
      </c>
      <c r="D204" s="168" t="s">
        <v>99</v>
      </c>
      <c r="E204" s="173"/>
      <c r="F204" s="6"/>
      <c r="G204" s="98"/>
      <c r="H204" s="166" t="s">
        <v>95</v>
      </c>
      <c r="I204" s="168" t="s">
        <v>97</v>
      </c>
      <c r="J204" s="170" t="s">
        <v>98</v>
      </c>
      <c r="K204" s="168" t="s">
        <v>99</v>
      </c>
      <c r="L204" s="173"/>
    </row>
    <row r="205" spans="1:12" ht="13.5">
      <c r="A205" s="167"/>
      <c r="B205" s="169"/>
      <c r="C205" s="171"/>
      <c r="D205" s="172"/>
      <c r="E205" s="174"/>
      <c r="F205" s="89"/>
      <c r="G205" s="99"/>
      <c r="H205" s="167"/>
      <c r="I205" s="169"/>
      <c r="J205" s="171"/>
      <c r="K205" s="172"/>
      <c r="L205" s="174"/>
    </row>
    <row r="206" spans="1:12" ht="15">
      <c r="A206" s="102">
        <f>IF('01.2012'!$E43&lt;1,-'01.2012'!$D43,'01.2012'!$E43)</f>
        <v>0</v>
      </c>
      <c r="B206" s="91">
        <f>'01.2012'!$L43</f>
        <v>118.9</v>
      </c>
      <c r="C206" s="92">
        <f>'01.2012'!$W43</f>
        <v>9.4799999999999986</v>
      </c>
      <c r="D206" s="91">
        <f>'01.2012'!$Y43</f>
        <v>109.42</v>
      </c>
      <c r="E206" s="175"/>
      <c r="F206" s="6"/>
      <c r="G206" s="98"/>
      <c r="H206" s="102">
        <f>IF('01.2012'!$E44&lt;1,-'01.2012'!$D44,'01.2012'!$D44)</f>
        <v>0</v>
      </c>
      <c r="I206" s="91">
        <f>'01.2012'!$L44</f>
        <v>0</v>
      </c>
      <c r="J206" s="92">
        <f>'01.2012'!$W44</f>
        <v>0</v>
      </c>
      <c r="K206" s="91">
        <f>'01.2012'!$Y44</f>
        <v>0</v>
      </c>
      <c r="L206" s="175"/>
    </row>
    <row r="207" spans="1:12">
      <c r="A207" s="6"/>
      <c r="B207" s="6"/>
      <c r="C207" s="6"/>
      <c r="E207" s="88"/>
      <c r="F207" s="6"/>
      <c r="G207" s="98"/>
      <c r="L207" s="88"/>
    </row>
    <row r="208" spans="1:12">
      <c r="A208" s="161" t="s">
        <v>103</v>
      </c>
      <c r="B208" s="161"/>
      <c r="C208" s="6"/>
      <c r="E208" s="6"/>
      <c r="F208" s="6"/>
      <c r="G208" s="98"/>
      <c r="H208" s="161" t="s">
        <v>103</v>
      </c>
      <c r="I208" s="161"/>
    </row>
    <row r="209" spans="1:12">
      <c r="A209" s="162" t="s">
        <v>104</v>
      </c>
      <c r="B209" s="162"/>
      <c r="C209" s="6"/>
      <c r="E209" s="6"/>
      <c r="F209" s="6"/>
      <c r="G209" s="98"/>
      <c r="H209" s="162" t="s">
        <v>104</v>
      </c>
      <c r="I209" s="162"/>
    </row>
    <row r="210" spans="1:12">
      <c r="F210" s="6"/>
      <c r="G210" s="98"/>
    </row>
    <row r="211" spans="1:12">
      <c r="A211" s="100"/>
      <c r="B211" s="100"/>
      <c r="C211" s="100"/>
      <c r="D211" s="132"/>
      <c r="E211" s="100"/>
      <c r="F211" s="100"/>
      <c r="G211" s="101"/>
      <c r="H211" s="100"/>
      <c r="I211" s="100"/>
      <c r="J211" s="100"/>
      <c r="K211" s="132"/>
      <c r="L211" s="100"/>
    </row>
    <row r="212" spans="1:12" s="6" customFormat="1" ht="14.25">
      <c r="A212" s="176" t="s">
        <v>93</v>
      </c>
      <c r="B212" s="176"/>
      <c r="C212" s="176"/>
      <c r="D212" s="176"/>
      <c r="E212" s="176"/>
      <c r="F212" s="93"/>
      <c r="G212" s="95"/>
      <c r="H212" s="176" t="s">
        <v>93</v>
      </c>
      <c r="I212" s="176"/>
      <c r="J212" s="176"/>
      <c r="K212" s="176"/>
      <c r="L212" s="176"/>
    </row>
    <row r="213" spans="1:12" s="6" customFormat="1" ht="14.25">
      <c r="A213" s="177" t="s">
        <v>108</v>
      </c>
      <c r="B213" s="177"/>
      <c r="C213" s="177"/>
      <c r="D213" s="177"/>
      <c r="E213" s="177"/>
      <c r="F213" s="93"/>
      <c r="G213" s="95"/>
      <c r="H213" s="177" t="s">
        <v>108</v>
      </c>
      <c r="I213" s="177"/>
      <c r="J213" s="177"/>
      <c r="K213" s="177"/>
      <c r="L213" s="177"/>
    </row>
    <row r="214" spans="1:12" s="6" customFormat="1" ht="11.1" customHeight="1">
      <c r="A214" s="87"/>
      <c r="B214" s="87"/>
      <c r="C214" s="87"/>
      <c r="D214" s="22"/>
      <c r="E214" s="87"/>
      <c r="F214" s="87"/>
      <c r="G214" s="96"/>
      <c r="H214" s="87"/>
      <c r="I214" s="87"/>
      <c r="J214" s="87"/>
      <c r="K214" s="22"/>
      <c r="L214" s="87"/>
    </row>
    <row r="215" spans="1:12" s="6" customFormat="1" ht="11.1" customHeight="1">
      <c r="A215" s="178" t="str">
        <f>'01.2012'!$B$39</f>
        <v>ОТДЕЛ ПО НАУКЕ</v>
      </c>
      <c r="B215" s="178"/>
      <c r="C215" s="178"/>
      <c r="D215" s="178"/>
      <c r="E215" s="178"/>
      <c r="F215" s="87"/>
      <c r="G215" s="96"/>
      <c r="H215" s="178" t="str">
        <f>'01.2012'!$B$48</f>
        <v>ОТДЕЛ 1</v>
      </c>
      <c r="I215" s="178"/>
      <c r="J215" s="178"/>
      <c r="K215" s="178"/>
      <c r="L215" s="178"/>
    </row>
    <row r="216" spans="1:12" s="6" customFormat="1">
      <c r="A216" s="163" t="s">
        <v>94</v>
      </c>
      <c r="B216" s="163"/>
      <c r="C216" s="164" t="str">
        <f>'01.2012'!$B45</f>
        <v>ывацукцукцукцукцу</v>
      </c>
      <c r="D216" s="164"/>
      <c r="E216" s="164"/>
      <c r="F216" s="90"/>
      <c r="G216" s="97"/>
      <c r="H216" s="163" t="s">
        <v>94</v>
      </c>
      <c r="I216" s="163"/>
      <c r="J216" s="164" t="str">
        <f>'01.2012'!$B49</f>
        <v>Давлатов Сулаймон</v>
      </c>
      <c r="K216" s="164"/>
      <c r="L216" s="164"/>
    </row>
    <row r="217" spans="1:12" s="6" customFormat="1" ht="18.75" customHeight="1">
      <c r="A217" s="94" t="s">
        <v>54</v>
      </c>
      <c r="B217" s="165" t="str">
        <f>'01.2012'!$C45</f>
        <v>мимими</v>
      </c>
      <c r="C217" s="165"/>
      <c r="D217" s="165"/>
      <c r="E217" s="165"/>
      <c r="F217" s="90"/>
      <c r="G217" s="97"/>
      <c r="H217" s="94" t="s">
        <v>54</v>
      </c>
      <c r="I217" s="165" t="str">
        <f>'01.2012'!$C49</f>
        <v>начальник</v>
      </c>
      <c r="J217" s="165"/>
      <c r="K217" s="165"/>
      <c r="L217" s="165"/>
    </row>
    <row r="218" spans="1:12" ht="12.75" customHeight="1">
      <c r="A218" s="166" t="s">
        <v>95</v>
      </c>
      <c r="B218" s="168" t="s">
        <v>97</v>
      </c>
      <c r="C218" s="170" t="s">
        <v>98</v>
      </c>
      <c r="D218" s="168" t="s">
        <v>99</v>
      </c>
      <c r="E218" s="173"/>
      <c r="F218" s="6"/>
      <c r="G218" s="98"/>
      <c r="H218" s="166" t="s">
        <v>95</v>
      </c>
      <c r="I218" s="168" t="s">
        <v>97</v>
      </c>
      <c r="J218" s="170" t="s">
        <v>98</v>
      </c>
      <c r="K218" s="168" t="s">
        <v>99</v>
      </c>
      <c r="L218" s="173"/>
    </row>
    <row r="219" spans="1:12" ht="13.5">
      <c r="A219" s="167"/>
      <c r="B219" s="169"/>
      <c r="C219" s="171"/>
      <c r="D219" s="172"/>
      <c r="E219" s="174"/>
      <c r="F219" s="89"/>
      <c r="G219" s="99"/>
      <c r="H219" s="167"/>
      <c r="I219" s="169"/>
      <c r="J219" s="171"/>
      <c r="K219" s="172"/>
      <c r="L219" s="174"/>
    </row>
    <row r="220" spans="1:12" ht="15">
      <c r="A220" s="102">
        <f>IF('01.2012'!$E45&lt;1,-'01.2012'!$D45,'01.2012'!$E45)</f>
        <v>0</v>
      </c>
      <c r="B220" s="91">
        <f>'01.2012'!$L45</f>
        <v>104</v>
      </c>
      <c r="C220" s="92">
        <f>'01.2012'!$W45</f>
        <v>7.26</v>
      </c>
      <c r="D220" s="91">
        <f>'01.2012'!$Y45</f>
        <v>96.74</v>
      </c>
      <c r="E220" s="175"/>
      <c r="F220" s="6"/>
      <c r="G220" s="98"/>
      <c r="H220" s="102">
        <f>IF('01.2012'!$E49&lt;1,-'01.2012'!$D49,'01.2012'!$D49)</f>
        <v>0</v>
      </c>
      <c r="I220" s="91">
        <f>'01.2012'!$L49</f>
        <v>131.05000000000001</v>
      </c>
      <c r="J220" s="92">
        <f>'01.2012'!$W49</f>
        <v>11.290000000000001</v>
      </c>
      <c r="K220" s="91">
        <f>'01.2012'!$Y49</f>
        <v>119.76</v>
      </c>
      <c r="L220" s="175"/>
    </row>
    <row r="221" spans="1:12">
      <c r="A221" s="6"/>
      <c r="B221" s="6"/>
      <c r="C221" s="6"/>
      <c r="E221" s="88"/>
      <c r="F221" s="6"/>
      <c r="G221" s="98"/>
      <c r="L221" s="88"/>
    </row>
    <row r="222" spans="1:12">
      <c r="A222" s="161" t="s">
        <v>103</v>
      </c>
      <c r="B222" s="161"/>
      <c r="C222" s="6"/>
      <c r="E222" s="6"/>
      <c r="F222" s="6"/>
      <c r="G222" s="98"/>
      <c r="H222" s="161" t="s">
        <v>103</v>
      </c>
      <c r="I222" s="161"/>
    </row>
    <row r="223" spans="1:12">
      <c r="A223" s="162" t="s">
        <v>104</v>
      </c>
      <c r="B223" s="162"/>
      <c r="C223" s="6"/>
      <c r="E223" s="6"/>
      <c r="F223" s="6"/>
      <c r="G223" s="98"/>
      <c r="H223" s="162" t="s">
        <v>104</v>
      </c>
      <c r="I223" s="162"/>
    </row>
    <row r="224" spans="1:12">
      <c r="F224" s="6"/>
      <c r="G224" s="98"/>
    </row>
    <row r="225" spans="1:12">
      <c r="A225" s="100"/>
      <c r="B225" s="100"/>
      <c r="C225" s="100"/>
      <c r="D225" s="132"/>
      <c r="E225" s="100"/>
      <c r="F225" s="100"/>
      <c r="G225" s="101"/>
      <c r="H225" s="100"/>
      <c r="I225" s="100"/>
      <c r="J225" s="100"/>
      <c r="K225" s="132"/>
      <c r="L225" s="100"/>
    </row>
    <row r="226" spans="1:12" s="6" customFormat="1" ht="14.25">
      <c r="A226" s="176" t="s">
        <v>93</v>
      </c>
      <c r="B226" s="176"/>
      <c r="C226" s="176"/>
      <c r="D226" s="176"/>
      <c r="E226" s="176"/>
      <c r="F226" s="93"/>
      <c r="G226" s="95"/>
      <c r="H226" s="176" t="s">
        <v>93</v>
      </c>
      <c r="I226" s="176"/>
      <c r="J226" s="176"/>
      <c r="K226" s="176"/>
      <c r="L226" s="176"/>
    </row>
    <row r="227" spans="1:12" s="6" customFormat="1" ht="14.25">
      <c r="A227" s="177" t="s">
        <v>108</v>
      </c>
      <c r="B227" s="177"/>
      <c r="C227" s="177"/>
      <c r="D227" s="177"/>
      <c r="E227" s="177"/>
      <c r="F227" s="93"/>
      <c r="G227" s="95"/>
      <c r="H227" s="177" t="s">
        <v>108</v>
      </c>
      <c r="I227" s="177"/>
      <c r="J227" s="177"/>
      <c r="K227" s="177"/>
      <c r="L227" s="177"/>
    </row>
    <row r="228" spans="1:12" s="6" customFormat="1" ht="11.1" customHeight="1">
      <c r="A228" s="87"/>
      <c r="B228" s="87"/>
      <c r="C228" s="87"/>
      <c r="D228" s="22"/>
      <c r="E228" s="87"/>
      <c r="F228" s="87"/>
      <c r="G228" s="96"/>
      <c r="H228" s="87"/>
      <c r="I228" s="87"/>
      <c r="J228" s="87"/>
      <c r="K228" s="22"/>
      <c r="L228" s="87"/>
    </row>
    <row r="229" spans="1:12" s="6" customFormat="1" ht="11.1" customHeight="1">
      <c r="A229" s="178" t="str">
        <f>'01.2012'!$B$48</f>
        <v>ОТДЕЛ 1</v>
      </c>
      <c r="B229" s="178"/>
      <c r="C229" s="178"/>
      <c r="D229" s="178"/>
      <c r="E229" s="178"/>
      <c r="F229" s="87"/>
      <c r="G229" s="96"/>
      <c r="H229" s="178" t="str">
        <f>'01.2012'!$B$53</f>
        <v>ОТДЕЛ 2</v>
      </c>
      <c r="I229" s="178"/>
      <c r="J229" s="178"/>
      <c r="K229" s="178"/>
      <c r="L229" s="178"/>
    </row>
    <row r="230" spans="1:12" s="6" customFormat="1">
      <c r="A230" s="163" t="s">
        <v>94</v>
      </c>
      <c r="B230" s="163"/>
      <c r="C230" s="164" t="str">
        <f>'01.2012'!$B50</f>
        <v>Љалилов Кобилљон</v>
      </c>
      <c r="D230" s="164"/>
      <c r="E230" s="164"/>
      <c r="F230" s="90"/>
      <c r="G230" s="97"/>
      <c r="H230" s="163" t="s">
        <v>94</v>
      </c>
      <c r="I230" s="163"/>
      <c r="J230" s="164" t="str">
        <f>'01.2012'!$B54</f>
        <v>Рахимов Шавкат</v>
      </c>
      <c r="K230" s="164"/>
      <c r="L230" s="164"/>
    </row>
    <row r="231" spans="1:12" s="6" customFormat="1" ht="18.75" customHeight="1">
      <c r="A231" s="94" t="s">
        <v>54</v>
      </c>
      <c r="B231" s="165" t="str">
        <f>'01.2012'!$C50</f>
        <v>спец</v>
      </c>
      <c r="C231" s="165"/>
      <c r="D231" s="165"/>
      <c r="E231" s="165"/>
      <c r="F231" s="90"/>
      <c r="G231" s="97"/>
      <c r="H231" s="94" t="s">
        <v>54</v>
      </c>
      <c r="I231" s="165" t="str">
        <f>'01.2012'!$C54</f>
        <v>начальник</v>
      </c>
      <c r="J231" s="165"/>
      <c r="K231" s="165"/>
      <c r="L231" s="165"/>
    </row>
    <row r="232" spans="1:12" ht="12.75" customHeight="1">
      <c r="A232" s="166" t="s">
        <v>95</v>
      </c>
      <c r="B232" s="168" t="s">
        <v>97</v>
      </c>
      <c r="C232" s="170" t="s">
        <v>98</v>
      </c>
      <c r="D232" s="168" t="s">
        <v>99</v>
      </c>
      <c r="E232" s="173"/>
      <c r="F232" s="6"/>
      <c r="G232" s="98"/>
      <c r="H232" s="166" t="s">
        <v>95</v>
      </c>
      <c r="I232" s="168" t="s">
        <v>97</v>
      </c>
      <c r="J232" s="170" t="s">
        <v>98</v>
      </c>
      <c r="K232" s="168" t="s">
        <v>99</v>
      </c>
      <c r="L232" s="173"/>
    </row>
    <row r="233" spans="1:12" ht="13.5">
      <c r="A233" s="167"/>
      <c r="B233" s="169"/>
      <c r="C233" s="171"/>
      <c r="D233" s="172"/>
      <c r="E233" s="174"/>
      <c r="F233" s="89"/>
      <c r="G233" s="99"/>
      <c r="H233" s="167"/>
      <c r="I233" s="169"/>
      <c r="J233" s="171"/>
      <c r="K233" s="172"/>
      <c r="L233" s="174"/>
    </row>
    <row r="234" spans="1:12" ht="15">
      <c r="A234" s="102">
        <f>IF('01.2012'!$E50&lt;1,-'01.2012'!$D50,'01.2012'!$E50)</f>
        <v>0</v>
      </c>
      <c r="B234" s="91">
        <f>'01.2012'!$L50</f>
        <v>104</v>
      </c>
      <c r="C234" s="92">
        <f>'01.2012'!$W50</f>
        <v>7.26</v>
      </c>
      <c r="D234" s="91">
        <f>'01.2012'!$Y50</f>
        <v>96.74</v>
      </c>
      <c r="E234" s="175"/>
      <c r="F234" s="6"/>
      <c r="G234" s="98"/>
      <c r="H234" s="102">
        <f>IF('01.2012'!$E54&lt;1,-'01.2012'!$D54,'01.2012'!$D54)</f>
        <v>0</v>
      </c>
      <c r="I234" s="91">
        <f>'01.2012'!$L54</f>
        <v>131.05000000000001</v>
      </c>
      <c r="J234" s="92">
        <f>'01.2012'!$W54</f>
        <v>11.290000000000001</v>
      </c>
      <c r="K234" s="91">
        <f>'01.2012'!$Y54</f>
        <v>119.76</v>
      </c>
      <c r="L234" s="175"/>
    </row>
    <row r="235" spans="1:12">
      <c r="A235" s="6"/>
      <c r="B235" s="6"/>
      <c r="C235" s="6"/>
      <c r="E235" s="88"/>
      <c r="F235" s="6"/>
      <c r="G235" s="98"/>
      <c r="L235" s="88"/>
    </row>
    <row r="236" spans="1:12">
      <c r="A236" s="161" t="s">
        <v>103</v>
      </c>
      <c r="B236" s="161"/>
      <c r="C236" s="6"/>
      <c r="E236" s="6"/>
      <c r="F236" s="6"/>
      <c r="G236" s="98"/>
      <c r="H236" s="161" t="s">
        <v>103</v>
      </c>
      <c r="I236" s="161"/>
    </row>
    <row r="237" spans="1:12">
      <c r="A237" s="162" t="s">
        <v>104</v>
      </c>
      <c r="B237" s="162"/>
      <c r="C237" s="6"/>
      <c r="E237" s="6"/>
      <c r="F237" s="6"/>
      <c r="G237" s="98"/>
      <c r="H237" s="162" t="s">
        <v>104</v>
      </c>
      <c r="I237" s="162"/>
    </row>
    <row r="238" spans="1:12">
      <c r="F238" s="6"/>
      <c r="G238" s="98"/>
    </row>
    <row r="239" spans="1:12">
      <c r="A239" s="100"/>
      <c r="B239" s="100"/>
      <c r="C239" s="100"/>
      <c r="D239" s="132"/>
      <c r="E239" s="100"/>
      <c r="F239" s="100"/>
      <c r="G239" s="101"/>
      <c r="H239" s="100"/>
      <c r="I239" s="100"/>
      <c r="J239" s="100"/>
      <c r="K239" s="132"/>
      <c r="L239" s="100"/>
    </row>
    <row r="240" spans="1:12" s="6" customFormat="1" ht="14.25">
      <c r="A240" s="176" t="s">
        <v>93</v>
      </c>
      <c r="B240" s="176"/>
      <c r="C240" s="176"/>
      <c r="D240" s="176"/>
      <c r="E240" s="176"/>
      <c r="F240" s="93"/>
      <c r="G240" s="95"/>
      <c r="H240" s="176" t="s">
        <v>93</v>
      </c>
      <c r="I240" s="176"/>
      <c r="J240" s="176"/>
      <c r="K240" s="176"/>
      <c r="L240" s="176"/>
    </row>
    <row r="241" spans="1:12" s="6" customFormat="1" ht="14.25">
      <c r="A241" s="177" t="s">
        <v>108</v>
      </c>
      <c r="B241" s="177"/>
      <c r="C241" s="177"/>
      <c r="D241" s="177"/>
      <c r="E241" s="177"/>
      <c r="F241" s="93"/>
      <c r="G241" s="95"/>
      <c r="H241" s="177" t="s">
        <v>108</v>
      </c>
      <c r="I241" s="177"/>
      <c r="J241" s="177"/>
      <c r="K241" s="177"/>
      <c r="L241" s="177"/>
    </row>
    <row r="242" spans="1:12" s="6" customFormat="1" ht="11.1" customHeight="1">
      <c r="A242" s="87"/>
      <c r="B242" s="87"/>
      <c r="C242" s="87"/>
      <c r="D242" s="22"/>
      <c r="E242" s="87"/>
      <c r="F242" s="87"/>
      <c r="G242" s="96"/>
      <c r="H242" s="87"/>
      <c r="I242" s="87"/>
      <c r="J242" s="87"/>
      <c r="K242" s="22"/>
      <c r="L242" s="87"/>
    </row>
    <row r="243" spans="1:12" s="6" customFormat="1" ht="11.1" customHeight="1">
      <c r="A243" s="178" t="str">
        <f>'01.2012'!$B$53</f>
        <v>ОТДЕЛ 2</v>
      </c>
      <c r="B243" s="178"/>
      <c r="C243" s="178"/>
      <c r="D243" s="178"/>
      <c r="E243" s="178"/>
      <c r="F243" s="87"/>
      <c r="G243" s="96"/>
      <c r="H243" s="178" t="str">
        <f>'01.2012'!$B$53</f>
        <v>ОТДЕЛ 2</v>
      </c>
      <c r="I243" s="178"/>
      <c r="J243" s="178"/>
      <c r="K243" s="178"/>
      <c r="L243" s="178"/>
    </row>
    <row r="244" spans="1:12" s="6" customFormat="1">
      <c r="A244" s="163" t="s">
        <v>94</v>
      </c>
      <c r="B244" s="163"/>
      <c r="C244" s="164" t="str">
        <f>'01.2012'!$B55</f>
        <v>Давлатов Абдурахмон</v>
      </c>
      <c r="D244" s="164"/>
      <c r="E244" s="164"/>
      <c r="F244" s="90"/>
      <c r="G244" s="97"/>
      <c r="H244" s="163" t="s">
        <v>94</v>
      </c>
      <c r="I244" s="163"/>
      <c r="J244" s="164" t="str">
        <f>'01.2012'!$B56</f>
        <v>Тоиров Љурали</v>
      </c>
      <c r="K244" s="164"/>
      <c r="L244" s="164"/>
    </row>
    <row r="245" spans="1:12" s="6" customFormat="1" ht="18.75" customHeight="1">
      <c r="A245" s="94" t="s">
        <v>54</v>
      </c>
      <c r="B245" s="165" t="str">
        <f>'01.2012'!$C55</f>
        <v>спец</v>
      </c>
      <c r="C245" s="165"/>
      <c r="D245" s="165"/>
      <c r="E245" s="165"/>
      <c r="F245" s="90"/>
      <c r="G245" s="97"/>
      <c r="H245" s="94" t="s">
        <v>54</v>
      </c>
      <c r="I245" s="165" t="str">
        <f>'01.2012'!$C56</f>
        <v>спец</v>
      </c>
      <c r="J245" s="165"/>
      <c r="K245" s="165"/>
      <c r="L245" s="165"/>
    </row>
    <row r="246" spans="1:12" ht="12.75" customHeight="1">
      <c r="A246" s="166" t="s">
        <v>95</v>
      </c>
      <c r="B246" s="168" t="s">
        <v>97</v>
      </c>
      <c r="C246" s="170" t="s">
        <v>98</v>
      </c>
      <c r="D246" s="168" t="s">
        <v>99</v>
      </c>
      <c r="E246" s="173"/>
      <c r="F246" s="6"/>
      <c r="G246" s="98"/>
      <c r="H246" s="166" t="s">
        <v>95</v>
      </c>
      <c r="I246" s="168" t="s">
        <v>97</v>
      </c>
      <c r="J246" s="170" t="s">
        <v>98</v>
      </c>
      <c r="K246" s="168" t="s">
        <v>99</v>
      </c>
      <c r="L246" s="173"/>
    </row>
    <row r="247" spans="1:12" ht="13.5">
      <c r="A247" s="167"/>
      <c r="B247" s="169"/>
      <c r="C247" s="171"/>
      <c r="D247" s="172"/>
      <c r="E247" s="174"/>
      <c r="F247" s="89"/>
      <c r="G247" s="99"/>
      <c r="H247" s="167"/>
      <c r="I247" s="169"/>
      <c r="J247" s="171"/>
      <c r="K247" s="172"/>
      <c r="L247" s="174"/>
    </row>
    <row r="248" spans="1:12" ht="15">
      <c r="A248" s="102">
        <f>IF('01.2012'!$E55&lt;1,-'01.2012'!$D55,'01.2012'!$E55)</f>
        <v>0</v>
      </c>
      <c r="B248" s="91">
        <f>'01.2012'!$L55</f>
        <v>104</v>
      </c>
      <c r="C248" s="92">
        <f>'01.2012'!$W55</f>
        <v>7.26</v>
      </c>
      <c r="D248" s="91">
        <f>'01.2012'!$Y55</f>
        <v>96.74</v>
      </c>
      <c r="E248" s="175"/>
      <c r="F248" s="6"/>
      <c r="G248" s="98"/>
      <c r="H248" s="102">
        <f>IF('01.2012'!$E56&lt;1,-'01.2012'!$D56,'01.2012'!$D56)</f>
        <v>0</v>
      </c>
      <c r="I248" s="91">
        <f>'01.2012'!$L56</f>
        <v>104</v>
      </c>
      <c r="J248" s="92">
        <f>'01.2012'!$W56</f>
        <v>7.26</v>
      </c>
      <c r="K248" s="91">
        <f>'01.2012'!$Y56</f>
        <v>96.74</v>
      </c>
      <c r="L248" s="175"/>
    </row>
    <row r="249" spans="1:12">
      <c r="A249" s="6"/>
      <c r="B249" s="6"/>
      <c r="C249" s="6"/>
      <c r="E249" s="88"/>
      <c r="F249" s="6"/>
      <c r="G249" s="98"/>
      <c r="L249" s="88"/>
    </row>
    <row r="250" spans="1:12">
      <c r="A250" s="161" t="s">
        <v>103</v>
      </c>
      <c r="B250" s="161"/>
      <c r="C250" s="6"/>
      <c r="E250" s="6"/>
      <c r="F250" s="6"/>
      <c r="G250" s="98"/>
      <c r="H250" s="161" t="s">
        <v>103</v>
      </c>
      <c r="I250" s="161"/>
    </row>
    <row r="251" spans="1:12">
      <c r="A251" s="162" t="s">
        <v>104</v>
      </c>
      <c r="B251" s="162"/>
      <c r="C251" s="6"/>
      <c r="E251" s="6"/>
      <c r="F251" s="6"/>
      <c r="G251" s="98"/>
      <c r="H251" s="162" t="s">
        <v>104</v>
      </c>
      <c r="I251" s="162"/>
    </row>
    <row r="252" spans="1:12">
      <c r="F252" s="6"/>
      <c r="G252" s="98"/>
    </row>
    <row r="253" spans="1:12">
      <c r="A253" s="100"/>
      <c r="B253" s="100"/>
      <c r="C253" s="100"/>
      <c r="D253" s="132"/>
      <c r="E253" s="100"/>
      <c r="F253" s="100"/>
      <c r="G253" s="101"/>
      <c r="H253" s="100"/>
      <c r="I253" s="100"/>
      <c r="J253" s="100"/>
      <c r="K253" s="132"/>
      <c r="L253" s="100"/>
    </row>
    <row r="254" spans="1:12" s="6" customFormat="1" ht="14.25">
      <c r="A254" s="176" t="s">
        <v>93</v>
      </c>
      <c r="B254" s="176"/>
      <c r="C254" s="176"/>
      <c r="D254" s="176"/>
      <c r="E254" s="176"/>
      <c r="F254" s="93"/>
      <c r="G254" s="95"/>
      <c r="H254" s="176" t="s">
        <v>93</v>
      </c>
      <c r="I254" s="176"/>
      <c r="J254" s="176"/>
      <c r="K254" s="176"/>
      <c r="L254" s="176"/>
    </row>
    <row r="255" spans="1:12" s="6" customFormat="1" ht="14.25">
      <c r="A255" s="177" t="s">
        <v>108</v>
      </c>
      <c r="B255" s="177"/>
      <c r="C255" s="177"/>
      <c r="D255" s="177"/>
      <c r="E255" s="177"/>
      <c r="F255" s="93"/>
      <c r="G255" s="95"/>
      <c r="H255" s="177" t="s">
        <v>108</v>
      </c>
      <c r="I255" s="177"/>
      <c r="J255" s="177"/>
      <c r="K255" s="177"/>
      <c r="L255" s="177"/>
    </row>
    <row r="256" spans="1:12" s="6" customFormat="1" ht="11.1" customHeight="1">
      <c r="A256" s="87"/>
      <c r="B256" s="87"/>
      <c r="C256" s="87"/>
      <c r="D256" s="22"/>
      <c r="E256" s="87"/>
      <c r="F256" s="87"/>
      <c r="G256" s="96"/>
      <c r="H256" s="87"/>
      <c r="I256" s="87"/>
      <c r="J256" s="87"/>
      <c r="K256" s="22"/>
      <c r="L256" s="87"/>
    </row>
    <row r="257" spans="1:12" s="6" customFormat="1" ht="11.1" customHeight="1">
      <c r="A257" s="178" t="e">
        <f>'01.2012'!#REF!</f>
        <v>#REF!</v>
      </c>
      <c r="B257" s="178"/>
      <c r="C257" s="178"/>
      <c r="D257" s="178"/>
      <c r="E257" s="178"/>
      <c r="F257" s="87"/>
      <c r="G257" s="96"/>
      <c r="H257" s="178" t="e">
        <f>'01.2012'!#REF!</f>
        <v>#REF!</v>
      </c>
      <c r="I257" s="178"/>
      <c r="J257" s="178"/>
      <c r="K257" s="178"/>
      <c r="L257" s="178"/>
    </row>
    <row r="258" spans="1:12" s="6" customFormat="1">
      <c r="A258" s="163" t="s">
        <v>94</v>
      </c>
      <c r="B258" s="163"/>
      <c r="C258" s="164" t="e">
        <f>'01.2012'!#REF!</f>
        <v>#REF!</v>
      </c>
      <c r="D258" s="164"/>
      <c r="E258" s="164"/>
      <c r="F258" s="90"/>
      <c r="G258" s="97"/>
      <c r="H258" s="163" t="s">
        <v>94</v>
      </c>
      <c r="I258" s="163"/>
      <c r="J258" s="164" t="e">
        <f>'01.2012'!#REF!</f>
        <v>#REF!</v>
      </c>
      <c r="K258" s="164"/>
      <c r="L258" s="164"/>
    </row>
    <row r="259" spans="1:12" s="6" customFormat="1" ht="18.75" customHeight="1">
      <c r="A259" s="94" t="s">
        <v>54</v>
      </c>
      <c r="B259" s="165" t="e">
        <f>'01.2012'!#REF!</f>
        <v>#REF!</v>
      </c>
      <c r="C259" s="165"/>
      <c r="D259" s="165"/>
      <c r="E259" s="165"/>
      <c r="F259" s="90"/>
      <c r="G259" s="97"/>
      <c r="H259" s="94" t="s">
        <v>54</v>
      </c>
      <c r="I259" s="165" t="e">
        <f>'01.2012'!#REF!</f>
        <v>#REF!</v>
      </c>
      <c r="J259" s="165"/>
      <c r="K259" s="165"/>
      <c r="L259" s="165"/>
    </row>
    <row r="260" spans="1:12" ht="12.75" customHeight="1">
      <c r="A260" s="166" t="s">
        <v>95</v>
      </c>
      <c r="B260" s="168" t="s">
        <v>97</v>
      </c>
      <c r="C260" s="170" t="s">
        <v>98</v>
      </c>
      <c r="D260" s="168" t="s">
        <v>99</v>
      </c>
      <c r="E260" s="173"/>
      <c r="F260" s="6"/>
      <c r="G260" s="98"/>
      <c r="H260" s="166" t="s">
        <v>95</v>
      </c>
      <c r="I260" s="168" t="s">
        <v>97</v>
      </c>
      <c r="J260" s="170" t="s">
        <v>98</v>
      </c>
      <c r="K260" s="168" t="s">
        <v>99</v>
      </c>
      <c r="L260" s="173"/>
    </row>
    <row r="261" spans="1:12" ht="13.5">
      <c r="A261" s="167"/>
      <c r="B261" s="169"/>
      <c r="C261" s="171"/>
      <c r="D261" s="172"/>
      <c r="E261" s="174"/>
      <c r="F261" s="89"/>
      <c r="G261" s="99"/>
      <c r="H261" s="167"/>
      <c r="I261" s="169"/>
      <c r="J261" s="171"/>
      <c r="K261" s="172"/>
      <c r="L261" s="174"/>
    </row>
    <row r="262" spans="1:12" ht="15">
      <c r="A262" s="102" t="e">
        <f>IF('01.2012'!#REF!&lt;1,-'01.2012'!#REF!,'01.2012'!#REF!)</f>
        <v>#REF!</v>
      </c>
      <c r="B262" s="91" t="e">
        <f>'01.2012'!#REF!</f>
        <v>#REF!</v>
      </c>
      <c r="C262" s="92" t="e">
        <f>'01.2012'!#REF!</f>
        <v>#REF!</v>
      </c>
      <c r="D262" s="91" t="e">
        <f>'01.2012'!#REF!</f>
        <v>#REF!</v>
      </c>
      <c r="E262" s="175"/>
      <c r="F262" s="6"/>
      <c r="G262" s="98"/>
      <c r="H262" s="102" t="e">
        <f>IF('01.2012'!#REF!&lt;1,-'01.2012'!#REF!,'01.2012'!#REF!)</f>
        <v>#REF!</v>
      </c>
      <c r="I262" s="91" t="e">
        <f>'01.2012'!#REF!</f>
        <v>#REF!</v>
      </c>
      <c r="J262" s="92" t="e">
        <f>'01.2012'!#REF!</f>
        <v>#REF!</v>
      </c>
      <c r="K262" s="91" t="e">
        <f>'01.2012'!#REF!</f>
        <v>#REF!</v>
      </c>
      <c r="L262" s="175"/>
    </row>
    <row r="263" spans="1:12">
      <c r="A263" s="6"/>
      <c r="B263" s="6"/>
      <c r="C263" s="6"/>
      <c r="E263" s="88"/>
      <c r="F263" s="6"/>
      <c r="G263" s="98"/>
      <c r="L263" s="88"/>
    </row>
    <row r="264" spans="1:12">
      <c r="A264" s="161" t="s">
        <v>103</v>
      </c>
      <c r="B264" s="161"/>
      <c r="C264" s="6"/>
      <c r="E264" s="6"/>
      <c r="F264" s="6"/>
      <c r="G264" s="98"/>
      <c r="H264" s="161" t="s">
        <v>103</v>
      </c>
      <c r="I264" s="161"/>
    </row>
    <row r="265" spans="1:12">
      <c r="A265" s="162" t="s">
        <v>104</v>
      </c>
      <c r="B265" s="162"/>
      <c r="C265" s="6"/>
      <c r="E265" s="6"/>
      <c r="F265" s="6"/>
      <c r="G265" s="98"/>
      <c r="H265" s="162" t="s">
        <v>104</v>
      </c>
      <c r="I265" s="162"/>
    </row>
    <row r="266" spans="1:12">
      <c r="F266" s="6"/>
      <c r="G266" s="98"/>
    </row>
    <row r="267" spans="1:12">
      <c r="A267" s="100"/>
      <c r="B267" s="100"/>
      <c r="C267" s="100"/>
      <c r="D267" s="132"/>
      <c r="E267" s="100"/>
      <c r="F267" s="100"/>
      <c r="G267" s="101"/>
      <c r="H267" s="100"/>
      <c r="I267" s="100"/>
      <c r="J267" s="100"/>
      <c r="K267" s="132"/>
      <c r="L267" s="100"/>
    </row>
    <row r="268" spans="1:12" s="6" customFormat="1" ht="14.25">
      <c r="A268" s="176" t="s">
        <v>93</v>
      </c>
      <c r="B268" s="176"/>
      <c r="C268" s="176"/>
      <c r="D268" s="176"/>
      <c r="E268" s="176"/>
      <c r="F268" s="93"/>
      <c r="G268" s="95"/>
      <c r="H268" s="176" t="s">
        <v>93</v>
      </c>
      <c r="I268" s="176"/>
      <c r="J268" s="176"/>
      <c r="K268" s="176"/>
      <c r="L268" s="176"/>
    </row>
    <row r="269" spans="1:12" s="6" customFormat="1" ht="14.25">
      <c r="A269" s="177" t="s">
        <v>108</v>
      </c>
      <c r="B269" s="177"/>
      <c r="C269" s="177"/>
      <c r="D269" s="177"/>
      <c r="E269" s="177"/>
      <c r="F269" s="93"/>
      <c r="G269" s="95"/>
      <c r="H269" s="177" t="s">
        <v>108</v>
      </c>
      <c r="I269" s="177"/>
      <c r="J269" s="177"/>
      <c r="K269" s="177"/>
      <c r="L269" s="177"/>
    </row>
    <row r="270" spans="1:12" s="6" customFormat="1" ht="11.1" customHeight="1">
      <c r="A270" s="87"/>
      <c r="B270" s="87"/>
      <c r="C270" s="87"/>
      <c r="D270" s="22"/>
      <c r="E270" s="87"/>
      <c r="F270" s="87"/>
      <c r="G270" s="96"/>
      <c r="H270" s="87"/>
      <c r="I270" s="87"/>
      <c r="J270" s="87"/>
      <c r="K270" s="22"/>
      <c r="L270" s="87"/>
    </row>
    <row r="271" spans="1:12" s="6" customFormat="1" ht="11.1" customHeight="1">
      <c r="A271" s="178" t="e">
        <f>'01.2012'!#REF!</f>
        <v>#REF!</v>
      </c>
      <c r="B271" s="178"/>
      <c r="C271" s="178"/>
      <c r="D271" s="178"/>
      <c r="E271" s="178"/>
      <c r="F271" s="87"/>
      <c r="G271" s="96"/>
      <c r="H271" s="178" t="e">
        <f>'01.2012'!#REF!</f>
        <v>#REF!</v>
      </c>
      <c r="I271" s="178"/>
      <c r="J271" s="178"/>
      <c r="K271" s="178"/>
      <c r="L271" s="178"/>
    </row>
    <row r="272" spans="1:12" s="6" customFormat="1">
      <c r="A272" s="163" t="s">
        <v>94</v>
      </c>
      <c r="B272" s="163"/>
      <c r="C272" s="164" t="e">
        <f>'01.2012'!#REF!</f>
        <v>#REF!</v>
      </c>
      <c r="D272" s="164"/>
      <c r="E272" s="164"/>
      <c r="F272" s="90"/>
      <c r="G272" s="97"/>
      <c r="H272" s="163" t="s">
        <v>94</v>
      </c>
      <c r="I272" s="163"/>
      <c r="J272" s="164" t="e">
        <f>'01.2012'!#REF!</f>
        <v>#REF!</v>
      </c>
      <c r="K272" s="164"/>
      <c r="L272" s="164"/>
    </row>
    <row r="273" spans="1:12" s="6" customFormat="1" ht="18.75" customHeight="1">
      <c r="A273" s="94" t="s">
        <v>54</v>
      </c>
      <c r="B273" s="165" t="e">
        <f>'01.2012'!#REF!</f>
        <v>#REF!</v>
      </c>
      <c r="C273" s="165"/>
      <c r="D273" s="165"/>
      <c r="E273" s="165"/>
      <c r="F273" s="90"/>
      <c r="G273" s="97"/>
      <c r="H273" s="94" t="s">
        <v>54</v>
      </c>
      <c r="I273" s="165" t="e">
        <f>'01.2012'!#REF!</f>
        <v>#REF!</v>
      </c>
      <c r="J273" s="165"/>
      <c r="K273" s="165"/>
      <c r="L273" s="165"/>
    </row>
    <row r="274" spans="1:12" ht="12.75" customHeight="1">
      <c r="A274" s="166" t="s">
        <v>95</v>
      </c>
      <c r="B274" s="168" t="s">
        <v>97</v>
      </c>
      <c r="C274" s="170" t="s">
        <v>98</v>
      </c>
      <c r="D274" s="168" t="s">
        <v>99</v>
      </c>
      <c r="E274" s="173"/>
      <c r="F274" s="6"/>
      <c r="G274" s="98"/>
      <c r="H274" s="166" t="s">
        <v>95</v>
      </c>
      <c r="I274" s="168" t="s">
        <v>97</v>
      </c>
      <c r="J274" s="170" t="s">
        <v>98</v>
      </c>
      <c r="K274" s="168" t="s">
        <v>99</v>
      </c>
      <c r="L274" s="173"/>
    </row>
    <row r="275" spans="1:12" ht="13.5">
      <c r="A275" s="167"/>
      <c r="B275" s="169"/>
      <c r="C275" s="171"/>
      <c r="D275" s="172"/>
      <c r="E275" s="174"/>
      <c r="F275" s="89"/>
      <c r="G275" s="99"/>
      <c r="H275" s="167"/>
      <c r="I275" s="169"/>
      <c r="J275" s="171"/>
      <c r="K275" s="172"/>
      <c r="L275" s="174"/>
    </row>
    <row r="276" spans="1:12" ht="15">
      <c r="A276" s="102" t="e">
        <f>IF('01.2012'!#REF!&lt;1,-'01.2012'!#REF!,'01.2012'!#REF!)</f>
        <v>#REF!</v>
      </c>
      <c r="B276" s="91" t="e">
        <f>'01.2012'!#REF!</f>
        <v>#REF!</v>
      </c>
      <c r="C276" s="92" t="e">
        <f>'01.2012'!#REF!</f>
        <v>#REF!</v>
      </c>
      <c r="D276" s="91" t="e">
        <f>'01.2012'!#REF!</f>
        <v>#REF!</v>
      </c>
      <c r="E276" s="175"/>
      <c r="F276" s="6"/>
      <c r="G276" s="98"/>
      <c r="H276" s="102" t="e">
        <f>IF('01.2012'!#REF!&lt;1,-'01.2012'!#REF!,'01.2012'!#REF!)</f>
        <v>#REF!</v>
      </c>
      <c r="I276" s="91" t="e">
        <f>'01.2012'!#REF!</f>
        <v>#REF!</v>
      </c>
      <c r="J276" s="92" t="e">
        <f>'01.2012'!#REF!</f>
        <v>#REF!</v>
      </c>
      <c r="K276" s="91" t="e">
        <f>'01.2012'!#REF!</f>
        <v>#REF!</v>
      </c>
      <c r="L276" s="175"/>
    </row>
    <row r="277" spans="1:12">
      <c r="A277" s="6"/>
      <c r="B277" s="6"/>
      <c r="C277" s="6"/>
      <c r="E277" s="88"/>
      <c r="F277" s="6"/>
      <c r="G277" s="98"/>
      <c r="L277" s="88"/>
    </row>
    <row r="278" spans="1:12">
      <c r="A278" s="161" t="s">
        <v>103</v>
      </c>
      <c r="B278" s="161"/>
      <c r="C278" s="6"/>
      <c r="E278" s="6"/>
      <c r="F278" s="6"/>
      <c r="G278" s="98"/>
      <c r="H278" s="161" t="s">
        <v>103</v>
      </c>
      <c r="I278" s="161"/>
    </row>
    <row r="279" spans="1:12">
      <c r="A279" s="162" t="s">
        <v>104</v>
      </c>
      <c r="B279" s="162"/>
      <c r="C279" s="6"/>
      <c r="E279" s="6"/>
      <c r="F279" s="6"/>
      <c r="G279" s="98"/>
      <c r="H279" s="162" t="s">
        <v>104</v>
      </c>
      <c r="I279" s="162"/>
    </row>
    <row r="280" spans="1:12">
      <c r="F280" s="6"/>
      <c r="G280" s="98"/>
    </row>
    <row r="281" spans="1:12">
      <c r="A281" s="100"/>
      <c r="B281" s="100"/>
      <c r="C281" s="100"/>
      <c r="D281" s="132"/>
      <c r="E281" s="100"/>
      <c r="F281" s="100"/>
      <c r="G281" s="101"/>
      <c r="H281" s="100"/>
      <c r="I281" s="100"/>
      <c r="J281" s="100"/>
      <c r="K281" s="132"/>
      <c r="L281" s="100"/>
    </row>
    <row r="282" spans="1:12" s="6" customFormat="1" ht="14.25">
      <c r="A282" s="176" t="s">
        <v>93</v>
      </c>
      <c r="B282" s="176"/>
      <c r="C282" s="176"/>
      <c r="D282" s="176"/>
      <c r="E282" s="176"/>
      <c r="F282" s="93"/>
      <c r="G282" s="95"/>
      <c r="H282" s="176" t="s">
        <v>93</v>
      </c>
      <c r="I282" s="176"/>
      <c r="J282" s="176"/>
      <c r="K282" s="176"/>
      <c r="L282" s="176"/>
    </row>
    <row r="283" spans="1:12" s="6" customFormat="1" ht="14.25">
      <c r="A283" s="177" t="s">
        <v>108</v>
      </c>
      <c r="B283" s="177"/>
      <c r="C283" s="177"/>
      <c r="D283" s="177"/>
      <c r="E283" s="177"/>
      <c r="F283" s="93"/>
      <c r="G283" s="95"/>
      <c r="H283" s="177" t="s">
        <v>108</v>
      </c>
      <c r="I283" s="177"/>
      <c r="J283" s="177"/>
      <c r="K283" s="177"/>
      <c r="L283" s="177"/>
    </row>
    <row r="284" spans="1:12" s="6" customFormat="1" ht="11.1" customHeight="1">
      <c r="A284" s="87"/>
      <c r="B284" s="87"/>
      <c r="C284" s="87"/>
      <c r="D284" s="22"/>
      <c r="E284" s="87"/>
      <c r="F284" s="87"/>
      <c r="G284" s="96"/>
      <c r="H284" s="87"/>
      <c r="I284" s="87"/>
      <c r="J284" s="87"/>
      <c r="K284" s="22"/>
      <c r="L284" s="87"/>
    </row>
    <row r="285" spans="1:12" s="6" customFormat="1" ht="11.1" customHeight="1">
      <c r="A285" s="178" t="e">
        <f>'01.2012'!#REF!</f>
        <v>#REF!</v>
      </c>
      <c r="B285" s="178"/>
      <c r="C285" s="178"/>
      <c r="D285" s="178"/>
      <c r="E285" s="178"/>
      <c r="F285" s="87"/>
      <c r="G285" s="96"/>
      <c r="H285" s="178" t="e">
        <f>'01.2012'!#REF!</f>
        <v>#REF!</v>
      </c>
      <c r="I285" s="178"/>
      <c r="J285" s="178"/>
      <c r="K285" s="178"/>
      <c r="L285" s="178"/>
    </row>
    <row r="286" spans="1:12" s="6" customFormat="1">
      <c r="A286" s="163" t="s">
        <v>94</v>
      </c>
      <c r="B286" s="163"/>
      <c r="C286" s="164" t="e">
        <f>'01.2012'!#REF!</f>
        <v>#REF!</v>
      </c>
      <c r="D286" s="164"/>
      <c r="E286" s="164"/>
      <c r="F286" s="90"/>
      <c r="G286" s="97"/>
      <c r="H286" s="163" t="s">
        <v>94</v>
      </c>
      <c r="I286" s="163"/>
      <c r="J286" s="164" t="e">
        <f>'01.2012'!#REF!</f>
        <v>#REF!</v>
      </c>
      <c r="K286" s="164"/>
      <c r="L286" s="164"/>
    </row>
    <row r="287" spans="1:12" s="6" customFormat="1" ht="18.75" customHeight="1">
      <c r="A287" s="94" t="s">
        <v>54</v>
      </c>
      <c r="B287" s="165" t="e">
        <f>'01.2012'!#REF!</f>
        <v>#REF!</v>
      </c>
      <c r="C287" s="165"/>
      <c r="D287" s="165"/>
      <c r="E287" s="165"/>
      <c r="F287" s="90"/>
      <c r="G287" s="97"/>
      <c r="H287" s="94" t="s">
        <v>54</v>
      </c>
      <c r="I287" s="165" t="e">
        <f>'01.2012'!#REF!</f>
        <v>#REF!</v>
      </c>
      <c r="J287" s="165"/>
      <c r="K287" s="165"/>
      <c r="L287" s="165"/>
    </row>
    <row r="288" spans="1:12" ht="12.75" customHeight="1">
      <c r="A288" s="166" t="s">
        <v>95</v>
      </c>
      <c r="B288" s="168" t="s">
        <v>97</v>
      </c>
      <c r="C288" s="170" t="s">
        <v>98</v>
      </c>
      <c r="D288" s="168" t="s">
        <v>99</v>
      </c>
      <c r="E288" s="173"/>
      <c r="F288" s="6"/>
      <c r="G288" s="98"/>
      <c r="H288" s="166" t="s">
        <v>95</v>
      </c>
      <c r="I288" s="168" t="s">
        <v>97</v>
      </c>
      <c r="J288" s="170" t="s">
        <v>98</v>
      </c>
      <c r="K288" s="168" t="s">
        <v>99</v>
      </c>
      <c r="L288" s="173"/>
    </row>
    <row r="289" spans="1:12" ht="13.5">
      <c r="A289" s="167"/>
      <c r="B289" s="169"/>
      <c r="C289" s="171"/>
      <c r="D289" s="172"/>
      <c r="E289" s="174"/>
      <c r="F289" s="89"/>
      <c r="G289" s="99"/>
      <c r="H289" s="167"/>
      <c r="I289" s="169"/>
      <c r="J289" s="171"/>
      <c r="K289" s="172"/>
      <c r="L289" s="174"/>
    </row>
    <row r="290" spans="1:12" ht="15">
      <c r="A290" s="102" t="e">
        <f>IF('01.2012'!#REF!&lt;1,-'01.2012'!#REF!,'01.2012'!#REF!)</f>
        <v>#REF!</v>
      </c>
      <c r="B290" s="91" t="e">
        <f>'01.2012'!#REF!</f>
        <v>#REF!</v>
      </c>
      <c r="C290" s="92" t="e">
        <f>'01.2012'!#REF!</f>
        <v>#REF!</v>
      </c>
      <c r="D290" s="91" t="e">
        <f>'01.2012'!#REF!</f>
        <v>#REF!</v>
      </c>
      <c r="E290" s="175"/>
      <c r="F290" s="6"/>
      <c r="G290" s="98"/>
      <c r="H290" s="102" t="e">
        <f>IF('01.2012'!#REF!&lt;1,-'01.2012'!#REF!,'01.2012'!#REF!)</f>
        <v>#REF!</v>
      </c>
      <c r="I290" s="91" t="e">
        <f>'01.2012'!#REF!</f>
        <v>#REF!</v>
      </c>
      <c r="J290" s="92" t="e">
        <f>'01.2012'!#REF!</f>
        <v>#REF!</v>
      </c>
      <c r="K290" s="91" t="e">
        <f>'01.2012'!#REF!</f>
        <v>#REF!</v>
      </c>
      <c r="L290" s="175"/>
    </row>
    <row r="291" spans="1:12">
      <c r="A291" s="6"/>
      <c r="B291" s="6"/>
      <c r="C291" s="6"/>
      <c r="E291" s="88"/>
      <c r="F291" s="6"/>
      <c r="G291" s="98"/>
      <c r="L291" s="88"/>
    </row>
    <row r="292" spans="1:12">
      <c r="A292" s="161" t="s">
        <v>103</v>
      </c>
      <c r="B292" s="161"/>
      <c r="C292" s="6"/>
      <c r="E292" s="6"/>
      <c r="F292" s="6"/>
      <c r="G292" s="98"/>
      <c r="H292" s="161" t="s">
        <v>103</v>
      </c>
      <c r="I292" s="161"/>
    </row>
    <row r="293" spans="1:12">
      <c r="A293" s="162" t="s">
        <v>104</v>
      </c>
      <c r="B293" s="162"/>
      <c r="C293" s="6"/>
      <c r="E293" s="6"/>
      <c r="F293" s="6"/>
      <c r="G293" s="98"/>
      <c r="H293" s="162" t="s">
        <v>104</v>
      </c>
      <c r="I293" s="162"/>
    </row>
    <row r="294" spans="1:12">
      <c r="A294" s="6"/>
      <c r="B294" s="6"/>
      <c r="C294" s="6"/>
      <c r="E294" s="6"/>
      <c r="F294" s="6"/>
      <c r="G294" s="98"/>
    </row>
    <row r="295" spans="1:12">
      <c r="A295" s="100"/>
      <c r="B295" s="100"/>
      <c r="C295" s="100"/>
      <c r="D295" s="132"/>
      <c r="E295" s="100"/>
      <c r="F295" s="100"/>
      <c r="G295" s="101"/>
      <c r="H295" s="100"/>
      <c r="I295" s="100"/>
      <c r="J295" s="100"/>
      <c r="K295" s="132"/>
      <c r="L295" s="100"/>
    </row>
    <row r="296" spans="1:12" s="6" customFormat="1" ht="14.25">
      <c r="A296" s="176" t="s">
        <v>93</v>
      </c>
      <c r="B296" s="176"/>
      <c r="C296" s="176"/>
      <c r="D296" s="176"/>
      <c r="E296" s="176"/>
      <c r="F296" s="93"/>
      <c r="G296" s="95"/>
      <c r="H296" s="176" t="s">
        <v>93</v>
      </c>
      <c r="I296" s="176"/>
      <c r="J296" s="176"/>
      <c r="K296" s="176"/>
      <c r="L296" s="176"/>
    </row>
    <row r="297" spans="1:12" s="6" customFormat="1" ht="14.25">
      <c r="A297" s="177" t="s">
        <v>108</v>
      </c>
      <c r="B297" s="177"/>
      <c r="C297" s="177"/>
      <c r="D297" s="177"/>
      <c r="E297" s="177"/>
      <c r="F297" s="93"/>
      <c r="G297" s="95"/>
      <c r="H297" s="177" t="s">
        <v>108</v>
      </c>
      <c r="I297" s="177"/>
      <c r="J297" s="177"/>
      <c r="K297" s="177"/>
      <c r="L297" s="177"/>
    </row>
    <row r="298" spans="1:12" s="6" customFormat="1" ht="11.1" customHeight="1">
      <c r="A298" s="87"/>
      <c r="B298" s="87"/>
      <c r="C298" s="87"/>
      <c r="D298" s="22"/>
      <c r="E298" s="87"/>
      <c r="F298" s="87"/>
      <c r="G298" s="96"/>
      <c r="H298" s="87"/>
      <c r="I298" s="87"/>
      <c r="J298" s="87"/>
      <c r="K298" s="22"/>
      <c r="L298" s="87"/>
    </row>
    <row r="299" spans="1:12" s="6" customFormat="1" ht="11.1" customHeight="1">
      <c r="A299" s="178" t="e">
        <f>'01.2012'!#REF!</f>
        <v>#REF!</v>
      </c>
      <c r="B299" s="178"/>
      <c r="C299" s="178"/>
      <c r="D299" s="178"/>
      <c r="E299" s="178"/>
      <c r="F299" s="87"/>
      <c r="G299" s="96"/>
      <c r="H299" s="178" t="e">
        <f>'01.2012'!#REF!</f>
        <v>#REF!</v>
      </c>
      <c r="I299" s="178"/>
      <c r="J299" s="178"/>
      <c r="K299" s="178"/>
      <c r="L299" s="178"/>
    </row>
    <row r="300" spans="1:12" s="6" customFormat="1">
      <c r="A300" s="163" t="s">
        <v>94</v>
      </c>
      <c r="B300" s="163"/>
      <c r="C300" s="164" t="e">
        <f>'01.2012'!#REF!</f>
        <v>#REF!</v>
      </c>
      <c r="D300" s="164"/>
      <c r="E300" s="164"/>
      <c r="F300" s="90"/>
      <c r="G300" s="97"/>
      <c r="H300" s="163" t="s">
        <v>94</v>
      </c>
      <c r="I300" s="163"/>
      <c r="J300" s="164" t="e">
        <f>'01.2012'!#REF!</f>
        <v>#REF!</v>
      </c>
      <c r="K300" s="164"/>
      <c r="L300" s="164"/>
    </row>
    <row r="301" spans="1:12" s="6" customFormat="1" ht="18.75" customHeight="1">
      <c r="A301" s="94" t="s">
        <v>54</v>
      </c>
      <c r="B301" s="165" t="e">
        <f>'01.2012'!#REF!</f>
        <v>#REF!</v>
      </c>
      <c r="C301" s="165"/>
      <c r="D301" s="165"/>
      <c r="E301" s="165"/>
      <c r="F301" s="90"/>
      <c r="G301" s="97"/>
      <c r="H301" s="94" t="s">
        <v>54</v>
      </c>
      <c r="I301" s="165" t="e">
        <f>'01.2012'!#REF!</f>
        <v>#REF!</v>
      </c>
      <c r="J301" s="165"/>
      <c r="K301" s="165"/>
      <c r="L301" s="165"/>
    </row>
    <row r="302" spans="1:12" ht="12.75" customHeight="1">
      <c r="A302" s="166" t="s">
        <v>95</v>
      </c>
      <c r="B302" s="168" t="s">
        <v>97</v>
      </c>
      <c r="C302" s="170" t="s">
        <v>98</v>
      </c>
      <c r="D302" s="168" t="s">
        <v>99</v>
      </c>
      <c r="E302" s="173"/>
      <c r="F302" s="6"/>
      <c r="G302" s="98"/>
      <c r="H302" s="166" t="s">
        <v>95</v>
      </c>
      <c r="I302" s="168" t="s">
        <v>97</v>
      </c>
      <c r="J302" s="170" t="s">
        <v>98</v>
      </c>
      <c r="K302" s="168" t="s">
        <v>99</v>
      </c>
      <c r="L302" s="173"/>
    </row>
    <row r="303" spans="1:12" ht="13.5">
      <c r="A303" s="167"/>
      <c r="B303" s="169"/>
      <c r="C303" s="171"/>
      <c r="D303" s="172"/>
      <c r="E303" s="174"/>
      <c r="F303" s="89"/>
      <c r="G303" s="99"/>
      <c r="H303" s="167"/>
      <c r="I303" s="169"/>
      <c r="J303" s="171"/>
      <c r="K303" s="172"/>
      <c r="L303" s="174"/>
    </row>
    <row r="304" spans="1:12" ht="15">
      <c r="A304" s="102" t="e">
        <f>IF('01.2012'!#REF!&lt;1,-'01.2012'!#REF!,'01.2012'!#REF!)</f>
        <v>#REF!</v>
      </c>
      <c r="B304" s="91" t="e">
        <f>'01.2012'!#REF!</f>
        <v>#REF!</v>
      </c>
      <c r="C304" s="92" t="e">
        <f>'01.2012'!#REF!</f>
        <v>#REF!</v>
      </c>
      <c r="D304" s="91" t="e">
        <f>'01.2012'!#REF!</f>
        <v>#REF!</v>
      </c>
      <c r="E304" s="175"/>
      <c r="F304" s="6"/>
      <c r="G304" s="98"/>
      <c r="H304" s="102" t="e">
        <f>IF('01.2012'!#REF!&lt;1,-'01.2012'!#REF!,'01.2012'!#REF!)</f>
        <v>#REF!</v>
      </c>
      <c r="I304" s="91" t="e">
        <f>'01.2012'!#REF!</f>
        <v>#REF!</v>
      </c>
      <c r="J304" s="92" t="e">
        <f>'01.2012'!#REF!</f>
        <v>#REF!</v>
      </c>
      <c r="K304" s="91" t="e">
        <f>'01.2012'!#REF!</f>
        <v>#REF!</v>
      </c>
      <c r="L304" s="175"/>
    </row>
    <row r="305" spans="1:12">
      <c r="A305" s="6"/>
      <c r="B305" s="6"/>
      <c r="C305" s="6"/>
      <c r="E305" s="88"/>
      <c r="F305" s="6"/>
      <c r="G305" s="98"/>
      <c r="L305" s="88"/>
    </row>
    <row r="306" spans="1:12">
      <c r="A306" s="161" t="s">
        <v>103</v>
      </c>
      <c r="B306" s="161"/>
      <c r="C306" s="6"/>
      <c r="E306" s="6"/>
      <c r="F306" s="6"/>
      <c r="G306" s="98"/>
      <c r="H306" s="161" t="s">
        <v>103</v>
      </c>
      <c r="I306" s="161"/>
    </row>
    <row r="307" spans="1:12">
      <c r="A307" s="162" t="s">
        <v>104</v>
      </c>
      <c r="B307" s="162"/>
      <c r="C307" s="6"/>
      <c r="E307" s="6"/>
      <c r="F307" s="6"/>
      <c r="G307" s="98"/>
      <c r="H307" s="162" t="s">
        <v>104</v>
      </c>
      <c r="I307" s="162"/>
    </row>
    <row r="308" spans="1:12">
      <c r="F308" s="6"/>
      <c r="G308" s="98"/>
    </row>
    <row r="309" spans="1:12">
      <c r="A309" s="100"/>
      <c r="B309" s="100"/>
      <c r="C309" s="100"/>
      <c r="D309" s="132"/>
      <c r="E309" s="100"/>
      <c r="F309" s="100"/>
      <c r="G309" s="101"/>
      <c r="H309" s="100"/>
      <c r="I309" s="100"/>
      <c r="J309" s="100"/>
      <c r="K309" s="132"/>
      <c r="L309" s="100"/>
    </row>
    <row r="310" spans="1:12" s="6" customFormat="1" ht="14.25">
      <c r="A310" s="176" t="s">
        <v>93</v>
      </c>
      <c r="B310" s="176"/>
      <c r="C310" s="176"/>
      <c r="D310" s="176"/>
      <c r="E310" s="176"/>
      <c r="F310" s="93"/>
      <c r="G310" s="95"/>
      <c r="H310" s="176" t="s">
        <v>93</v>
      </c>
      <c r="I310" s="176"/>
      <c r="J310" s="176"/>
      <c r="K310" s="176"/>
      <c r="L310" s="176"/>
    </row>
    <row r="311" spans="1:12" s="6" customFormat="1" ht="14.25">
      <c r="A311" s="177" t="s">
        <v>108</v>
      </c>
      <c r="B311" s="177"/>
      <c r="C311" s="177"/>
      <c r="D311" s="177"/>
      <c r="E311" s="177"/>
      <c r="F311" s="93"/>
      <c r="G311" s="95"/>
      <c r="H311" s="177" t="s">
        <v>108</v>
      </c>
      <c r="I311" s="177"/>
      <c r="J311" s="177"/>
      <c r="K311" s="177"/>
      <c r="L311" s="177"/>
    </row>
    <row r="312" spans="1:12" s="6" customFormat="1" ht="11.1" customHeight="1">
      <c r="A312" s="87"/>
      <c r="B312" s="87"/>
      <c r="C312" s="87"/>
      <c r="D312" s="22"/>
      <c r="E312" s="87"/>
      <c r="F312" s="87"/>
      <c r="G312" s="96"/>
      <c r="H312" s="87"/>
      <c r="I312" s="87"/>
      <c r="J312" s="87"/>
      <c r="K312" s="22"/>
      <c r="L312" s="87"/>
    </row>
    <row r="313" spans="1:12" s="6" customFormat="1" ht="11.1" customHeight="1">
      <c r="A313" s="178" t="e">
        <f>'01.2012'!#REF!</f>
        <v>#REF!</v>
      </c>
      <c r="B313" s="178"/>
      <c r="C313" s="178"/>
      <c r="D313" s="178"/>
      <c r="E313" s="178"/>
      <c r="F313" s="87"/>
      <c r="G313" s="96"/>
      <c r="H313" s="178" t="e">
        <f>'01.2012'!#REF!</f>
        <v>#REF!</v>
      </c>
      <c r="I313" s="178"/>
      <c r="J313" s="178"/>
      <c r="K313" s="178"/>
      <c r="L313" s="178"/>
    </row>
    <row r="314" spans="1:12" s="6" customFormat="1">
      <c r="A314" s="163" t="s">
        <v>94</v>
      </c>
      <c r="B314" s="163"/>
      <c r="C314" s="164" t="e">
        <f>'01.2012'!#REF!</f>
        <v>#REF!</v>
      </c>
      <c r="D314" s="164"/>
      <c r="E314" s="164"/>
      <c r="F314" s="90"/>
      <c r="G314" s="97"/>
      <c r="H314" s="163" t="s">
        <v>94</v>
      </c>
      <c r="I314" s="163"/>
      <c r="J314" s="164" t="e">
        <f>'01.2012'!#REF!</f>
        <v>#REF!</v>
      </c>
      <c r="K314" s="164"/>
      <c r="L314" s="164"/>
    </row>
    <row r="315" spans="1:12" s="6" customFormat="1" ht="18.75" customHeight="1">
      <c r="A315" s="94" t="s">
        <v>54</v>
      </c>
      <c r="B315" s="165" t="e">
        <f>'01.2012'!#REF!</f>
        <v>#REF!</v>
      </c>
      <c r="C315" s="165"/>
      <c r="D315" s="165"/>
      <c r="E315" s="165"/>
      <c r="F315" s="90"/>
      <c r="G315" s="97"/>
      <c r="H315" s="94" t="s">
        <v>54</v>
      </c>
      <c r="I315" s="165" t="e">
        <f>'01.2012'!#REF!</f>
        <v>#REF!</v>
      </c>
      <c r="J315" s="165"/>
      <c r="K315" s="165"/>
      <c r="L315" s="165"/>
    </row>
    <row r="316" spans="1:12" ht="12.75" customHeight="1">
      <c r="A316" s="166" t="s">
        <v>95</v>
      </c>
      <c r="B316" s="168" t="s">
        <v>97</v>
      </c>
      <c r="C316" s="170" t="s">
        <v>98</v>
      </c>
      <c r="D316" s="168" t="s">
        <v>99</v>
      </c>
      <c r="E316" s="173"/>
      <c r="F316" s="6"/>
      <c r="G316" s="98"/>
      <c r="H316" s="166" t="s">
        <v>95</v>
      </c>
      <c r="I316" s="168" t="s">
        <v>97</v>
      </c>
      <c r="J316" s="170" t="s">
        <v>98</v>
      </c>
      <c r="K316" s="168" t="s">
        <v>99</v>
      </c>
      <c r="L316" s="173"/>
    </row>
    <row r="317" spans="1:12" ht="13.5">
      <c r="A317" s="167"/>
      <c r="B317" s="169"/>
      <c r="C317" s="171"/>
      <c r="D317" s="172"/>
      <c r="E317" s="174"/>
      <c r="F317" s="89"/>
      <c r="G317" s="99"/>
      <c r="H317" s="167"/>
      <c r="I317" s="169"/>
      <c r="J317" s="171"/>
      <c r="K317" s="172"/>
      <c r="L317" s="174"/>
    </row>
    <row r="318" spans="1:12" ht="15">
      <c r="A318" s="102" t="e">
        <f>IF('01.2012'!#REF!&lt;1,-'01.2012'!#REF!,'01.2012'!#REF!)</f>
        <v>#REF!</v>
      </c>
      <c r="B318" s="91" t="e">
        <f>'01.2012'!#REF!</f>
        <v>#REF!</v>
      </c>
      <c r="C318" s="92" t="e">
        <f>'01.2012'!#REF!</f>
        <v>#REF!</v>
      </c>
      <c r="D318" s="91" t="e">
        <f>'01.2012'!#REF!</f>
        <v>#REF!</v>
      </c>
      <c r="E318" s="175"/>
      <c r="F318" s="6"/>
      <c r="G318" s="98"/>
      <c r="H318" s="102" t="e">
        <f>IF('01.2012'!#REF!&lt;1,-'01.2012'!#REF!,'01.2012'!#REF!)</f>
        <v>#REF!</v>
      </c>
      <c r="I318" s="91" t="e">
        <f>'01.2012'!#REF!</f>
        <v>#REF!</v>
      </c>
      <c r="J318" s="92" t="e">
        <f>'01.2012'!#REF!</f>
        <v>#REF!</v>
      </c>
      <c r="K318" s="91" t="e">
        <f>'01.2012'!#REF!</f>
        <v>#REF!</v>
      </c>
      <c r="L318" s="175"/>
    </row>
    <row r="319" spans="1:12">
      <c r="A319" s="6"/>
      <c r="B319" s="6"/>
      <c r="C319" s="6"/>
      <c r="E319" s="88"/>
      <c r="F319" s="6"/>
      <c r="G319" s="98"/>
      <c r="L319" s="88"/>
    </row>
    <row r="320" spans="1:12">
      <c r="A320" s="161" t="s">
        <v>103</v>
      </c>
      <c r="B320" s="161"/>
      <c r="C320" s="6"/>
      <c r="E320" s="6"/>
      <c r="F320" s="6"/>
      <c r="G320" s="98"/>
      <c r="H320" s="161" t="s">
        <v>103</v>
      </c>
      <c r="I320" s="161"/>
    </row>
    <row r="321" spans="1:12">
      <c r="A321" s="162" t="s">
        <v>104</v>
      </c>
      <c r="B321" s="162"/>
      <c r="C321" s="6"/>
      <c r="E321" s="6"/>
      <c r="F321" s="6"/>
      <c r="G321" s="98"/>
      <c r="H321" s="162" t="s">
        <v>104</v>
      </c>
      <c r="I321" s="162"/>
    </row>
    <row r="322" spans="1:12">
      <c r="A322" s="6"/>
      <c r="B322" s="6"/>
      <c r="C322" s="6"/>
      <c r="E322" s="6"/>
      <c r="F322" s="6"/>
      <c r="G322" s="98"/>
    </row>
    <row r="323" spans="1:12">
      <c r="A323" s="100"/>
      <c r="B323" s="100"/>
      <c r="C323" s="100"/>
      <c r="D323" s="132"/>
      <c r="E323" s="100"/>
      <c r="F323" s="100"/>
      <c r="G323" s="101"/>
      <c r="H323" s="100"/>
      <c r="I323" s="100"/>
      <c r="J323" s="100"/>
      <c r="K323" s="132"/>
      <c r="L323" s="100"/>
    </row>
    <row r="324" spans="1:12" s="6" customFormat="1" ht="14.25">
      <c r="A324" s="176" t="s">
        <v>93</v>
      </c>
      <c r="B324" s="176"/>
      <c r="C324" s="176"/>
      <c r="D324" s="176"/>
      <c r="E324" s="176"/>
      <c r="F324" s="93"/>
      <c r="G324" s="95"/>
      <c r="H324" s="176" t="s">
        <v>93</v>
      </c>
      <c r="I324" s="176"/>
      <c r="J324" s="176"/>
      <c r="K324" s="176"/>
      <c r="L324" s="176"/>
    </row>
    <row r="325" spans="1:12" s="6" customFormat="1" ht="14.25">
      <c r="A325" s="177" t="s">
        <v>108</v>
      </c>
      <c r="B325" s="177"/>
      <c r="C325" s="177"/>
      <c r="D325" s="177"/>
      <c r="E325" s="177"/>
      <c r="F325" s="93"/>
      <c r="G325" s="95"/>
      <c r="H325" s="177" t="s">
        <v>108</v>
      </c>
      <c r="I325" s="177"/>
      <c r="J325" s="177"/>
      <c r="K325" s="177"/>
      <c r="L325" s="177"/>
    </row>
    <row r="326" spans="1:12" s="6" customFormat="1" ht="11.1" customHeight="1">
      <c r="A326" s="87"/>
      <c r="B326" s="87"/>
      <c r="C326" s="87"/>
      <c r="D326" s="22"/>
      <c r="E326" s="87"/>
      <c r="F326" s="87"/>
      <c r="G326" s="96"/>
      <c r="H326" s="87"/>
      <c r="I326" s="87"/>
      <c r="J326" s="87"/>
      <c r="K326" s="22"/>
      <c r="L326" s="87"/>
    </row>
    <row r="327" spans="1:12" s="6" customFormat="1" ht="11.1" customHeight="1">
      <c r="A327" s="178" t="e">
        <f>'01.2012'!#REF!</f>
        <v>#REF!</v>
      </c>
      <c r="B327" s="178"/>
      <c r="C327" s="178"/>
      <c r="D327" s="178"/>
      <c r="E327" s="178"/>
      <c r="F327" s="87"/>
      <c r="G327" s="96"/>
      <c r="H327" s="178" t="e">
        <f>'01.2012'!#REF!</f>
        <v>#REF!</v>
      </c>
      <c r="I327" s="178"/>
      <c r="J327" s="178"/>
      <c r="K327" s="178"/>
      <c r="L327" s="178"/>
    </row>
    <row r="328" spans="1:12" s="6" customFormat="1">
      <c r="A328" s="163" t="s">
        <v>94</v>
      </c>
      <c r="B328" s="163"/>
      <c r="C328" s="164" t="e">
        <f>'01.2012'!#REF!</f>
        <v>#REF!</v>
      </c>
      <c r="D328" s="164"/>
      <c r="E328" s="164"/>
      <c r="F328" s="90"/>
      <c r="G328" s="97"/>
      <c r="H328" s="163" t="s">
        <v>94</v>
      </c>
      <c r="I328" s="163"/>
      <c r="J328" s="164" t="e">
        <f>'01.2012'!#REF!</f>
        <v>#REF!</v>
      </c>
      <c r="K328" s="164"/>
      <c r="L328" s="164"/>
    </row>
    <row r="329" spans="1:12" s="6" customFormat="1" ht="18.75" customHeight="1">
      <c r="A329" s="94" t="s">
        <v>54</v>
      </c>
      <c r="B329" s="165" t="e">
        <f>'01.2012'!#REF!</f>
        <v>#REF!</v>
      </c>
      <c r="C329" s="165"/>
      <c r="D329" s="165"/>
      <c r="E329" s="165"/>
      <c r="F329" s="90"/>
      <c r="G329" s="97"/>
      <c r="H329" s="94" t="s">
        <v>54</v>
      </c>
      <c r="I329" s="165" t="e">
        <f>'01.2012'!#REF!</f>
        <v>#REF!</v>
      </c>
      <c r="J329" s="165"/>
      <c r="K329" s="165"/>
      <c r="L329" s="165"/>
    </row>
    <row r="330" spans="1:12" ht="12.75" customHeight="1">
      <c r="A330" s="166" t="s">
        <v>95</v>
      </c>
      <c r="B330" s="168" t="s">
        <v>97</v>
      </c>
      <c r="C330" s="170" t="s">
        <v>98</v>
      </c>
      <c r="D330" s="168" t="s">
        <v>99</v>
      </c>
      <c r="E330" s="173"/>
      <c r="F330" s="6"/>
      <c r="G330" s="98"/>
      <c r="H330" s="166" t="s">
        <v>95</v>
      </c>
      <c r="I330" s="168" t="s">
        <v>97</v>
      </c>
      <c r="J330" s="170" t="s">
        <v>98</v>
      </c>
      <c r="K330" s="168" t="s">
        <v>99</v>
      </c>
      <c r="L330" s="173"/>
    </row>
    <row r="331" spans="1:12" ht="13.5">
      <c r="A331" s="167"/>
      <c r="B331" s="169"/>
      <c r="C331" s="171"/>
      <c r="D331" s="172"/>
      <c r="E331" s="174"/>
      <c r="F331" s="89"/>
      <c r="G331" s="99"/>
      <c r="H331" s="167"/>
      <c r="I331" s="169"/>
      <c r="J331" s="171"/>
      <c r="K331" s="172"/>
      <c r="L331" s="174"/>
    </row>
    <row r="332" spans="1:12" ht="15">
      <c r="A332" s="102" t="e">
        <f>IF('01.2012'!#REF!&lt;1,-'01.2012'!#REF!,'01.2012'!#REF!)</f>
        <v>#REF!</v>
      </c>
      <c r="B332" s="91" t="e">
        <f>'01.2012'!#REF!</f>
        <v>#REF!</v>
      </c>
      <c r="C332" s="92" t="e">
        <f>'01.2012'!#REF!</f>
        <v>#REF!</v>
      </c>
      <c r="D332" s="91" t="e">
        <f>'01.2012'!#REF!</f>
        <v>#REF!</v>
      </c>
      <c r="E332" s="175"/>
      <c r="F332" s="6"/>
      <c r="G332" s="98"/>
      <c r="H332" s="102" t="e">
        <f>IF('01.2012'!#REF!&lt;1,-'01.2012'!#REF!,'01.2012'!#REF!)</f>
        <v>#REF!</v>
      </c>
      <c r="I332" s="91" t="e">
        <f>'01.2012'!#REF!</f>
        <v>#REF!</v>
      </c>
      <c r="J332" s="92" t="e">
        <f>'01.2012'!#REF!</f>
        <v>#REF!</v>
      </c>
      <c r="K332" s="91" t="e">
        <f>'01.2012'!#REF!</f>
        <v>#REF!</v>
      </c>
      <c r="L332" s="175"/>
    </row>
    <row r="333" spans="1:12">
      <c r="A333" s="6"/>
      <c r="B333" s="6"/>
      <c r="C333" s="6"/>
      <c r="E333" s="88"/>
      <c r="F333" s="6"/>
      <c r="G333" s="98"/>
      <c r="L333" s="88"/>
    </row>
    <row r="334" spans="1:12">
      <c r="A334" s="161" t="s">
        <v>103</v>
      </c>
      <c r="B334" s="161"/>
      <c r="C334" s="6"/>
      <c r="E334" s="6"/>
      <c r="F334" s="6"/>
      <c r="G334" s="98"/>
      <c r="H334" s="161" t="s">
        <v>103</v>
      </c>
      <c r="I334" s="161"/>
    </row>
    <row r="335" spans="1:12">
      <c r="A335" s="162" t="s">
        <v>104</v>
      </c>
      <c r="B335" s="162"/>
      <c r="C335" s="6"/>
      <c r="E335" s="6"/>
      <c r="F335" s="6"/>
      <c r="G335" s="98"/>
      <c r="H335" s="162" t="s">
        <v>104</v>
      </c>
      <c r="I335" s="162"/>
    </row>
    <row r="336" spans="1:12">
      <c r="F336" s="6"/>
      <c r="G336" s="98"/>
    </row>
    <row r="337" spans="1:12">
      <c r="A337" s="100"/>
      <c r="B337" s="100"/>
      <c r="C337" s="100"/>
      <c r="D337" s="132"/>
      <c r="E337" s="100"/>
      <c r="F337" s="100"/>
      <c r="G337" s="101"/>
      <c r="H337" s="100"/>
      <c r="I337" s="100"/>
      <c r="J337" s="100"/>
      <c r="K337" s="132"/>
      <c r="L337" s="100"/>
    </row>
    <row r="338" spans="1:12" s="6" customFormat="1" ht="14.25">
      <c r="A338" s="176" t="s">
        <v>93</v>
      </c>
      <c r="B338" s="176"/>
      <c r="C338" s="176"/>
      <c r="D338" s="176"/>
      <c r="E338" s="176"/>
      <c r="F338" s="93"/>
      <c r="G338" s="95"/>
      <c r="H338" s="176" t="s">
        <v>93</v>
      </c>
      <c r="I338" s="176"/>
      <c r="J338" s="176"/>
      <c r="K338" s="176"/>
      <c r="L338" s="176"/>
    </row>
    <row r="339" spans="1:12" s="6" customFormat="1" ht="14.25">
      <c r="A339" s="177" t="s">
        <v>108</v>
      </c>
      <c r="B339" s="177"/>
      <c r="C339" s="177"/>
      <c r="D339" s="177"/>
      <c r="E339" s="177"/>
      <c r="F339" s="93"/>
      <c r="G339" s="95"/>
      <c r="H339" s="177" t="s">
        <v>108</v>
      </c>
      <c r="I339" s="177"/>
      <c r="J339" s="177"/>
      <c r="K339" s="177"/>
      <c r="L339" s="177"/>
    </row>
    <row r="340" spans="1:12" s="6" customFormat="1" ht="11.1" customHeight="1">
      <c r="A340" s="87"/>
      <c r="B340" s="87"/>
      <c r="C340" s="87"/>
      <c r="D340" s="22"/>
      <c r="E340" s="87"/>
      <c r="F340" s="87"/>
      <c r="G340" s="96"/>
      <c r="H340" s="87"/>
      <c r="I340" s="87"/>
      <c r="J340" s="87"/>
      <c r="K340" s="22"/>
      <c r="L340" s="87"/>
    </row>
    <row r="341" spans="1:12" s="6" customFormat="1" ht="11.1" customHeight="1">
      <c r="A341" s="178" t="e">
        <f>'01.2012'!#REF!</f>
        <v>#REF!</v>
      </c>
      <c r="B341" s="178"/>
      <c r="C341" s="178"/>
      <c r="D341" s="178"/>
      <c r="E341" s="178"/>
      <c r="F341" s="87"/>
      <c r="G341" s="96"/>
      <c r="H341" s="178" t="e">
        <f>'01.2012'!#REF!</f>
        <v>#REF!</v>
      </c>
      <c r="I341" s="178"/>
      <c r="J341" s="178"/>
      <c r="K341" s="178"/>
      <c r="L341" s="178"/>
    </row>
    <row r="342" spans="1:12" s="6" customFormat="1">
      <c r="A342" s="163" t="s">
        <v>94</v>
      </c>
      <c r="B342" s="163"/>
      <c r="C342" s="164" t="e">
        <f>'01.2012'!#REF!</f>
        <v>#REF!</v>
      </c>
      <c r="D342" s="164"/>
      <c r="E342" s="164"/>
      <c r="F342" s="90"/>
      <c r="G342" s="97"/>
      <c r="H342" s="163" t="s">
        <v>94</v>
      </c>
      <c r="I342" s="163"/>
      <c r="J342" s="164" t="e">
        <f>'01.2012'!#REF!</f>
        <v>#REF!</v>
      </c>
      <c r="K342" s="164"/>
      <c r="L342" s="164"/>
    </row>
    <row r="343" spans="1:12" s="6" customFormat="1" ht="18.75" customHeight="1">
      <c r="A343" s="94" t="s">
        <v>54</v>
      </c>
      <c r="B343" s="165" t="e">
        <f>'01.2012'!#REF!</f>
        <v>#REF!</v>
      </c>
      <c r="C343" s="165"/>
      <c r="D343" s="165"/>
      <c r="E343" s="165"/>
      <c r="F343" s="90"/>
      <c r="G343" s="97"/>
      <c r="H343" s="94" t="s">
        <v>54</v>
      </c>
      <c r="I343" s="165" t="e">
        <f>'01.2012'!#REF!</f>
        <v>#REF!</v>
      </c>
      <c r="J343" s="165"/>
      <c r="K343" s="165"/>
      <c r="L343" s="165"/>
    </row>
    <row r="344" spans="1:12" ht="12.75" customHeight="1">
      <c r="A344" s="166" t="s">
        <v>95</v>
      </c>
      <c r="B344" s="168" t="s">
        <v>97</v>
      </c>
      <c r="C344" s="170" t="s">
        <v>98</v>
      </c>
      <c r="D344" s="168" t="s">
        <v>99</v>
      </c>
      <c r="E344" s="173"/>
      <c r="F344" s="6"/>
      <c r="G344" s="98"/>
      <c r="H344" s="166" t="s">
        <v>95</v>
      </c>
      <c r="I344" s="168" t="s">
        <v>97</v>
      </c>
      <c r="J344" s="170" t="s">
        <v>98</v>
      </c>
      <c r="K344" s="168" t="s">
        <v>99</v>
      </c>
      <c r="L344" s="173"/>
    </row>
    <row r="345" spans="1:12" ht="13.5">
      <c r="A345" s="167"/>
      <c r="B345" s="169"/>
      <c r="C345" s="171"/>
      <c r="D345" s="172"/>
      <c r="E345" s="174"/>
      <c r="F345" s="89"/>
      <c r="G345" s="99"/>
      <c r="H345" s="167"/>
      <c r="I345" s="169"/>
      <c r="J345" s="171"/>
      <c r="K345" s="172"/>
      <c r="L345" s="174"/>
    </row>
    <row r="346" spans="1:12" ht="15">
      <c r="A346" s="102" t="e">
        <f>IF('01.2012'!#REF!&lt;1,-'01.2012'!#REF!,'01.2012'!#REF!)</f>
        <v>#REF!</v>
      </c>
      <c r="B346" s="91" t="e">
        <f>'01.2012'!#REF!</f>
        <v>#REF!</v>
      </c>
      <c r="C346" s="92" t="e">
        <f>'01.2012'!#REF!</f>
        <v>#REF!</v>
      </c>
      <c r="D346" s="91" t="e">
        <f>'01.2012'!#REF!</f>
        <v>#REF!</v>
      </c>
      <c r="E346" s="175"/>
      <c r="F346" s="6"/>
      <c r="G346" s="98"/>
      <c r="H346" s="102" t="e">
        <f>IF('01.2012'!#REF!&lt;1,-'01.2012'!#REF!,'01.2012'!#REF!)</f>
        <v>#REF!</v>
      </c>
      <c r="I346" s="91" t="e">
        <f>'01.2012'!#REF!</f>
        <v>#REF!</v>
      </c>
      <c r="J346" s="92" t="e">
        <f>'01.2012'!#REF!</f>
        <v>#REF!</v>
      </c>
      <c r="K346" s="91" t="e">
        <f>'01.2012'!#REF!</f>
        <v>#REF!</v>
      </c>
      <c r="L346" s="175"/>
    </row>
    <row r="347" spans="1:12">
      <c r="A347" s="6"/>
      <c r="B347" s="6"/>
      <c r="C347" s="6"/>
      <c r="E347" s="88"/>
      <c r="F347" s="6"/>
      <c r="G347" s="98"/>
      <c r="L347" s="88"/>
    </row>
    <row r="348" spans="1:12">
      <c r="A348" s="161" t="s">
        <v>103</v>
      </c>
      <c r="B348" s="161"/>
      <c r="C348" s="6"/>
      <c r="E348" s="6"/>
      <c r="F348" s="6"/>
      <c r="G348" s="98"/>
      <c r="H348" s="161" t="s">
        <v>103</v>
      </c>
      <c r="I348" s="161"/>
    </row>
    <row r="349" spans="1:12">
      <c r="A349" s="162" t="s">
        <v>104</v>
      </c>
      <c r="B349" s="162"/>
      <c r="C349" s="6"/>
      <c r="E349" s="6"/>
      <c r="F349" s="6"/>
      <c r="G349" s="98"/>
      <c r="H349" s="162" t="s">
        <v>104</v>
      </c>
      <c r="I349" s="162"/>
    </row>
    <row r="350" spans="1:12">
      <c r="A350" s="6"/>
      <c r="B350" s="6"/>
      <c r="C350" s="6"/>
      <c r="E350" s="6"/>
      <c r="F350" s="6"/>
      <c r="G350" s="98"/>
    </row>
    <row r="351" spans="1:12">
      <c r="A351" s="100"/>
      <c r="B351" s="100"/>
      <c r="C351" s="100"/>
      <c r="D351" s="132"/>
      <c r="E351" s="100"/>
      <c r="F351" s="100"/>
      <c r="G351" s="101"/>
      <c r="H351" s="100"/>
      <c r="I351" s="100"/>
      <c r="J351" s="100"/>
      <c r="K351" s="132"/>
      <c r="L351" s="100"/>
    </row>
    <row r="352" spans="1:12" s="6" customFormat="1" ht="14.25">
      <c r="A352" s="176" t="s">
        <v>93</v>
      </c>
      <c r="B352" s="176"/>
      <c r="C352" s="176"/>
      <c r="D352" s="176"/>
      <c r="E352" s="176"/>
      <c r="F352" s="93"/>
      <c r="G352" s="95"/>
      <c r="H352" s="176" t="s">
        <v>93</v>
      </c>
      <c r="I352" s="176"/>
      <c r="J352" s="176"/>
      <c r="K352" s="176"/>
      <c r="L352" s="176"/>
    </row>
    <row r="353" spans="1:12" s="6" customFormat="1" ht="14.25">
      <c r="A353" s="177" t="s">
        <v>108</v>
      </c>
      <c r="B353" s="177"/>
      <c r="C353" s="177"/>
      <c r="D353" s="177"/>
      <c r="E353" s="177"/>
      <c r="F353" s="93"/>
      <c r="G353" s="95"/>
      <c r="H353" s="177" t="s">
        <v>108</v>
      </c>
      <c r="I353" s="177"/>
      <c r="J353" s="177"/>
      <c r="K353" s="177"/>
      <c r="L353" s="177"/>
    </row>
    <row r="354" spans="1:12" s="6" customFormat="1" ht="11.1" customHeight="1">
      <c r="A354" s="87"/>
      <c r="B354" s="87"/>
      <c r="C354" s="87"/>
      <c r="D354" s="22"/>
      <c r="E354" s="87"/>
      <c r="F354" s="87"/>
      <c r="G354" s="96"/>
      <c r="H354" s="87"/>
      <c r="I354" s="87"/>
      <c r="J354" s="87"/>
      <c r="K354" s="22"/>
      <c r="L354" s="87"/>
    </row>
    <row r="355" spans="1:12" s="6" customFormat="1" ht="11.1" customHeight="1">
      <c r="A355" s="178" t="e">
        <f>'01.2012'!#REF!</f>
        <v>#REF!</v>
      </c>
      <c r="B355" s="178"/>
      <c r="C355" s="178"/>
      <c r="D355" s="178"/>
      <c r="E355" s="178"/>
      <c r="F355" s="87"/>
      <c r="G355" s="96"/>
      <c r="H355" s="178" t="e">
        <f>'01.2012'!#REF!</f>
        <v>#REF!</v>
      </c>
      <c r="I355" s="178"/>
      <c r="J355" s="178"/>
      <c r="K355" s="178"/>
      <c r="L355" s="178"/>
    </row>
    <row r="356" spans="1:12" s="6" customFormat="1">
      <c r="A356" s="163" t="s">
        <v>94</v>
      </c>
      <c r="B356" s="163"/>
      <c r="C356" s="164" t="e">
        <f>'01.2012'!#REF!</f>
        <v>#REF!</v>
      </c>
      <c r="D356" s="164"/>
      <c r="E356" s="164"/>
      <c r="F356" s="90"/>
      <c r="G356" s="97"/>
      <c r="H356" s="163" t="s">
        <v>94</v>
      </c>
      <c r="I356" s="163"/>
      <c r="J356" s="164" t="e">
        <f>'01.2012'!#REF!</f>
        <v>#REF!</v>
      </c>
      <c r="K356" s="164"/>
      <c r="L356" s="164"/>
    </row>
    <row r="357" spans="1:12" s="6" customFormat="1" ht="18.75" customHeight="1">
      <c r="A357" s="94" t="s">
        <v>54</v>
      </c>
      <c r="B357" s="165" t="e">
        <f>'01.2012'!#REF!</f>
        <v>#REF!</v>
      </c>
      <c r="C357" s="165"/>
      <c r="D357" s="165"/>
      <c r="E357" s="165"/>
      <c r="F357" s="90"/>
      <c r="G357" s="97"/>
      <c r="H357" s="94" t="s">
        <v>54</v>
      </c>
      <c r="I357" s="165" t="e">
        <f>'01.2012'!#REF!</f>
        <v>#REF!</v>
      </c>
      <c r="J357" s="165"/>
      <c r="K357" s="165"/>
      <c r="L357" s="165"/>
    </row>
    <row r="358" spans="1:12" ht="12.75" customHeight="1">
      <c r="A358" s="166" t="s">
        <v>95</v>
      </c>
      <c r="B358" s="168" t="s">
        <v>97</v>
      </c>
      <c r="C358" s="170" t="s">
        <v>98</v>
      </c>
      <c r="D358" s="168" t="s">
        <v>99</v>
      </c>
      <c r="E358" s="173"/>
      <c r="F358" s="6"/>
      <c r="G358" s="98"/>
      <c r="H358" s="166" t="s">
        <v>95</v>
      </c>
      <c r="I358" s="168" t="s">
        <v>97</v>
      </c>
      <c r="J358" s="170" t="s">
        <v>98</v>
      </c>
      <c r="K358" s="168" t="s">
        <v>99</v>
      </c>
      <c r="L358" s="173"/>
    </row>
    <row r="359" spans="1:12" ht="13.5">
      <c r="A359" s="167"/>
      <c r="B359" s="169"/>
      <c r="C359" s="171"/>
      <c r="D359" s="172"/>
      <c r="E359" s="174"/>
      <c r="F359" s="89"/>
      <c r="G359" s="99"/>
      <c r="H359" s="167"/>
      <c r="I359" s="169"/>
      <c r="J359" s="171"/>
      <c r="K359" s="172"/>
      <c r="L359" s="174"/>
    </row>
    <row r="360" spans="1:12" ht="15">
      <c r="A360" s="102" t="e">
        <f>IF('01.2012'!#REF!&lt;1,-'01.2012'!#REF!,'01.2012'!#REF!)</f>
        <v>#REF!</v>
      </c>
      <c r="B360" s="91" t="e">
        <f>'01.2012'!#REF!</f>
        <v>#REF!</v>
      </c>
      <c r="C360" s="92" t="e">
        <f>'01.2012'!#REF!</f>
        <v>#REF!</v>
      </c>
      <c r="D360" s="91" t="e">
        <f>'01.2012'!#REF!</f>
        <v>#REF!</v>
      </c>
      <c r="E360" s="175"/>
      <c r="F360" s="6"/>
      <c r="G360" s="98"/>
      <c r="H360" s="102" t="e">
        <f>IF('01.2012'!#REF!&lt;1,-'01.2012'!#REF!,'01.2012'!#REF!)</f>
        <v>#REF!</v>
      </c>
      <c r="I360" s="91" t="e">
        <f>'01.2012'!#REF!</f>
        <v>#REF!</v>
      </c>
      <c r="J360" s="92" t="e">
        <f>'01.2012'!#REF!</f>
        <v>#REF!</v>
      </c>
      <c r="K360" s="91" t="e">
        <f>'01.2012'!#REF!</f>
        <v>#REF!</v>
      </c>
      <c r="L360" s="175"/>
    </row>
    <row r="361" spans="1:12">
      <c r="A361" s="6"/>
      <c r="B361" s="6"/>
      <c r="C361" s="6"/>
      <c r="E361" s="88"/>
      <c r="F361" s="6"/>
      <c r="G361" s="98"/>
      <c r="L361" s="88"/>
    </row>
    <row r="362" spans="1:12">
      <c r="A362" s="161" t="s">
        <v>103</v>
      </c>
      <c r="B362" s="161"/>
      <c r="C362" s="6"/>
      <c r="E362" s="6"/>
      <c r="F362" s="6"/>
      <c r="G362" s="98"/>
      <c r="H362" s="161" t="s">
        <v>103</v>
      </c>
      <c r="I362" s="161"/>
    </row>
    <row r="363" spans="1:12">
      <c r="A363" s="162" t="s">
        <v>104</v>
      </c>
      <c r="B363" s="162"/>
      <c r="C363" s="6"/>
      <c r="E363" s="6"/>
      <c r="F363" s="6"/>
      <c r="G363" s="98"/>
      <c r="H363" s="162" t="s">
        <v>104</v>
      </c>
      <c r="I363" s="162"/>
    </row>
    <row r="364" spans="1:12">
      <c r="F364" s="6"/>
      <c r="G364" s="98"/>
    </row>
    <row r="365" spans="1:12">
      <c r="A365" s="100"/>
      <c r="B365" s="100"/>
      <c r="C365" s="100"/>
      <c r="D365" s="132"/>
      <c r="E365" s="100"/>
      <c r="F365" s="100"/>
      <c r="G365" s="101"/>
      <c r="H365" s="100"/>
      <c r="I365" s="100"/>
      <c r="J365" s="100"/>
      <c r="K365" s="132"/>
      <c r="L365" s="100"/>
    </row>
    <row r="366" spans="1:12" s="6" customFormat="1" ht="14.25">
      <c r="A366" s="176" t="s">
        <v>93</v>
      </c>
      <c r="B366" s="176"/>
      <c r="C366" s="176"/>
      <c r="D366" s="176"/>
      <c r="E366" s="176"/>
      <c r="F366" s="93"/>
      <c r="G366" s="95"/>
      <c r="H366" s="176" t="s">
        <v>93</v>
      </c>
      <c r="I366" s="176"/>
      <c r="J366" s="176"/>
      <c r="K366" s="176"/>
      <c r="L366" s="176"/>
    </row>
    <row r="367" spans="1:12" s="6" customFormat="1" ht="14.25">
      <c r="A367" s="177" t="s">
        <v>108</v>
      </c>
      <c r="B367" s="177"/>
      <c r="C367" s="177"/>
      <c r="D367" s="177"/>
      <c r="E367" s="177"/>
      <c r="F367" s="93"/>
      <c r="G367" s="95"/>
      <c r="H367" s="177" t="s">
        <v>108</v>
      </c>
      <c r="I367" s="177"/>
      <c r="J367" s="177"/>
      <c r="K367" s="177"/>
      <c r="L367" s="177"/>
    </row>
    <row r="368" spans="1:12" s="6" customFormat="1" ht="11.1" customHeight="1">
      <c r="A368" s="87"/>
      <c r="B368" s="87"/>
      <c r="C368" s="87"/>
      <c r="D368" s="22"/>
      <c r="E368" s="87"/>
      <c r="F368" s="87"/>
      <c r="G368" s="96"/>
      <c r="H368" s="87"/>
      <c r="I368" s="87"/>
      <c r="J368" s="87"/>
      <c r="K368" s="22"/>
      <c r="L368" s="87"/>
    </row>
    <row r="369" spans="1:12" s="6" customFormat="1" ht="11.1" customHeight="1">
      <c r="A369" s="178" t="e">
        <f>'01.2012'!#REF!</f>
        <v>#REF!</v>
      </c>
      <c r="B369" s="178"/>
      <c r="C369" s="178"/>
      <c r="D369" s="178"/>
      <c r="E369" s="178"/>
      <c r="F369" s="87"/>
      <c r="G369" s="96"/>
      <c r="H369" s="178" t="e">
        <f>'01.2012'!#REF!</f>
        <v>#REF!</v>
      </c>
      <c r="I369" s="178"/>
      <c r="J369" s="178"/>
      <c r="K369" s="178"/>
      <c r="L369" s="178"/>
    </row>
    <row r="370" spans="1:12" s="6" customFormat="1">
      <c r="A370" s="163" t="s">
        <v>94</v>
      </c>
      <c r="B370" s="163"/>
      <c r="C370" s="164" t="e">
        <f>'01.2012'!#REF!</f>
        <v>#REF!</v>
      </c>
      <c r="D370" s="164"/>
      <c r="E370" s="164"/>
      <c r="F370" s="90"/>
      <c r="G370" s="97"/>
      <c r="H370" s="163" t="s">
        <v>94</v>
      </c>
      <c r="I370" s="163"/>
      <c r="J370" s="164" t="e">
        <f>'01.2012'!#REF!</f>
        <v>#REF!</v>
      </c>
      <c r="K370" s="164"/>
      <c r="L370" s="164"/>
    </row>
    <row r="371" spans="1:12" s="6" customFormat="1" ht="18.75" customHeight="1">
      <c r="A371" s="94" t="s">
        <v>54</v>
      </c>
      <c r="B371" s="165" t="e">
        <f>'01.2012'!#REF!</f>
        <v>#REF!</v>
      </c>
      <c r="C371" s="165"/>
      <c r="D371" s="165"/>
      <c r="E371" s="165"/>
      <c r="F371" s="90"/>
      <c r="G371" s="97"/>
      <c r="H371" s="94" t="s">
        <v>54</v>
      </c>
      <c r="I371" s="165" t="e">
        <f>'01.2012'!#REF!</f>
        <v>#REF!</v>
      </c>
      <c r="J371" s="165"/>
      <c r="K371" s="165"/>
      <c r="L371" s="165"/>
    </row>
    <row r="372" spans="1:12" ht="12.75" customHeight="1">
      <c r="A372" s="166" t="s">
        <v>95</v>
      </c>
      <c r="B372" s="168" t="s">
        <v>97</v>
      </c>
      <c r="C372" s="170" t="s">
        <v>98</v>
      </c>
      <c r="D372" s="168" t="s">
        <v>99</v>
      </c>
      <c r="E372" s="173"/>
      <c r="F372" s="6"/>
      <c r="G372" s="98"/>
      <c r="H372" s="166" t="s">
        <v>95</v>
      </c>
      <c r="I372" s="168" t="s">
        <v>97</v>
      </c>
      <c r="J372" s="170" t="s">
        <v>98</v>
      </c>
      <c r="K372" s="168" t="s">
        <v>99</v>
      </c>
      <c r="L372" s="173"/>
    </row>
    <row r="373" spans="1:12" ht="13.5">
      <c r="A373" s="167"/>
      <c r="B373" s="169"/>
      <c r="C373" s="171"/>
      <c r="D373" s="172"/>
      <c r="E373" s="174"/>
      <c r="F373" s="89"/>
      <c r="G373" s="99"/>
      <c r="H373" s="167"/>
      <c r="I373" s="169"/>
      <c r="J373" s="171"/>
      <c r="K373" s="172"/>
      <c r="L373" s="174"/>
    </row>
    <row r="374" spans="1:12" ht="15">
      <c r="A374" s="102" t="e">
        <f>IF('01.2012'!#REF!&lt;1,-'01.2012'!#REF!,'01.2012'!#REF!)</f>
        <v>#REF!</v>
      </c>
      <c r="B374" s="91" t="e">
        <f>'01.2012'!#REF!</f>
        <v>#REF!</v>
      </c>
      <c r="C374" s="92" t="e">
        <f>'01.2012'!#REF!</f>
        <v>#REF!</v>
      </c>
      <c r="D374" s="91" t="e">
        <f>'01.2012'!#REF!</f>
        <v>#REF!</v>
      </c>
      <c r="E374" s="175"/>
      <c r="F374" s="6"/>
      <c r="G374" s="98"/>
      <c r="H374" s="102" t="e">
        <f>IF('01.2012'!#REF!&lt;1,-'01.2012'!#REF!,'01.2012'!#REF!)</f>
        <v>#REF!</v>
      </c>
      <c r="I374" s="91" t="e">
        <f>'01.2012'!#REF!</f>
        <v>#REF!</v>
      </c>
      <c r="J374" s="92" t="e">
        <f>'01.2012'!#REF!</f>
        <v>#REF!</v>
      </c>
      <c r="K374" s="91" t="e">
        <f>'01.2012'!#REF!</f>
        <v>#REF!</v>
      </c>
      <c r="L374" s="175"/>
    </row>
    <row r="375" spans="1:12">
      <c r="A375" s="6"/>
      <c r="B375" s="6"/>
      <c r="C375" s="6"/>
      <c r="E375" s="88"/>
      <c r="F375" s="6"/>
      <c r="G375" s="98"/>
      <c r="L375" s="88"/>
    </row>
    <row r="376" spans="1:12">
      <c r="A376" s="161" t="s">
        <v>103</v>
      </c>
      <c r="B376" s="161"/>
      <c r="C376" s="6"/>
      <c r="E376" s="6"/>
      <c r="F376" s="6"/>
      <c r="G376" s="98"/>
      <c r="H376" s="161" t="s">
        <v>103</v>
      </c>
      <c r="I376" s="161"/>
    </row>
    <row r="377" spans="1:12">
      <c r="A377" s="162" t="s">
        <v>104</v>
      </c>
      <c r="B377" s="162"/>
      <c r="C377" s="6"/>
      <c r="E377" s="6"/>
      <c r="F377" s="6"/>
      <c r="G377" s="98"/>
      <c r="H377" s="162" t="s">
        <v>104</v>
      </c>
      <c r="I377" s="162"/>
    </row>
    <row r="378" spans="1:12">
      <c r="A378" s="6"/>
      <c r="B378" s="6"/>
      <c r="C378" s="6"/>
      <c r="E378" s="6"/>
      <c r="F378" s="6"/>
      <c r="G378" s="98"/>
    </row>
    <row r="379" spans="1:12">
      <c r="A379" s="100"/>
      <c r="B379" s="100"/>
      <c r="C379" s="100"/>
      <c r="D379" s="132"/>
      <c r="E379" s="100"/>
      <c r="F379" s="100"/>
      <c r="G379" s="101"/>
      <c r="H379" s="100"/>
      <c r="I379" s="100"/>
      <c r="J379" s="100"/>
      <c r="K379" s="132"/>
      <c r="L379" s="100"/>
    </row>
    <row r="380" spans="1:12" s="6" customFormat="1" ht="14.25">
      <c r="A380" s="176" t="s">
        <v>93</v>
      </c>
      <c r="B380" s="176"/>
      <c r="C380" s="176"/>
      <c r="D380" s="176"/>
      <c r="E380" s="176"/>
      <c r="F380" s="93"/>
      <c r="G380" s="95"/>
      <c r="H380" s="176" t="s">
        <v>93</v>
      </c>
      <c r="I380" s="176"/>
      <c r="J380" s="176"/>
      <c r="K380" s="176"/>
      <c r="L380" s="176"/>
    </row>
    <row r="381" spans="1:12" s="6" customFormat="1" ht="14.25">
      <c r="A381" s="177" t="s">
        <v>108</v>
      </c>
      <c r="B381" s="177"/>
      <c r="C381" s="177"/>
      <c r="D381" s="177"/>
      <c r="E381" s="177"/>
      <c r="F381" s="93"/>
      <c r="G381" s="95"/>
      <c r="H381" s="177" t="s">
        <v>108</v>
      </c>
      <c r="I381" s="177"/>
      <c r="J381" s="177"/>
      <c r="K381" s="177"/>
      <c r="L381" s="177"/>
    </row>
    <row r="382" spans="1:12" s="6" customFormat="1" ht="11.1" customHeight="1">
      <c r="A382" s="87"/>
      <c r="B382" s="87"/>
      <c r="C382" s="87"/>
      <c r="D382" s="22"/>
      <c r="E382" s="87"/>
      <c r="F382" s="87"/>
      <c r="G382" s="96"/>
      <c r="H382" s="87"/>
      <c r="I382" s="87"/>
      <c r="J382" s="87"/>
      <c r="K382" s="22"/>
      <c r="L382" s="87"/>
    </row>
    <row r="383" spans="1:12" s="6" customFormat="1" ht="11.1" customHeight="1">
      <c r="A383" s="178" t="e">
        <f>'01.2012'!#REF!</f>
        <v>#REF!</v>
      </c>
      <c r="B383" s="178"/>
      <c r="C383" s="178"/>
      <c r="D383" s="178"/>
      <c r="E383" s="178"/>
      <c r="F383" s="87"/>
      <c r="G383" s="96"/>
      <c r="H383" s="178" t="e">
        <f>'01.2012'!#REF!</f>
        <v>#REF!</v>
      </c>
      <c r="I383" s="178"/>
      <c r="J383" s="178"/>
      <c r="K383" s="178"/>
      <c r="L383" s="178"/>
    </row>
    <row r="384" spans="1:12" s="6" customFormat="1">
      <c r="A384" s="163" t="s">
        <v>94</v>
      </c>
      <c r="B384" s="163"/>
      <c r="C384" s="164" t="e">
        <f>'01.2012'!#REF!</f>
        <v>#REF!</v>
      </c>
      <c r="D384" s="164"/>
      <c r="E384" s="164"/>
      <c r="F384" s="90"/>
      <c r="G384" s="97"/>
      <c r="H384" s="163" t="s">
        <v>94</v>
      </c>
      <c r="I384" s="163"/>
      <c r="J384" s="164" t="e">
        <f>'01.2012'!#REF!</f>
        <v>#REF!</v>
      </c>
      <c r="K384" s="164"/>
      <c r="L384" s="164"/>
    </row>
    <row r="385" spans="1:12" s="6" customFormat="1" ht="18.75" customHeight="1">
      <c r="A385" s="94" t="s">
        <v>54</v>
      </c>
      <c r="B385" s="165" t="e">
        <f>'01.2012'!#REF!</f>
        <v>#REF!</v>
      </c>
      <c r="C385" s="165"/>
      <c r="D385" s="165"/>
      <c r="E385" s="165"/>
      <c r="F385" s="90"/>
      <c r="G385" s="97"/>
      <c r="H385" s="94" t="s">
        <v>54</v>
      </c>
      <c r="I385" s="165" t="e">
        <f>'01.2012'!#REF!</f>
        <v>#REF!</v>
      </c>
      <c r="J385" s="165"/>
      <c r="K385" s="165"/>
      <c r="L385" s="165"/>
    </row>
    <row r="386" spans="1:12" ht="12.75" customHeight="1">
      <c r="A386" s="166" t="s">
        <v>95</v>
      </c>
      <c r="B386" s="168" t="s">
        <v>97</v>
      </c>
      <c r="C386" s="170" t="s">
        <v>98</v>
      </c>
      <c r="D386" s="168" t="s">
        <v>99</v>
      </c>
      <c r="E386" s="173"/>
      <c r="F386" s="6"/>
      <c r="G386" s="98"/>
      <c r="H386" s="166" t="s">
        <v>95</v>
      </c>
      <c r="I386" s="168" t="s">
        <v>97</v>
      </c>
      <c r="J386" s="170" t="s">
        <v>98</v>
      </c>
      <c r="K386" s="168" t="s">
        <v>99</v>
      </c>
      <c r="L386" s="173"/>
    </row>
    <row r="387" spans="1:12" ht="13.5">
      <c r="A387" s="167"/>
      <c r="B387" s="169"/>
      <c r="C387" s="171"/>
      <c r="D387" s="172"/>
      <c r="E387" s="174"/>
      <c r="F387" s="89"/>
      <c r="G387" s="99"/>
      <c r="H387" s="167"/>
      <c r="I387" s="169"/>
      <c r="J387" s="171"/>
      <c r="K387" s="172"/>
      <c r="L387" s="174"/>
    </row>
    <row r="388" spans="1:12" ht="15">
      <c r="A388" s="102" t="e">
        <f>IF('01.2012'!#REF!&lt;1,-'01.2012'!#REF!,'01.2012'!#REF!)</f>
        <v>#REF!</v>
      </c>
      <c r="B388" s="91" t="e">
        <f>'01.2012'!#REF!</f>
        <v>#REF!</v>
      </c>
      <c r="C388" s="92" t="e">
        <f>'01.2012'!#REF!</f>
        <v>#REF!</v>
      </c>
      <c r="D388" s="91" t="e">
        <f>'01.2012'!#REF!</f>
        <v>#REF!</v>
      </c>
      <c r="E388" s="175"/>
      <c r="F388" s="6"/>
      <c r="G388" s="98"/>
      <c r="H388" s="102" t="e">
        <f>IF('01.2012'!#REF!&lt;1,-'01.2012'!#REF!,'01.2012'!#REF!)</f>
        <v>#REF!</v>
      </c>
      <c r="I388" s="91" t="e">
        <f>'01.2012'!#REF!</f>
        <v>#REF!</v>
      </c>
      <c r="J388" s="92" t="e">
        <f>'01.2012'!#REF!</f>
        <v>#REF!</v>
      </c>
      <c r="K388" s="91" t="e">
        <f>'01.2012'!#REF!</f>
        <v>#REF!</v>
      </c>
      <c r="L388" s="175"/>
    </row>
    <row r="389" spans="1:12">
      <c r="A389" s="6"/>
      <c r="B389" s="6"/>
      <c r="C389" s="6"/>
      <c r="E389" s="88"/>
      <c r="F389" s="6"/>
      <c r="G389" s="98"/>
      <c r="L389" s="88"/>
    </row>
    <row r="390" spans="1:12">
      <c r="A390" s="161" t="s">
        <v>103</v>
      </c>
      <c r="B390" s="161"/>
      <c r="C390" s="6"/>
      <c r="E390" s="6"/>
      <c r="F390" s="6"/>
      <c r="G390" s="98"/>
      <c r="H390" s="161" t="s">
        <v>103</v>
      </c>
      <c r="I390" s="161"/>
    </row>
    <row r="391" spans="1:12">
      <c r="A391" s="162" t="s">
        <v>104</v>
      </c>
      <c r="B391" s="162"/>
      <c r="C391" s="6"/>
      <c r="E391" s="6"/>
      <c r="F391" s="6"/>
      <c r="G391" s="98"/>
      <c r="H391" s="162" t="s">
        <v>104</v>
      </c>
      <c r="I391" s="162"/>
    </row>
    <row r="392" spans="1:12">
      <c r="F392" s="6"/>
      <c r="G392" s="98"/>
    </row>
    <row r="393" spans="1:12">
      <c r="A393" s="100"/>
      <c r="B393" s="100"/>
      <c r="C393" s="100"/>
      <c r="D393" s="132"/>
      <c r="E393" s="100"/>
      <c r="F393" s="100"/>
      <c r="G393" s="101"/>
      <c r="H393" s="100"/>
      <c r="I393" s="100"/>
      <c r="J393" s="100"/>
      <c r="K393" s="132"/>
      <c r="L393" s="100"/>
    </row>
    <row r="394" spans="1:12" s="6" customFormat="1" ht="14.25">
      <c r="A394" s="176" t="s">
        <v>93</v>
      </c>
      <c r="B394" s="176"/>
      <c r="C394" s="176"/>
      <c r="D394" s="176"/>
      <c r="E394" s="176"/>
      <c r="F394" s="93"/>
      <c r="G394" s="95"/>
      <c r="H394" s="176" t="s">
        <v>93</v>
      </c>
      <c r="I394" s="176"/>
      <c r="J394" s="176"/>
      <c r="K394" s="176"/>
      <c r="L394" s="176"/>
    </row>
    <row r="395" spans="1:12" s="6" customFormat="1" ht="14.25">
      <c r="A395" s="177" t="s">
        <v>108</v>
      </c>
      <c r="B395" s="177"/>
      <c r="C395" s="177"/>
      <c r="D395" s="177"/>
      <c r="E395" s="177"/>
      <c r="F395" s="93"/>
      <c r="G395" s="95"/>
      <c r="H395" s="177" t="s">
        <v>108</v>
      </c>
      <c r="I395" s="177"/>
      <c r="J395" s="177"/>
      <c r="K395" s="177"/>
      <c r="L395" s="177"/>
    </row>
    <row r="396" spans="1:12" s="6" customFormat="1" ht="11.1" customHeight="1">
      <c r="A396" s="87"/>
      <c r="B396" s="87"/>
      <c r="C396" s="87"/>
      <c r="D396" s="22"/>
      <c r="E396" s="87"/>
      <c r="F396" s="87"/>
      <c r="G396" s="96"/>
      <c r="H396" s="87"/>
      <c r="I396" s="87"/>
      <c r="J396" s="87"/>
      <c r="K396" s="22"/>
      <c r="L396" s="87"/>
    </row>
    <row r="397" spans="1:12" s="6" customFormat="1" ht="11.1" customHeight="1">
      <c r="A397" s="178" t="e">
        <f>'01.2012'!#REF!</f>
        <v>#REF!</v>
      </c>
      <c r="B397" s="178"/>
      <c r="C397" s="178"/>
      <c r="D397" s="178"/>
      <c r="E397" s="178"/>
      <c r="F397" s="87"/>
      <c r="G397" s="96"/>
      <c r="H397" s="178" t="e">
        <f>'01.2012'!#REF!</f>
        <v>#REF!</v>
      </c>
      <c r="I397" s="178"/>
      <c r="J397" s="178"/>
      <c r="K397" s="178"/>
      <c r="L397" s="178"/>
    </row>
    <row r="398" spans="1:12" s="6" customFormat="1">
      <c r="A398" s="163" t="s">
        <v>94</v>
      </c>
      <c r="B398" s="163"/>
      <c r="C398" s="164" t="e">
        <f>'01.2012'!#REF!</f>
        <v>#REF!</v>
      </c>
      <c r="D398" s="164"/>
      <c r="E398" s="164"/>
      <c r="F398" s="90"/>
      <c r="G398" s="97"/>
      <c r="H398" s="163" t="s">
        <v>94</v>
      </c>
      <c r="I398" s="163"/>
      <c r="J398" s="164" t="e">
        <f>'01.2012'!#REF!</f>
        <v>#REF!</v>
      </c>
      <c r="K398" s="164"/>
      <c r="L398" s="164"/>
    </row>
    <row r="399" spans="1:12" s="6" customFormat="1" ht="18.75" customHeight="1">
      <c r="A399" s="94" t="s">
        <v>54</v>
      </c>
      <c r="B399" s="165" t="e">
        <f>'01.2012'!#REF!</f>
        <v>#REF!</v>
      </c>
      <c r="C399" s="165"/>
      <c r="D399" s="165"/>
      <c r="E399" s="165"/>
      <c r="F399" s="90"/>
      <c r="G399" s="97"/>
      <c r="H399" s="94" t="s">
        <v>54</v>
      </c>
      <c r="I399" s="165" t="e">
        <f>'01.2012'!#REF!</f>
        <v>#REF!</v>
      </c>
      <c r="J399" s="165"/>
      <c r="K399" s="165"/>
      <c r="L399" s="165"/>
    </row>
    <row r="400" spans="1:12" ht="12.75" customHeight="1">
      <c r="A400" s="166" t="s">
        <v>95</v>
      </c>
      <c r="B400" s="168" t="s">
        <v>97</v>
      </c>
      <c r="C400" s="170" t="s">
        <v>98</v>
      </c>
      <c r="D400" s="168" t="s">
        <v>99</v>
      </c>
      <c r="E400" s="173"/>
      <c r="F400" s="6"/>
      <c r="G400" s="98"/>
      <c r="H400" s="166" t="s">
        <v>95</v>
      </c>
      <c r="I400" s="168" t="s">
        <v>97</v>
      </c>
      <c r="J400" s="170" t="s">
        <v>98</v>
      </c>
      <c r="K400" s="168" t="s">
        <v>99</v>
      </c>
      <c r="L400" s="173"/>
    </row>
    <row r="401" spans="1:12" ht="13.5">
      <c r="A401" s="167"/>
      <c r="B401" s="169"/>
      <c r="C401" s="171"/>
      <c r="D401" s="172"/>
      <c r="E401" s="174"/>
      <c r="F401" s="89"/>
      <c r="G401" s="99"/>
      <c r="H401" s="167"/>
      <c r="I401" s="169"/>
      <c r="J401" s="171"/>
      <c r="K401" s="172"/>
      <c r="L401" s="174"/>
    </row>
    <row r="402" spans="1:12" ht="15">
      <c r="A402" s="102" t="e">
        <f>IF('01.2012'!#REF!&lt;1,-'01.2012'!#REF!,'01.2012'!#REF!)</f>
        <v>#REF!</v>
      </c>
      <c r="B402" s="91" t="e">
        <f>'01.2012'!#REF!</f>
        <v>#REF!</v>
      </c>
      <c r="C402" s="92" t="e">
        <f>'01.2012'!#REF!</f>
        <v>#REF!</v>
      </c>
      <c r="D402" s="91" t="e">
        <f>'01.2012'!#REF!</f>
        <v>#REF!</v>
      </c>
      <c r="E402" s="175"/>
      <c r="F402" s="6"/>
      <c r="G402" s="98"/>
      <c r="H402" s="102" t="e">
        <f>IF('01.2012'!#REF!&lt;1,-'01.2012'!#REF!,'01.2012'!#REF!)</f>
        <v>#REF!</v>
      </c>
      <c r="I402" s="91" t="e">
        <f>'01.2012'!#REF!</f>
        <v>#REF!</v>
      </c>
      <c r="J402" s="92" t="e">
        <f>'01.2012'!#REF!</f>
        <v>#REF!</v>
      </c>
      <c r="K402" s="91" t="e">
        <f>'01.2012'!#REF!</f>
        <v>#REF!</v>
      </c>
      <c r="L402" s="175"/>
    </row>
    <row r="403" spans="1:12">
      <c r="A403" s="6"/>
      <c r="B403" s="6"/>
      <c r="C403" s="6"/>
      <c r="E403" s="88"/>
      <c r="F403" s="6"/>
      <c r="G403" s="98"/>
      <c r="L403" s="88"/>
    </row>
    <row r="404" spans="1:12">
      <c r="A404" s="161" t="s">
        <v>103</v>
      </c>
      <c r="B404" s="161"/>
      <c r="C404" s="6"/>
      <c r="E404" s="6"/>
      <c r="F404" s="6"/>
      <c r="G404" s="98"/>
      <c r="H404" s="161" t="s">
        <v>103</v>
      </c>
      <c r="I404" s="161"/>
    </row>
    <row r="405" spans="1:12">
      <c r="A405" s="162" t="s">
        <v>104</v>
      </c>
      <c r="B405" s="162"/>
      <c r="C405" s="6"/>
      <c r="E405" s="6"/>
      <c r="F405" s="6"/>
      <c r="G405" s="98"/>
      <c r="H405" s="162" t="s">
        <v>104</v>
      </c>
      <c r="I405" s="162"/>
    </row>
    <row r="406" spans="1:12">
      <c r="A406" s="6"/>
      <c r="B406" s="6"/>
      <c r="C406" s="6"/>
      <c r="E406" s="6"/>
      <c r="F406" s="6"/>
      <c r="G406" s="98"/>
    </row>
    <row r="407" spans="1:12">
      <c r="A407" s="100"/>
      <c r="B407" s="100"/>
      <c r="C407" s="100"/>
      <c r="D407" s="132"/>
      <c r="E407" s="100"/>
      <c r="F407" s="100"/>
      <c r="G407" s="101"/>
      <c r="H407" s="100"/>
      <c r="I407" s="100"/>
      <c r="J407" s="100"/>
      <c r="K407" s="132"/>
      <c r="L407" s="100"/>
    </row>
    <row r="408" spans="1:12" s="6" customFormat="1" ht="14.25">
      <c r="A408" s="176" t="s">
        <v>93</v>
      </c>
      <c r="B408" s="176"/>
      <c r="C408" s="176"/>
      <c r="D408" s="176"/>
      <c r="E408" s="176"/>
      <c r="F408" s="93"/>
      <c r="G408" s="95"/>
      <c r="H408" s="176" t="s">
        <v>93</v>
      </c>
      <c r="I408" s="176"/>
      <c r="J408" s="176"/>
      <c r="K408" s="176"/>
      <c r="L408" s="176"/>
    </row>
    <row r="409" spans="1:12" s="6" customFormat="1" ht="14.25">
      <c r="A409" s="177" t="s">
        <v>108</v>
      </c>
      <c r="B409" s="177"/>
      <c r="C409" s="177"/>
      <c r="D409" s="177"/>
      <c r="E409" s="177"/>
      <c r="F409" s="93"/>
      <c r="G409" s="95"/>
      <c r="H409" s="177" t="s">
        <v>108</v>
      </c>
      <c r="I409" s="177"/>
      <c r="J409" s="177"/>
      <c r="K409" s="177"/>
      <c r="L409" s="177"/>
    </row>
    <row r="410" spans="1:12" s="6" customFormat="1" ht="11.1" customHeight="1">
      <c r="A410" s="87"/>
      <c r="B410" s="87"/>
      <c r="C410" s="87"/>
      <c r="D410" s="22"/>
      <c r="E410" s="87"/>
      <c r="F410" s="87"/>
      <c r="G410" s="96"/>
      <c r="H410" s="87"/>
      <c r="I410" s="87"/>
      <c r="J410" s="87"/>
      <c r="K410" s="22"/>
      <c r="L410" s="87"/>
    </row>
    <row r="411" spans="1:12" s="6" customFormat="1" ht="11.1" customHeight="1">
      <c r="A411" s="178" t="e">
        <f>'01.2012'!#REF!</f>
        <v>#REF!</v>
      </c>
      <c r="B411" s="178"/>
      <c r="C411" s="178"/>
      <c r="D411" s="178"/>
      <c r="E411" s="178"/>
      <c r="F411" s="87"/>
      <c r="G411" s="96"/>
      <c r="H411" s="178" t="e">
        <f>'01.2012'!#REF!</f>
        <v>#REF!</v>
      </c>
      <c r="I411" s="178"/>
      <c r="J411" s="178"/>
      <c r="K411" s="178"/>
      <c r="L411" s="178"/>
    </row>
    <row r="412" spans="1:12" s="6" customFormat="1">
      <c r="A412" s="163" t="s">
        <v>94</v>
      </c>
      <c r="B412" s="163"/>
      <c r="C412" s="164" t="e">
        <f>'01.2012'!#REF!</f>
        <v>#REF!</v>
      </c>
      <c r="D412" s="164"/>
      <c r="E412" s="164"/>
      <c r="F412" s="90"/>
      <c r="G412" s="97"/>
      <c r="H412" s="163" t="s">
        <v>94</v>
      </c>
      <c r="I412" s="163"/>
      <c r="J412" s="164" t="e">
        <f>'01.2012'!#REF!</f>
        <v>#REF!</v>
      </c>
      <c r="K412" s="164"/>
      <c r="L412" s="164"/>
    </row>
    <row r="413" spans="1:12" s="6" customFormat="1" ht="18.75" customHeight="1">
      <c r="A413" s="94" t="s">
        <v>54</v>
      </c>
      <c r="B413" s="165" t="e">
        <f>'01.2012'!#REF!</f>
        <v>#REF!</v>
      </c>
      <c r="C413" s="165"/>
      <c r="D413" s="165"/>
      <c r="E413" s="165"/>
      <c r="F413" s="90"/>
      <c r="G413" s="97"/>
      <c r="H413" s="94" t="s">
        <v>54</v>
      </c>
      <c r="I413" s="165" t="e">
        <f>'01.2012'!#REF!</f>
        <v>#REF!</v>
      </c>
      <c r="J413" s="165"/>
      <c r="K413" s="165"/>
      <c r="L413" s="165"/>
    </row>
    <row r="414" spans="1:12" ht="12.75" customHeight="1">
      <c r="A414" s="166" t="s">
        <v>95</v>
      </c>
      <c r="B414" s="168" t="s">
        <v>97</v>
      </c>
      <c r="C414" s="170" t="s">
        <v>98</v>
      </c>
      <c r="D414" s="168" t="s">
        <v>99</v>
      </c>
      <c r="E414" s="173"/>
      <c r="F414" s="6"/>
      <c r="G414" s="98"/>
      <c r="H414" s="166" t="s">
        <v>95</v>
      </c>
      <c r="I414" s="168" t="s">
        <v>97</v>
      </c>
      <c r="J414" s="170" t="s">
        <v>98</v>
      </c>
      <c r="K414" s="168" t="s">
        <v>99</v>
      </c>
      <c r="L414" s="173"/>
    </row>
    <row r="415" spans="1:12" ht="13.5">
      <c r="A415" s="167"/>
      <c r="B415" s="169"/>
      <c r="C415" s="171"/>
      <c r="D415" s="172"/>
      <c r="E415" s="174"/>
      <c r="F415" s="89"/>
      <c r="G415" s="99"/>
      <c r="H415" s="167"/>
      <c r="I415" s="169"/>
      <c r="J415" s="171"/>
      <c r="K415" s="172"/>
      <c r="L415" s="174"/>
    </row>
    <row r="416" spans="1:12" ht="15">
      <c r="A416" s="102" t="e">
        <f>IF('01.2012'!#REF!&lt;1,-'01.2012'!#REF!,'01.2012'!#REF!)</f>
        <v>#REF!</v>
      </c>
      <c r="B416" s="91" t="e">
        <f>'01.2012'!#REF!</f>
        <v>#REF!</v>
      </c>
      <c r="C416" s="92" t="e">
        <f>'01.2012'!#REF!</f>
        <v>#REF!</v>
      </c>
      <c r="D416" s="91" t="e">
        <f>'01.2012'!#REF!</f>
        <v>#REF!</v>
      </c>
      <c r="E416" s="175"/>
      <c r="F416" s="6"/>
      <c r="G416" s="98"/>
      <c r="H416" s="102" t="e">
        <f>IF('01.2012'!#REF!&lt;1,-'01.2012'!#REF!,'01.2012'!#REF!)</f>
        <v>#REF!</v>
      </c>
      <c r="I416" s="91" t="e">
        <f>'01.2012'!#REF!</f>
        <v>#REF!</v>
      </c>
      <c r="J416" s="92" t="e">
        <f>'01.2012'!#REF!</f>
        <v>#REF!</v>
      </c>
      <c r="K416" s="91" t="e">
        <f>'01.2012'!#REF!</f>
        <v>#REF!</v>
      </c>
      <c r="L416" s="175"/>
    </row>
    <row r="417" spans="1:12">
      <c r="A417" s="6"/>
      <c r="B417" s="6"/>
      <c r="C417" s="6"/>
      <c r="E417" s="88"/>
      <c r="F417" s="6"/>
      <c r="G417" s="98"/>
      <c r="L417" s="88"/>
    </row>
    <row r="418" spans="1:12">
      <c r="A418" s="161" t="s">
        <v>103</v>
      </c>
      <c r="B418" s="161"/>
      <c r="C418" s="6"/>
      <c r="E418" s="6"/>
      <c r="F418" s="6"/>
      <c r="G418" s="98"/>
      <c r="H418" s="161" t="s">
        <v>103</v>
      </c>
      <c r="I418" s="161"/>
    </row>
    <row r="419" spans="1:12">
      <c r="A419" s="162" t="s">
        <v>104</v>
      </c>
      <c r="B419" s="162"/>
      <c r="C419" s="6"/>
      <c r="E419" s="6"/>
      <c r="F419" s="6"/>
      <c r="G419" s="98"/>
      <c r="H419" s="162" t="s">
        <v>104</v>
      </c>
      <c r="I419" s="162"/>
    </row>
    <row r="420" spans="1:12">
      <c r="G420" s="98"/>
    </row>
    <row r="421" spans="1:12">
      <c r="A421" s="100"/>
      <c r="B421" s="100"/>
      <c r="C421" s="100"/>
      <c r="D421" s="132"/>
      <c r="E421" s="100"/>
      <c r="F421" s="100"/>
      <c r="G421" s="101"/>
      <c r="H421" s="100"/>
      <c r="I421" s="100"/>
      <c r="J421" s="100"/>
      <c r="K421" s="132"/>
      <c r="L421" s="100"/>
    </row>
    <row r="422" spans="1:12" s="6" customFormat="1" ht="14.25">
      <c r="A422" s="176" t="s">
        <v>93</v>
      </c>
      <c r="B422" s="176"/>
      <c r="C422" s="176"/>
      <c r="D422" s="176"/>
      <c r="E422" s="176"/>
      <c r="F422" s="93"/>
      <c r="G422" s="95"/>
      <c r="H422" s="176" t="s">
        <v>93</v>
      </c>
      <c r="I422" s="176"/>
      <c r="J422" s="176"/>
      <c r="K422" s="176"/>
      <c r="L422" s="176"/>
    </row>
    <row r="423" spans="1:12" s="6" customFormat="1" ht="14.25">
      <c r="A423" s="177" t="s">
        <v>108</v>
      </c>
      <c r="B423" s="177"/>
      <c r="C423" s="177"/>
      <c r="D423" s="177"/>
      <c r="E423" s="177"/>
      <c r="F423" s="93"/>
      <c r="G423" s="95"/>
      <c r="H423" s="177" t="s">
        <v>108</v>
      </c>
      <c r="I423" s="177"/>
      <c r="J423" s="177"/>
      <c r="K423" s="177"/>
      <c r="L423" s="177"/>
    </row>
    <row r="424" spans="1:12" s="6" customFormat="1" ht="11.1" customHeight="1">
      <c r="A424" s="87"/>
      <c r="B424" s="87"/>
      <c r="C424" s="87"/>
      <c r="D424" s="22"/>
      <c r="E424" s="87"/>
      <c r="F424" s="87"/>
      <c r="G424" s="96"/>
      <c r="H424" s="87"/>
      <c r="I424" s="87"/>
      <c r="J424" s="87"/>
      <c r="K424" s="22"/>
      <c r="L424" s="87"/>
    </row>
    <row r="425" spans="1:12" s="6" customFormat="1" ht="11.1" customHeight="1">
      <c r="A425" s="178" t="e">
        <f>'01.2012'!#REF!</f>
        <v>#REF!</v>
      </c>
      <c r="B425" s="178"/>
      <c r="C425" s="178"/>
      <c r="D425" s="178"/>
      <c r="E425" s="178"/>
      <c r="F425" s="87"/>
      <c r="G425" s="96"/>
      <c r="H425" s="178" t="e">
        <f>'01.2012'!#REF!</f>
        <v>#REF!</v>
      </c>
      <c r="I425" s="178"/>
      <c r="J425" s="178"/>
      <c r="K425" s="178"/>
      <c r="L425" s="178"/>
    </row>
    <row r="426" spans="1:12" s="6" customFormat="1">
      <c r="A426" s="163" t="s">
        <v>94</v>
      </c>
      <c r="B426" s="163"/>
      <c r="C426" s="164" t="e">
        <f>'01.2012'!#REF!</f>
        <v>#REF!</v>
      </c>
      <c r="D426" s="164"/>
      <c r="E426" s="164"/>
      <c r="F426" s="90"/>
      <c r="G426" s="97"/>
      <c r="H426" s="163" t="s">
        <v>94</v>
      </c>
      <c r="I426" s="163"/>
      <c r="J426" s="164" t="e">
        <f>'01.2012'!#REF!</f>
        <v>#REF!</v>
      </c>
      <c r="K426" s="164"/>
      <c r="L426" s="164"/>
    </row>
    <row r="427" spans="1:12" s="6" customFormat="1" ht="18.75" customHeight="1">
      <c r="A427" s="94" t="s">
        <v>54</v>
      </c>
      <c r="B427" s="165" t="e">
        <f>'01.2012'!#REF!</f>
        <v>#REF!</v>
      </c>
      <c r="C427" s="165"/>
      <c r="D427" s="165"/>
      <c r="E427" s="165"/>
      <c r="F427" s="90"/>
      <c r="G427" s="97"/>
      <c r="H427" s="94" t="s">
        <v>54</v>
      </c>
      <c r="I427" s="165" t="e">
        <f>'01.2012'!#REF!</f>
        <v>#REF!</v>
      </c>
      <c r="J427" s="165"/>
      <c r="K427" s="165"/>
      <c r="L427" s="165"/>
    </row>
    <row r="428" spans="1:12" ht="12.75" customHeight="1">
      <c r="A428" s="166" t="s">
        <v>95</v>
      </c>
      <c r="B428" s="168" t="s">
        <v>97</v>
      </c>
      <c r="C428" s="170" t="s">
        <v>98</v>
      </c>
      <c r="D428" s="168" t="s">
        <v>99</v>
      </c>
      <c r="E428" s="173"/>
      <c r="F428" s="6"/>
      <c r="G428" s="98"/>
      <c r="H428" s="166" t="s">
        <v>95</v>
      </c>
      <c r="I428" s="168" t="s">
        <v>97</v>
      </c>
      <c r="J428" s="170" t="s">
        <v>98</v>
      </c>
      <c r="K428" s="168" t="s">
        <v>99</v>
      </c>
      <c r="L428" s="173"/>
    </row>
    <row r="429" spans="1:12" ht="13.5">
      <c r="A429" s="167"/>
      <c r="B429" s="169"/>
      <c r="C429" s="171"/>
      <c r="D429" s="172"/>
      <c r="E429" s="174"/>
      <c r="F429" s="89"/>
      <c r="G429" s="99"/>
      <c r="H429" s="167"/>
      <c r="I429" s="169"/>
      <c r="J429" s="171"/>
      <c r="K429" s="172"/>
      <c r="L429" s="174"/>
    </row>
    <row r="430" spans="1:12" ht="15">
      <c r="A430" s="102" t="e">
        <f>IF('01.2012'!#REF!&lt;1,-'01.2012'!#REF!,'01.2012'!#REF!)</f>
        <v>#REF!</v>
      </c>
      <c r="B430" s="91" t="e">
        <f>'01.2012'!#REF!</f>
        <v>#REF!</v>
      </c>
      <c r="C430" s="92" t="e">
        <f>'01.2012'!#REF!</f>
        <v>#REF!</v>
      </c>
      <c r="D430" s="91" t="e">
        <f>'01.2012'!#REF!</f>
        <v>#REF!</v>
      </c>
      <c r="E430" s="175"/>
      <c r="F430" s="6"/>
      <c r="G430" s="98"/>
      <c r="H430" s="102" t="e">
        <f>IF('01.2012'!#REF!&lt;1,-'01.2012'!#REF!,'01.2012'!#REF!)</f>
        <v>#REF!</v>
      </c>
      <c r="I430" s="91" t="e">
        <f>'01.2012'!#REF!</f>
        <v>#REF!</v>
      </c>
      <c r="J430" s="92" t="e">
        <f>'01.2012'!#REF!</f>
        <v>#REF!</v>
      </c>
      <c r="K430" s="91" t="e">
        <f>'01.2012'!#REF!</f>
        <v>#REF!</v>
      </c>
      <c r="L430" s="175"/>
    </row>
    <row r="431" spans="1:12">
      <c r="A431" s="6"/>
      <c r="B431" s="6"/>
      <c r="C431" s="6"/>
      <c r="E431" s="88"/>
      <c r="F431" s="6"/>
      <c r="G431" s="98"/>
      <c r="L431" s="88"/>
    </row>
    <row r="432" spans="1:12">
      <c r="A432" s="161" t="s">
        <v>103</v>
      </c>
      <c r="B432" s="161"/>
      <c r="C432" s="6"/>
      <c r="E432" s="6"/>
      <c r="F432" s="6"/>
      <c r="G432" s="98"/>
      <c r="H432" s="161" t="s">
        <v>103</v>
      </c>
      <c r="I432" s="161"/>
    </row>
    <row r="433" spans="1:12">
      <c r="A433" s="162" t="s">
        <v>104</v>
      </c>
      <c r="B433" s="162"/>
      <c r="C433" s="6"/>
      <c r="E433" s="6"/>
      <c r="F433" s="6"/>
      <c r="G433" s="98"/>
      <c r="H433" s="162" t="s">
        <v>104</v>
      </c>
      <c r="I433" s="162"/>
    </row>
    <row r="434" spans="1:12">
      <c r="G434" s="98"/>
    </row>
    <row r="435" spans="1:12">
      <c r="A435" s="100"/>
      <c r="B435" s="100"/>
      <c r="C435" s="100"/>
      <c r="D435" s="132"/>
      <c r="E435" s="100"/>
      <c r="F435" s="100"/>
      <c r="G435" s="101"/>
      <c r="H435" s="100"/>
      <c r="I435" s="100"/>
      <c r="J435" s="100"/>
      <c r="K435" s="132"/>
      <c r="L435" s="100"/>
    </row>
    <row r="436" spans="1:12" s="6" customFormat="1" ht="14.25">
      <c r="A436" s="176" t="s">
        <v>93</v>
      </c>
      <c r="B436" s="176"/>
      <c r="C436" s="176"/>
      <c r="D436" s="176"/>
      <c r="E436" s="176"/>
      <c r="F436" s="93"/>
      <c r="G436" s="95"/>
      <c r="H436" s="176" t="s">
        <v>93</v>
      </c>
      <c r="I436" s="176"/>
      <c r="J436" s="176"/>
      <c r="K436" s="176"/>
      <c r="L436" s="176"/>
    </row>
    <row r="437" spans="1:12" s="6" customFormat="1" ht="14.25">
      <c r="A437" s="177" t="s">
        <v>108</v>
      </c>
      <c r="B437" s="177"/>
      <c r="C437" s="177"/>
      <c r="D437" s="177"/>
      <c r="E437" s="177"/>
      <c r="F437" s="93"/>
      <c r="G437" s="95"/>
      <c r="H437" s="177" t="s">
        <v>108</v>
      </c>
      <c r="I437" s="177"/>
      <c r="J437" s="177"/>
      <c r="K437" s="177"/>
      <c r="L437" s="177"/>
    </row>
    <row r="438" spans="1:12" s="6" customFormat="1" ht="11.1" customHeight="1">
      <c r="A438" s="87"/>
      <c r="B438" s="87"/>
      <c r="C438" s="87"/>
      <c r="D438" s="22"/>
      <c r="E438" s="87"/>
      <c r="F438" s="87"/>
      <c r="G438" s="96"/>
      <c r="H438" s="87"/>
      <c r="I438" s="87"/>
      <c r="J438" s="87"/>
      <c r="K438" s="22"/>
      <c r="L438" s="87"/>
    </row>
    <row r="439" spans="1:12" s="6" customFormat="1" ht="11.1" customHeight="1">
      <c r="A439" s="178" t="e">
        <f>'01.2012'!#REF!</f>
        <v>#REF!</v>
      </c>
      <c r="B439" s="178"/>
      <c r="C439" s="178"/>
      <c r="D439" s="178"/>
      <c r="E439" s="178"/>
      <c r="F439" s="87"/>
      <c r="G439" s="96"/>
      <c r="H439" s="178" t="e">
        <f>'01.2012'!#REF!</f>
        <v>#REF!</v>
      </c>
      <c r="I439" s="178"/>
      <c r="J439" s="178"/>
      <c r="K439" s="178"/>
      <c r="L439" s="178"/>
    </row>
    <row r="440" spans="1:12" s="6" customFormat="1">
      <c r="A440" s="163" t="s">
        <v>94</v>
      </c>
      <c r="B440" s="163"/>
      <c r="C440" s="164" t="e">
        <f>'01.2012'!#REF!</f>
        <v>#REF!</v>
      </c>
      <c r="D440" s="164"/>
      <c r="E440" s="164"/>
      <c r="F440" s="90"/>
      <c r="G440" s="97"/>
      <c r="H440" s="163" t="s">
        <v>94</v>
      </c>
      <c r="I440" s="163"/>
      <c r="J440" s="164" t="e">
        <f>'01.2012'!#REF!</f>
        <v>#REF!</v>
      </c>
      <c r="K440" s="164"/>
      <c r="L440" s="164"/>
    </row>
    <row r="441" spans="1:12" s="6" customFormat="1" ht="18.75" customHeight="1">
      <c r="A441" s="94" t="s">
        <v>54</v>
      </c>
      <c r="B441" s="165" t="e">
        <f>'01.2012'!#REF!</f>
        <v>#REF!</v>
      </c>
      <c r="C441" s="165"/>
      <c r="D441" s="165"/>
      <c r="E441" s="165"/>
      <c r="F441" s="90"/>
      <c r="G441" s="97"/>
      <c r="H441" s="94" t="s">
        <v>54</v>
      </c>
      <c r="I441" s="165" t="e">
        <f>'01.2012'!#REF!</f>
        <v>#REF!</v>
      </c>
      <c r="J441" s="165"/>
      <c r="K441" s="165"/>
      <c r="L441" s="165"/>
    </row>
    <row r="442" spans="1:12" ht="12.75" customHeight="1">
      <c r="A442" s="166" t="s">
        <v>95</v>
      </c>
      <c r="B442" s="168" t="s">
        <v>97</v>
      </c>
      <c r="C442" s="170" t="s">
        <v>98</v>
      </c>
      <c r="D442" s="168" t="s">
        <v>99</v>
      </c>
      <c r="E442" s="173"/>
      <c r="F442" s="6"/>
      <c r="G442" s="98"/>
      <c r="H442" s="166" t="s">
        <v>95</v>
      </c>
      <c r="I442" s="168" t="s">
        <v>97</v>
      </c>
      <c r="J442" s="170" t="s">
        <v>98</v>
      </c>
      <c r="K442" s="168" t="s">
        <v>99</v>
      </c>
      <c r="L442" s="173"/>
    </row>
    <row r="443" spans="1:12" ht="13.5">
      <c r="A443" s="167"/>
      <c r="B443" s="169"/>
      <c r="C443" s="171"/>
      <c r="D443" s="172"/>
      <c r="E443" s="174"/>
      <c r="F443" s="89"/>
      <c r="G443" s="99"/>
      <c r="H443" s="167"/>
      <c r="I443" s="169"/>
      <c r="J443" s="171"/>
      <c r="K443" s="172"/>
      <c r="L443" s="174"/>
    </row>
    <row r="444" spans="1:12" ht="15">
      <c r="A444" s="102" t="e">
        <f>IF('01.2012'!#REF!&lt;1,-'01.2012'!#REF!,'01.2012'!#REF!)</f>
        <v>#REF!</v>
      </c>
      <c r="B444" s="91" t="e">
        <f>'01.2012'!#REF!</f>
        <v>#REF!</v>
      </c>
      <c r="C444" s="92" t="e">
        <f>'01.2012'!#REF!</f>
        <v>#REF!</v>
      </c>
      <c r="D444" s="91" t="e">
        <f>'01.2012'!#REF!</f>
        <v>#REF!</v>
      </c>
      <c r="E444" s="175"/>
      <c r="F444" s="6"/>
      <c r="G444" s="98"/>
      <c r="H444" s="102" t="e">
        <f>IF('01.2012'!#REF!&lt;1,-'01.2012'!#REF!,'01.2012'!#REF!)</f>
        <v>#REF!</v>
      </c>
      <c r="I444" s="91" t="e">
        <f>'01.2012'!#REF!</f>
        <v>#REF!</v>
      </c>
      <c r="J444" s="92" t="e">
        <f>'01.2012'!#REF!</f>
        <v>#REF!</v>
      </c>
      <c r="K444" s="91" t="e">
        <f>'01.2012'!#REF!</f>
        <v>#REF!</v>
      </c>
      <c r="L444" s="175"/>
    </row>
    <row r="445" spans="1:12">
      <c r="A445" s="6"/>
      <c r="B445" s="6"/>
      <c r="C445" s="6"/>
      <c r="E445" s="88"/>
      <c r="F445" s="6"/>
      <c r="G445" s="98"/>
      <c r="L445" s="88"/>
    </row>
    <row r="446" spans="1:12">
      <c r="A446" s="161" t="s">
        <v>103</v>
      </c>
      <c r="B446" s="161"/>
      <c r="C446" s="6"/>
      <c r="E446" s="6"/>
      <c r="F446" s="6"/>
      <c r="G446" s="98"/>
      <c r="H446" s="161" t="s">
        <v>103</v>
      </c>
      <c r="I446" s="161"/>
    </row>
    <row r="447" spans="1:12">
      <c r="A447" s="162" t="s">
        <v>104</v>
      </c>
      <c r="B447" s="162"/>
      <c r="C447" s="6"/>
      <c r="E447" s="6"/>
      <c r="F447" s="6"/>
      <c r="G447" s="98"/>
      <c r="H447" s="162" t="s">
        <v>104</v>
      </c>
      <c r="I447" s="162"/>
    </row>
    <row r="448" spans="1:12">
      <c r="A448" s="6"/>
      <c r="B448" s="6"/>
      <c r="C448" s="6"/>
      <c r="E448" s="6"/>
      <c r="F448" s="6"/>
      <c r="G448" s="98"/>
    </row>
    <row r="449" spans="1:12">
      <c r="A449" s="100"/>
      <c r="B449" s="100"/>
      <c r="C449" s="100"/>
      <c r="D449" s="132"/>
      <c r="E449" s="100"/>
      <c r="F449" s="100"/>
      <c r="G449" s="101"/>
      <c r="H449" s="100"/>
      <c r="I449" s="100"/>
      <c r="J449" s="100"/>
      <c r="K449" s="132"/>
      <c r="L449" s="100"/>
    </row>
    <row r="450" spans="1:12" s="6" customFormat="1" ht="14.25">
      <c r="A450" s="176" t="s">
        <v>93</v>
      </c>
      <c r="B450" s="176"/>
      <c r="C450" s="176"/>
      <c r="D450" s="176"/>
      <c r="E450" s="176"/>
      <c r="F450" s="93"/>
      <c r="G450" s="95"/>
      <c r="H450" s="176" t="s">
        <v>93</v>
      </c>
      <c r="I450" s="176"/>
      <c r="J450" s="176"/>
      <c r="K450" s="176"/>
      <c r="L450" s="176"/>
    </row>
    <row r="451" spans="1:12" s="6" customFormat="1" ht="14.25">
      <c r="A451" s="177" t="s">
        <v>108</v>
      </c>
      <c r="B451" s="177"/>
      <c r="C451" s="177"/>
      <c r="D451" s="177"/>
      <c r="E451" s="177"/>
      <c r="F451" s="93"/>
      <c r="G451" s="95"/>
      <c r="H451" s="177" t="s">
        <v>108</v>
      </c>
      <c r="I451" s="177"/>
      <c r="J451" s="177"/>
      <c r="K451" s="177"/>
      <c r="L451" s="177"/>
    </row>
    <row r="452" spans="1:12" s="6" customFormat="1" ht="11.1" customHeight="1">
      <c r="A452" s="87"/>
      <c r="B452" s="87"/>
      <c r="C452" s="87"/>
      <c r="D452" s="22"/>
      <c r="E452" s="87"/>
      <c r="F452" s="87"/>
      <c r="G452" s="96"/>
      <c r="H452" s="87"/>
      <c r="I452" s="87"/>
      <c r="J452" s="87"/>
      <c r="K452" s="22"/>
      <c r="L452" s="87"/>
    </row>
    <row r="453" spans="1:12" s="6" customFormat="1" ht="11.1" customHeight="1">
      <c r="A453" s="178" t="e">
        <f>'01.2012'!#REF!</f>
        <v>#REF!</v>
      </c>
      <c r="B453" s="178"/>
      <c r="C453" s="178"/>
      <c r="D453" s="178"/>
      <c r="E453" s="178"/>
      <c r="F453" s="87"/>
      <c r="G453" s="96"/>
      <c r="H453" s="178" t="e">
        <f>'01.2012'!#REF!</f>
        <v>#REF!</v>
      </c>
      <c r="I453" s="178"/>
      <c r="J453" s="178"/>
      <c r="K453" s="178"/>
      <c r="L453" s="178"/>
    </row>
    <row r="454" spans="1:12" s="6" customFormat="1">
      <c r="A454" s="163" t="s">
        <v>94</v>
      </c>
      <c r="B454" s="163"/>
      <c r="C454" s="164" t="e">
        <f>'01.2012'!#REF!</f>
        <v>#REF!</v>
      </c>
      <c r="D454" s="164"/>
      <c r="E454" s="164"/>
      <c r="F454" s="90"/>
      <c r="G454" s="97"/>
      <c r="H454" s="163" t="s">
        <v>94</v>
      </c>
      <c r="I454" s="163"/>
      <c r="J454" s="164" t="e">
        <f>'01.2012'!#REF!</f>
        <v>#REF!</v>
      </c>
      <c r="K454" s="164"/>
      <c r="L454" s="164"/>
    </row>
    <row r="455" spans="1:12" s="6" customFormat="1" ht="18.75" customHeight="1">
      <c r="A455" s="94" t="s">
        <v>54</v>
      </c>
      <c r="B455" s="165" t="e">
        <f>'01.2012'!#REF!</f>
        <v>#REF!</v>
      </c>
      <c r="C455" s="165"/>
      <c r="D455" s="165"/>
      <c r="E455" s="165"/>
      <c r="F455" s="90"/>
      <c r="G455" s="97"/>
      <c r="H455" s="94" t="s">
        <v>54</v>
      </c>
      <c r="I455" s="165" t="e">
        <f>'01.2012'!#REF!</f>
        <v>#REF!</v>
      </c>
      <c r="J455" s="165"/>
      <c r="K455" s="165"/>
      <c r="L455" s="165"/>
    </row>
    <row r="456" spans="1:12" ht="12.75" customHeight="1">
      <c r="A456" s="166" t="s">
        <v>95</v>
      </c>
      <c r="B456" s="168" t="s">
        <v>97</v>
      </c>
      <c r="C456" s="170" t="s">
        <v>98</v>
      </c>
      <c r="D456" s="168" t="s">
        <v>99</v>
      </c>
      <c r="E456" s="173"/>
      <c r="F456" s="6"/>
      <c r="G456" s="98"/>
      <c r="H456" s="166" t="s">
        <v>95</v>
      </c>
      <c r="I456" s="168" t="s">
        <v>97</v>
      </c>
      <c r="J456" s="170" t="s">
        <v>98</v>
      </c>
      <c r="K456" s="168" t="s">
        <v>99</v>
      </c>
      <c r="L456" s="173"/>
    </row>
    <row r="457" spans="1:12" ht="13.5">
      <c r="A457" s="167"/>
      <c r="B457" s="169"/>
      <c r="C457" s="171"/>
      <c r="D457" s="172"/>
      <c r="E457" s="174"/>
      <c r="F457" s="89"/>
      <c r="G457" s="99"/>
      <c r="H457" s="167"/>
      <c r="I457" s="169"/>
      <c r="J457" s="171"/>
      <c r="K457" s="172"/>
      <c r="L457" s="174"/>
    </row>
    <row r="458" spans="1:12" ht="15">
      <c r="A458" s="102" t="e">
        <f>IF('01.2012'!#REF!&lt;1,-'01.2012'!#REF!,'01.2012'!#REF!)</f>
        <v>#REF!</v>
      </c>
      <c r="B458" s="91" t="e">
        <f>'01.2012'!#REF!</f>
        <v>#REF!</v>
      </c>
      <c r="C458" s="92" t="e">
        <f>'01.2012'!#REF!</f>
        <v>#REF!</v>
      </c>
      <c r="D458" s="91" t="e">
        <f>'01.2012'!#REF!</f>
        <v>#REF!</v>
      </c>
      <c r="E458" s="175"/>
      <c r="F458" s="6"/>
      <c r="G458" s="98"/>
      <c r="H458" s="102" t="e">
        <f>IF('01.2012'!#REF!&lt;1,-'01.2012'!#REF!,'01.2012'!#REF!)</f>
        <v>#REF!</v>
      </c>
      <c r="I458" s="91" t="e">
        <f>'01.2012'!#REF!</f>
        <v>#REF!</v>
      </c>
      <c r="J458" s="92" t="e">
        <f>'01.2012'!#REF!</f>
        <v>#REF!</v>
      </c>
      <c r="K458" s="91" t="e">
        <f>'01.2012'!#REF!</f>
        <v>#REF!</v>
      </c>
      <c r="L458" s="175"/>
    </row>
    <row r="459" spans="1:12">
      <c r="A459" s="6"/>
      <c r="B459" s="6"/>
      <c r="C459" s="6"/>
      <c r="E459" s="88"/>
      <c r="F459" s="6"/>
      <c r="G459" s="98"/>
      <c r="L459" s="88"/>
    </row>
    <row r="460" spans="1:12">
      <c r="A460" s="161" t="s">
        <v>103</v>
      </c>
      <c r="B460" s="161"/>
      <c r="C460" s="6"/>
      <c r="E460" s="6"/>
      <c r="F460" s="6"/>
      <c r="G460" s="98"/>
      <c r="H460" s="161" t="s">
        <v>103</v>
      </c>
      <c r="I460" s="161"/>
    </row>
    <row r="461" spans="1:12">
      <c r="A461" s="162" t="s">
        <v>104</v>
      </c>
      <c r="B461" s="162"/>
      <c r="C461" s="6"/>
      <c r="E461" s="6"/>
      <c r="F461" s="6"/>
      <c r="G461" s="98"/>
      <c r="H461" s="162" t="s">
        <v>104</v>
      </c>
      <c r="I461" s="162"/>
    </row>
    <row r="462" spans="1:12">
      <c r="G462" s="98"/>
    </row>
    <row r="463" spans="1:12">
      <c r="A463" s="100"/>
      <c r="B463" s="100"/>
      <c r="C463" s="100"/>
      <c r="D463" s="132"/>
      <c r="E463" s="100"/>
      <c r="F463" s="100"/>
      <c r="G463" s="101"/>
      <c r="H463" s="100"/>
      <c r="I463" s="100"/>
      <c r="J463" s="100"/>
      <c r="K463" s="132"/>
      <c r="L463" s="100"/>
    </row>
    <row r="464" spans="1:12" s="6" customFormat="1" ht="14.25">
      <c r="A464" s="176" t="s">
        <v>93</v>
      </c>
      <c r="B464" s="176"/>
      <c r="C464" s="176"/>
      <c r="D464" s="176"/>
      <c r="E464" s="176"/>
      <c r="F464" s="93"/>
      <c r="G464" s="95"/>
      <c r="H464" s="176" t="s">
        <v>93</v>
      </c>
      <c r="I464" s="176"/>
      <c r="J464" s="176"/>
      <c r="K464" s="176"/>
      <c r="L464" s="176"/>
    </row>
    <row r="465" spans="1:12" s="6" customFormat="1" ht="14.25">
      <c r="A465" s="177" t="s">
        <v>108</v>
      </c>
      <c r="B465" s="177"/>
      <c r="C465" s="177"/>
      <c r="D465" s="177"/>
      <c r="E465" s="177"/>
      <c r="F465" s="93"/>
      <c r="G465" s="95"/>
      <c r="H465" s="177" t="s">
        <v>108</v>
      </c>
      <c r="I465" s="177"/>
      <c r="J465" s="177"/>
      <c r="K465" s="177"/>
      <c r="L465" s="177"/>
    </row>
    <row r="466" spans="1:12" s="6" customFormat="1" ht="11.1" customHeight="1">
      <c r="A466" s="87"/>
      <c r="B466" s="87"/>
      <c r="C466" s="87"/>
      <c r="D466" s="22"/>
      <c r="E466" s="87"/>
      <c r="F466" s="87"/>
      <c r="G466" s="96"/>
      <c r="H466" s="87"/>
      <c r="I466" s="87"/>
      <c r="J466" s="87"/>
      <c r="K466" s="22"/>
      <c r="L466" s="87"/>
    </row>
    <row r="467" spans="1:12" s="6" customFormat="1" ht="11.1" customHeight="1">
      <c r="A467" s="178" t="e">
        <f>'01.2012'!#REF!</f>
        <v>#REF!</v>
      </c>
      <c r="B467" s="178"/>
      <c r="C467" s="178"/>
      <c r="D467" s="178"/>
      <c r="E467" s="178"/>
      <c r="F467" s="87"/>
      <c r="G467" s="96"/>
      <c r="H467" s="178" t="e">
        <f>'01.2012'!#REF!</f>
        <v>#REF!</v>
      </c>
      <c r="I467" s="178"/>
      <c r="J467" s="178"/>
      <c r="K467" s="178"/>
      <c r="L467" s="178"/>
    </row>
    <row r="468" spans="1:12" s="6" customFormat="1">
      <c r="A468" s="163" t="s">
        <v>94</v>
      </c>
      <c r="B468" s="163"/>
      <c r="C468" s="164" t="e">
        <f>'01.2012'!#REF!</f>
        <v>#REF!</v>
      </c>
      <c r="D468" s="164"/>
      <c r="E468" s="164"/>
      <c r="F468" s="90"/>
      <c r="G468" s="97"/>
      <c r="H468" s="163" t="s">
        <v>94</v>
      </c>
      <c r="I468" s="163"/>
      <c r="J468" s="164" t="e">
        <f>'01.2012'!#REF!</f>
        <v>#REF!</v>
      </c>
      <c r="K468" s="164"/>
      <c r="L468" s="164"/>
    </row>
    <row r="469" spans="1:12" s="6" customFormat="1" ht="18.75" customHeight="1">
      <c r="A469" s="94" t="s">
        <v>54</v>
      </c>
      <c r="B469" s="165" t="e">
        <f>'01.2012'!#REF!</f>
        <v>#REF!</v>
      </c>
      <c r="C469" s="165"/>
      <c r="D469" s="165"/>
      <c r="E469" s="165"/>
      <c r="F469" s="90"/>
      <c r="G469" s="97"/>
      <c r="H469" s="94" t="s">
        <v>54</v>
      </c>
      <c r="I469" s="165" t="e">
        <f>'01.2012'!#REF!</f>
        <v>#REF!</v>
      </c>
      <c r="J469" s="165"/>
      <c r="K469" s="165"/>
      <c r="L469" s="165"/>
    </row>
    <row r="470" spans="1:12" ht="12.75" customHeight="1">
      <c r="A470" s="166" t="s">
        <v>95</v>
      </c>
      <c r="B470" s="168" t="s">
        <v>97</v>
      </c>
      <c r="C470" s="170" t="s">
        <v>98</v>
      </c>
      <c r="D470" s="168" t="s">
        <v>99</v>
      </c>
      <c r="E470" s="173"/>
      <c r="F470" s="6"/>
      <c r="G470" s="98"/>
      <c r="H470" s="166" t="s">
        <v>95</v>
      </c>
      <c r="I470" s="168" t="s">
        <v>97</v>
      </c>
      <c r="J470" s="170" t="s">
        <v>98</v>
      </c>
      <c r="K470" s="168" t="s">
        <v>99</v>
      </c>
      <c r="L470" s="173"/>
    </row>
    <row r="471" spans="1:12" ht="13.5">
      <c r="A471" s="167"/>
      <c r="B471" s="169"/>
      <c r="C471" s="171"/>
      <c r="D471" s="172"/>
      <c r="E471" s="174"/>
      <c r="F471" s="89"/>
      <c r="G471" s="99"/>
      <c r="H471" s="167"/>
      <c r="I471" s="169"/>
      <c r="J471" s="171"/>
      <c r="K471" s="172"/>
      <c r="L471" s="174"/>
    </row>
    <row r="472" spans="1:12" ht="15">
      <c r="A472" s="102" t="e">
        <f>IF('01.2012'!#REF!&lt;1,-'01.2012'!#REF!,'01.2012'!#REF!)</f>
        <v>#REF!</v>
      </c>
      <c r="B472" s="91" t="e">
        <f>'01.2012'!#REF!</f>
        <v>#REF!</v>
      </c>
      <c r="C472" s="92" t="e">
        <f>'01.2012'!#REF!</f>
        <v>#REF!</v>
      </c>
      <c r="D472" s="91" t="e">
        <f>'01.2012'!#REF!</f>
        <v>#REF!</v>
      </c>
      <c r="E472" s="175"/>
      <c r="F472" s="6"/>
      <c r="G472" s="98"/>
      <c r="H472" s="102" t="e">
        <f>IF('01.2012'!#REF!&lt;1,-'01.2012'!#REF!,'01.2012'!#REF!)</f>
        <v>#REF!</v>
      </c>
      <c r="I472" s="91" t="e">
        <f>'01.2012'!#REF!</f>
        <v>#REF!</v>
      </c>
      <c r="J472" s="92" t="e">
        <f>'01.2012'!#REF!</f>
        <v>#REF!</v>
      </c>
      <c r="K472" s="91" t="e">
        <f>'01.2012'!#REF!</f>
        <v>#REF!</v>
      </c>
      <c r="L472" s="175"/>
    </row>
    <row r="473" spans="1:12">
      <c r="A473" s="6"/>
      <c r="B473" s="6"/>
      <c r="C473" s="6"/>
      <c r="E473" s="88"/>
      <c r="F473" s="6"/>
      <c r="G473" s="98"/>
      <c r="L473" s="88"/>
    </row>
    <row r="474" spans="1:12">
      <c r="A474" s="161" t="s">
        <v>103</v>
      </c>
      <c r="B474" s="161"/>
      <c r="C474" s="6"/>
      <c r="E474" s="6"/>
      <c r="F474" s="6"/>
      <c r="G474" s="98"/>
      <c r="H474" s="161" t="s">
        <v>103</v>
      </c>
      <c r="I474" s="161"/>
    </row>
    <row r="475" spans="1:12">
      <c r="A475" s="162" t="s">
        <v>104</v>
      </c>
      <c r="B475" s="162"/>
      <c r="C475" s="6"/>
      <c r="E475" s="6"/>
      <c r="F475" s="6"/>
      <c r="G475" s="98"/>
      <c r="H475" s="162" t="s">
        <v>104</v>
      </c>
      <c r="I475" s="162"/>
    </row>
    <row r="476" spans="1:12">
      <c r="A476" s="6"/>
      <c r="B476" s="6"/>
      <c r="C476" s="6"/>
      <c r="E476" s="6"/>
      <c r="F476" s="6"/>
      <c r="G476" s="98"/>
    </row>
    <row r="477" spans="1:12">
      <c r="A477" s="100"/>
      <c r="B477" s="100"/>
      <c r="C477" s="100"/>
      <c r="D477" s="132"/>
      <c r="E477" s="100"/>
      <c r="F477" s="100"/>
      <c r="G477" s="101"/>
      <c r="H477" s="100"/>
      <c r="I477" s="100"/>
      <c r="J477" s="100"/>
      <c r="K477" s="132"/>
      <c r="L477" s="100"/>
    </row>
    <row r="478" spans="1:12" s="6" customFormat="1" ht="14.25">
      <c r="A478" s="176" t="s">
        <v>93</v>
      </c>
      <c r="B478" s="176"/>
      <c r="C478" s="176"/>
      <c r="D478" s="176"/>
      <c r="E478" s="176"/>
      <c r="F478" s="93"/>
      <c r="G478" s="95"/>
      <c r="H478" s="176" t="s">
        <v>93</v>
      </c>
      <c r="I478" s="176"/>
      <c r="J478" s="176"/>
      <c r="K478" s="176"/>
      <c r="L478" s="176"/>
    </row>
    <row r="479" spans="1:12" s="6" customFormat="1" ht="14.25">
      <c r="A479" s="177" t="s">
        <v>108</v>
      </c>
      <c r="B479" s="177"/>
      <c r="C479" s="177"/>
      <c r="D479" s="177"/>
      <c r="E479" s="177"/>
      <c r="F479" s="93"/>
      <c r="G479" s="95"/>
      <c r="H479" s="177" t="s">
        <v>108</v>
      </c>
      <c r="I479" s="177"/>
      <c r="J479" s="177"/>
      <c r="K479" s="177"/>
      <c r="L479" s="177"/>
    </row>
    <row r="480" spans="1:12" s="6" customFormat="1" ht="11.1" customHeight="1">
      <c r="A480" s="87"/>
      <c r="B480" s="87"/>
      <c r="C480" s="87"/>
      <c r="D480" s="22"/>
      <c r="E480" s="87"/>
      <c r="F480" s="87"/>
      <c r="G480" s="96"/>
      <c r="H480" s="87"/>
      <c r="I480" s="87"/>
      <c r="J480" s="87"/>
      <c r="K480" s="22"/>
      <c r="L480" s="87"/>
    </row>
    <row r="481" spans="1:12" s="6" customFormat="1" ht="11.1" customHeight="1">
      <c r="A481" s="178" t="e">
        <f>'01.2012'!#REF!</f>
        <v>#REF!</v>
      </c>
      <c r="B481" s="178"/>
      <c r="C481" s="178"/>
      <c r="D481" s="178"/>
      <c r="E481" s="178"/>
      <c r="F481" s="87"/>
      <c r="G481" s="96"/>
      <c r="H481" s="178" t="e">
        <f>'01.2012'!#REF!</f>
        <v>#REF!</v>
      </c>
      <c r="I481" s="178"/>
      <c r="J481" s="178"/>
      <c r="K481" s="178"/>
      <c r="L481" s="178"/>
    </row>
    <row r="482" spans="1:12" s="6" customFormat="1">
      <c r="A482" s="163" t="s">
        <v>94</v>
      </c>
      <c r="B482" s="163"/>
      <c r="C482" s="164" t="e">
        <f>'01.2012'!#REF!</f>
        <v>#REF!</v>
      </c>
      <c r="D482" s="164"/>
      <c r="E482" s="164"/>
      <c r="F482" s="90"/>
      <c r="G482" s="97"/>
      <c r="H482" s="163" t="s">
        <v>94</v>
      </c>
      <c r="I482" s="163"/>
      <c r="J482" s="164" t="e">
        <f>'01.2012'!#REF!</f>
        <v>#REF!</v>
      </c>
      <c r="K482" s="164"/>
      <c r="L482" s="164"/>
    </row>
    <row r="483" spans="1:12" s="6" customFormat="1" ht="18.75" customHeight="1">
      <c r="A483" s="94" t="s">
        <v>54</v>
      </c>
      <c r="B483" s="165" t="e">
        <f>'01.2012'!#REF!</f>
        <v>#REF!</v>
      </c>
      <c r="C483" s="165"/>
      <c r="D483" s="165"/>
      <c r="E483" s="165"/>
      <c r="F483" s="90"/>
      <c r="G483" s="97"/>
      <c r="H483" s="94" t="s">
        <v>54</v>
      </c>
      <c r="I483" s="165" t="e">
        <f>'01.2012'!#REF!</f>
        <v>#REF!</v>
      </c>
      <c r="J483" s="165"/>
      <c r="K483" s="165"/>
      <c r="L483" s="165"/>
    </row>
    <row r="484" spans="1:12" ht="12.75" customHeight="1">
      <c r="A484" s="166" t="s">
        <v>95</v>
      </c>
      <c r="B484" s="168" t="s">
        <v>97</v>
      </c>
      <c r="C484" s="170" t="s">
        <v>98</v>
      </c>
      <c r="D484" s="168" t="s">
        <v>99</v>
      </c>
      <c r="E484" s="173"/>
      <c r="F484" s="6"/>
      <c r="G484" s="98"/>
      <c r="H484" s="166" t="s">
        <v>95</v>
      </c>
      <c r="I484" s="168" t="s">
        <v>97</v>
      </c>
      <c r="J484" s="170" t="s">
        <v>98</v>
      </c>
      <c r="K484" s="168" t="s">
        <v>99</v>
      </c>
      <c r="L484" s="173"/>
    </row>
    <row r="485" spans="1:12" ht="13.5">
      <c r="A485" s="167"/>
      <c r="B485" s="169"/>
      <c r="C485" s="171"/>
      <c r="D485" s="172"/>
      <c r="E485" s="174"/>
      <c r="F485" s="89"/>
      <c r="G485" s="99"/>
      <c r="H485" s="167"/>
      <c r="I485" s="169"/>
      <c r="J485" s="171"/>
      <c r="K485" s="172"/>
      <c r="L485" s="174"/>
    </row>
    <row r="486" spans="1:12" ht="15">
      <c r="A486" s="102" t="e">
        <f>IF('01.2012'!#REF!&lt;1,-'01.2012'!#REF!,'01.2012'!#REF!)</f>
        <v>#REF!</v>
      </c>
      <c r="B486" s="91" t="e">
        <f>'01.2012'!#REF!</f>
        <v>#REF!</v>
      </c>
      <c r="C486" s="92" t="e">
        <f>'01.2012'!#REF!</f>
        <v>#REF!</v>
      </c>
      <c r="D486" s="91" t="e">
        <f>'01.2012'!#REF!</f>
        <v>#REF!</v>
      </c>
      <c r="E486" s="175"/>
      <c r="F486" s="6"/>
      <c r="G486" s="98"/>
      <c r="H486" s="102" t="e">
        <f>IF('01.2012'!#REF!&lt;1,-'01.2012'!#REF!,'01.2012'!#REF!)</f>
        <v>#REF!</v>
      </c>
      <c r="I486" s="91" t="e">
        <f>'01.2012'!#REF!</f>
        <v>#REF!</v>
      </c>
      <c r="J486" s="92" t="e">
        <f>'01.2012'!#REF!</f>
        <v>#REF!</v>
      </c>
      <c r="K486" s="91" t="e">
        <f>'01.2012'!#REF!</f>
        <v>#REF!</v>
      </c>
      <c r="L486" s="175"/>
    </row>
    <row r="487" spans="1:12">
      <c r="A487" s="6"/>
      <c r="B487" s="6"/>
      <c r="C487" s="6"/>
      <c r="E487" s="88"/>
      <c r="F487" s="6"/>
      <c r="G487" s="98"/>
      <c r="L487" s="88"/>
    </row>
    <row r="488" spans="1:12">
      <c r="A488" s="161" t="s">
        <v>103</v>
      </c>
      <c r="B488" s="161"/>
      <c r="C488" s="6"/>
      <c r="E488" s="6"/>
      <c r="F488" s="6"/>
      <c r="G488" s="98"/>
      <c r="H488" s="161" t="s">
        <v>103</v>
      </c>
      <c r="I488" s="161"/>
    </row>
    <row r="489" spans="1:12">
      <c r="A489" s="162" t="s">
        <v>104</v>
      </c>
      <c r="B489" s="162"/>
      <c r="C489" s="6"/>
      <c r="E489" s="6"/>
      <c r="F489" s="6"/>
      <c r="G489" s="98"/>
      <c r="H489" s="162" t="s">
        <v>104</v>
      </c>
      <c r="I489" s="162"/>
    </row>
    <row r="490" spans="1:12">
      <c r="G490" s="98"/>
    </row>
    <row r="491" spans="1:12">
      <c r="A491" s="100"/>
      <c r="B491" s="100"/>
      <c r="C491" s="100"/>
      <c r="D491" s="132"/>
      <c r="E491" s="100"/>
      <c r="F491" s="100"/>
      <c r="G491" s="101"/>
      <c r="H491" s="100"/>
      <c r="I491" s="100"/>
      <c r="J491" s="100"/>
      <c r="K491" s="132"/>
      <c r="L491" s="100"/>
    </row>
    <row r="492" spans="1:12" s="6" customFormat="1" ht="14.25">
      <c r="A492" s="176" t="s">
        <v>93</v>
      </c>
      <c r="B492" s="176"/>
      <c r="C492" s="176"/>
      <c r="D492" s="176"/>
      <c r="E492" s="176"/>
      <c r="F492" s="93"/>
      <c r="G492" s="95"/>
      <c r="H492" s="176" t="s">
        <v>93</v>
      </c>
      <c r="I492" s="176"/>
      <c r="J492" s="176"/>
      <c r="K492" s="176"/>
      <c r="L492" s="176"/>
    </row>
    <row r="493" spans="1:12" s="6" customFormat="1" ht="14.25">
      <c r="A493" s="177" t="s">
        <v>108</v>
      </c>
      <c r="B493" s="177"/>
      <c r="C493" s="177"/>
      <c r="D493" s="177"/>
      <c r="E493" s="177"/>
      <c r="F493" s="93"/>
      <c r="G493" s="95"/>
      <c r="H493" s="177" t="s">
        <v>108</v>
      </c>
      <c r="I493" s="177"/>
      <c r="J493" s="177"/>
      <c r="K493" s="177"/>
      <c r="L493" s="177"/>
    </row>
    <row r="494" spans="1:12" s="6" customFormat="1" ht="11.1" customHeight="1">
      <c r="A494" s="87"/>
      <c r="B494" s="87"/>
      <c r="C494" s="87"/>
      <c r="D494" s="22"/>
      <c r="E494" s="87"/>
      <c r="F494" s="87"/>
      <c r="G494" s="96"/>
      <c r="H494" s="87"/>
      <c r="I494" s="87"/>
      <c r="J494" s="87"/>
      <c r="K494" s="22"/>
      <c r="L494" s="87"/>
    </row>
    <row r="495" spans="1:12" s="6" customFormat="1" ht="11.1" customHeight="1">
      <c r="A495" s="178" t="e">
        <f>'01.2012'!#REF!</f>
        <v>#REF!</v>
      </c>
      <c r="B495" s="178"/>
      <c r="C495" s="178"/>
      <c r="D495" s="178"/>
      <c r="E495" s="178"/>
      <c r="F495" s="87"/>
      <c r="G495" s="96"/>
      <c r="H495" s="178" t="e">
        <f>'01.2012'!#REF!</f>
        <v>#REF!</v>
      </c>
      <c r="I495" s="178"/>
      <c r="J495" s="178"/>
      <c r="K495" s="178"/>
      <c r="L495" s="178"/>
    </row>
    <row r="496" spans="1:12" s="6" customFormat="1">
      <c r="A496" s="163" t="s">
        <v>94</v>
      </c>
      <c r="B496" s="163"/>
      <c r="C496" s="164" t="e">
        <f>'01.2012'!#REF!</f>
        <v>#REF!</v>
      </c>
      <c r="D496" s="164"/>
      <c r="E496" s="164"/>
      <c r="F496" s="90"/>
      <c r="G496" s="97"/>
      <c r="H496" s="163" t="s">
        <v>94</v>
      </c>
      <c r="I496" s="163"/>
      <c r="J496" s="164" t="e">
        <f>'01.2012'!#REF!</f>
        <v>#REF!</v>
      </c>
      <c r="K496" s="164"/>
      <c r="L496" s="164"/>
    </row>
    <row r="497" spans="1:12" s="6" customFormat="1" ht="18.75" customHeight="1">
      <c r="A497" s="94" t="s">
        <v>54</v>
      </c>
      <c r="B497" s="165" t="e">
        <f>'01.2012'!#REF!</f>
        <v>#REF!</v>
      </c>
      <c r="C497" s="165"/>
      <c r="D497" s="165"/>
      <c r="E497" s="165"/>
      <c r="F497" s="90"/>
      <c r="G497" s="97"/>
      <c r="H497" s="94" t="s">
        <v>54</v>
      </c>
      <c r="I497" s="165" t="e">
        <f>'01.2012'!#REF!</f>
        <v>#REF!</v>
      </c>
      <c r="J497" s="165"/>
      <c r="K497" s="165"/>
      <c r="L497" s="165"/>
    </row>
    <row r="498" spans="1:12" ht="12.75" customHeight="1">
      <c r="A498" s="166" t="s">
        <v>95</v>
      </c>
      <c r="B498" s="168" t="s">
        <v>97</v>
      </c>
      <c r="C498" s="170" t="s">
        <v>98</v>
      </c>
      <c r="D498" s="168" t="s">
        <v>99</v>
      </c>
      <c r="E498" s="173"/>
      <c r="F498" s="6"/>
      <c r="G498" s="98"/>
      <c r="H498" s="166" t="s">
        <v>95</v>
      </c>
      <c r="I498" s="168" t="s">
        <v>97</v>
      </c>
      <c r="J498" s="170" t="s">
        <v>98</v>
      </c>
      <c r="K498" s="168" t="s">
        <v>99</v>
      </c>
      <c r="L498" s="173"/>
    </row>
    <row r="499" spans="1:12" ht="13.5">
      <c r="A499" s="167"/>
      <c r="B499" s="169"/>
      <c r="C499" s="171"/>
      <c r="D499" s="172"/>
      <c r="E499" s="174"/>
      <c r="F499" s="89"/>
      <c r="G499" s="99"/>
      <c r="H499" s="167"/>
      <c r="I499" s="169"/>
      <c r="J499" s="171"/>
      <c r="K499" s="172"/>
      <c r="L499" s="174"/>
    </row>
    <row r="500" spans="1:12" ht="15">
      <c r="A500" s="102" t="e">
        <f>IF('01.2012'!#REF!&lt;1,-'01.2012'!#REF!,'01.2012'!#REF!)</f>
        <v>#REF!</v>
      </c>
      <c r="B500" s="91" t="e">
        <f>'01.2012'!#REF!</f>
        <v>#REF!</v>
      </c>
      <c r="C500" s="92" t="e">
        <f>'01.2012'!#REF!</f>
        <v>#REF!</v>
      </c>
      <c r="D500" s="91" t="e">
        <f>'01.2012'!#REF!</f>
        <v>#REF!</v>
      </c>
      <c r="E500" s="175"/>
      <c r="F500" s="6"/>
      <c r="G500" s="98"/>
      <c r="H500" s="102" t="e">
        <f>IF('01.2012'!#REF!&lt;1,-'01.2012'!#REF!,'01.2012'!#REF!)</f>
        <v>#REF!</v>
      </c>
      <c r="I500" s="91" t="e">
        <f>'01.2012'!#REF!</f>
        <v>#REF!</v>
      </c>
      <c r="J500" s="92" t="e">
        <f>'01.2012'!#REF!</f>
        <v>#REF!</v>
      </c>
      <c r="K500" s="91" t="e">
        <f>'01.2012'!#REF!</f>
        <v>#REF!</v>
      </c>
      <c r="L500" s="175"/>
    </row>
    <row r="501" spans="1:12">
      <c r="A501" s="6"/>
      <c r="B501" s="6"/>
      <c r="C501" s="6"/>
      <c r="E501" s="88"/>
      <c r="F501" s="6"/>
      <c r="G501" s="98"/>
      <c r="L501" s="88"/>
    </row>
    <row r="502" spans="1:12">
      <c r="A502" s="161" t="s">
        <v>103</v>
      </c>
      <c r="B502" s="161"/>
      <c r="C502" s="6"/>
      <c r="E502" s="6"/>
      <c r="F502" s="6"/>
      <c r="G502" s="98"/>
      <c r="H502" s="161" t="s">
        <v>103</v>
      </c>
      <c r="I502" s="161"/>
    </row>
    <row r="503" spans="1:12">
      <c r="A503" s="162" t="s">
        <v>104</v>
      </c>
      <c r="B503" s="162"/>
      <c r="C503" s="6"/>
      <c r="E503" s="6"/>
      <c r="F503" s="6"/>
      <c r="G503" s="98"/>
      <c r="H503" s="162" t="s">
        <v>104</v>
      </c>
      <c r="I503" s="162"/>
    </row>
    <row r="504" spans="1:12">
      <c r="G504" s="98"/>
    </row>
    <row r="505" spans="1:12">
      <c r="A505" s="100"/>
      <c r="B505" s="100"/>
      <c r="C505" s="100"/>
      <c r="D505" s="132"/>
      <c r="E505" s="100"/>
      <c r="F505" s="100"/>
      <c r="G505" s="101"/>
      <c r="H505" s="100"/>
      <c r="I505" s="100"/>
      <c r="J505" s="100"/>
      <c r="K505" s="132"/>
      <c r="L505" s="100"/>
    </row>
    <row r="506" spans="1:12" s="6" customFormat="1" ht="14.25">
      <c r="A506" s="176" t="s">
        <v>93</v>
      </c>
      <c r="B506" s="176"/>
      <c r="C506" s="176"/>
      <c r="D506" s="176"/>
      <c r="E506" s="176"/>
      <c r="F506" s="93"/>
      <c r="G506" s="95"/>
      <c r="H506" s="176" t="s">
        <v>93</v>
      </c>
      <c r="I506" s="176"/>
      <c r="J506" s="176"/>
      <c r="K506" s="176"/>
      <c r="L506" s="176"/>
    </row>
    <row r="507" spans="1:12" s="6" customFormat="1" ht="14.25">
      <c r="A507" s="177" t="s">
        <v>108</v>
      </c>
      <c r="B507" s="177"/>
      <c r="C507" s="177"/>
      <c r="D507" s="177"/>
      <c r="E507" s="177"/>
      <c r="F507" s="93"/>
      <c r="G507" s="95"/>
      <c r="H507" s="177" t="s">
        <v>108</v>
      </c>
      <c r="I507" s="177"/>
      <c r="J507" s="177"/>
      <c r="K507" s="177"/>
      <c r="L507" s="177"/>
    </row>
    <row r="508" spans="1:12" s="6" customFormat="1" ht="11.1" customHeight="1">
      <c r="A508" s="87"/>
      <c r="B508" s="87"/>
      <c r="C508" s="87"/>
      <c r="D508" s="22"/>
      <c r="E508" s="87"/>
      <c r="F508" s="87"/>
      <c r="G508" s="96"/>
      <c r="H508" s="87"/>
      <c r="I508" s="87"/>
      <c r="J508" s="87"/>
      <c r="K508" s="22"/>
      <c r="L508" s="87"/>
    </row>
    <row r="509" spans="1:12" s="6" customFormat="1" ht="11.1" customHeight="1">
      <c r="A509" s="178" t="e">
        <f>'01.2012'!#REF!</f>
        <v>#REF!</v>
      </c>
      <c r="B509" s="178"/>
      <c r="C509" s="178"/>
      <c r="D509" s="178"/>
      <c r="E509" s="178"/>
      <c r="F509" s="87"/>
      <c r="G509" s="96"/>
      <c r="H509" s="178" t="e">
        <f>'01.2012'!#REF!</f>
        <v>#REF!</v>
      </c>
      <c r="I509" s="178"/>
      <c r="J509" s="178"/>
      <c r="K509" s="178"/>
      <c r="L509" s="178"/>
    </row>
    <row r="510" spans="1:12" s="6" customFormat="1">
      <c r="A510" s="163" t="s">
        <v>94</v>
      </c>
      <c r="B510" s="163"/>
      <c r="C510" s="164" t="e">
        <f>'01.2012'!#REF!</f>
        <v>#REF!</v>
      </c>
      <c r="D510" s="164"/>
      <c r="E510" s="164"/>
      <c r="F510" s="90"/>
      <c r="G510" s="97"/>
      <c r="H510" s="163" t="s">
        <v>94</v>
      </c>
      <c r="I510" s="163"/>
      <c r="J510" s="164" t="e">
        <f>'01.2012'!#REF!</f>
        <v>#REF!</v>
      </c>
      <c r="K510" s="164"/>
      <c r="L510" s="164"/>
    </row>
    <row r="511" spans="1:12" s="6" customFormat="1" ht="18.75" customHeight="1">
      <c r="A511" s="94" t="s">
        <v>54</v>
      </c>
      <c r="B511" s="165" t="e">
        <f>'01.2012'!#REF!</f>
        <v>#REF!</v>
      </c>
      <c r="C511" s="165"/>
      <c r="D511" s="165"/>
      <c r="E511" s="165"/>
      <c r="F511" s="90"/>
      <c r="G511" s="97"/>
      <c r="H511" s="94" t="s">
        <v>54</v>
      </c>
      <c r="I511" s="165" t="e">
        <f>'01.2012'!#REF!</f>
        <v>#REF!</v>
      </c>
      <c r="J511" s="165"/>
      <c r="K511" s="165"/>
      <c r="L511" s="165"/>
    </row>
    <row r="512" spans="1:12" ht="12.75" customHeight="1">
      <c r="A512" s="166" t="s">
        <v>95</v>
      </c>
      <c r="B512" s="168" t="s">
        <v>97</v>
      </c>
      <c r="C512" s="170" t="s">
        <v>98</v>
      </c>
      <c r="D512" s="168" t="s">
        <v>99</v>
      </c>
      <c r="E512" s="173"/>
      <c r="F512" s="6"/>
      <c r="G512" s="98"/>
      <c r="H512" s="166" t="s">
        <v>95</v>
      </c>
      <c r="I512" s="168" t="s">
        <v>97</v>
      </c>
      <c r="J512" s="170" t="s">
        <v>98</v>
      </c>
      <c r="K512" s="168" t="s">
        <v>99</v>
      </c>
      <c r="L512" s="173"/>
    </row>
    <row r="513" spans="1:12" ht="13.5">
      <c r="A513" s="167"/>
      <c r="B513" s="169"/>
      <c r="C513" s="171"/>
      <c r="D513" s="172"/>
      <c r="E513" s="174"/>
      <c r="F513" s="89"/>
      <c r="G513" s="99"/>
      <c r="H513" s="167"/>
      <c r="I513" s="169"/>
      <c r="J513" s="171"/>
      <c r="K513" s="172"/>
      <c r="L513" s="174"/>
    </row>
    <row r="514" spans="1:12" ht="15">
      <c r="A514" s="102" t="e">
        <f>IF('01.2012'!#REF!&lt;1,-'01.2012'!#REF!,'01.2012'!#REF!)</f>
        <v>#REF!</v>
      </c>
      <c r="B514" s="91" t="e">
        <f>'01.2012'!#REF!</f>
        <v>#REF!</v>
      </c>
      <c r="C514" s="92" t="e">
        <f>'01.2012'!#REF!</f>
        <v>#REF!</v>
      </c>
      <c r="D514" s="91" t="e">
        <f>'01.2012'!#REF!</f>
        <v>#REF!</v>
      </c>
      <c r="E514" s="175"/>
      <c r="F514" s="6"/>
      <c r="G514" s="98"/>
      <c r="H514" s="102" t="e">
        <f>IF('01.2012'!#REF!&lt;1,-'01.2012'!#REF!,'01.2012'!#REF!)</f>
        <v>#REF!</v>
      </c>
      <c r="I514" s="91" t="e">
        <f>'01.2012'!#REF!</f>
        <v>#REF!</v>
      </c>
      <c r="J514" s="92" t="e">
        <f>'01.2012'!#REF!</f>
        <v>#REF!</v>
      </c>
      <c r="K514" s="91" t="e">
        <f>'01.2012'!#REF!</f>
        <v>#REF!</v>
      </c>
      <c r="L514" s="175"/>
    </row>
    <row r="515" spans="1:12">
      <c r="A515" s="6"/>
      <c r="B515" s="6"/>
      <c r="C515" s="6"/>
      <c r="E515" s="88"/>
      <c r="F515" s="6"/>
      <c r="G515" s="98"/>
      <c r="L515" s="88"/>
    </row>
    <row r="516" spans="1:12">
      <c r="A516" s="161" t="s">
        <v>103</v>
      </c>
      <c r="B516" s="161"/>
      <c r="C516" s="6"/>
      <c r="E516" s="6"/>
      <c r="F516" s="6"/>
      <c r="G516" s="98"/>
      <c r="H516" s="161" t="s">
        <v>103</v>
      </c>
      <c r="I516" s="161"/>
    </row>
    <row r="517" spans="1:12">
      <c r="A517" s="162" t="s">
        <v>104</v>
      </c>
      <c r="B517" s="162"/>
      <c r="C517" s="6"/>
      <c r="E517" s="6"/>
      <c r="F517" s="6"/>
      <c r="G517" s="98"/>
      <c r="H517" s="162" t="s">
        <v>104</v>
      </c>
      <c r="I517" s="162"/>
    </row>
    <row r="518" spans="1:12">
      <c r="A518" s="6"/>
      <c r="B518" s="6"/>
      <c r="C518" s="6"/>
      <c r="E518" s="6"/>
      <c r="F518" s="6"/>
      <c r="G518" s="98"/>
    </row>
    <row r="521" spans="1:12">
      <c r="B521" s="88"/>
    </row>
    <row r="523" spans="1:12">
      <c r="C523" s="134"/>
      <c r="D523" s="134"/>
      <c r="J523" s="134"/>
      <c r="K523" s="134"/>
    </row>
  </sheetData>
  <mergeCells count="970">
    <mergeCell ref="A446:B446"/>
    <mergeCell ref="H446:I446"/>
    <mergeCell ref="A447:B447"/>
    <mergeCell ref="H447:I447"/>
    <mergeCell ref="A450:E450"/>
    <mergeCell ref="H450:L450"/>
    <mergeCell ref="A451:E451"/>
    <mergeCell ref="H451:L451"/>
    <mergeCell ref="A453:E453"/>
    <mergeCell ref="H453:L453"/>
    <mergeCell ref="A460:B460"/>
    <mergeCell ref="H460:I460"/>
    <mergeCell ref="A461:B461"/>
    <mergeCell ref="H461:I461"/>
    <mergeCell ref="A454:B454"/>
    <mergeCell ref="C454:E454"/>
    <mergeCell ref="H454:I454"/>
    <mergeCell ref="J454:L454"/>
    <mergeCell ref="B455:E455"/>
    <mergeCell ref="I455:L455"/>
    <mergeCell ref="A456:A457"/>
    <mergeCell ref="B456:B457"/>
    <mergeCell ref="C456:C457"/>
    <mergeCell ref="D456:D457"/>
    <mergeCell ref="E456:E458"/>
    <mergeCell ref="H456:H457"/>
    <mergeCell ref="I456:I457"/>
    <mergeCell ref="J456:J457"/>
    <mergeCell ref="K456:K457"/>
    <mergeCell ref="L456:L458"/>
    <mergeCell ref="A432:B432"/>
    <mergeCell ref="H432:I432"/>
    <mergeCell ref="A433:B433"/>
    <mergeCell ref="H433:I433"/>
    <mergeCell ref="A436:E436"/>
    <mergeCell ref="H436:L436"/>
    <mergeCell ref="A437:E437"/>
    <mergeCell ref="H437:L437"/>
    <mergeCell ref="A439:E439"/>
    <mergeCell ref="H439:L439"/>
    <mergeCell ref="A440:B440"/>
    <mergeCell ref="C440:E440"/>
    <mergeCell ref="H440:I440"/>
    <mergeCell ref="J440:L440"/>
    <mergeCell ref="B441:E441"/>
    <mergeCell ref="I441:L441"/>
    <mergeCell ref="A442:A443"/>
    <mergeCell ref="B442:B443"/>
    <mergeCell ref="C442:C443"/>
    <mergeCell ref="D442:D443"/>
    <mergeCell ref="E442:E444"/>
    <mergeCell ref="H442:H443"/>
    <mergeCell ref="I442:I443"/>
    <mergeCell ref="J442:J443"/>
    <mergeCell ref="K442:K443"/>
    <mergeCell ref="L442:L444"/>
    <mergeCell ref="A418:B418"/>
    <mergeCell ref="H418:I418"/>
    <mergeCell ref="A419:B419"/>
    <mergeCell ref="H419:I419"/>
    <mergeCell ref="A422:E422"/>
    <mergeCell ref="H422:L422"/>
    <mergeCell ref="A423:E423"/>
    <mergeCell ref="H423:L423"/>
    <mergeCell ref="A425:E425"/>
    <mergeCell ref="H425:L425"/>
    <mergeCell ref="A426:B426"/>
    <mergeCell ref="C426:E426"/>
    <mergeCell ref="H426:I426"/>
    <mergeCell ref="J426:L426"/>
    <mergeCell ref="B427:E427"/>
    <mergeCell ref="I427:L427"/>
    <mergeCell ref="A428:A429"/>
    <mergeCell ref="B428:B429"/>
    <mergeCell ref="C428:C429"/>
    <mergeCell ref="D428:D429"/>
    <mergeCell ref="E428:E430"/>
    <mergeCell ref="H428:H429"/>
    <mergeCell ref="I428:I429"/>
    <mergeCell ref="J428:J429"/>
    <mergeCell ref="K428:K429"/>
    <mergeCell ref="L428:L430"/>
    <mergeCell ref="A404:B404"/>
    <mergeCell ref="H404:I404"/>
    <mergeCell ref="A405:B405"/>
    <mergeCell ref="H405:I405"/>
    <mergeCell ref="A408:E408"/>
    <mergeCell ref="H408:L408"/>
    <mergeCell ref="A409:E409"/>
    <mergeCell ref="H409:L409"/>
    <mergeCell ref="A411:E411"/>
    <mergeCell ref="H411:L411"/>
    <mergeCell ref="A412:B412"/>
    <mergeCell ref="C412:E412"/>
    <mergeCell ref="H412:I412"/>
    <mergeCell ref="J412:L412"/>
    <mergeCell ref="B413:E413"/>
    <mergeCell ref="I413:L413"/>
    <mergeCell ref="A414:A415"/>
    <mergeCell ref="B414:B415"/>
    <mergeCell ref="C414:C415"/>
    <mergeCell ref="D414:D415"/>
    <mergeCell ref="E414:E416"/>
    <mergeCell ref="H414:H415"/>
    <mergeCell ref="I414:I415"/>
    <mergeCell ref="J414:J415"/>
    <mergeCell ref="K414:K415"/>
    <mergeCell ref="L414:L416"/>
    <mergeCell ref="A390:B390"/>
    <mergeCell ref="H390:I390"/>
    <mergeCell ref="A391:B391"/>
    <mergeCell ref="H391:I391"/>
    <mergeCell ref="A394:E394"/>
    <mergeCell ref="H394:L394"/>
    <mergeCell ref="A395:E395"/>
    <mergeCell ref="H395:L395"/>
    <mergeCell ref="A397:E397"/>
    <mergeCell ref="H397:L397"/>
    <mergeCell ref="A398:B398"/>
    <mergeCell ref="C398:E398"/>
    <mergeCell ref="H398:I398"/>
    <mergeCell ref="J398:L398"/>
    <mergeCell ref="B399:E399"/>
    <mergeCell ref="I399:L399"/>
    <mergeCell ref="A400:A401"/>
    <mergeCell ref="B400:B401"/>
    <mergeCell ref="C400:C401"/>
    <mergeCell ref="D400:D401"/>
    <mergeCell ref="E400:E402"/>
    <mergeCell ref="H400:H401"/>
    <mergeCell ref="I400:I401"/>
    <mergeCell ref="J400:J401"/>
    <mergeCell ref="K400:K401"/>
    <mergeCell ref="L400:L402"/>
    <mergeCell ref="A376:B376"/>
    <mergeCell ref="H376:I376"/>
    <mergeCell ref="A377:B377"/>
    <mergeCell ref="H377:I377"/>
    <mergeCell ref="A380:E380"/>
    <mergeCell ref="H380:L380"/>
    <mergeCell ref="A381:E381"/>
    <mergeCell ref="H381:L381"/>
    <mergeCell ref="A383:E383"/>
    <mergeCell ref="H383:L383"/>
    <mergeCell ref="A384:B384"/>
    <mergeCell ref="C384:E384"/>
    <mergeCell ref="H384:I384"/>
    <mergeCell ref="J384:L384"/>
    <mergeCell ref="B385:E385"/>
    <mergeCell ref="I385:L385"/>
    <mergeCell ref="A386:A387"/>
    <mergeCell ref="B386:B387"/>
    <mergeCell ref="C386:C387"/>
    <mergeCell ref="D386:D387"/>
    <mergeCell ref="E386:E388"/>
    <mergeCell ref="H386:H387"/>
    <mergeCell ref="I386:I387"/>
    <mergeCell ref="J386:J387"/>
    <mergeCell ref="K386:K387"/>
    <mergeCell ref="L386:L388"/>
    <mergeCell ref="A362:B362"/>
    <mergeCell ref="H362:I362"/>
    <mergeCell ref="A363:B363"/>
    <mergeCell ref="H363:I363"/>
    <mergeCell ref="A366:E366"/>
    <mergeCell ref="H366:L366"/>
    <mergeCell ref="A367:E367"/>
    <mergeCell ref="H367:L367"/>
    <mergeCell ref="A369:E369"/>
    <mergeCell ref="H369:L369"/>
    <mergeCell ref="A370:B370"/>
    <mergeCell ref="C370:E370"/>
    <mergeCell ref="H370:I370"/>
    <mergeCell ref="J370:L370"/>
    <mergeCell ref="B371:E371"/>
    <mergeCell ref="I371:L371"/>
    <mergeCell ref="A372:A373"/>
    <mergeCell ref="B372:B373"/>
    <mergeCell ref="C372:C373"/>
    <mergeCell ref="D372:D373"/>
    <mergeCell ref="E372:E374"/>
    <mergeCell ref="H372:H373"/>
    <mergeCell ref="I372:I373"/>
    <mergeCell ref="J372:J373"/>
    <mergeCell ref="K372:K373"/>
    <mergeCell ref="L372:L374"/>
    <mergeCell ref="A348:B348"/>
    <mergeCell ref="H348:I348"/>
    <mergeCell ref="A349:B349"/>
    <mergeCell ref="H349:I349"/>
    <mergeCell ref="A352:E352"/>
    <mergeCell ref="H352:L352"/>
    <mergeCell ref="A353:E353"/>
    <mergeCell ref="H353:L353"/>
    <mergeCell ref="A355:E355"/>
    <mergeCell ref="H355:L355"/>
    <mergeCell ref="A356:B356"/>
    <mergeCell ref="C356:E356"/>
    <mergeCell ref="H356:I356"/>
    <mergeCell ref="J356:L356"/>
    <mergeCell ref="B357:E357"/>
    <mergeCell ref="I357:L357"/>
    <mergeCell ref="A358:A359"/>
    <mergeCell ref="B358:B359"/>
    <mergeCell ref="C358:C359"/>
    <mergeCell ref="D358:D359"/>
    <mergeCell ref="E358:E360"/>
    <mergeCell ref="H358:H359"/>
    <mergeCell ref="I358:I359"/>
    <mergeCell ref="J358:J359"/>
    <mergeCell ref="K358:K359"/>
    <mergeCell ref="L358:L360"/>
    <mergeCell ref="A334:B334"/>
    <mergeCell ref="H334:I334"/>
    <mergeCell ref="A335:B335"/>
    <mergeCell ref="H335:I335"/>
    <mergeCell ref="A338:E338"/>
    <mergeCell ref="H338:L338"/>
    <mergeCell ref="A339:E339"/>
    <mergeCell ref="H339:L339"/>
    <mergeCell ref="A341:E341"/>
    <mergeCell ref="H341:L341"/>
    <mergeCell ref="A342:B342"/>
    <mergeCell ref="C342:E342"/>
    <mergeCell ref="H342:I342"/>
    <mergeCell ref="J342:L342"/>
    <mergeCell ref="B343:E343"/>
    <mergeCell ref="I343:L343"/>
    <mergeCell ref="A344:A345"/>
    <mergeCell ref="B344:B345"/>
    <mergeCell ref="C344:C345"/>
    <mergeCell ref="D344:D345"/>
    <mergeCell ref="E344:E346"/>
    <mergeCell ref="H344:H345"/>
    <mergeCell ref="I344:I345"/>
    <mergeCell ref="J344:J345"/>
    <mergeCell ref="K344:K345"/>
    <mergeCell ref="L344:L346"/>
    <mergeCell ref="A320:B320"/>
    <mergeCell ref="H320:I320"/>
    <mergeCell ref="A321:B321"/>
    <mergeCell ref="H321:I321"/>
    <mergeCell ref="A324:E324"/>
    <mergeCell ref="H324:L324"/>
    <mergeCell ref="A325:E325"/>
    <mergeCell ref="H325:L325"/>
    <mergeCell ref="A327:E327"/>
    <mergeCell ref="H327:L327"/>
    <mergeCell ref="A328:B328"/>
    <mergeCell ref="C328:E328"/>
    <mergeCell ref="H328:I328"/>
    <mergeCell ref="J328:L328"/>
    <mergeCell ref="B329:E329"/>
    <mergeCell ref="I329:L329"/>
    <mergeCell ref="A330:A331"/>
    <mergeCell ref="B330:B331"/>
    <mergeCell ref="C330:C331"/>
    <mergeCell ref="D330:D331"/>
    <mergeCell ref="E330:E332"/>
    <mergeCell ref="H330:H331"/>
    <mergeCell ref="I330:I331"/>
    <mergeCell ref="J330:J331"/>
    <mergeCell ref="K330:K331"/>
    <mergeCell ref="L330:L332"/>
    <mergeCell ref="A311:E311"/>
    <mergeCell ref="H311:L311"/>
    <mergeCell ref="A313:E313"/>
    <mergeCell ref="H313:L313"/>
    <mergeCell ref="A314:B314"/>
    <mergeCell ref="C314:E314"/>
    <mergeCell ref="H314:I314"/>
    <mergeCell ref="J314:L314"/>
    <mergeCell ref="B315:E315"/>
    <mergeCell ref="I315:L315"/>
    <mergeCell ref="A316:A317"/>
    <mergeCell ref="B316:B317"/>
    <mergeCell ref="C316:C317"/>
    <mergeCell ref="D316:D317"/>
    <mergeCell ref="E316:E318"/>
    <mergeCell ref="H316:H317"/>
    <mergeCell ref="I316:I317"/>
    <mergeCell ref="J316:J317"/>
    <mergeCell ref="K316:K317"/>
    <mergeCell ref="L316:L318"/>
    <mergeCell ref="A2:E2"/>
    <mergeCell ref="A3:E3"/>
    <mergeCell ref="E8:E10"/>
    <mergeCell ref="H2:L2"/>
    <mergeCell ref="H3:L3"/>
    <mergeCell ref="H6:I6"/>
    <mergeCell ref="J6:L6"/>
    <mergeCell ref="I7:L7"/>
    <mergeCell ref="H8:H9"/>
    <mergeCell ref="I8:I9"/>
    <mergeCell ref="B7:E7"/>
    <mergeCell ref="C6:E6"/>
    <mergeCell ref="A6:B6"/>
    <mergeCell ref="A8:A9"/>
    <mergeCell ref="B8:B9"/>
    <mergeCell ref="C8:C9"/>
    <mergeCell ref="D8:D9"/>
    <mergeCell ref="A5:E5"/>
    <mergeCell ref="H5:L5"/>
    <mergeCell ref="I21:L21"/>
    <mergeCell ref="A22:A23"/>
    <mergeCell ref="B22:B23"/>
    <mergeCell ref="C22:C23"/>
    <mergeCell ref="D22:D23"/>
    <mergeCell ref="E22:E24"/>
    <mergeCell ref="H22:H23"/>
    <mergeCell ref="I22:I23"/>
    <mergeCell ref="J22:J23"/>
    <mergeCell ref="K22:K23"/>
    <mergeCell ref="B21:E21"/>
    <mergeCell ref="A20:B20"/>
    <mergeCell ref="C20:E20"/>
    <mergeCell ref="H20:I20"/>
    <mergeCell ref="J20:L20"/>
    <mergeCell ref="J8:J9"/>
    <mergeCell ref="K8:K9"/>
    <mergeCell ref="L8:L10"/>
    <mergeCell ref="H12:I12"/>
    <mergeCell ref="H13:I13"/>
    <mergeCell ref="A16:E16"/>
    <mergeCell ref="A12:B12"/>
    <mergeCell ref="A13:B13"/>
    <mergeCell ref="H16:L16"/>
    <mergeCell ref="A17:E17"/>
    <mergeCell ref="H17:L17"/>
    <mergeCell ref="A19:E19"/>
    <mergeCell ref="H19:L19"/>
    <mergeCell ref="H31:L31"/>
    <mergeCell ref="A34:B34"/>
    <mergeCell ref="C34:E34"/>
    <mergeCell ref="H34:I34"/>
    <mergeCell ref="J34:L34"/>
    <mergeCell ref="B35:E35"/>
    <mergeCell ref="I35:L35"/>
    <mergeCell ref="L22:L24"/>
    <mergeCell ref="A26:B26"/>
    <mergeCell ref="H26:I26"/>
    <mergeCell ref="A27:B27"/>
    <mergeCell ref="H27:I27"/>
    <mergeCell ref="A30:E30"/>
    <mergeCell ref="H30:L30"/>
    <mergeCell ref="A31:E31"/>
    <mergeCell ref="A33:E33"/>
    <mergeCell ref="H33:L33"/>
    <mergeCell ref="A45:E45"/>
    <mergeCell ref="H45:L45"/>
    <mergeCell ref="A48:B48"/>
    <mergeCell ref="C48:E48"/>
    <mergeCell ref="H48:I48"/>
    <mergeCell ref="J48:L48"/>
    <mergeCell ref="L36:L38"/>
    <mergeCell ref="A40:B40"/>
    <mergeCell ref="H40:I40"/>
    <mergeCell ref="A41:B41"/>
    <mergeCell ref="H41:I41"/>
    <mergeCell ref="A44:E44"/>
    <mergeCell ref="H44:L44"/>
    <mergeCell ref="D36:D37"/>
    <mergeCell ref="E36:E38"/>
    <mergeCell ref="H36:H37"/>
    <mergeCell ref="I36:I37"/>
    <mergeCell ref="J36:J37"/>
    <mergeCell ref="K36:K37"/>
    <mergeCell ref="A36:A37"/>
    <mergeCell ref="B36:B37"/>
    <mergeCell ref="C36:C37"/>
    <mergeCell ref="A47:E47"/>
    <mergeCell ref="H47:L47"/>
    <mergeCell ref="A54:B54"/>
    <mergeCell ref="H54:I54"/>
    <mergeCell ref="H55:I55"/>
    <mergeCell ref="A58:E58"/>
    <mergeCell ref="H58:L58"/>
    <mergeCell ref="A55:B55"/>
    <mergeCell ref="A61:E61"/>
    <mergeCell ref="H61:L61"/>
    <mergeCell ref="D64:D65"/>
    <mergeCell ref="E64:E66"/>
    <mergeCell ref="H64:H65"/>
    <mergeCell ref="I64:I65"/>
    <mergeCell ref="J64:J65"/>
    <mergeCell ref="I49:L49"/>
    <mergeCell ref="A50:A51"/>
    <mergeCell ref="B50:B51"/>
    <mergeCell ref="C50:C51"/>
    <mergeCell ref="D50:D51"/>
    <mergeCell ref="E50:E52"/>
    <mergeCell ref="H50:H51"/>
    <mergeCell ref="I50:I51"/>
    <mergeCell ref="J50:J51"/>
    <mergeCell ref="K50:K51"/>
    <mergeCell ref="B49:E49"/>
    <mergeCell ref="L50:L52"/>
    <mergeCell ref="K78:K79"/>
    <mergeCell ref="L78:L80"/>
    <mergeCell ref="A69:B69"/>
    <mergeCell ref="A59:E59"/>
    <mergeCell ref="H59:L59"/>
    <mergeCell ref="A62:B62"/>
    <mergeCell ref="C62:E62"/>
    <mergeCell ref="H62:I62"/>
    <mergeCell ref="J62:L62"/>
    <mergeCell ref="A82:B82"/>
    <mergeCell ref="H82:I82"/>
    <mergeCell ref="K64:K65"/>
    <mergeCell ref="L64:L66"/>
    <mergeCell ref="A68:B68"/>
    <mergeCell ref="H68:I68"/>
    <mergeCell ref="H69:I69"/>
    <mergeCell ref="B63:E63"/>
    <mergeCell ref="I63:L63"/>
    <mergeCell ref="A64:A65"/>
    <mergeCell ref="B64:B65"/>
    <mergeCell ref="C64:C65"/>
    <mergeCell ref="A86:E86"/>
    <mergeCell ref="H86:L86"/>
    <mergeCell ref="A87:E87"/>
    <mergeCell ref="H87:L87"/>
    <mergeCell ref="A89:E89"/>
    <mergeCell ref="H89:L89"/>
    <mergeCell ref="A90:B90"/>
    <mergeCell ref="C90:E90"/>
    <mergeCell ref="H90:I90"/>
    <mergeCell ref="J90:L90"/>
    <mergeCell ref="A83:B83"/>
    <mergeCell ref="H83:I83"/>
    <mergeCell ref="A72:E72"/>
    <mergeCell ref="H72:L72"/>
    <mergeCell ref="A73:E73"/>
    <mergeCell ref="H73:L73"/>
    <mergeCell ref="A76:B76"/>
    <mergeCell ref="C76:E76"/>
    <mergeCell ref="H76:I76"/>
    <mergeCell ref="J76:L76"/>
    <mergeCell ref="B77:E77"/>
    <mergeCell ref="I77:L77"/>
    <mergeCell ref="A75:E75"/>
    <mergeCell ref="H75:L75"/>
    <mergeCell ref="A78:A79"/>
    <mergeCell ref="B78:B79"/>
    <mergeCell ref="C78:C79"/>
    <mergeCell ref="D78:D79"/>
    <mergeCell ref="E78:E80"/>
    <mergeCell ref="H78:H79"/>
    <mergeCell ref="I78:I79"/>
    <mergeCell ref="J78:J79"/>
    <mergeCell ref="A96:B96"/>
    <mergeCell ref="H96:I96"/>
    <mergeCell ref="A97:B97"/>
    <mergeCell ref="H97:I97"/>
    <mergeCell ref="A100:E100"/>
    <mergeCell ref="H100:L100"/>
    <mergeCell ref="A101:E101"/>
    <mergeCell ref="H101:L101"/>
    <mergeCell ref="A103:E103"/>
    <mergeCell ref="H103:L103"/>
    <mergeCell ref="B91:E91"/>
    <mergeCell ref="I91:L91"/>
    <mergeCell ref="A92:A93"/>
    <mergeCell ref="B92:B93"/>
    <mergeCell ref="C92:C93"/>
    <mergeCell ref="D92:D93"/>
    <mergeCell ref="E92:E94"/>
    <mergeCell ref="H92:H93"/>
    <mergeCell ref="I92:I93"/>
    <mergeCell ref="J92:J93"/>
    <mergeCell ref="K92:K93"/>
    <mergeCell ref="L92:L94"/>
    <mergeCell ref="A110:B110"/>
    <mergeCell ref="H110:I110"/>
    <mergeCell ref="A111:B111"/>
    <mergeCell ref="H111:I111"/>
    <mergeCell ref="A114:E114"/>
    <mergeCell ref="H114:L114"/>
    <mergeCell ref="A115:E115"/>
    <mergeCell ref="H115:L115"/>
    <mergeCell ref="A117:E117"/>
    <mergeCell ref="H117:L117"/>
    <mergeCell ref="A104:B104"/>
    <mergeCell ref="C104:E104"/>
    <mergeCell ref="H104:I104"/>
    <mergeCell ref="J104:L104"/>
    <mergeCell ref="B105:E105"/>
    <mergeCell ref="I105:L105"/>
    <mergeCell ref="A106:A107"/>
    <mergeCell ref="B106:B107"/>
    <mergeCell ref="C106:C107"/>
    <mergeCell ref="D106:D107"/>
    <mergeCell ref="E106:E108"/>
    <mergeCell ref="H106:H107"/>
    <mergeCell ref="I106:I107"/>
    <mergeCell ref="J106:J107"/>
    <mergeCell ref="K106:K107"/>
    <mergeCell ref="L106:L108"/>
    <mergeCell ref="A124:B124"/>
    <mergeCell ref="H124:I124"/>
    <mergeCell ref="A125:B125"/>
    <mergeCell ref="H125:I125"/>
    <mergeCell ref="A128:E128"/>
    <mergeCell ref="H128:L128"/>
    <mergeCell ref="A129:E129"/>
    <mergeCell ref="H129:L129"/>
    <mergeCell ref="A131:E131"/>
    <mergeCell ref="H131:L131"/>
    <mergeCell ref="A118:B118"/>
    <mergeCell ref="C118:E118"/>
    <mergeCell ref="H118:I118"/>
    <mergeCell ref="J118:L118"/>
    <mergeCell ref="B119:E119"/>
    <mergeCell ref="I119:L119"/>
    <mergeCell ref="A120:A121"/>
    <mergeCell ref="B120:B121"/>
    <mergeCell ref="C120:C121"/>
    <mergeCell ref="D120:D121"/>
    <mergeCell ref="E120:E122"/>
    <mergeCell ref="H120:H121"/>
    <mergeCell ref="I120:I121"/>
    <mergeCell ref="J120:J121"/>
    <mergeCell ref="K120:K121"/>
    <mergeCell ref="L120:L122"/>
    <mergeCell ref="A142:E142"/>
    <mergeCell ref="H142:L142"/>
    <mergeCell ref="A143:E143"/>
    <mergeCell ref="H143:L143"/>
    <mergeCell ref="A145:E145"/>
    <mergeCell ref="H145:L145"/>
    <mergeCell ref="A146:B146"/>
    <mergeCell ref="C146:E146"/>
    <mergeCell ref="H146:I146"/>
    <mergeCell ref="J146:L146"/>
    <mergeCell ref="A138:B138"/>
    <mergeCell ref="H138:I138"/>
    <mergeCell ref="A139:B139"/>
    <mergeCell ref="H139:I139"/>
    <mergeCell ref="A132:B132"/>
    <mergeCell ref="C132:E132"/>
    <mergeCell ref="H132:I132"/>
    <mergeCell ref="J132:L132"/>
    <mergeCell ref="B133:E133"/>
    <mergeCell ref="I133:L133"/>
    <mergeCell ref="A134:A135"/>
    <mergeCell ref="B134:B135"/>
    <mergeCell ref="C134:C135"/>
    <mergeCell ref="D134:D135"/>
    <mergeCell ref="E134:E136"/>
    <mergeCell ref="H134:H135"/>
    <mergeCell ref="I134:I135"/>
    <mergeCell ref="J134:J135"/>
    <mergeCell ref="K134:K135"/>
    <mergeCell ref="L134:L136"/>
    <mergeCell ref="A152:B152"/>
    <mergeCell ref="H152:I152"/>
    <mergeCell ref="A153:B153"/>
    <mergeCell ref="H153:I153"/>
    <mergeCell ref="A156:E156"/>
    <mergeCell ref="H156:L156"/>
    <mergeCell ref="A157:E157"/>
    <mergeCell ref="H157:L157"/>
    <mergeCell ref="A159:E159"/>
    <mergeCell ref="H159:L159"/>
    <mergeCell ref="B147:E147"/>
    <mergeCell ref="I147:L147"/>
    <mergeCell ref="A148:A149"/>
    <mergeCell ref="B148:B149"/>
    <mergeCell ref="C148:C149"/>
    <mergeCell ref="D148:D149"/>
    <mergeCell ref="E148:E150"/>
    <mergeCell ref="H148:H149"/>
    <mergeCell ref="I148:I149"/>
    <mergeCell ref="J148:J149"/>
    <mergeCell ref="K148:K149"/>
    <mergeCell ref="L148:L150"/>
    <mergeCell ref="A166:B166"/>
    <mergeCell ref="H166:I166"/>
    <mergeCell ref="A167:B167"/>
    <mergeCell ref="H167:I167"/>
    <mergeCell ref="A170:E170"/>
    <mergeCell ref="H170:L170"/>
    <mergeCell ref="A171:E171"/>
    <mergeCell ref="H171:L171"/>
    <mergeCell ref="A173:E173"/>
    <mergeCell ref="H173:L173"/>
    <mergeCell ref="A160:B160"/>
    <mergeCell ref="C160:E160"/>
    <mergeCell ref="H160:I160"/>
    <mergeCell ref="J160:L160"/>
    <mergeCell ref="B161:E161"/>
    <mergeCell ref="I161:L161"/>
    <mergeCell ref="A162:A163"/>
    <mergeCell ref="B162:B163"/>
    <mergeCell ref="C162:C163"/>
    <mergeCell ref="D162:D163"/>
    <mergeCell ref="E162:E164"/>
    <mergeCell ref="H162:H163"/>
    <mergeCell ref="I162:I163"/>
    <mergeCell ref="J162:J163"/>
    <mergeCell ref="K162:K163"/>
    <mergeCell ref="L162:L164"/>
    <mergeCell ref="A180:B180"/>
    <mergeCell ref="H180:I180"/>
    <mergeCell ref="A181:B181"/>
    <mergeCell ref="H181:I181"/>
    <mergeCell ref="A184:E184"/>
    <mergeCell ref="H184:L184"/>
    <mergeCell ref="A185:E185"/>
    <mergeCell ref="H185:L185"/>
    <mergeCell ref="A187:E187"/>
    <mergeCell ref="H187:L187"/>
    <mergeCell ref="A174:B174"/>
    <mergeCell ref="C174:E174"/>
    <mergeCell ref="H174:I174"/>
    <mergeCell ref="J174:L174"/>
    <mergeCell ref="B175:E175"/>
    <mergeCell ref="I175:L175"/>
    <mergeCell ref="A176:A177"/>
    <mergeCell ref="B176:B177"/>
    <mergeCell ref="C176:C177"/>
    <mergeCell ref="D176:D177"/>
    <mergeCell ref="E176:E178"/>
    <mergeCell ref="H176:H177"/>
    <mergeCell ref="I176:I177"/>
    <mergeCell ref="J176:J177"/>
    <mergeCell ref="K176:K177"/>
    <mergeCell ref="L176:L178"/>
    <mergeCell ref="A194:B194"/>
    <mergeCell ref="H194:I194"/>
    <mergeCell ref="A195:B195"/>
    <mergeCell ref="H195:I195"/>
    <mergeCell ref="A198:E198"/>
    <mergeCell ref="H198:L198"/>
    <mergeCell ref="A199:E199"/>
    <mergeCell ref="H199:L199"/>
    <mergeCell ref="A201:E201"/>
    <mergeCell ref="H201:L201"/>
    <mergeCell ref="A188:B188"/>
    <mergeCell ref="C188:E188"/>
    <mergeCell ref="H188:I188"/>
    <mergeCell ref="J188:L188"/>
    <mergeCell ref="B189:E189"/>
    <mergeCell ref="I189:L189"/>
    <mergeCell ref="A190:A191"/>
    <mergeCell ref="B190:B191"/>
    <mergeCell ref="C190:C191"/>
    <mergeCell ref="D190:D191"/>
    <mergeCell ref="E190:E192"/>
    <mergeCell ref="H190:H191"/>
    <mergeCell ref="I190:I191"/>
    <mergeCell ref="J190:J191"/>
    <mergeCell ref="K190:K191"/>
    <mergeCell ref="L190:L192"/>
    <mergeCell ref="A208:B208"/>
    <mergeCell ref="H208:I208"/>
    <mergeCell ref="A209:B209"/>
    <mergeCell ref="H209:I209"/>
    <mergeCell ref="A212:E212"/>
    <mergeCell ref="H212:L212"/>
    <mergeCell ref="A213:E213"/>
    <mergeCell ref="H213:L213"/>
    <mergeCell ref="A215:E215"/>
    <mergeCell ref="H215:L215"/>
    <mergeCell ref="A202:B202"/>
    <mergeCell ref="C202:E202"/>
    <mergeCell ref="H202:I202"/>
    <mergeCell ref="J202:L202"/>
    <mergeCell ref="B203:E203"/>
    <mergeCell ref="I203:L203"/>
    <mergeCell ref="A204:A205"/>
    <mergeCell ref="B204:B205"/>
    <mergeCell ref="C204:C205"/>
    <mergeCell ref="D204:D205"/>
    <mergeCell ref="E204:E206"/>
    <mergeCell ref="H204:H205"/>
    <mergeCell ref="I204:I205"/>
    <mergeCell ref="J204:J205"/>
    <mergeCell ref="K204:K205"/>
    <mergeCell ref="L204:L206"/>
    <mergeCell ref="A222:B222"/>
    <mergeCell ref="H222:I222"/>
    <mergeCell ref="A223:B223"/>
    <mergeCell ref="H223:I223"/>
    <mergeCell ref="A226:E226"/>
    <mergeCell ref="H226:L226"/>
    <mergeCell ref="A227:E227"/>
    <mergeCell ref="H227:L227"/>
    <mergeCell ref="A229:E229"/>
    <mergeCell ref="H229:L229"/>
    <mergeCell ref="A216:B216"/>
    <mergeCell ref="C216:E216"/>
    <mergeCell ref="H216:I216"/>
    <mergeCell ref="J216:L216"/>
    <mergeCell ref="B217:E217"/>
    <mergeCell ref="I217:L217"/>
    <mergeCell ref="A218:A219"/>
    <mergeCell ref="B218:B219"/>
    <mergeCell ref="C218:C219"/>
    <mergeCell ref="D218:D219"/>
    <mergeCell ref="E218:E220"/>
    <mergeCell ref="H218:H219"/>
    <mergeCell ref="I218:I219"/>
    <mergeCell ref="J218:J219"/>
    <mergeCell ref="K218:K219"/>
    <mergeCell ref="L218:L220"/>
    <mergeCell ref="A236:B236"/>
    <mergeCell ref="H236:I236"/>
    <mergeCell ref="A237:B237"/>
    <mergeCell ref="H237:I237"/>
    <mergeCell ref="A240:E240"/>
    <mergeCell ref="H240:L240"/>
    <mergeCell ref="A241:E241"/>
    <mergeCell ref="H241:L241"/>
    <mergeCell ref="A243:E243"/>
    <mergeCell ref="H243:L243"/>
    <mergeCell ref="A230:B230"/>
    <mergeCell ref="C230:E230"/>
    <mergeCell ref="H230:I230"/>
    <mergeCell ref="J230:L230"/>
    <mergeCell ref="B231:E231"/>
    <mergeCell ref="I231:L231"/>
    <mergeCell ref="A232:A233"/>
    <mergeCell ref="B232:B233"/>
    <mergeCell ref="C232:C233"/>
    <mergeCell ref="D232:D233"/>
    <mergeCell ref="E232:E234"/>
    <mergeCell ref="H232:H233"/>
    <mergeCell ref="I232:I233"/>
    <mergeCell ref="J232:J233"/>
    <mergeCell ref="K232:K233"/>
    <mergeCell ref="L232:L234"/>
    <mergeCell ref="A250:B250"/>
    <mergeCell ref="H250:I250"/>
    <mergeCell ref="A251:B251"/>
    <mergeCell ref="H251:I251"/>
    <mergeCell ref="A254:E254"/>
    <mergeCell ref="H254:L254"/>
    <mergeCell ref="A255:E255"/>
    <mergeCell ref="H255:L255"/>
    <mergeCell ref="A257:E257"/>
    <mergeCell ref="H257:L257"/>
    <mergeCell ref="A244:B244"/>
    <mergeCell ref="C244:E244"/>
    <mergeCell ref="H244:I244"/>
    <mergeCell ref="J244:L244"/>
    <mergeCell ref="B245:E245"/>
    <mergeCell ref="I245:L245"/>
    <mergeCell ref="A246:A247"/>
    <mergeCell ref="B246:B247"/>
    <mergeCell ref="C246:C247"/>
    <mergeCell ref="D246:D247"/>
    <mergeCell ref="E246:E248"/>
    <mergeCell ref="H246:H247"/>
    <mergeCell ref="I246:I247"/>
    <mergeCell ref="J246:J247"/>
    <mergeCell ref="K246:K247"/>
    <mergeCell ref="L246:L248"/>
    <mergeCell ref="A264:B264"/>
    <mergeCell ref="H264:I264"/>
    <mergeCell ref="A265:B265"/>
    <mergeCell ref="H265:I265"/>
    <mergeCell ref="A268:E268"/>
    <mergeCell ref="H268:L268"/>
    <mergeCell ref="A269:E269"/>
    <mergeCell ref="H269:L269"/>
    <mergeCell ref="A271:E271"/>
    <mergeCell ref="H271:L271"/>
    <mergeCell ref="A258:B258"/>
    <mergeCell ref="C258:E258"/>
    <mergeCell ref="H258:I258"/>
    <mergeCell ref="J258:L258"/>
    <mergeCell ref="B259:E259"/>
    <mergeCell ref="I259:L259"/>
    <mergeCell ref="A260:A261"/>
    <mergeCell ref="B260:B261"/>
    <mergeCell ref="C260:C261"/>
    <mergeCell ref="D260:D261"/>
    <mergeCell ref="E260:E262"/>
    <mergeCell ref="H260:H261"/>
    <mergeCell ref="I260:I261"/>
    <mergeCell ref="J260:J261"/>
    <mergeCell ref="K260:K261"/>
    <mergeCell ref="L260:L262"/>
    <mergeCell ref="A278:B278"/>
    <mergeCell ref="H278:I278"/>
    <mergeCell ref="A279:B279"/>
    <mergeCell ref="H279:I279"/>
    <mergeCell ref="A282:E282"/>
    <mergeCell ref="H282:L282"/>
    <mergeCell ref="A283:E283"/>
    <mergeCell ref="H283:L283"/>
    <mergeCell ref="A285:E285"/>
    <mergeCell ref="H285:L285"/>
    <mergeCell ref="A272:B272"/>
    <mergeCell ref="C272:E272"/>
    <mergeCell ref="H272:I272"/>
    <mergeCell ref="J272:L272"/>
    <mergeCell ref="B273:E273"/>
    <mergeCell ref="I273:L273"/>
    <mergeCell ref="A274:A275"/>
    <mergeCell ref="B274:B275"/>
    <mergeCell ref="C274:C275"/>
    <mergeCell ref="D274:D275"/>
    <mergeCell ref="E274:E276"/>
    <mergeCell ref="H274:H275"/>
    <mergeCell ref="I274:I275"/>
    <mergeCell ref="J274:J275"/>
    <mergeCell ref="K274:K275"/>
    <mergeCell ref="L274:L276"/>
    <mergeCell ref="A292:B292"/>
    <mergeCell ref="H292:I292"/>
    <mergeCell ref="A293:B293"/>
    <mergeCell ref="H293:I293"/>
    <mergeCell ref="A296:E296"/>
    <mergeCell ref="H296:L296"/>
    <mergeCell ref="A297:E297"/>
    <mergeCell ref="H297:L297"/>
    <mergeCell ref="A299:E299"/>
    <mergeCell ref="H299:L299"/>
    <mergeCell ref="A286:B286"/>
    <mergeCell ref="C286:E286"/>
    <mergeCell ref="H286:I286"/>
    <mergeCell ref="J286:L286"/>
    <mergeCell ref="B287:E287"/>
    <mergeCell ref="I287:L287"/>
    <mergeCell ref="A288:A289"/>
    <mergeCell ref="B288:B289"/>
    <mergeCell ref="C288:C289"/>
    <mergeCell ref="D288:D289"/>
    <mergeCell ref="E288:E290"/>
    <mergeCell ref="H288:H289"/>
    <mergeCell ref="I288:I289"/>
    <mergeCell ref="J288:J289"/>
    <mergeCell ref="K288:K289"/>
    <mergeCell ref="L288:L290"/>
    <mergeCell ref="A464:E464"/>
    <mergeCell ref="H464:L464"/>
    <mergeCell ref="A465:E465"/>
    <mergeCell ref="H465:L465"/>
    <mergeCell ref="A467:E467"/>
    <mergeCell ref="H467:L467"/>
    <mergeCell ref="A468:B468"/>
    <mergeCell ref="C468:E468"/>
    <mergeCell ref="H468:I468"/>
    <mergeCell ref="J468:L468"/>
    <mergeCell ref="A306:B306"/>
    <mergeCell ref="H306:I306"/>
    <mergeCell ref="A307:B307"/>
    <mergeCell ref="H307:I307"/>
    <mergeCell ref="A300:B300"/>
    <mergeCell ref="C300:E300"/>
    <mergeCell ref="H300:I300"/>
    <mergeCell ref="J300:L300"/>
    <mergeCell ref="B301:E301"/>
    <mergeCell ref="I301:L301"/>
    <mergeCell ref="A302:A303"/>
    <mergeCell ref="B302:B303"/>
    <mergeCell ref="C302:C303"/>
    <mergeCell ref="D302:D303"/>
    <mergeCell ref="E302:E304"/>
    <mergeCell ref="H302:H303"/>
    <mergeCell ref="I302:I303"/>
    <mergeCell ref="J302:J303"/>
    <mergeCell ref="K302:K303"/>
    <mergeCell ref="L302:L304"/>
    <mergeCell ref="A310:E310"/>
    <mergeCell ref="H310:L310"/>
    <mergeCell ref="A474:B474"/>
    <mergeCell ref="H474:I474"/>
    <mergeCell ref="A475:B475"/>
    <mergeCell ref="H475:I475"/>
    <mergeCell ref="A478:E478"/>
    <mergeCell ref="H478:L478"/>
    <mergeCell ref="A479:E479"/>
    <mergeCell ref="H479:L479"/>
    <mergeCell ref="A481:E481"/>
    <mergeCell ref="H481:L481"/>
    <mergeCell ref="B469:E469"/>
    <mergeCell ref="I469:L469"/>
    <mergeCell ref="A470:A471"/>
    <mergeCell ref="B470:B471"/>
    <mergeCell ref="C470:C471"/>
    <mergeCell ref="D470:D471"/>
    <mergeCell ref="E470:E472"/>
    <mergeCell ref="H470:H471"/>
    <mergeCell ref="I470:I471"/>
    <mergeCell ref="J470:J471"/>
    <mergeCell ref="K470:K471"/>
    <mergeCell ref="L470:L472"/>
    <mergeCell ref="A488:B488"/>
    <mergeCell ref="H488:I488"/>
    <mergeCell ref="A489:B489"/>
    <mergeCell ref="H489:I489"/>
    <mergeCell ref="A492:E492"/>
    <mergeCell ref="H492:L492"/>
    <mergeCell ref="A493:E493"/>
    <mergeCell ref="H493:L493"/>
    <mergeCell ref="A495:E495"/>
    <mergeCell ref="H495:L495"/>
    <mergeCell ref="A482:B482"/>
    <mergeCell ref="C482:E482"/>
    <mergeCell ref="H482:I482"/>
    <mergeCell ref="J482:L482"/>
    <mergeCell ref="B483:E483"/>
    <mergeCell ref="I483:L483"/>
    <mergeCell ref="A484:A485"/>
    <mergeCell ref="B484:B485"/>
    <mergeCell ref="C484:C485"/>
    <mergeCell ref="D484:D485"/>
    <mergeCell ref="E484:E486"/>
    <mergeCell ref="H484:H485"/>
    <mergeCell ref="I484:I485"/>
    <mergeCell ref="J484:J485"/>
    <mergeCell ref="K484:K485"/>
    <mergeCell ref="L484:L486"/>
    <mergeCell ref="A502:B502"/>
    <mergeCell ref="H502:I502"/>
    <mergeCell ref="A503:B503"/>
    <mergeCell ref="H503:I503"/>
    <mergeCell ref="A506:E506"/>
    <mergeCell ref="H506:L506"/>
    <mergeCell ref="A507:E507"/>
    <mergeCell ref="H507:L507"/>
    <mergeCell ref="A509:E509"/>
    <mergeCell ref="H509:L509"/>
    <mergeCell ref="A496:B496"/>
    <mergeCell ref="C496:E496"/>
    <mergeCell ref="H496:I496"/>
    <mergeCell ref="J496:L496"/>
    <mergeCell ref="B497:E497"/>
    <mergeCell ref="I497:L497"/>
    <mergeCell ref="A498:A499"/>
    <mergeCell ref="B498:B499"/>
    <mergeCell ref="C498:C499"/>
    <mergeCell ref="D498:D499"/>
    <mergeCell ref="E498:E500"/>
    <mergeCell ref="H498:H499"/>
    <mergeCell ref="I498:I499"/>
    <mergeCell ref="J498:J499"/>
    <mergeCell ref="K498:K499"/>
    <mergeCell ref="L498:L500"/>
    <mergeCell ref="A516:B516"/>
    <mergeCell ref="H516:I516"/>
    <mergeCell ref="A517:B517"/>
    <mergeCell ref="H517:I517"/>
    <mergeCell ref="A510:B510"/>
    <mergeCell ref="C510:E510"/>
    <mergeCell ref="H510:I510"/>
    <mergeCell ref="J510:L510"/>
    <mergeCell ref="B511:E511"/>
    <mergeCell ref="I511:L511"/>
    <mergeCell ref="A512:A513"/>
    <mergeCell ref="B512:B513"/>
    <mergeCell ref="C512:C513"/>
    <mergeCell ref="D512:D513"/>
    <mergeCell ref="E512:E514"/>
    <mergeCell ref="H512:H513"/>
    <mergeCell ref="I512:I513"/>
    <mergeCell ref="J512:J513"/>
    <mergeCell ref="K512:K513"/>
    <mergeCell ref="L512:L514"/>
    <mergeCell ref="N15:U41"/>
    <mergeCell ref="Q11:R11"/>
    <mergeCell ref="Q12:R12"/>
    <mergeCell ref="N8:N9"/>
    <mergeCell ref="O8:O9"/>
    <mergeCell ref="P8:P9"/>
    <mergeCell ref="N5:P7"/>
    <mergeCell ref="Q10:R10"/>
  </mergeCells>
  <printOptions horizontalCentered="1"/>
  <pageMargins left="0.19685039370078741" right="0.15748031496062992" top="0.23622047244094491" bottom="0.19685039370078741" header="0.23622047244094491" footer="0.15748031496062992"/>
  <pageSetup paperSize="9" scale="88" orientation="portrait" verticalDpi="0" r:id="rId1"/>
  <rowBreaks count="7" manualBreakCount="7">
    <brk id="70" max="11" man="1"/>
    <brk id="140" max="11" man="1"/>
    <brk id="210" max="11" man="1"/>
    <brk id="280" max="11" man="1"/>
    <brk id="350" max="11" man="1"/>
    <brk id="420" max="11" man="1"/>
    <brk id="490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5"/>
  <sheetViews>
    <sheetView showZeros="0" zoomScale="85" zoomScaleNormal="85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 activeCell="E2" sqref="E2"/>
    </sheetView>
  </sheetViews>
  <sheetFormatPr defaultRowHeight="12.75"/>
  <cols>
    <col min="1" max="1" width="3" style="22" bestFit="1" customWidth="1"/>
    <col min="2" max="2" width="61.7109375" style="22" bestFit="1" customWidth="1"/>
    <col min="3" max="4" width="3.85546875" style="22" bestFit="1" customWidth="1"/>
    <col min="5" max="5" width="11.28515625" style="22" bestFit="1" customWidth="1"/>
    <col min="6" max="7" width="7.85546875" style="22" hidden="1" customWidth="1"/>
    <col min="8" max="8" width="8.140625" style="22" bestFit="1" customWidth="1"/>
    <col min="9" max="9" width="11.28515625" style="22" bestFit="1" customWidth="1"/>
    <col min="10" max="12" width="4.28515625" style="22" customWidth="1"/>
    <col min="13" max="13" width="4.28515625" style="22" bestFit="1" customWidth="1"/>
    <col min="14" max="16" width="4.28515625" style="22" customWidth="1"/>
    <col min="17" max="17" width="9.85546875" style="22" bestFit="1" customWidth="1"/>
    <col min="18" max="19" width="8.5703125" style="22" bestFit="1" customWidth="1"/>
    <col min="20" max="20" width="9.85546875" style="22" bestFit="1" customWidth="1"/>
    <col min="21" max="21" width="3.85546875" style="22" bestFit="1" customWidth="1"/>
    <col min="22" max="22" width="11.28515625" style="22" bestFit="1" customWidth="1"/>
    <col min="23" max="23" width="8" style="22" bestFit="1" customWidth="1"/>
    <col min="24" max="16384" width="9.140625" style="22"/>
  </cols>
  <sheetData>
    <row r="1" spans="1:23" s="104" customFormat="1" ht="33" customHeight="1">
      <c r="A1" s="136" t="s">
        <v>23</v>
      </c>
      <c r="B1" s="137" t="s">
        <v>91</v>
      </c>
      <c r="C1" s="138" t="s">
        <v>36</v>
      </c>
      <c r="D1" s="138" t="s">
        <v>37</v>
      </c>
      <c r="E1" s="138" t="s">
        <v>57</v>
      </c>
      <c r="F1" s="138" t="s">
        <v>0</v>
      </c>
      <c r="G1" s="138" t="s">
        <v>1</v>
      </c>
      <c r="H1" s="137" t="s">
        <v>58</v>
      </c>
      <c r="I1" s="138" t="s">
        <v>26</v>
      </c>
      <c r="J1" s="138">
        <v>10</v>
      </c>
      <c r="K1" s="138">
        <v>41</v>
      </c>
      <c r="L1" s="138">
        <v>46</v>
      </c>
      <c r="M1" s="138">
        <v>50</v>
      </c>
      <c r="N1" s="138">
        <v>50</v>
      </c>
      <c r="O1" s="138">
        <v>50</v>
      </c>
      <c r="P1" s="138">
        <v>71</v>
      </c>
      <c r="Q1" s="138" t="s">
        <v>2</v>
      </c>
      <c r="R1" s="138">
        <v>69</v>
      </c>
      <c r="S1" s="138" t="s">
        <v>3</v>
      </c>
      <c r="T1" s="138" t="s">
        <v>27</v>
      </c>
      <c r="U1" s="138" t="s">
        <v>36</v>
      </c>
      <c r="V1" s="138" t="s">
        <v>37</v>
      </c>
      <c r="W1" s="103" t="s">
        <v>28</v>
      </c>
    </row>
    <row r="2" spans="1:23" ht="20.25" customHeight="1">
      <c r="A2" s="110">
        <v>1</v>
      </c>
      <c r="B2" s="107" t="str">
        <f>'01.2012'!B2:E2</f>
        <v>УПРАВЛЕНИЕ</v>
      </c>
      <c r="C2" s="113">
        <f>'01.2012'!D14</f>
        <v>0</v>
      </c>
      <c r="D2" s="125">
        <f>'01.2012'!E14</f>
        <v>0</v>
      </c>
      <c r="E2" s="121">
        <f>'01.2012'!H14</f>
        <v>1645.55</v>
      </c>
      <c r="F2" s="113">
        <f>'01.2012'!I14</f>
        <v>0</v>
      </c>
      <c r="G2" s="113">
        <f>'01.2012'!J14</f>
        <v>0</v>
      </c>
      <c r="H2" s="113">
        <f>'01.2012'!K14</f>
        <v>91.2</v>
      </c>
      <c r="I2" s="129">
        <f>SUM(E2:H2)</f>
        <v>1736.75</v>
      </c>
      <c r="J2" s="121">
        <f>'01.2012'!M14</f>
        <v>0</v>
      </c>
      <c r="K2" s="113">
        <f>'01.2012'!N14</f>
        <v>0</v>
      </c>
      <c r="L2" s="113">
        <f>'01.2012'!O14</f>
        <v>0</v>
      </c>
      <c r="M2" s="113">
        <f>'01.2012'!P14</f>
        <v>0</v>
      </c>
      <c r="N2" s="113">
        <f>'01.2012'!Q14</f>
        <v>0</v>
      </c>
      <c r="O2" s="113">
        <f>'01.2012'!R14</f>
        <v>0</v>
      </c>
      <c r="P2" s="113">
        <f>'01.2012'!S14</f>
        <v>0</v>
      </c>
      <c r="Q2" s="113">
        <f>'01.2012'!T14</f>
        <v>134.52000000000001</v>
      </c>
      <c r="R2" s="113">
        <f>'01.2012'!U14</f>
        <v>17.36</v>
      </c>
      <c r="S2" s="113">
        <f>'01.2012'!V14</f>
        <v>17.36</v>
      </c>
      <c r="T2" s="129">
        <f>SUM(J2:S2)</f>
        <v>169.24</v>
      </c>
      <c r="U2" s="121">
        <f>'01.2012'!X14</f>
        <v>0</v>
      </c>
      <c r="V2" s="114">
        <f>SUM(-(C2+T2-I2-U2-D2))</f>
        <v>1567.51</v>
      </c>
      <c r="W2" s="105">
        <f>'01.2012'!Y14-'+'!V2</f>
        <v>0</v>
      </c>
    </row>
    <row r="3" spans="1:23" ht="20.25" customHeight="1">
      <c r="A3" s="111">
        <v>2</v>
      </c>
      <c r="B3" s="108" t="str">
        <f>'01.2012'!B16:E16</f>
        <v>ОТДЕЛ КАДРОВ</v>
      </c>
      <c r="C3" s="115">
        <f>'01.2012'!D20</f>
        <v>0</v>
      </c>
      <c r="D3" s="126">
        <f>'01.2012'!E20</f>
        <v>0</v>
      </c>
      <c r="E3" s="122">
        <f>'01.2012'!H20</f>
        <v>383.05</v>
      </c>
      <c r="F3" s="115">
        <f>'01.2012'!I20</f>
        <v>0</v>
      </c>
      <c r="G3" s="115">
        <f>'01.2012'!J15</f>
        <v>0</v>
      </c>
      <c r="H3" s="115">
        <f>'01.2012'!K20</f>
        <v>0</v>
      </c>
      <c r="I3" s="130">
        <f>SUM(E3:H3)</f>
        <v>383.05</v>
      </c>
      <c r="J3" s="122">
        <f>'01.2012'!M20</f>
        <v>0</v>
      </c>
      <c r="K3" s="115">
        <f>'01.2012'!N20</f>
        <v>0</v>
      </c>
      <c r="L3" s="115">
        <f>'01.2012'!O20</f>
        <v>0</v>
      </c>
      <c r="M3" s="115">
        <f>'01.2012'!P20</f>
        <v>0</v>
      </c>
      <c r="N3" s="115">
        <f>'01.2012'!Q20</f>
        <v>0</v>
      </c>
      <c r="O3" s="115">
        <f>'01.2012'!R20</f>
        <v>0</v>
      </c>
      <c r="P3" s="115">
        <f>'01.2012'!S20</f>
        <v>0</v>
      </c>
      <c r="Q3" s="115">
        <f>'01.2012'!T20</f>
        <v>24.7</v>
      </c>
      <c r="R3" s="115">
        <f>'01.2012'!U20</f>
        <v>3.83</v>
      </c>
      <c r="S3" s="115">
        <f>'01.2012'!V20</f>
        <v>3.83</v>
      </c>
      <c r="T3" s="130">
        <f t="shared" ref="T3:T20" si="0">SUM(J3:S3)</f>
        <v>32.36</v>
      </c>
      <c r="U3" s="122">
        <f>'01.2012'!X20</f>
        <v>0</v>
      </c>
      <c r="V3" s="116">
        <f t="shared" ref="V3:V22" si="1">SUM(-(C3+T3-I3-U3-D3))</f>
        <v>350.69</v>
      </c>
      <c r="W3" s="105">
        <f>'01.2012'!Y20-'+'!V3</f>
        <v>0</v>
      </c>
    </row>
    <row r="4" spans="1:23" ht="20.25" customHeight="1">
      <c r="A4" s="111">
        <v>3</v>
      </c>
      <c r="B4" s="108" t="str">
        <f>'01.2012'!B22:E22</f>
        <v>БУХГАЛТЕРИЯ И ФИНАНСЫ</v>
      </c>
      <c r="C4" s="115">
        <f>'01.2012'!D28</f>
        <v>0</v>
      </c>
      <c r="D4" s="126">
        <f>'01.2012'!E28</f>
        <v>0</v>
      </c>
      <c r="E4" s="122">
        <f>'01.2012'!H28</f>
        <v>563.44000000000005</v>
      </c>
      <c r="F4" s="115">
        <f>'01.2012'!I28</f>
        <v>0</v>
      </c>
      <c r="G4" s="115">
        <f>'01.2012'!J28</f>
        <v>0</v>
      </c>
      <c r="H4" s="115">
        <f>'01.2012'!K28</f>
        <v>0</v>
      </c>
      <c r="I4" s="130">
        <f t="shared" ref="I4:I21" si="2">SUM(E4:H4)</f>
        <v>563.44000000000005</v>
      </c>
      <c r="J4" s="122">
        <f>'01.2012'!M28</f>
        <v>0</v>
      </c>
      <c r="K4" s="115">
        <f>'01.2012'!N28</f>
        <v>0</v>
      </c>
      <c r="L4" s="115">
        <f>'01.2012'!O28</f>
        <v>0</v>
      </c>
      <c r="M4" s="115">
        <f>'01.2012'!P28</f>
        <v>0</v>
      </c>
      <c r="N4" s="115">
        <f>'01.2012'!Q28</f>
        <v>0</v>
      </c>
      <c r="O4" s="115">
        <f>'01.2012'!R28</f>
        <v>0</v>
      </c>
      <c r="P4" s="115">
        <f>'01.2012'!S28</f>
        <v>0</v>
      </c>
      <c r="Q4" s="115">
        <f>'01.2012'!T28</f>
        <v>39.72</v>
      </c>
      <c r="R4" s="115">
        <f>'01.2012'!U28</f>
        <v>5.63</v>
      </c>
      <c r="S4" s="115">
        <f>'01.2012'!V28</f>
        <v>5.63</v>
      </c>
      <c r="T4" s="130">
        <f t="shared" si="0"/>
        <v>50.980000000000004</v>
      </c>
      <c r="U4" s="122">
        <f>'01.2012'!X28</f>
        <v>0</v>
      </c>
      <c r="V4" s="116">
        <f t="shared" si="1"/>
        <v>512.46</v>
      </c>
      <c r="W4" s="105">
        <f>'01.2012'!Y28-'+'!V4</f>
        <v>0</v>
      </c>
    </row>
    <row r="5" spans="1:23" ht="20.25" customHeight="1">
      <c r="A5" s="111">
        <v>4</v>
      </c>
      <c r="B5" s="108" t="str">
        <f>'01.2012'!B30:E30</f>
        <v>ОТДЕЛ АНАЛИЗА И ЭКОНОМИКИ</v>
      </c>
      <c r="C5" s="115">
        <f>'01.2012'!D37</f>
        <v>0</v>
      </c>
      <c r="D5" s="126">
        <f>'01.2012'!E37</f>
        <v>0</v>
      </c>
      <c r="E5" s="122">
        <f>'01.2012'!H37</f>
        <v>312</v>
      </c>
      <c r="F5" s="115">
        <f>'01.2012'!I37</f>
        <v>0</v>
      </c>
      <c r="G5" s="115">
        <f>'01.2012'!J37</f>
        <v>0</v>
      </c>
      <c r="H5" s="115">
        <f>'01.2012'!K37</f>
        <v>0</v>
      </c>
      <c r="I5" s="130">
        <f>SUM(E5:H5)</f>
        <v>312</v>
      </c>
      <c r="J5" s="122">
        <f>'01.2012'!M37</f>
        <v>0</v>
      </c>
      <c r="K5" s="115">
        <f>'01.2012'!N37</f>
        <v>0</v>
      </c>
      <c r="L5" s="115">
        <f>'01.2012'!O37</f>
        <v>0</v>
      </c>
      <c r="M5" s="115">
        <f>'01.2012'!P37</f>
        <v>0</v>
      </c>
      <c r="N5" s="115">
        <f>'01.2012'!Q37</f>
        <v>0</v>
      </c>
      <c r="O5" s="115">
        <f>'01.2012'!R37</f>
        <v>0</v>
      </c>
      <c r="P5" s="115">
        <f>'01.2012'!S37</f>
        <v>0</v>
      </c>
      <c r="Q5" s="115">
        <f>'01.2012'!T37</f>
        <v>15.54</v>
      </c>
      <c r="R5" s="115">
        <f>'01.2012'!U37</f>
        <v>3.12</v>
      </c>
      <c r="S5" s="115">
        <f>'01.2012'!V37</f>
        <v>3.12</v>
      </c>
      <c r="T5" s="130">
        <f t="shared" si="0"/>
        <v>21.78</v>
      </c>
      <c r="U5" s="122">
        <f>'01.2012'!X37</f>
        <v>0</v>
      </c>
      <c r="V5" s="116">
        <f t="shared" si="1"/>
        <v>290.22000000000003</v>
      </c>
      <c r="W5" s="105">
        <f>'01.2012'!Y37-'+'!V5</f>
        <v>0</v>
      </c>
    </row>
    <row r="6" spans="1:23" ht="20.25" customHeight="1">
      <c r="A6" s="111">
        <v>5</v>
      </c>
      <c r="B6" s="108" t="str">
        <f>'01.2012'!B39:E39</f>
        <v>ОТДЕЛ ПО НАУКЕ</v>
      </c>
      <c r="C6" s="115">
        <f>'01.2012'!D46</f>
        <v>0</v>
      </c>
      <c r="D6" s="126">
        <f>'01.2012'!E46</f>
        <v>0</v>
      </c>
      <c r="E6" s="122">
        <f>'01.2012'!H46</f>
        <v>497.79999999999995</v>
      </c>
      <c r="F6" s="115">
        <f>'01.2012'!I46</f>
        <v>0</v>
      </c>
      <c r="G6" s="115">
        <f>'01.2012'!J46</f>
        <v>0</v>
      </c>
      <c r="H6" s="115">
        <f>'01.2012'!K46</f>
        <v>0</v>
      </c>
      <c r="I6" s="130">
        <f t="shared" si="2"/>
        <v>497.79999999999995</v>
      </c>
      <c r="J6" s="122">
        <f>'01.2012'!M46</f>
        <v>0</v>
      </c>
      <c r="K6" s="115">
        <f>'01.2012'!N46</f>
        <v>0</v>
      </c>
      <c r="L6" s="115">
        <f>'01.2012'!O46</f>
        <v>0</v>
      </c>
      <c r="M6" s="115">
        <f>'01.2012'!P46</f>
        <v>0</v>
      </c>
      <c r="N6" s="115">
        <f>'01.2012'!Q46</f>
        <v>0</v>
      </c>
      <c r="O6" s="115">
        <f>'01.2012'!R46</f>
        <v>0</v>
      </c>
      <c r="P6" s="115">
        <f>'01.2012'!S46</f>
        <v>0</v>
      </c>
      <c r="Q6" s="115">
        <f>'01.2012'!T46</f>
        <v>31.259999999999998</v>
      </c>
      <c r="R6" s="115">
        <f>'01.2012'!U46</f>
        <v>4.9800000000000004</v>
      </c>
      <c r="S6" s="115">
        <f>'01.2012'!V46</f>
        <v>4.9800000000000004</v>
      </c>
      <c r="T6" s="130">
        <f t="shared" si="0"/>
        <v>41.22</v>
      </c>
      <c r="U6" s="122">
        <f>'01.2012'!X46</f>
        <v>0</v>
      </c>
      <c r="V6" s="116">
        <f t="shared" si="1"/>
        <v>456.57999999999993</v>
      </c>
      <c r="W6" s="105">
        <f>'01.2012'!Y46-'+'!V6</f>
        <v>0</v>
      </c>
    </row>
    <row r="7" spans="1:23" ht="20.25" customHeight="1">
      <c r="A7" s="111">
        <v>6</v>
      </c>
      <c r="B7" s="108" t="str">
        <f>'01.2012'!B48:E48</f>
        <v>ОТДЕЛ 1</v>
      </c>
      <c r="C7" s="115">
        <f>'01.2012'!D51</f>
        <v>0</v>
      </c>
      <c r="D7" s="126">
        <f>'01.2012'!E51</f>
        <v>0</v>
      </c>
      <c r="E7" s="122">
        <f>'01.2012'!H51</f>
        <v>235.05</v>
      </c>
      <c r="F7" s="115">
        <f>'01.2012'!I51</f>
        <v>0</v>
      </c>
      <c r="G7" s="115">
        <f>'01.2012'!J51</f>
        <v>0</v>
      </c>
      <c r="H7" s="115">
        <f>'01.2012'!K51</f>
        <v>0</v>
      </c>
      <c r="I7" s="130">
        <f t="shared" si="2"/>
        <v>235.05</v>
      </c>
      <c r="J7" s="122">
        <f>'01.2012'!M51</f>
        <v>0</v>
      </c>
      <c r="K7" s="115">
        <f>'01.2012'!N51</f>
        <v>0</v>
      </c>
      <c r="L7" s="115">
        <f>'01.2012'!O51</f>
        <v>0</v>
      </c>
      <c r="M7" s="115">
        <f>'01.2012'!P51</f>
        <v>0</v>
      </c>
      <c r="N7" s="115">
        <f>'01.2012'!Q51</f>
        <v>0</v>
      </c>
      <c r="O7" s="115">
        <f>'01.2012'!R51</f>
        <v>0</v>
      </c>
      <c r="P7" s="115">
        <f>'01.2012'!S51</f>
        <v>0</v>
      </c>
      <c r="Q7" s="115">
        <f>'01.2012'!T51</f>
        <v>13.85</v>
      </c>
      <c r="R7" s="115">
        <f>'01.2012'!U51</f>
        <v>2.35</v>
      </c>
      <c r="S7" s="115">
        <f>'01.2012'!V51</f>
        <v>2.35</v>
      </c>
      <c r="T7" s="130">
        <f t="shared" si="0"/>
        <v>18.55</v>
      </c>
      <c r="U7" s="122">
        <f>'01.2012'!X51</f>
        <v>0</v>
      </c>
      <c r="V7" s="116">
        <f t="shared" si="1"/>
        <v>216.5</v>
      </c>
      <c r="W7" s="105">
        <f>'01.2012'!Y51-'+'!V7</f>
        <v>0</v>
      </c>
    </row>
    <row r="8" spans="1:23" ht="20.25" customHeight="1">
      <c r="A8" s="111">
        <v>7</v>
      </c>
      <c r="B8" s="108" t="str">
        <f>'01.2012'!B53:E53</f>
        <v>ОТДЕЛ 2</v>
      </c>
      <c r="C8" s="115">
        <f>'01.2012'!D57</f>
        <v>0</v>
      </c>
      <c r="D8" s="126">
        <f>'01.2012'!E57</f>
        <v>0</v>
      </c>
      <c r="E8" s="122">
        <f>'01.2012'!H57</f>
        <v>339.05</v>
      </c>
      <c r="F8" s="115">
        <f>'01.2012'!I57</f>
        <v>0</v>
      </c>
      <c r="G8" s="115">
        <f>'01.2012'!J57</f>
        <v>0</v>
      </c>
      <c r="H8" s="115">
        <f>'01.2012'!K57</f>
        <v>0</v>
      </c>
      <c r="I8" s="130">
        <f>SUM(E8:H8)</f>
        <v>339.05</v>
      </c>
      <c r="J8" s="122">
        <f>'01.2012'!M57</f>
        <v>0</v>
      </c>
      <c r="K8" s="115">
        <f>'01.2012'!N57</f>
        <v>0</v>
      </c>
      <c r="L8" s="115">
        <f>'01.2012'!O57</f>
        <v>0</v>
      </c>
      <c r="M8" s="115">
        <f>'01.2012'!P57</f>
        <v>0</v>
      </c>
      <c r="N8" s="115">
        <f>'01.2012'!Q57</f>
        <v>0</v>
      </c>
      <c r="O8" s="115">
        <f>'01.2012'!R57</f>
        <v>0</v>
      </c>
      <c r="P8" s="115">
        <f>'01.2012'!S57</f>
        <v>0</v>
      </c>
      <c r="Q8" s="115">
        <f>'01.2012'!T57</f>
        <v>19.03</v>
      </c>
      <c r="R8" s="115">
        <f>'01.2012'!U57</f>
        <v>3.39</v>
      </c>
      <c r="S8" s="115">
        <f>'01.2012'!V57</f>
        <v>3.39</v>
      </c>
      <c r="T8" s="130">
        <f t="shared" si="0"/>
        <v>25.810000000000002</v>
      </c>
      <c r="U8" s="122">
        <f>'01.2012'!X57</f>
        <v>0</v>
      </c>
      <c r="V8" s="116">
        <f t="shared" si="1"/>
        <v>313.24</v>
      </c>
      <c r="W8" s="105">
        <f>'01.2012'!Y57-'+'!V8</f>
        <v>0</v>
      </c>
    </row>
    <row r="9" spans="1:23" ht="20.25" customHeight="1">
      <c r="A9" s="111">
        <v>8</v>
      </c>
      <c r="B9" s="108" t="e">
        <f>'01.2012'!#REF!</f>
        <v>#REF!</v>
      </c>
      <c r="C9" s="115" t="e">
        <f>'01.2012'!#REF!</f>
        <v>#REF!</v>
      </c>
      <c r="D9" s="126" t="e">
        <f>'01.2012'!#REF!</f>
        <v>#REF!</v>
      </c>
      <c r="E9" s="122" t="e">
        <f>'01.2012'!#REF!</f>
        <v>#REF!</v>
      </c>
      <c r="F9" s="115" t="e">
        <f>'01.2012'!#REF!</f>
        <v>#REF!</v>
      </c>
      <c r="G9" s="115" t="e">
        <f>'01.2012'!#REF!</f>
        <v>#REF!</v>
      </c>
      <c r="H9" s="115" t="e">
        <f>'01.2012'!#REF!</f>
        <v>#REF!</v>
      </c>
      <c r="I9" s="130" t="e">
        <f t="shared" si="2"/>
        <v>#REF!</v>
      </c>
      <c r="J9" s="122" t="e">
        <f>'01.2012'!#REF!</f>
        <v>#REF!</v>
      </c>
      <c r="K9" s="115" t="e">
        <f>'01.2012'!#REF!</f>
        <v>#REF!</v>
      </c>
      <c r="L9" s="115" t="e">
        <f>'01.2012'!#REF!</f>
        <v>#REF!</v>
      </c>
      <c r="M9" s="115" t="e">
        <f>'01.2012'!#REF!</f>
        <v>#REF!</v>
      </c>
      <c r="N9" s="115" t="e">
        <f>'01.2012'!#REF!</f>
        <v>#REF!</v>
      </c>
      <c r="O9" s="115" t="e">
        <f>'01.2012'!#REF!</f>
        <v>#REF!</v>
      </c>
      <c r="P9" s="115" t="e">
        <f>'01.2012'!#REF!</f>
        <v>#REF!</v>
      </c>
      <c r="Q9" s="115" t="e">
        <f>'01.2012'!#REF!</f>
        <v>#REF!</v>
      </c>
      <c r="R9" s="115" t="e">
        <f>'01.2012'!#REF!</f>
        <v>#REF!</v>
      </c>
      <c r="S9" s="115" t="e">
        <f>'01.2012'!#REF!</f>
        <v>#REF!</v>
      </c>
      <c r="T9" s="130" t="e">
        <f t="shared" si="0"/>
        <v>#REF!</v>
      </c>
      <c r="U9" s="122" t="e">
        <f>'01.2012'!#REF!</f>
        <v>#REF!</v>
      </c>
      <c r="V9" s="116" t="e">
        <f t="shared" si="1"/>
        <v>#REF!</v>
      </c>
      <c r="W9" s="105" t="e">
        <f>'01.2012'!#REF!-'+'!V9</f>
        <v>#REF!</v>
      </c>
    </row>
    <row r="10" spans="1:23" ht="20.25" customHeight="1">
      <c r="A10" s="111">
        <v>9</v>
      </c>
      <c r="B10" s="108" t="e">
        <f>'01.2012'!#REF!</f>
        <v>#REF!</v>
      </c>
      <c r="C10" s="115" t="e">
        <f>'01.2012'!#REF!</f>
        <v>#REF!</v>
      </c>
      <c r="D10" s="126" t="e">
        <f>'01.2012'!#REF!</f>
        <v>#REF!</v>
      </c>
      <c r="E10" s="122" t="e">
        <f>'01.2012'!#REF!</f>
        <v>#REF!</v>
      </c>
      <c r="F10" s="115" t="e">
        <f>'01.2012'!#REF!</f>
        <v>#REF!</v>
      </c>
      <c r="G10" s="115" t="e">
        <f>'01.2012'!#REF!</f>
        <v>#REF!</v>
      </c>
      <c r="H10" s="115" t="e">
        <f>'01.2012'!#REF!</f>
        <v>#REF!</v>
      </c>
      <c r="I10" s="130" t="e">
        <f t="shared" si="2"/>
        <v>#REF!</v>
      </c>
      <c r="J10" s="122" t="e">
        <f>'01.2012'!#REF!</f>
        <v>#REF!</v>
      </c>
      <c r="K10" s="115" t="e">
        <f>'01.2012'!#REF!</f>
        <v>#REF!</v>
      </c>
      <c r="L10" s="115" t="e">
        <f>'01.2012'!#REF!</f>
        <v>#REF!</v>
      </c>
      <c r="M10" s="115" t="e">
        <f>'01.2012'!#REF!</f>
        <v>#REF!</v>
      </c>
      <c r="N10" s="115" t="e">
        <f>'01.2012'!#REF!</f>
        <v>#REF!</v>
      </c>
      <c r="O10" s="115" t="e">
        <f>'01.2012'!#REF!</f>
        <v>#REF!</v>
      </c>
      <c r="P10" s="115" t="e">
        <f>'01.2012'!#REF!</f>
        <v>#REF!</v>
      </c>
      <c r="Q10" s="115" t="e">
        <f>'01.2012'!#REF!</f>
        <v>#REF!</v>
      </c>
      <c r="R10" s="115" t="e">
        <f>'01.2012'!#REF!</f>
        <v>#REF!</v>
      </c>
      <c r="S10" s="115" t="e">
        <f>'01.2012'!#REF!</f>
        <v>#REF!</v>
      </c>
      <c r="T10" s="130" t="e">
        <f t="shared" si="0"/>
        <v>#REF!</v>
      </c>
      <c r="U10" s="122" t="e">
        <f>'01.2012'!#REF!</f>
        <v>#REF!</v>
      </c>
      <c r="V10" s="116" t="e">
        <f t="shared" si="1"/>
        <v>#REF!</v>
      </c>
      <c r="W10" s="105" t="e">
        <f>'01.2012'!#REF!-'+'!V10</f>
        <v>#REF!</v>
      </c>
    </row>
    <row r="11" spans="1:23" ht="20.25" customHeight="1">
      <c r="A11" s="111">
        <v>10</v>
      </c>
      <c r="B11" s="108" t="e">
        <f>'01.2012'!#REF!</f>
        <v>#REF!</v>
      </c>
      <c r="C11" s="115" t="e">
        <f>'01.2012'!#REF!</f>
        <v>#REF!</v>
      </c>
      <c r="D11" s="126" t="e">
        <f>'01.2012'!#REF!</f>
        <v>#REF!</v>
      </c>
      <c r="E11" s="122" t="e">
        <f>'01.2012'!#REF!</f>
        <v>#REF!</v>
      </c>
      <c r="F11" s="115" t="e">
        <f>'01.2012'!#REF!</f>
        <v>#REF!</v>
      </c>
      <c r="G11" s="115" t="e">
        <f>'01.2012'!#REF!</f>
        <v>#REF!</v>
      </c>
      <c r="H11" s="115" t="e">
        <f>'01.2012'!#REF!</f>
        <v>#REF!</v>
      </c>
      <c r="I11" s="130" t="e">
        <f t="shared" si="2"/>
        <v>#REF!</v>
      </c>
      <c r="J11" s="122" t="e">
        <f>'01.2012'!#REF!</f>
        <v>#REF!</v>
      </c>
      <c r="K11" s="115" t="e">
        <f>'01.2012'!#REF!</f>
        <v>#REF!</v>
      </c>
      <c r="L11" s="115" t="e">
        <f>'01.2012'!#REF!</f>
        <v>#REF!</v>
      </c>
      <c r="M11" s="115" t="e">
        <f>'01.2012'!#REF!</f>
        <v>#REF!</v>
      </c>
      <c r="N11" s="115" t="e">
        <f>'01.2012'!#REF!</f>
        <v>#REF!</v>
      </c>
      <c r="O11" s="115" t="e">
        <f>'01.2012'!#REF!</f>
        <v>#REF!</v>
      </c>
      <c r="P11" s="115" t="e">
        <f>'01.2012'!#REF!</f>
        <v>#REF!</v>
      </c>
      <c r="Q11" s="115" t="e">
        <f>'01.2012'!#REF!</f>
        <v>#REF!</v>
      </c>
      <c r="R11" s="115" t="e">
        <f>'01.2012'!#REF!</f>
        <v>#REF!</v>
      </c>
      <c r="S11" s="115" t="e">
        <f>'01.2012'!#REF!</f>
        <v>#REF!</v>
      </c>
      <c r="T11" s="130" t="e">
        <f t="shared" si="0"/>
        <v>#REF!</v>
      </c>
      <c r="U11" s="122" t="e">
        <f>'01.2012'!#REF!</f>
        <v>#REF!</v>
      </c>
      <c r="V11" s="116" t="e">
        <f t="shared" si="1"/>
        <v>#REF!</v>
      </c>
      <c r="W11" s="105" t="e">
        <f>'01.2012'!#REF!-'+'!V11</f>
        <v>#REF!</v>
      </c>
    </row>
    <row r="12" spans="1:23" ht="20.25" customHeight="1">
      <c r="A12" s="111">
        <v>11</v>
      </c>
      <c r="B12" s="108" t="e">
        <f>'01.2012'!#REF!</f>
        <v>#REF!</v>
      </c>
      <c r="C12" s="115" t="e">
        <f>'01.2012'!#REF!</f>
        <v>#REF!</v>
      </c>
      <c r="D12" s="126" t="e">
        <f>'01.2012'!#REF!</f>
        <v>#REF!</v>
      </c>
      <c r="E12" s="122" t="e">
        <f>'01.2012'!#REF!</f>
        <v>#REF!</v>
      </c>
      <c r="F12" s="115" t="e">
        <f>'01.2012'!#REF!</f>
        <v>#REF!</v>
      </c>
      <c r="G12" s="115" t="e">
        <f>'01.2012'!#REF!</f>
        <v>#REF!</v>
      </c>
      <c r="H12" s="115" t="e">
        <f>'01.2012'!#REF!</f>
        <v>#REF!</v>
      </c>
      <c r="I12" s="130" t="e">
        <f t="shared" si="2"/>
        <v>#REF!</v>
      </c>
      <c r="J12" s="122" t="e">
        <f>'01.2012'!#REF!</f>
        <v>#REF!</v>
      </c>
      <c r="K12" s="115" t="e">
        <f>'01.2012'!#REF!</f>
        <v>#REF!</v>
      </c>
      <c r="L12" s="115" t="e">
        <f>'01.2012'!#REF!</f>
        <v>#REF!</v>
      </c>
      <c r="M12" s="115" t="e">
        <f>'01.2012'!#REF!</f>
        <v>#REF!</v>
      </c>
      <c r="N12" s="115" t="e">
        <f>'01.2012'!#REF!</f>
        <v>#REF!</v>
      </c>
      <c r="O12" s="115" t="e">
        <f>'01.2012'!#REF!</f>
        <v>#REF!</v>
      </c>
      <c r="P12" s="115" t="e">
        <f>'01.2012'!#REF!</f>
        <v>#REF!</v>
      </c>
      <c r="Q12" s="115" t="e">
        <f>'01.2012'!#REF!</f>
        <v>#REF!</v>
      </c>
      <c r="R12" s="115" t="e">
        <f>'01.2012'!#REF!</f>
        <v>#REF!</v>
      </c>
      <c r="S12" s="115" t="e">
        <f>'01.2012'!#REF!</f>
        <v>#REF!</v>
      </c>
      <c r="T12" s="130" t="e">
        <f t="shared" si="0"/>
        <v>#REF!</v>
      </c>
      <c r="U12" s="122" t="e">
        <f>'01.2012'!#REF!</f>
        <v>#REF!</v>
      </c>
      <c r="V12" s="116" t="e">
        <f t="shared" si="1"/>
        <v>#REF!</v>
      </c>
      <c r="W12" s="105" t="e">
        <f>'01.2012'!#REF!-'+'!V12</f>
        <v>#REF!</v>
      </c>
    </row>
    <row r="13" spans="1:23" ht="20.25" customHeight="1">
      <c r="A13" s="111">
        <v>12</v>
      </c>
      <c r="B13" s="108" t="e">
        <f>'01.2012'!#REF!</f>
        <v>#REF!</v>
      </c>
      <c r="C13" s="115" t="e">
        <f>'01.2012'!#REF!</f>
        <v>#REF!</v>
      </c>
      <c r="D13" s="126" t="e">
        <f>'01.2012'!#REF!</f>
        <v>#REF!</v>
      </c>
      <c r="E13" s="122" t="e">
        <f>'01.2012'!#REF!</f>
        <v>#REF!</v>
      </c>
      <c r="F13" s="115" t="e">
        <f>'01.2012'!#REF!</f>
        <v>#REF!</v>
      </c>
      <c r="G13" s="115" t="e">
        <f>'01.2012'!#REF!</f>
        <v>#REF!</v>
      </c>
      <c r="H13" s="115" t="e">
        <f>'01.2012'!#REF!</f>
        <v>#REF!</v>
      </c>
      <c r="I13" s="130" t="e">
        <f t="shared" si="2"/>
        <v>#REF!</v>
      </c>
      <c r="J13" s="122" t="e">
        <f>'01.2012'!#REF!</f>
        <v>#REF!</v>
      </c>
      <c r="K13" s="115" t="e">
        <f>'01.2012'!#REF!</f>
        <v>#REF!</v>
      </c>
      <c r="L13" s="115" t="e">
        <f>'01.2012'!#REF!</f>
        <v>#REF!</v>
      </c>
      <c r="M13" s="115" t="e">
        <f>'01.2012'!#REF!</f>
        <v>#REF!</v>
      </c>
      <c r="N13" s="115" t="e">
        <f>'01.2012'!#REF!</f>
        <v>#REF!</v>
      </c>
      <c r="O13" s="115" t="e">
        <f>'01.2012'!#REF!</f>
        <v>#REF!</v>
      </c>
      <c r="P13" s="115" t="e">
        <f>'01.2012'!#REF!</f>
        <v>#REF!</v>
      </c>
      <c r="Q13" s="115" t="e">
        <f>'01.2012'!#REF!</f>
        <v>#REF!</v>
      </c>
      <c r="R13" s="115" t="e">
        <f>'01.2012'!#REF!</f>
        <v>#REF!</v>
      </c>
      <c r="S13" s="115" t="e">
        <f>'01.2012'!#REF!</f>
        <v>#REF!</v>
      </c>
      <c r="T13" s="130" t="e">
        <f t="shared" si="0"/>
        <v>#REF!</v>
      </c>
      <c r="U13" s="122" t="e">
        <f>'01.2012'!#REF!</f>
        <v>#REF!</v>
      </c>
      <c r="V13" s="116" t="e">
        <f t="shared" si="1"/>
        <v>#REF!</v>
      </c>
      <c r="W13" s="105" t="e">
        <f>'01.2012'!#REF!-'+'!V13</f>
        <v>#REF!</v>
      </c>
    </row>
    <row r="14" spans="1:23" ht="20.25" customHeight="1">
      <c r="A14" s="111">
        <v>13</v>
      </c>
      <c r="B14" s="108" t="e">
        <f>'01.2012'!#REF!</f>
        <v>#REF!</v>
      </c>
      <c r="C14" s="115" t="e">
        <f>'01.2012'!#REF!</f>
        <v>#REF!</v>
      </c>
      <c r="D14" s="126" t="e">
        <f>'01.2012'!#REF!</f>
        <v>#REF!</v>
      </c>
      <c r="E14" s="122" t="e">
        <f>'01.2012'!#REF!</f>
        <v>#REF!</v>
      </c>
      <c r="F14" s="115" t="e">
        <f>'01.2012'!#REF!</f>
        <v>#REF!</v>
      </c>
      <c r="G14" s="115" t="e">
        <f>'01.2012'!#REF!</f>
        <v>#REF!</v>
      </c>
      <c r="H14" s="115" t="e">
        <f>'01.2012'!#REF!</f>
        <v>#REF!</v>
      </c>
      <c r="I14" s="130" t="e">
        <f t="shared" si="2"/>
        <v>#REF!</v>
      </c>
      <c r="J14" s="122" t="e">
        <f>'01.2012'!#REF!</f>
        <v>#REF!</v>
      </c>
      <c r="K14" s="115" t="e">
        <f>'01.2012'!#REF!</f>
        <v>#REF!</v>
      </c>
      <c r="L14" s="115" t="e">
        <f>'01.2012'!#REF!</f>
        <v>#REF!</v>
      </c>
      <c r="M14" s="115" t="e">
        <f>'01.2012'!#REF!</f>
        <v>#REF!</v>
      </c>
      <c r="N14" s="115" t="e">
        <f>'01.2012'!#REF!</f>
        <v>#REF!</v>
      </c>
      <c r="O14" s="115" t="e">
        <f>'01.2012'!#REF!</f>
        <v>#REF!</v>
      </c>
      <c r="P14" s="115" t="e">
        <f>'01.2012'!#REF!</f>
        <v>#REF!</v>
      </c>
      <c r="Q14" s="115" t="e">
        <f>'01.2012'!#REF!</f>
        <v>#REF!</v>
      </c>
      <c r="R14" s="115" t="e">
        <f>'01.2012'!#REF!</f>
        <v>#REF!</v>
      </c>
      <c r="S14" s="115" t="e">
        <f>'01.2012'!#REF!</f>
        <v>#REF!</v>
      </c>
      <c r="T14" s="130" t="e">
        <f t="shared" si="0"/>
        <v>#REF!</v>
      </c>
      <c r="U14" s="122" t="e">
        <f>'01.2012'!#REF!</f>
        <v>#REF!</v>
      </c>
      <c r="V14" s="116" t="e">
        <f t="shared" si="1"/>
        <v>#REF!</v>
      </c>
      <c r="W14" s="105" t="e">
        <f>'01.2012'!#REF!-'+'!V14</f>
        <v>#REF!</v>
      </c>
    </row>
    <row r="15" spans="1:23" ht="20.25" customHeight="1">
      <c r="A15" s="111">
        <v>14</v>
      </c>
      <c r="B15" s="108" t="e">
        <f>'01.2012'!#REF!</f>
        <v>#REF!</v>
      </c>
      <c r="C15" s="115" t="e">
        <f>'01.2012'!#REF!</f>
        <v>#REF!</v>
      </c>
      <c r="D15" s="126" t="e">
        <f>'01.2012'!#REF!</f>
        <v>#REF!</v>
      </c>
      <c r="E15" s="122" t="e">
        <f>'01.2012'!#REF!</f>
        <v>#REF!</v>
      </c>
      <c r="F15" s="115" t="e">
        <f>'01.2012'!#REF!</f>
        <v>#REF!</v>
      </c>
      <c r="G15" s="115" t="e">
        <f>'01.2012'!#REF!</f>
        <v>#REF!</v>
      </c>
      <c r="H15" s="115" t="e">
        <f>'01.2012'!#REF!</f>
        <v>#REF!</v>
      </c>
      <c r="I15" s="130" t="e">
        <f t="shared" si="2"/>
        <v>#REF!</v>
      </c>
      <c r="J15" s="122" t="e">
        <f>'01.2012'!#REF!</f>
        <v>#REF!</v>
      </c>
      <c r="K15" s="115" t="e">
        <f>'01.2012'!#REF!</f>
        <v>#REF!</v>
      </c>
      <c r="L15" s="115" t="e">
        <f>'01.2012'!#REF!</f>
        <v>#REF!</v>
      </c>
      <c r="M15" s="115" t="e">
        <f>'01.2012'!#REF!</f>
        <v>#REF!</v>
      </c>
      <c r="N15" s="115" t="e">
        <f>'01.2012'!#REF!</f>
        <v>#REF!</v>
      </c>
      <c r="O15" s="115" t="e">
        <f>'01.2012'!#REF!</f>
        <v>#REF!</v>
      </c>
      <c r="P15" s="115" t="e">
        <f>'01.2012'!#REF!</f>
        <v>#REF!</v>
      </c>
      <c r="Q15" s="115" t="e">
        <f>'01.2012'!#REF!</f>
        <v>#REF!</v>
      </c>
      <c r="R15" s="115" t="e">
        <f>'01.2012'!#REF!</f>
        <v>#REF!</v>
      </c>
      <c r="S15" s="115" t="e">
        <f>'01.2012'!#REF!</f>
        <v>#REF!</v>
      </c>
      <c r="T15" s="130" t="e">
        <f t="shared" si="0"/>
        <v>#REF!</v>
      </c>
      <c r="U15" s="122" t="e">
        <f>'01.2012'!#REF!</f>
        <v>#REF!</v>
      </c>
      <c r="V15" s="116" t="e">
        <f t="shared" si="1"/>
        <v>#REF!</v>
      </c>
      <c r="W15" s="105" t="e">
        <f>'01.2012'!#REF!-'+'!V15</f>
        <v>#REF!</v>
      </c>
    </row>
    <row r="16" spans="1:23" ht="20.25" customHeight="1">
      <c r="A16" s="111">
        <v>15</v>
      </c>
      <c r="B16" s="108" t="e">
        <f>'01.2012'!#REF!</f>
        <v>#REF!</v>
      </c>
      <c r="C16" s="115" t="e">
        <f>'01.2012'!#REF!</f>
        <v>#REF!</v>
      </c>
      <c r="D16" s="126" t="e">
        <f>'01.2012'!#REF!</f>
        <v>#REF!</v>
      </c>
      <c r="E16" s="122" t="e">
        <f>'01.2012'!#REF!</f>
        <v>#REF!</v>
      </c>
      <c r="F16" s="115" t="e">
        <f>'01.2012'!#REF!</f>
        <v>#REF!</v>
      </c>
      <c r="G16" s="115" t="e">
        <f>'01.2012'!#REF!</f>
        <v>#REF!</v>
      </c>
      <c r="H16" s="115" t="e">
        <f>'01.2012'!#REF!</f>
        <v>#REF!</v>
      </c>
      <c r="I16" s="130" t="e">
        <f t="shared" si="2"/>
        <v>#REF!</v>
      </c>
      <c r="J16" s="122" t="e">
        <f>'01.2012'!#REF!</f>
        <v>#REF!</v>
      </c>
      <c r="K16" s="115" t="e">
        <f>'01.2012'!#REF!</f>
        <v>#REF!</v>
      </c>
      <c r="L16" s="115" t="e">
        <f>'01.2012'!#REF!</f>
        <v>#REF!</v>
      </c>
      <c r="M16" s="115" t="e">
        <f>'01.2012'!#REF!</f>
        <v>#REF!</v>
      </c>
      <c r="N16" s="115" t="e">
        <f>'01.2012'!#REF!</f>
        <v>#REF!</v>
      </c>
      <c r="O16" s="115" t="e">
        <f>'01.2012'!#REF!</f>
        <v>#REF!</v>
      </c>
      <c r="P16" s="115" t="e">
        <f>'01.2012'!#REF!</f>
        <v>#REF!</v>
      </c>
      <c r="Q16" s="115" t="e">
        <f>'01.2012'!#REF!</f>
        <v>#REF!</v>
      </c>
      <c r="R16" s="115" t="e">
        <f>'01.2012'!#REF!</f>
        <v>#REF!</v>
      </c>
      <c r="S16" s="115" t="e">
        <f>'01.2012'!#REF!</f>
        <v>#REF!</v>
      </c>
      <c r="T16" s="130" t="e">
        <f t="shared" si="0"/>
        <v>#REF!</v>
      </c>
      <c r="U16" s="122" t="e">
        <f>'01.2012'!#REF!</f>
        <v>#REF!</v>
      </c>
      <c r="V16" s="116" t="e">
        <f t="shared" si="1"/>
        <v>#REF!</v>
      </c>
      <c r="W16" s="105" t="e">
        <f>'01.2012'!#REF!-'+'!V16</f>
        <v>#REF!</v>
      </c>
    </row>
    <row r="17" spans="1:23" ht="20.25" customHeight="1">
      <c r="A17" s="111">
        <v>16</v>
      </c>
      <c r="B17" s="108" t="e">
        <f>'01.2012'!#REF!</f>
        <v>#REF!</v>
      </c>
      <c r="C17" s="115" t="e">
        <f>'01.2012'!#REF!</f>
        <v>#REF!</v>
      </c>
      <c r="D17" s="126" t="e">
        <f>'01.2012'!#REF!</f>
        <v>#REF!</v>
      </c>
      <c r="E17" s="122" t="e">
        <f>'01.2012'!#REF!</f>
        <v>#REF!</v>
      </c>
      <c r="F17" s="115" t="e">
        <f>'01.2012'!#REF!</f>
        <v>#REF!</v>
      </c>
      <c r="G17" s="115" t="e">
        <f>'01.2012'!#REF!</f>
        <v>#REF!</v>
      </c>
      <c r="H17" s="115" t="e">
        <f>'01.2012'!#REF!</f>
        <v>#REF!</v>
      </c>
      <c r="I17" s="130" t="e">
        <f t="shared" si="2"/>
        <v>#REF!</v>
      </c>
      <c r="J17" s="122" t="e">
        <f>'01.2012'!#REF!</f>
        <v>#REF!</v>
      </c>
      <c r="K17" s="115" t="e">
        <f>'01.2012'!#REF!</f>
        <v>#REF!</v>
      </c>
      <c r="L17" s="115" t="e">
        <f>'01.2012'!#REF!</f>
        <v>#REF!</v>
      </c>
      <c r="M17" s="115" t="e">
        <f>'01.2012'!#REF!</f>
        <v>#REF!</v>
      </c>
      <c r="N17" s="115" t="e">
        <f>'01.2012'!#REF!</f>
        <v>#REF!</v>
      </c>
      <c r="O17" s="115" t="e">
        <f>'01.2012'!#REF!</f>
        <v>#REF!</v>
      </c>
      <c r="P17" s="115" t="e">
        <f>'01.2012'!#REF!</f>
        <v>#REF!</v>
      </c>
      <c r="Q17" s="115" t="e">
        <f>'01.2012'!#REF!</f>
        <v>#REF!</v>
      </c>
      <c r="R17" s="115" t="e">
        <f>'01.2012'!#REF!</f>
        <v>#REF!</v>
      </c>
      <c r="S17" s="115" t="e">
        <f>'01.2012'!#REF!</f>
        <v>#REF!</v>
      </c>
      <c r="T17" s="130" t="e">
        <f t="shared" si="0"/>
        <v>#REF!</v>
      </c>
      <c r="U17" s="122" t="e">
        <f>'01.2012'!#REF!</f>
        <v>#REF!</v>
      </c>
      <c r="V17" s="116" t="e">
        <f t="shared" si="1"/>
        <v>#REF!</v>
      </c>
      <c r="W17" s="105" t="e">
        <f>'01.2012'!#REF!-'+'!V17</f>
        <v>#REF!</v>
      </c>
    </row>
    <row r="18" spans="1:23" ht="20.25" customHeight="1">
      <c r="A18" s="111">
        <v>17</v>
      </c>
      <c r="B18" s="108" t="e">
        <f>'01.2012'!#REF!</f>
        <v>#REF!</v>
      </c>
      <c r="C18" s="115" t="e">
        <f>'01.2012'!#REF!</f>
        <v>#REF!</v>
      </c>
      <c r="D18" s="126" t="e">
        <f>'01.2012'!#REF!</f>
        <v>#REF!</v>
      </c>
      <c r="E18" s="122" t="e">
        <f>'01.2012'!#REF!</f>
        <v>#REF!</v>
      </c>
      <c r="F18" s="115" t="e">
        <f>'01.2012'!#REF!</f>
        <v>#REF!</v>
      </c>
      <c r="G18" s="115" t="e">
        <f>'01.2012'!#REF!</f>
        <v>#REF!</v>
      </c>
      <c r="H18" s="115" t="e">
        <f>'01.2012'!#REF!</f>
        <v>#REF!</v>
      </c>
      <c r="I18" s="130" t="e">
        <f t="shared" si="2"/>
        <v>#REF!</v>
      </c>
      <c r="J18" s="122" t="e">
        <f>'01.2012'!#REF!</f>
        <v>#REF!</v>
      </c>
      <c r="K18" s="115" t="e">
        <f>'01.2012'!#REF!</f>
        <v>#REF!</v>
      </c>
      <c r="L18" s="115" t="e">
        <f>'01.2012'!#REF!</f>
        <v>#REF!</v>
      </c>
      <c r="M18" s="115" t="e">
        <f>'01.2012'!#REF!</f>
        <v>#REF!</v>
      </c>
      <c r="N18" s="115" t="e">
        <f>'01.2012'!#REF!</f>
        <v>#REF!</v>
      </c>
      <c r="O18" s="115" t="e">
        <f>'01.2012'!#REF!</f>
        <v>#REF!</v>
      </c>
      <c r="P18" s="115" t="e">
        <f>'01.2012'!#REF!</f>
        <v>#REF!</v>
      </c>
      <c r="Q18" s="115" t="e">
        <f>'01.2012'!#REF!</f>
        <v>#REF!</v>
      </c>
      <c r="R18" s="115" t="e">
        <f>'01.2012'!#REF!</f>
        <v>#REF!</v>
      </c>
      <c r="S18" s="115" t="e">
        <f>'01.2012'!#REF!</f>
        <v>#REF!</v>
      </c>
      <c r="T18" s="130" t="e">
        <f t="shared" si="0"/>
        <v>#REF!</v>
      </c>
      <c r="U18" s="122" t="e">
        <f>'01.2012'!#REF!</f>
        <v>#REF!</v>
      </c>
      <c r="V18" s="116" t="e">
        <f t="shared" si="1"/>
        <v>#REF!</v>
      </c>
      <c r="W18" s="105" t="e">
        <f>'01.2012'!#REF!-'+'!V18</f>
        <v>#REF!</v>
      </c>
    </row>
    <row r="19" spans="1:23" ht="20.25" customHeight="1">
      <c r="A19" s="111">
        <v>18</v>
      </c>
      <c r="B19" s="108" t="e">
        <f>'01.2012'!#REF!</f>
        <v>#REF!</v>
      </c>
      <c r="C19" s="115" t="e">
        <f>'01.2012'!#REF!</f>
        <v>#REF!</v>
      </c>
      <c r="D19" s="126" t="e">
        <f>'01.2012'!#REF!</f>
        <v>#REF!</v>
      </c>
      <c r="E19" s="122" t="e">
        <f>'01.2012'!#REF!</f>
        <v>#REF!</v>
      </c>
      <c r="F19" s="115" t="e">
        <f>'01.2012'!#REF!</f>
        <v>#REF!</v>
      </c>
      <c r="G19" s="115" t="e">
        <f>'01.2012'!#REF!</f>
        <v>#REF!</v>
      </c>
      <c r="H19" s="115" t="e">
        <f>'01.2012'!#REF!</f>
        <v>#REF!</v>
      </c>
      <c r="I19" s="130" t="e">
        <f t="shared" si="2"/>
        <v>#REF!</v>
      </c>
      <c r="J19" s="122" t="e">
        <f>'01.2012'!#REF!</f>
        <v>#REF!</v>
      </c>
      <c r="K19" s="115" t="e">
        <f>'01.2012'!#REF!</f>
        <v>#REF!</v>
      </c>
      <c r="L19" s="115" t="e">
        <f>'01.2012'!#REF!</f>
        <v>#REF!</v>
      </c>
      <c r="M19" s="115" t="e">
        <f>'01.2012'!#REF!</f>
        <v>#REF!</v>
      </c>
      <c r="N19" s="115" t="e">
        <f>'01.2012'!#REF!</f>
        <v>#REF!</v>
      </c>
      <c r="O19" s="115" t="e">
        <f>'01.2012'!#REF!</f>
        <v>#REF!</v>
      </c>
      <c r="P19" s="115" t="e">
        <f>'01.2012'!#REF!</f>
        <v>#REF!</v>
      </c>
      <c r="Q19" s="115" t="e">
        <f>'01.2012'!#REF!</f>
        <v>#REF!</v>
      </c>
      <c r="R19" s="115" t="e">
        <f>'01.2012'!#REF!</f>
        <v>#REF!</v>
      </c>
      <c r="S19" s="115" t="e">
        <f>'01.2012'!#REF!</f>
        <v>#REF!</v>
      </c>
      <c r="T19" s="130" t="e">
        <f t="shared" si="0"/>
        <v>#REF!</v>
      </c>
      <c r="U19" s="122" t="e">
        <f>'01.2012'!#REF!</f>
        <v>#REF!</v>
      </c>
      <c r="V19" s="116" t="e">
        <f t="shared" si="1"/>
        <v>#REF!</v>
      </c>
      <c r="W19" s="105" t="e">
        <f>'01.2012'!#REF!-'+'!V19</f>
        <v>#REF!</v>
      </c>
    </row>
    <row r="20" spans="1:23" ht="20.25" customHeight="1">
      <c r="A20" s="111">
        <v>19</v>
      </c>
      <c r="B20" s="108" t="e">
        <f>'01.2012'!#REF!</f>
        <v>#REF!</v>
      </c>
      <c r="C20" s="115" t="e">
        <f>'01.2012'!#REF!</f>
        <v>#REF!</v>
      </c>
      <c r="D20" s="126" t="e">
        <f>'01.2012'!#REF!</f>
        <v>#REF!</v>
      </c>
      <c r="E20" s="122" t="e">
        <f>'01.2012'!#REF!</f>
        <v>#REF!</v>
      </c>
      <c r="F20" s="115" t="e">
        <f>'01.2012'!#REF!</f>
        <v>#REF!</v>
      </c>
      <c r="G20" s="115" t="e">
        <f>'01.2012'!#REF!</f>
        <v>#REF!</v>
      </c>
      <c r="H20" s="115" t="e">
        <f>'01.2012'!#REF!</f>
        <v>#REF!</v>
      </c>
      <c r="I20" s="130" t="e">
        <f t="shared" si="2"/>
        <v>#REF!</v>
      </c>
      <c r="J20" s="122" t="e">
        <f>'01.2012'!#REF!</f>
        <v>#REF!</v>
      </c>
      <c r="K20" s="115" t="e">
        <f>'01.2012'!#REF!</f>
        <v>#REF!</v>
      </c>
      <c r="L20" s="115" t="e">
        <f>'01.2012'!#REF!</f>
        <v>#REF!</v>
      </c>
      <c r="M20" s="115" t="e">
        <f>'01.2012'!#REF!</f>
        <v>#REF!</v>
      </c>
      <c r="N20" s="115" t="e">
        <f>'01.2012'!#REF!</f>
        <v>#REF!</v>
      </c>
      <c r="O20" s="115" t="e">
        <f>'01.2012'!#REF!</f>
        <v>#REF!</v>
      </c>
      <c r="P20" s="115" t="e">
        <f>'01.2012'!#REF!</f>
        <v>#REF!</v>
      </c>
      <c r="Q20" s="115" t="e">
        <f>'01.2012'!#REF!</f>
        <v>#REF!</v>
      </c>
      <c r="R20" s="115" t="e">
        <f>'01.2012'!#REF!</f>
        <v>#REF!</v>
      </c>
      <c r="S20" s="115" t="e">
        <f>'01.2012'!#REF!</f>
        <v>#REF!</v>
      </c>
      <c r="T20" s="130" t="e">
        <f t="shared" si="0"/>
        <v>#REF!</v>
      </c>
      <c r="U20" s="122" t="e">
        <f>'01.2012'!#REF!</f>
        <v>#REF!</v>
      </c>
      <c r="V20" s="116" t="e">
        <f t="shared" si="1"/>
        <v>#REF!</v>
      </c>
      <c r="W20" s="105" t="e">
        <f>'01.2012'!#REF!-'+'!V20</f>
        <v>#REF!</v>
      </c>
    </row>
    <row r="21" spans="1:23" ht="20.25" customHeight="1">
      <c r="A21" s="112">
        <v>20</v>
      </c>
      <c r="B21" s="109" t="e">
        <f>'01.2012'!#REF!</f>
        <v>#REF!</v>
      </c>
      <c r="C21" s="117" t="e">
        <f>'01.2012'!#REF!</f>
        <v>#REF!</v>
      </c>
      <c r="D21" s="127" t="e">
        <f>'01.2012'!#REF!</f>
        <v>#REF!</v>
      </c>
      <c r="E21" s="123" t="e">
        <f>'01.2012'!#REF!</f>
        <v>#REF!</v>
      </c>
      <c r="F21" s="117" t="e">
        <f>'01.2012'!#REF!</f>
        <v>#REF!</v>
      </c>
      <c r="G21" s="117" t="e">
        <f>'01.2012'!#REF!</f>
        <v>#REF!</v>
      </c>
      <c r="H21" s="117" t="e">
        <f>'01.2012'!#REF!</f>
        <v>#REF!</v>
      </c>
      <c r="I21" s="131" t="e">
        <f t="shared" si="2"/>
        <v>#REF!</v>
      </c>
      <c r="J21" s="123" t="e">
        <f>'01.2012'!#REF!</f>
        <v>#REF!</v>
      </c>
      <c r="K21" s="117" t="e">
        <f>'01.2012'!#REF!</f>
        <v>#REF!</v>
      </c>
      <c r="L21" s="117" t="e">
        <f>'01.2012'!#REF!</f>
        <v>#REF!</v>
      </c>
      <c r="M21" s="117" t="e">
        <f>'01.2012'!#REF!</f>
        <v>#REF!</v>
      </c>
      <c r="N21" s="117" t="e">
        <f>'01.2012'!#REF!</f>
        <v>#REF!</v>
      </c>
      <c r="O21" s="117" t="e">
        <f>'01.2012'!#REF!</f>
        <v>#REF!</v>
      </c>
      <c r="P21" s="117" t="e">
        <f>'01.2012'!#REF!</f>
        <v>#REF!</v>
      </c>
      <c r="Q21" s="117" t="e">
        <f>'01.2012'!#REF!</f>
        <v>#REF!</v>
      </c>
      <c r="R21" s="117" t="e">
        <f>'01.2012'!#REF!</f>
        <v>#REF!</v>
      </c>
      <c r="S21" s="117" t="e">
        <f>'01.2012'!#REF!</f>
        <v>#REF!</v>
      </c>
      <c r="T21" s="131" t="e">
        <f>SUM(J21:S21)</f>
        <v>#REF!</v>
      </c>
      <c r="U21" s="123" t="e">
        <f>'01.2012'!#REF!</f>
        <v>#REF!</v>
      </c>
      <c r="V21" s="118" t="e">
        <f t="shared" si="1"/>
        <v>#REF!</v>
      </c>
      <c r="W21" s="105" t="e">
        <f>'01.2012'!#REF!-'+'!V21</f>
        <v>#REF!</v>
      </c>
    </row>
    <row r="22" spans="1:23" ht="20.25" customHeight="1">
      <c r="B22" s="139" t="e">
        <f>'01.2012'!#REF!</f>
        <v>#REF!</v>
      </c>
      <c r="C22" s="119" t="e">
        <f>SUM(C2:C21)</f>
        <v>#REF!</v>
      </c>
      <c r="D22" s="128" t="e">
        <f t="shared" ref="D22:U22" si="3">SUM(D2:D21)</f>
        <v>#REF!</v>
      </c>
      <c r="E22" s="124" t="e">
        <f t="shared" si="3"/>
        <v>#REF!</v>
      </c>
      <c r="F22" s="119" t="e">
        <f t="shared" si="3"/>
        <v>#REF!</v>
      </c>
      <c r="G22" s="119" t="e">
        <f t="shared" si="3"/>
        <v>#REF!</v>
      </c>
      <c r="H22" s="119" t="e">
        <f t="shared" si="3"/>
        <v>#REF!</v>
      </c>
      <c r="I22" s="128" t="e">
        <f t="shared" si="3"/>
        <v>#REF!</v>
      </c>
      <c r="J22" s="124" t="e">
        <f t="shared" si="3"/>
        <v>#REF!</v>
      </c>
      <c r="K22" s="119" t="e">
        <f t="shared" si="3"/>
        <v>#REF!</v>
      </c>
      <c r="L22" s="119" t="e">
        <f t="shared" si="3"/>
        <v>#REF!</v>
      </c>
      <c r="M22" s="119" t="e">
        <f t="shared" si="3"/>
        <v>#REF!</v>
      </c>
      <c r="N22" s="119" t="e">
        <f t="shared" si="3"/>
        <v>#REF!</v>
      </c>
      <c r="O22" s="119" t="e">
        <f t="shared" si="3"/>
        <v>#REF!</v>
      </c>
      <c r="P22" s="119" t="e">
        <f t="shared" si="3"/>
        <v>#REF!</v>
      </c>
      <c r="Q22" s="119" t="e">
        <f t="shared" si="3"/>
        <v>#REF!</v>
      </c>
      <c r="R22" s="119" t="e">
        <f t="shared" si="3"/>
        <v>#REF!</v>
      </c>
      <c r="S22" s="119" t="e">
        <f t="shared" si="3"/>
        <v>#REF!</v>
      </c>
      <c r="T22" s="128" t="e">
        <f t="shared" si="3"/>
        <v>#REF!</v>
      </c>
      <c r="U22" s="124" t="e">
        <f t="shared" si="3"/>
        <v>#REF!</v>
      </c>
      <c r="V22" s="120" t="e">
        <f t="shared" si="1"/>
        <v>#REF!</v>
      </c>
      <c r="W22" s="105" t="e">
        <f>'01.2012'!#REF!-'+'!V22</f>
        <v>#REF!</v>
      </c>
    </row>
    <row r="25" spans="1:23"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</row>
  </sheetData>
  <printOptions horizontalCentered="1"/>
  <pageMargins left="0.15748031496062992" right="0.15748031496062992" top="1.3385826771653544" bottom="0.74803149606299213" header="0.86614173228346458" footer="0.31496062992125984"/>
  <pageSetup paperSize="9" scale="79" orientation="landscape" verticalDpi="0" r:id="rId1"/>
  <headerFooter>
    <oddHeader>&amp;C&amp;"Palatino Linotype,полужирный"&amp;12&amp;F - &amp;"Times New Roman Tj,полужирный"ВАРАЌАИ ЉАМЪБАСТЇ     - &amp;"CourierC,полужирный"&amp;14 12.2011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B2:O41"/>
  <sheetViews>
    <sheetView workbookViewId="0">
      <selection activeCell="B8" sqref="B8:E8"/>
    </sheetView>
  </sheetViews>
  <sheetFormatPr defaultRowHeight="12.75"/>
  <cols>
    <col min="3" max="3" width="26.42578125" customWidth="1"/>
    <col min="4" max="4" width="10.140625" customWidth="1"/>
    <col min="5" max="5" width="20.28515625" bestFit="1" customWidth="1"/>
  </cols>
  <sheetData>
    <row r="2" spans="2:15">
      <c r="E2" s="6" t="s">
        <v>114</v>
      </c>
    </row>
    <row r="4" spans="2:15">
      <c r="E4" s="6" t="s">
        <v>91</v>
      </c>
    </row>
    <row r="7" spans="2:15" ht="15">
      <c r="B7" s="180" t="s">
        <v>110</v>
      </c>
      <c r="C7" s="180"/>
      <c r="D7" s="180"/>
      <c r="E7" s="180"/>
    </row>
    <row r="8" spans="2:15" ht="15">
      <c r="B8" s="180" t="s">
        <v>111</v>
      </c>
      <c r="C8" s="180"/>
      <c r="D8" s="180"/>
      <c r="E8" s="180"/>
    </row>
    <row r="9" spans="2:15">
      <c r="H9" s="151" t="s">
        <v>115</v>
      </c>
      <c r="I9" s="151"/>
      <c r="J9" s="151"/>
      <c r="K9" s="151"/>
      <c r="L9" s="151"/>
      <c r="M9" s="151"/>
      <c r="N9" s="151"/>
      <c r="O9" s="151"/>
    </row>
    <row r="10" spans="2:15">
      <c r="B10" s="146" t="s">
        <v>23</v>
      </c>
      <c r="C10" s="147" t="s">
        <v>53</v>
      </c>
      <c r="D10" s="147" t="s">
        <v>112</v>
      </c>
      <c r="E10" s="148" t="s">
        <v>113</v>
      </c>
      <c r="H10" s="151"/>
      <c r="I10" s="151"/>
      <c r="J10" s="151"/>
      <c r="K10" s="151"/>
      <c r="L10" s="151"/>
      <c r="M10" s="151"/>
      <c r="N10" s="151"/>
      <c r="O10" s="151"/>
    </row>
    <row r="11" spans="2:15" ht="15.75" customHeight="1">
      <c r="B11" s="140">
        <v>1</v>
      </c>
      <c r="C11" s="141"/>
      <c r="D11" s="141"/>
      <c r="E11" s="142"/>
      <c r="H11" s="151"/>
      <c r="I11" s="151"/>
      <c r="J11" s="151"/>
      <c r="K11" s="151"/>
      <c r="L11" s="151"/>
      <c r="M11" s="151"/>
      <c r="N11" s="151"/>
      <c r="O11" s="151"/>
    </row>
    <row r="12" spans="2:15" ht="15.75" customHeight="1">
      <c r="B12" s="140">
        <v>2</v>
      </c>
      <c r="C12" s="141"/>
      <c r="D12" s="141"/>
      <c r="E12" s="142"/>
      <c r="H12" s="151"/>
      <c r="I12" s="151"/>
      <c r="J12" s="151"/>
      <c r="K12" s="151"/>
      <c r="L12" s="151"/>
      <c r="M12" s="151"/>
      <c r="N12" s="151"/>
      <c r="O12" s="151"/>
    </row>
    <row r="13" spans="2:15" ht="15.75" customHeight="1">
      <c r="B13" s="140">
        <v>3</v>
      </c>
      <c r="C13" s="141"/>
      <c r="D13" s="141"/>
      <c r="E13" s="142"/>
      <c r="H13" s="151"/>
      <c r="I13" s="151"/>
      <c r="J13" s="151"/>
      <c r="K13" s="151"/>
      <c r="L13" s="151"/>
      <c r="M13" s="151"/>
      <c r="N13" s="151"/>
      <c r="O13" s="151"/>
    </row>
    <row r="14" spans="2:15" ht="15.75" customHeight="1">
      <c r="B14" s="140">
        <v>4</v>
      </c>
      <c r="C14" s="141"/>
      <c r="D14" s="141"/>
      <c r="E14" s="142"/>
      <c r="H14" s="151"/>
      <c r="I14" s="151"/>
      <c r="J14" s="151"/>
      <c r="K14" s="151"/>
      <c r="L14" s="151"/>
      <c r="M14" s="151"/>
      <c r="N14" s="151"/>
      <c r="O14" s="151"/>
    </row>
    <row r="15" spans="2:15" ht="15.75" customHeight="1">
      <c r="B15" s="140">
        <v>5</v>
      </c>
      <c r="C15" s="141"/>
      <c r="D15" s="141"/>
      <c r="E15" s="142"/>
      <c r="H15" s="151"/>
      <c r="I15" s="151"/>
      <c r="J15" s="151"/>
      <c r="K15" s="151"/>
      <c r="L15" s="151"/>
      <c r="M15" s="151"/>
      <c r="N15" s="151"/>
      <c r="O15" s="151"/>
    </row>
    <row r="16" spans="2:15" ht="15.75" customHeight="1">
      <c r="B16" s="140">
        <v>6</v>
      </c>
      <c r="C16" s="141"/>
      <c r="D16" s="141"/>
      <c r="E16" s="142"/>
      <c r="H16" s="151"/>
      <c r="I16" s="151"/>
      <c r="J16" s="151"/>
      <c r="K16" s="151"/>
      <c r="L16" s="151"/>
      <c r="M16" s="151"/>
      <c r="N16" s="151"/>
      <c r="O16" s="151"/>
    </row>
    <row r="17" spans="2:15" ht="15.75" customHeight="1">
      <c r="B17" s="140">
        <v>7</v>
      </c>
      <c r="C17" s="141"/>
      <c r="D17" s="141"/>
      <c r="E17" s="142"/>
      <c r="H17" s="151"/>
      <c r="I17" s="151"/>
      <c r="J17" s="151"/>
      <c r="K17" s="151"/>
      <c r="L17" s="151"/>
      <c r="M17" s="151"/>
      <c r="N17" s="151"/>
      <c r="O17" s="151"/>
    </row>
    <row r="18" spans="2:15" ht="15.75" customHeight="1">
      <c r="B18" s="140">
        <v>8</v>
      </c>
      <c r="C18" s="141"/>
      <c r="D18" s="141"/>
      <c r="E18" s="142"/>
      <c r="H18" s="151"/>
      <c r="I18" s="151"/>
      <c r="J18" s="151"/>
      <c r="K18" s="151"/>
      <c r="L18" s="151"/>
      <c r="M18" s="151"/>
      <c r="N18" s="151"/>
      <c r="O18" s="151"/>
    </row>
    <row r="19" spans="2:15" ht="15.75" customHeight="1">
      <c r="B19" s="140">
        <v>9</v>
      </c>
      <c r="C19" s="141"/>
      <c r="D19" s="141"/>
      <c r="E19" s="142"/>
      <c r="H19" s="151"/>
      <c r="I19" s="151"/>
      <c r="J19" s="151"/>
      <c r="K19" s="151"/>
      <c r="L19" s="151"/>
      <c r="M19" s="151"/>
      <c r="N19" s="151"/>
      <c r="O19" s="151"/>
    </row>
    <row r="20" spans="2:15" ht="15.75" customHeight="1">
      <c r="B20" s="140">
        <v>10</v>
      </c>
      <c r="C20" s="141"/>
      <c r="D20" s="141"/>
      <c r="E20" s="142"/>
      <c r="H20" s="151"/>
      <c r="I20" s="151"/>
      <c r="J20" s="151"/>
      <c r="K20" s="151"/>
      <c r="L20" s="151"/>
      <c r="M20" s="151"/>
      <c r="N20" s="151"/>
      <c r="O20" s="151"/>
    </row>
    <row r="21" spans="2:15" ht="15.75" customHeight="1">
      <c r="B21" s="140">
        <v>11</v>
      </c>
      <c r="C21" s="141"/>
      <c r="D21" s="141"/>
      <c r="E21" s="142"/>
      <c r="H21" s="151"/>
      <c r="I21" s="151"/>
      <c r="J21" s="151"/>
      <c r="K21" s="151"/>
      <c r="L21" s="151"/>
      <c r="M21" s="151"/>
      <c r="N21" s="151"/>
      <c r="O21" s="151"/>
    </row>
    <row r="22" spans="2:15" ht="15.75" customHeight="1">
      <c r="B22" s="140">
        <v>12</v>
      </c>
      <c r="C22" s="141"/>
      <c r="D22" s="141"/>
      <c r="E22" s="142"/>
      <c r="H22" s="151"/>
      <c r="I22" s="151"/>
      <c r="J22" s="151"/>
      <c r="K22" s="151"/>
      <c r="L22" s="151"/>
      <c r="M22" s="151"/>
      <c r="N22" s="151"/>
      <c r="O22" s="151"/>
    </row>
    <row r="23" spans="2:15" ht="15.75" customHeight="1">
      <c r="B23" s="140">
        <v>13</v>
      </c>
      <c r="C23" s="141"/>
      <c r="D23" s="141"/>
      <c r="E23" s="142"/>
      <c r="H23" s="151"/>
      <c r="I23" s="151"/>
      <c r="J23" s="151"/>
      <c r="K23" s="151"/>
      <c r="L23" s="151"/>
      <c r="M23" s="151"/>
      <c r="N23" s="151"/>
      <c r="O23" s="151"/>
    </row>
    <row r="24" spans="2:15" ht="15.75" customHeight="1">
      <c r="B24" s="140">
        <v>14</v>
      </c>
      <c r="C24" s="141"/>
      <c r="D24" s="141"/>
      <c r="E24" s="142"/>
      <c r="H24" s="151"/>
      <c r="I24" s="151"/>
      <c r="J24" s="151"/>
      <c r="K24" s="151"/>
      <c r="L24" s="151"/>
      <c r="M24" s="151"/>
      <c r="N24" s="151"/>
      <c r="O24" s="151"/>
    </row>
    <row r="25" spans="2:15" ht="15.75" customHeight="1">
      <c r="B25" s="140">
        <v>15</v>
      </c>
      <c r="C25" s="141"/>
      <c r="D25" s="141"/>
      <c r="E25" s="142"/>
      <c r="H25" s="151"/>
      <c r="I25" s="151"/>
      <c r="J25" s="151"/>
      <c r="K25" s="151"/>
      <c r="L25" s="151"/>
      <c r="M25" s="151"/>
      <c r="N25" s="151"/>
      <c r="O25" s="151"/>
    </row>
    <row r="26" spans="2:15" ht="15.75" customHeight="1">
      <c r="B26" s="140">
        <v>16</v>
      </c>
      <c r="C26" s="141"/>
      <c r="D26" s="141"/>
      <c r="E26" s="142"/>
      <c r="H26" s="151"/>
      <c r="I26" s="151"/>
      <c r="J26" s="151"/>
      <c r="K26" s="151"/>
      <c r="L26" s="151"/>
      <c r="M26" s="151"/>
      <c r="N26" s="151"/>
      <c r="O26" s="151"/>
    </row>
    <row r="27" spans="2:15" ht="15.75" customHeight="1">
      <c r="B27" s="140">
        <v>17</v>
      </c>
      <c r="C27" s="141"/>
      <c r="D27" s="141"/>
      <c r="E27" s="142"/>
      <c r="H27" s="151"/>
      <c r="I27" s="151"/>
      <c r="J27" s="151"/>
      <c r="K27" s="151"/>
      <c r="L27" s="151"/>
      <c r="M27" s="151"/>
      <c r="N27" s="151"/>
      <c r="O27" s="151"/>
    </row>
    <row r="28" spans="2:15" ht="15.75" customHeight="1">
      <c r="B28" s="140">
        <v>18</v>
      </c>
      <c r="C28" s="141"/>
      <c r="D28" s="141"/>
      <c r="E28" s="142"/>
      <c r="H28" s="151"/>
      <c r="I28" s="151"/>
      <c r="J28" s="151"/>
      <c r="K28" s="151"/>
      <c r="L28" s="151"/>
      <c r="M28" s="151"/>
      <c r="N28" s="151"/>
      <c r="O28" s="151"/>
    </row>
    <row r="29" spans="2:15" ht="15.75" customHeight="1">
      <c r="B29" s="140">
        <v>19</v>
      </c>
      <c r="C29" s="141"/>
      <c r="D29" s="141"/>
      <c r="E29" s="142"/>
      <c r="H29" s="151"/>
      <c r="I29" s="151"/>
      <c r="J29" s="151"/>
      <c r="K29" s="151"/>
      <c r="L29" s="151"/>
      <c r="M29" s="151"/>
      <c r="N29" s="151"/>
      <c r="O29" s="151"/>
    </row>
    <row r="30" spans="2:15" ht="15.75" customHeight="1">
      <c r="B30" s="140">
        <v>20</v>
      </c>
      <c r="C30" s="141"/>
      <c r="D30" s="141"/>
      <c r="E30" s="142"/>
      <c r="H30" s="151"/>
      <c r="I30" s="151"/>
      <c r="J30" s="151"/>
      <c r="K30" s="151"/>
      <c r="L30" s="151"/>
      <c r="M30" s="151"/>
      <c r="N30" s="151"/>
      <c r="O30" s="151"/>
    </row>
    <row r="31" spans="2:15" ht="15.75" customHeight="1">
      <c r="B31" s="140">
        <v>21</v>
      </c>
      <c r="C31" s="141"/>
      <c r="D31" s="141"/>
      <c r="E31" s="142"/>
      <c r="H31" s="151"/>
      <c r="I31" s="151"/>
      <c r="J31" s="151"/>
      <c r="K31" s="151"/>
      <c r="L31" s="151"/>
      <c r="M31" s="151"/>
      <c r="N31" s="151"/>
      <c r="O31" s="151"/>
    </row>
    <row r="32" spans="2:15" ht="15.75" customHeight="1">
      <c r="B32" s="140">
        <v>22</v>
      </c>
      <c r="C32" s="141"/>
      <c r="D32" s="141"/>
      <c r="E32" s="142"/>
      <c r="H32" s="151"/>
      <c r="I32" s="151"/>
      <c r="J32" s="151"/>
      <c r="K32" s="151"/>
      <c r="L32" s="151"/>
      <c r="M32" s="151"/>
      <c r="N32" s="151"/>
      <c r="O32" s="151"/>
    </row>
    <row r="33" spans="2:15" ht="15.75" customHeight="1">
      <c r="B33" s="140">
        <v>23</v>
      </c>
      <c r="C33" s="141"/>
      <c r="D33" s="141"/>
      <c r="E33" s="142"/>
      <c r="H33" s="151"/>
      <c r="I33" s="151"/>
      <c r="J33" s="151"/>
      <c r="K33" s="151"/>
      <c r="L33" s="151"/>
      <c r="M33" s="151"/>
      <c r="N33" s="151"/>
      <c r="O33" s="151"/>
    </row>
    <row r="34" spans="2:15" ht="15.75" customHeight="1">
      <c r="B34" s="140">
        <v>24</v>
      </c>
      <c r="C34" s="141"/>
      <c r="D34" s="141"/>
      <c r="E34" s="142"/>
      <c r="H34" s="151"/>
      <c r="I34" s="151"/>
      <c r="J34" s="151"/>
      <c r="K34" s="151"/>
      <c r="L34" s="151"/>
      <c r="M34" s="151"/>
      <c r="N34" s="151"/>
      <c r="O34" s="151"/>
    </row>
    <row r="35" spans="2:15" ht="15.75" customHeight="1">
      <c r="B35" s="140">
        <v>25</v>
      </c>
      <c r="C35" s="141"/>
      <c r="D35" s="141"/>
      <c r="E35" s="142"/>
      <c r="H35" s="151"/>
      <c r="I35" s="151"/>
      <c r="J35" s="151"/>
      <c r="K35" s="151"/>
      <c r="L35" s="151"/>
      <c r="M35" s="151"/>
      <c r="N35" s="151"/>
      <c r="O35" s="151"/>
    </row>
    <row r="36" spans="2:15" ht="15.75" customHeight="1">
      <c r="B36" s="140">
        <v>26</v>
      </c>
      <c r="C36" s="141"/>
      <c r="D36" s="141"/>
      <c r="E36" s="142"/>
    </row>
    <row r="37" spans="2:15" ht="15.75" customHeight="1">
      <c r="B37" s="140">
        <v>27</v>
      </c>
      <c r="C37" s="141"/>
      <c r="D37" s="141"/>
      <c r="E37" s="142"/>
    </row>
    <row r="38" spans="2:15" ht="15.75" customHeight="1">
      <c r="B38" s="140">
        <v>28</v>
      </c>
      <c r="C38" s="141"/>
      <c r="D38" s="141"/>
      <c r="E38" s="142"/>
    </row>
    <row r="39" spans="2:15" ht="15.75" customHeight="1">
      <c r="B39" s="140">
        <v>29</v>
      </c>
      <c r="C39" s="141"/>
      <c r="D39" s="141"/>
      <c r="E39" s="142"/>
    </row>
    <row r="40" spans="2:15" ht="15.75" customHeight="1">
      <c r="B40" s="143">
        <v>30</v>
      </c>
      <c r="C40" s="144"/>
      <c r="D40" s="144"/>
      <c r="E40" s="145"/>
    </row>
    <row r="41" spans="2:15">
      <c r="C41" s="6" t="s">
        <v>92</v>
      </c>
      <c r="D41">
        <f>SUM(D11:D40)</f>
        <v>0</v>
      </c>
    </row>
  </sheetData>
  <mergeCells count="3">
    <mergeCell ref="B7:E7"/>
    <mergeCell ref="B8:E8"/>
    <mergeCell ref="H9:O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11</vt:i4>
      </vt:variant>
    </vt:vector>
  </HeadingPairs>
  <TitlesOfParts>
    <vt:vector size="16" baseType="lpstr">
      <vt:lpstr>Тарифы</vt:lpstr>
      <vt:lpstr>01.2012</vt:lpstr>
      <vt:lpstr>Карточки</vt:lpstr>
      <vt:lpstr>+</vt:lpstr>
      <vt:lpstr>Ведомость оплаты</vt:lpstr>
      <vt:lpstr>'01.2012'!Заголовки_для_печати</vt:lpstr>
      <vt:lpstr>'+'!Область_печати</vt:lpstr>
      <vt:lpstr>'01.2012'!Область_печати</vt:lpstr>
      <vt:lpstr>Карточки!Область_печати</vt:lpstr>
      <vt:lpstr>сп1</vt:lpstr>
      <vt:lpstr>сп2</vt:lpstr>
      <vt:lpstr>сп3</vt:lpstr>
      <vt:lpstr>сп4</vt:lpstr>
      <vt:lpstr>сп5</vt:lpstr>
      <vt:lpstr>сп6</vt:lpstr>
      <vt:lpstr>сп7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Надя</dc:creator>
  <cp:lastModifiedBy>User</cp:lastModifiedBy>
  <cp:lastPrinted>2012-01-24T19:18:45Z</cp:lastPrinted>
  <dcterms:created xsi:type="dcterms:W3CDTF">2002-12-28T12:45:47Z</dcterms:created>
  <dcterms:modified xsi:type="dcterms:W3CDTF">2012-01-25T07:04:43Z</dcterms:modified>
</cp:coreProperties>
</file>