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C10" i="2" l="1"/>
  <c r="C11" i="2"/>
  <c r="C12" i="2"/>
  <c r="C13" i="2"/>
  <c r="C14" i="2"/>
  <c r="C15" i="2"/>
  <c r="C16" i="2"/>
  <c r="C17" i="2"/>
  <c r="C18" i="2"/>
  <c r="C19" i="2"/>
  <c r="C4" i="2"/>
  <c r="C5" i="2"/>
  <c r="C6" i="2"/>
  <c r="C7" i="2"/>
  <c r="C8" i="2"/>
  <c r="C9" i="2"/>
  <c r="C3" i="2"/>
  <c r="K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M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" i="1"/>
</calcChain>
</file>

<file path=xl/sharedStrings.xml><?xml version="1.0" encoding="utf-8"?>
<sst xmlns="http://schemas.openxmlformats.org/spreadsheetml/2006/main" count="74" uniqueCount="35">
  <si>
    <t>Гонгадзе Георгія пр</t>
  </si>
  <si>
    <t>32</t>
  </si>
  <si>
    <t>139</t>
  </si>
  <si>
    <t>, б.</t>
  </si>
  <si>
    <t>, кв.</t>
  </si>
  <si>
    <t>Карточка CONAX б/у</t>
  </si>
  <si>
    <t>013723006238</t>
  </si>
  <si>
    <t>013722708917</t>
  </si>
  <si>
    <t>013725640547</t>
  </si>
  <si>
    <t>013724172039</t>
  </si>
  <si>
    <t>ТВ-тюнер Kaon K-E2270SCO б/у</t>
  </si>
  <si>
    <t>20078501299B66013192</t>
  </si>
  <si>
    <t>013723033448</t>
  </si>
  <si>
    <t>013721267378</t>
  </si>
  <si>
    <t>Маршрутизатор TP-Link TL-WR741ND</t>
  </si>
  <si>
    <t>Зовнішній кабельний модем Scitntific Atlanta EPC2100R2 б/у</t>
  </si>
  <si>
    <t>001E6B712AA8</t>
  </si>
  <si>
    <t>20078700024F85018886</t>
  </si>
  <si>
    <t>11877907798</t>
  </si>
  <si>
    <t>001E6B710CF8</t>
  </si>
  <si>
    <t>020081858340</t>
  </si>
  <si>
    <t>013723433655</t>
  </si>
  <si>
    <t>013723111061</t>
  </si>
  <si>
    <t>Харетончук Володимир Олександрович</t>
  </si>
  <si>
    <t>Ревенко Игорь Викторович</t>
  </si>
  <si>
    <t>Тодоров Дмитро Михайлович</t>
  </si>
  <si>
    <t xml:space="preserve">Прозоров Геннадій Борисович </t>
  </si>
  <si>
    <t xml:space="preserve">Тихоход Сергій Михайлович </t>
  </si>
  <si>
    <t>Черненко Александр Викторович</t>
  </si>
  <si>
    <t>Тип</t>
  </si>
  <si>
    <t>Най</t>
  </si>
  <si>
    <t>дек</t>
  </si>
  <si>
    <t>карто</t>
  </si>
  <si>
    <t>вайфай</t>
  </si>
  <si>
    <t>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</si>
</sst>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E1" sqref="E1"/>
    </sheetView>
  </sheetViews>
  <sheetFormatPr defaultRowHeight="15" x14ac:dyDescent="0.25"/>
  <cols>
    <col min="1" max="1" width="17.140625" customWidth="1"/>
    <col min="2" max="2" width="12.140625" customWidth="1"/>
    <col min="3" max="3" width="10.28515625" customWidth="1"/>
    <col min="5" max="5" width="17" customWidth="1"/>
    <col min="6" max="6" width="16" customWidth="1"/>
    <col min="7" max="7" width="14.5703125" customWidth="1"/>
    <col min="8" max="8" width="13" customWidth="1"/>
    <col min="14" max="14" width="34.7109375" customWidth="1"/>
  </cols>
  <sheetData>
    <row r="1" spans="1:15" x14ac:dyDescent="0.25">
      <c r="A1" s="1"/>
      <c r="B1" s="1"/>
      <c r="C1" s="1"/>
      <c r="D1" s="2" t="s">
        <v>29</v>
      </c>
      <c r="E1" s="2" t="s">
        <v>30</v>
      </c>
      <c r="F1" s="2" t="s">
        <v>31</v>
      </c>
      <c r="G1" s="3" t="s">
        <v>32</v>
      </c>
      <c r="H1" s="3" t="s">
        <v>33</v>
      </c>
      <c r="K1" s="4" t="s">
        <v>31</v>
      </c>
      <c r="L1" s="4" t="s">
        <v>32</v>
      </c>
      <c r="M1" s="4" t="s">
        <v>33</v>
      </c>
      <c r="O1" t="s">
        <v>3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34</v>
      </c>
      <c r="E2" s="1" t="s">
        <v>15</v>
      </c>
      <c r="F2" s="1" t="s">
        <v>16</v>
      </c>
      <c r="G2" s="1" t="s">
        <v>6</v>
      </c>
      <c r="H2" s="1" t="s">
        <v>18</v>
      </c>
      <c r="K2" t="str">
        <f>VLOOKUP(F2,Лист2!E3:E19,1,FALSE)</f>
        <v>001E6B712AA8</v>
      </c>
      <c r="L2" t="str">
        <f>VLOOKUP(G2,Лист2!E$3:E$19,1,FALSE)</f>
        <v>013723006238</v>
      </c>
      <c r="M2" t="str">
        <f>VLOOKUP(H2,Лист2!E$3:E$19,1,FALSE)</f>
        <v>11877907798</v>
      </c>
      <c r="N2" t="str">
        <f>A2&amp;$O$1&amp;B2&amp;$O$2&amp;C2</f>
        <v>Гонгадзе Георгія пр, б.32, кв.139</v>
      </c>
      <c r="O2" t="s">
        <v>4</v>
      </c>
    </row>
    <row r="3" spans="1:15" x14ac:dyDescent="0.25">
      <c r="A3" s="1" t="s">
        <v>0</v>
      </c>
      <c r="B3" s="1" t="s">
        <v>1</v>
      </c>
      <c r="C3" s="1" t="s">
        <v>2</v>
      </c>
      <c r="D3" s="1"/>
      <c r="E3" s="1"/>
      <c r="F3" s="1"/>
      <c r="G3" s="1"/>
      <c r="H3" s="1"/>
      <c r="K3" t="e">
        <f>VLOOKUP(F3,Лист2!E4:E20,1,FALSE)</f>
        <v>#N/A</v>
      </c>
      <c r="L3" t="e">
        <f>VLOOKUP(G3,Лист2!E$3:E$19,1,FALSE)</f>
        <v>#N/A</v>
      </c>
      <c r="M3" t="e">
        <f>VLOOKUP(H3,Лист2!E$3:E$19,1,FALSE)</f>
        <v>#N/A</v>
      </c>
      <c r="N3" t="str">
        <f t="shared" ref="N3:N19" si="0">A3&amp;$O$1&amp;B3&amp;$O$2&amp;C3</f>
        <v>Гонгадзе Георгія пр, б.32, кв.139</v>
      </c>
    </row>
    <row r="4" spans="1:15" x14ac:dyDescent="0.25">
      <c r="A4" s="1" t="s">
        <v>0</v>
      </c>
      <c r="B4" s="1" t="s">
        <v>1</v>
      </c>
      <c r="C4" s="1" t="s">
        <v>2</v>
      </c>
      <c r="D4" s="1"/>
      <c r="E4" s="1"/>
      <c r="F4" s="1"/>
      <c r="G4" s="1"/>
      <c r="H4" s="1"/>
      <c r="K4" t="e">
        <f>VLOOKUP(F4,Лист2!E5:E21,1,FALSE)</f>
        <v>#N/A</v>
      </c>
      <c r="L4" t="e">
        <f>VLOOKUP(G4,Лист2!E$3:E$19,1,FALSE)</f>
        <v>#N/A</v>
      </c>
      <c r="M4" t="e">
        <f>VLOOKUP(H4,Лист2!E$3:E$19,1,FALSE)</f>
        <v>#N/A</v>
      </c>
      <c r="N4" t="str">
        <f t="shared" si="0"/>
        <v>Гонгадзе Георгія пр, б.32, кв.139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K5" t="e">
        <f>VLOOKUP(F5,Лист2!E6:E22,1,FALSE)</f>
        <v>#N/A</v>
      </c>
      <c r="L5" t="e">
        <f>VLOOKUP(G5,Лист2!E$3:E$19,1,FALSE)</f>
        <v>#N/A</v>
      </c>
      <c r="M5" t="e">
        <f>VLOOKUP(H5,Лист2!E$3:E$19,1,FALSE)</f>
        <v>#N/A</v>
      </c>
      <c r="N5" t="str">
        <f t="shared" si="0"/>
        <v>, б., кв.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K6" t="e">
        <f>VLOOKUP(F6,Лист2!E7:E23,1,FALSE)</f>
        <v>#N/A</v>
      </c>
      <c r="L6" t="e">
        <f>VLOOKUP(G6,Лист2!E$3:E$19,1,FALSE)</f>
        <v>#N/A</v>
      </c>
      <c r="M6" t="e">
        <f>VLOOKUP(H6,Лист2!E$3:E$19,1,FALSE)</f>
        <v>#N/A</v>
      </c>
      <c r="N6" t="str">
        <f t="shared" si="0"/>
        <v>, б., кв.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K7" t="e">
        <f>VLOOKUP(F7,Лист2!E8:E24,1,FALSE)</f>
        <v>#N/A</v>
      </c>
      <c r="L7" t="e">
        <f>VLOOKUP(G7,Лист2!E$3:E$19,1,FALSE)</f>
        <v>#N/A</v>
      </c>
      <c r="M7" t="e">
        <f>VLOOKUP(H7,Лист2!E$3:E$19,1,FALSE)</f>
        <v>#N/A</v>
      </c>
      <c r="N7" t="str">
        <f t="shared" si="0"/>
        <v>, б., кв.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K8" t="e">
        <f>VLOOKUP(F8,Лист2!E9:E25,1,FALSE)</f>
        <v>#N/A</v>
      </c>
      <c r="L8" t="e">
        <f>VLOOKUP(G8,Лист2!E$3:E$19,1,FALSE)</f>
        <v>#N/A</v>
      </c>
      <c r="M8" t="e">
        <f>VLOOKUP(H8,Лист2!E$3:E$19,1,FALSE)</f>
        <v>#N/A</v>
      </c>
      <c r="N8" t="str">
        <f t="shared" si="0"/>
        <v>, б., кв.</v>
      </c>
    </row>
    <row r="9" spans="1:15" x14ac:dyDescent="0.25">
      <c r="A9" s="1"/>
      <c r="B9" s="1"/>
      <c r="C9" s="1"/>
      <c r="D9" s="1"/>
      <c r="E9" s="1"/>
      <c r="F9" s="1"/>
      <c r="G9" s="1"/>
      <c r="H9" s="1"/>
      <c r="K9" t="e">
        <f>VLOOKUP(F9,Лист2!E10:E26,1,FALSE)</f>
        <v>#N/A</v>
      </c>
      <c r="L9" t="e">
        <f>VLOOKUP(G9,Лист2!E$3:E$19,1,FALSE)</f>
        <v>#N/A</v>
      </c>
      <c r="M9" t="e">
        <f>VLOOKUP(H9,Лист2!E$3:E$19,1,FALSE)</f>
        <v>#N/A</v>
      </c>
      <c r="N9" t="str">
        <f t="shared" si="0"/>
        <v>, б., кв.</v>
      </c>
    </row>
    <row r="10" spans="1:15" x14ac:dyDescent="0.25">
      <c r="A10" s="1"/>
      <c r="B10" s="1"/>
      <c r="C10" s="1"/>
      <c r="D10" s="1"/>
      <c r="E10" s="1"/>
      <c r="F10" s="1"/>
      <c r="G10" s="1"/>
      <c r="H10" s="1"/>
      <c r="K10" t="e">
        <f>VLOOKUP(F10,Лист2!E11:E27,1,FALSE)</f>
        <v>#N/A</v>
      </c>
      <c r="L10" t="e">
        <f>VLOOKUP(G10,Лист2!E$3:E$19,1,FALSE)</f>
        <v>#N/A</v>
      </c>
      <c r="M10" t="e">
        <f>VLOOKUP(H10,Лист2!E$3:E$19,1,FALSE)</f>
        <v>#N/A</v>
      </c>
      <c r="N10" t="str">
        <f t="shared" si="0"/>
        <v>, б., кв.</v>
      </c>
    </row>
    <row r="11" spans="1:15" x14ac:dyDescent="0.25">
      <c r="A11" s="1"/>
      <c r="B11" s="1"/>
      <c r="C11" s="1"/>
      <c r="D11" s="1"/>
      <c r="E11" s="1"/>
      <c r="F11" s="1"/>
      <c r="G11" s="1"/>
      <c r="H11" s="1"/>
      <c r="K11" t="e">
        <f>VLOOKUP(F11,Лист2!E12:E28,1,FALSE)</f>
        <v>#N/A</v>
      </c>
      <c r="L11" t="e">
        <f>VLOOKUP(G11,Лист2!E$3:E$19,1,FALSE)</f>
        <v>#N/A</v>
      </c>
      <c r="M11" t="e">
        <f>VLOOKUP(H11,Лист2!E$3:E$19,1,FALSE)</f>
        <v>#N/A</v>
      </c>
      <c r="N11" t="str">
        <f t="shared" si="0"/>
        <v>, б., кв.</v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K12" t="e">
        <f>VLOOKUP(F12,Лист2!E13:E29,1,FALSE)</f>
        <v>#N/A</v>
      </c>
      <c r="L12" t="e">
        <f>VLOOKUP(G12,Лист2!E$3:E$19,1,FALSE)</f>
        <v>#N/A</v>
      </c>
      <c r="M12" t="e">
        <f>VLOOKUP(H12,Лист2!E$3:E$19,1,FALSE)</f>
        <v>#N/A</v>
      </c>
      <c r="N12" t="str">
        <f t="shared" si="0"/>
        <v>, б., кв.</v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  <c r="K13" t="e">
        <f>VLOOKUP(F13,Лист2!E14:E30,1,FALSE)</f>
        <v>#N/A</v>
      </c>
      <c r="L13" t="e">
        <f>VLOOKUP(G13,Лист2!E$3:E$19,1,FALSE)</f>
        <v>#N/A</v>
      </c>
      <c r="M13" t="e">
        <f>VLOOKUP(H13,Лист2!E$3:E$19,1,FALSE)</f>
        <v>#N/A</v>
      </c>
      <c r="N13" t="str">
        <f t="shared" si="0"/>
        <v>, б., кв.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K14" t="e">
        <f>VLOOKUP(F14,Лист2!E15:E31,1,FALSE)</f>
        <v>#N/A</v>
      </c>
      <c r="L14" t="e">
        <f>VLOOKUP(G14,Лист2!E$3:E$19,1,FALSE)</f>
        <v>#N/A</v>
      </c>
      <c r="M14" t="e">
        <f>VLOOKUP(H14,Лист2!E$3:E$19,1,FALSE)</f>
        <v>#N/A</v>
      </c>
      <c r="N14" t="str">
        <f t="shared" si="0"/>
        <v>, б., кв.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K15" t="e">
        <f>VLOOKUP(F15,Лист2!E16:E32,1,FALSE)</f>
        <v>#N/A</v>
      </c>
      <c r="L15" t="e">
        <f>VLOOKUP(G15,Лист2!E$3:E$19,1,FALSE)</f>
        <v>#N/A</v>
      </c>
      <c r="M15" t="e">
        <f>VLOOKUP(H15,Лист2!E$3:E$19,1,FALSE)</f>
        <v>#N/A</v>
      </c>
      <c r="N15" t="str">
        <f t="shared" si="0"/>
        <v>, б., кв.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K16" t="e">
        <f>VLOOKUP(F16,Лист2!E17:E33,1,FALSE)</f>
        <v>#N/A</v>
      </c>
      <c r="L16" t="e">
        <f>VLOOKUP(G16,Лист2!E$3:E$19,1,FALSE)</f>
        <v>#N/A</v>
      </c>
      <c r="M16" t="e">
        <f>VLOOKUP(H16,Лист2!E$3:E$19,1,FALSE)</f>
        <v>#N/A</v>
      </c>
      <c r="N16" t="str">
        <f t="shared" si="0"/>
        <v>, б., кв.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K17" t="e">
        <f>VLOOKUP(F17,Лист2!E18:E34,1,FALSE)</f>
        <v>#N/A</v>
      </c>
      <c r="L17" t="e">
        <f>VLOOKUP(G17,Лист2!E$3:E$19,1,FALSE)</f>
        <v>#N/A</v>
      </c>
      <c r="M17" t="e">
        <f>VLOOKUP(H17,Лист2!E$3:E$19,1,FALSE)</f>
        <v>#N/A</v>
      </c>
      <c r="N17" t="str">
        <f t="shared" si="0"/>
        <v>, б., кв.</v>
      </c>
    </row>
    <row r="18" spans="1:14" x14ac:dyDescent="0.25">
      <c r="A18" s="1"/>
      <c r="B18" s="1"/>
      <c r="C18" s="1"/>
      <c r="D18" s="1"/>
      <c r="E18" s="1"/>
      <c r="F18" s="1"/>
      <c r="G18" s="1"/>
      <c r="H18" s="1"/>
      <c r="K18" t="e">
        <f>VLOOKUP(F18,Лист2!E19:E35,1,FALSE)</f>
        <v>#N/A</v>
      </c>
      <c r="L18" t="e">
        <f>VLOOKUP(G18,Лист2!E$3:E$19,1,FALSE)</f>
        <v>#N/A</v>
      </c>
      <c r="M18" t="e">
        <f>VLOOKUP(H18,Лист2!E$3:E$19,1,FALSE)</f>
        <v>#N/A</v>
      </c>
      <c r="N18" t="str">
        <f t="shared" si="0"/>
        <v>, б., кв.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K19" t="e">
        <f>VLOOKUP(F19,Лист2!E20:E36,1,FALSE)</f>
        <v>#N/A</v>
      </c>
      <c r="L19" t="e">
        <f>VLOOKUP(G19,Лист2!E$3:E$19,1,FALSE)</f>
        <v>#N/A</v>
      </c>
      <c r="M19" t="e">
        <f>VLOOKUP(H19,Лист2!E$3:E$19,1,FALSE)</f>
        <v>#N/A</v>
      </c>
      <c r="N19" t="str">
        <f t="shared" si="0"/>
        <v>, б., кв.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F3" sqref="F3"/>
    </sheetView>
  </sheetViews>
  <sheetFormatPr defaultRowHeight="15" x14ac:dyDescent="0.25"/>
  <cols>
    <col min="3" max="3" width="31.5703125" customWidth="1"/>
    <col min="4" max="4" width="29.140625" customWidth="1"/>
    <col min="5" max="5" width="19" customWidth="1"/>
    <col min="6" max="6" width="10.28515625" bestFit="1" customWidth="1"/>
    <col min="7" max="7" width="17" customWidth="1"/>
  </cols>
  <sheetData>
    <row r="3" spans="1:7" x14ac:dyDescent="0.25">
      <c r="A3" s="1"/>
      <c r="B3" s="1"/>
      <c r="C3" s="5" t="str">
        <f>IF(D3="Карточка CONAX б/у",VLOOKUP(E3,Лист1!G$2:N$19,8,FALSE),VLOOKUP(E3,Лист1!F$2:N$19,9,FALSE))</f>
        <v>Гонгадзе Георгія пр, б.32, кв.139</v>
      </c>
      <c r="D3" s="1" t="s">
        <v>15</v>
      </c>
      <c r="E3" s="1" t="s">
        <v>16</v>
      </c>
      <c r="F3" s="5" t="str">
        <f>IF($D3="Карточка CONAX б/у",INDEX(Лист1!$A$2:$G$6,MATCH($E3,Лист1!$G$2:$G$19,0),4),INDEX(Лист1!$A$2:$F$19,MATCH($E3,Лист1!$F$2:$F$19,0),4))</f>
        <v>Зам</v>
      </c>
      <c r="G3" s="1" t="s">
        <v>23</v>
      </c>
    </row>
    <row r="4" spans="1:7" x14ac:dyDescent="0.25">
      <c r="A4" s="1"/>
      <c r="B4" s="1"/>
      <c r="C4" s="5" t="e">
        <f>IF(D4="Карточка CONAX б/у",VLOOKUP(E4,Лист1!G$2:N$19,8,FALSE),VLOOKUP(E4,Лист1!F$2:N$19,9,FALSE))</f>
        <v>#N/A</v>
      </c>
      <c r="D4" s="1" t="s">
        <v>14</v>
      </c>
      <c r="E4" s="1" t="s">
        <v>18</v>
      </c>
      <c r="F4" s="5" t="e">
        <f>IF($D4="Карточка CONAX б/у",INDEX(Лист1!$A$2:$G$6,MATCH($E4,Лист1!$G$2:$G$19,0),4),INDEX(Лист1!$A$2:$F$19,MATCH($E4,Лист1!$F$2:$F$19,0),4))</f>
        <v>#N/A</v>
      </c>
      <c r="G4" s="1" t="s">
        <v>23</v>
      </c>
    </row>
    <row r="5" spans="1:7" x14ac:dyDescent="0.25">
      <c r="A5" s="1"/>
      <c r="B5" s="1"/>
      <c r="C5" s="5" t="str">
        <f>IF(D5="Карточка CONAX б/у",VLOOKUP(E5,Лист1!G$2:N$19,8,FALSE),VLOOKUP(E5,Лист1!F$2:N$19,9,FALSE))</f>
        <v>Гонгадзе Георгія пр, б.32, кв.139</v>
      </c>
      <c r="D5" s="1" t="s">
        <v>5</v>
      </c>
      <c r="E5" s="1" t="s">
        <v>6</v>
      </c>
      <c r="F5" s="5" t="str">
        <f>IF($D5="Карточка CONAX б/у",INDEX(Лист1!$A$2:$G$6,MATCH($E5,Лист1!$G$2:$G$19,0),4),INDEX(Лист1!$A$2:$F$19,MATCH($E5,Лист1!$F$2:$F$19,0),4))</f>
        <v>Зам</v>
      </c>
      <c r="G5" s="1" t="s">
        <v>23</v>
      </c>
    </row>
    <row r="6" spans="1:7" x14ac:dyDescent="0.25">
      <c r="A6" s="1"/>
      <c r="B6" s="1"/>
      <c r="C6" s="5" t="e">
        <f>IF(D6="Карточка CONAX б/у",VLOOKUP(E6,Лист1!G$2:N$19,8,FALSE),VLOOKUP(E6,Лист1!F$2:N$19,9,FALSE))</f>
        <v>#N/A</v>
      </c>
      <c r="D6" s="1" t="s">
        <v>5</v>
      </c>
      <c r="E6" s="1" t="s">
        <v>7</v>
      </c>
      <c r="F6" s="5" t="e">
        <f>IF($D6="Карточка CONAX б/у",INDEX(Лист1!$A$2:$G$6,MATCH($E6,Лист1!$G$2:$G$19,0),4),INDEX(Лист1!$A$2:$F$19,MATCH($E6,Лист1!$F$2:$F$19,0),4))</f>
        <v>#N/A</v>
      </c>
      <c r="G6" s="1" t="s">
        <v>24</v>
      </c>
    </row>
    <row r="7" spans="1:7" x14ac:dyDescent="0.25">
      <c r="A7" s="1"/>
      <c r="B7" s="1"/>
      <c r="C7" s="5" t="e">
        <f>IF(D7="Карточка CONAX б/у",VLOOKUP(E7,Лист1!G$2:N$19,8,FALSE),VLOOKUP(E7,Лист1!F$2:N$19,9,FALSE))</f>
        <v>#N/A</v>
      </c>
      <c r="D7" s="1" t="s">
        <v>5</v>
      </c>
      <c r="E7" s="1" t="s">
        <v>8</v>
      </c>
      <c r="F7" s="5" t="e">
        <f>IF($D7="Карточка CONAX б/у",INDEX(Лист1!$A$2:$G$6,MATCH($E7,Лист1!$G$2:$G$19,0),4),INDEX(Лист1!$A$2:$F$19,MATCH($E7,Лист1!$F$2:$F$19,0),4))</f>
        <v>#N/A</v>
      </c>
      <c r="G7" s="1" t="s">
        <v>24</v>
      </c>
    </row>
    <row r="8" spans="1:7" x14ac:dyDescent="0.25">
      <c r="A8" s="1"/>
      <c r="B8" s="1"/>
      <c r="C8" s="5" t="e">
        <f>IF(D8="Карточка CONAX б/у",VLOOKUP(E8,Лист1!G$2:N$19,8,FALSE),VLOOKUP(E8,Лист1!F$2:N$19,9,FALSE))</f>
        <v>#N/A</v>
      </c>
      <c r="D8" s="1" t="s">
        <v>5</v>
      </c>
      <c r="E8" s="1" t="s">
        <v>9</v>
      </c>
      <c r="F8" s="5" t="e">
        <f>IF($D8="Карточка CONAX б/у",INDEX(Лист1!$A$2:$G$6,MATCH($E8,Лист1!$G$2:$G$19,0),4),INDEX(Лист1!$A$2:$F$19,MATCH($E8,Лист1!$F$2:$F$19,0),4))</f>
        <v>#N/A</v>
      </c>
      <c r="G8" s="1" t="s">
        <v>25</v>
      </c>
    </row>
    <row r="9" spans="1:7" x14ac:dyDescent="0.25">
      <c r="A9" s="1"/>
      <c r="B9" s="1"/>
      <c r="C9" s="5" t="e">
        <f>IF(D9="Карточка CONAX б/у",VLOOKUP(E9,Лист1!G$2:N$19,8,FALSE),VLOOKUP(E9,Лист1!F$2:N$19,9,FALSE))</f>
        <v>#N/A</v>
      </c>
      <c r="D9" s="1" t="s">
        <v>10</v>
      </c>
      <c r="E9" s="1" t="s">
        <v>11</v>
      </c>
      <c r="F9" s="5" t="e">
        <f>IF($D9="Карточка CONAX б/у",INDEX(Лист1!$A$2:$G$6,MATCH($E9,Лист1!$G$2:$G$19,0),4),INDEX(Лист1!$A$2:$F$19,MATCH($E9,Лист1!$F$2:$F$19,0),4))</f>
        <v>#N/A</v>
      </c>
      <c r="G9" s="1" t="s">
        <v>26</v>
      </c>
    </row>
    <row r="10" spans="1:7" x14ac:dyDescent="0.25">
      <c r="A10" s="1"/>
      <c r="B10" s="1"/>
      <c r="C10" s="5" t="e">
        <f>IF(D10="Карточка CONAX б/у",VLOOKUP(E10,Лист1!G$2:N$19,8,FALSE),VLOOKUP(E10,Лист1!F$2:N$19,9,FALSE))</f>
        <v>#N/A</v>
      </c>
      <c r="D10" s="1" t="s">
        <v>5</v>
      </c>
      <c r="E10" s="1" t="s">
        <v>12</v>
      </c>
      <c r="F10" s="5" t="e">
        <f>IF($D10="Карточка CONAX б/у",INDEX(Лист1!$A$2:$G$6,MATCH($E10,Лист1!$G$2:$G$19,0),4),INDEX(Лист1!$A$2:$F$19,MATCH($E10,Лист1!$F$2:$F$19,0),4))</f>
        <v>#N/A</v>
      </c>
      <c r="G10" s="1" t="s">
        <v>25</v>
      </c>
    </row>
    <row r="11" spans="1:7" x14ac:dyDescent="0.25">
      <c r="A11" s="1"/>
      <c r="B11" s="1"/>
      <c r="C11" s="5" t="e">
        <f>IF(D11="Карточка CONAX б/у",VLOOKUP(E11,Лист1!G$2:N$19,8,FALSE),VLOOKUP(E11,Лист1!F$2:N$19,9,FALSE))</f>
        <v>#N/A</v>
      </c>
      <c r="D11" s="1" t="s">
        <v>5</v>
      </c>
      <c r="E11" s="1" t="s">
        <v>13</v>
      </c>
      <c r="F11" s="5" t="e">
        <f>IF($D11="Карточка CONAX б/у",INDEX(Лист1!$A$2:$G$6,MATCH($E11,Лист1!$G$2:$G$19,0),4),INDEX(Лист1!$A$2:$F$19,MATCH($E11,Лист1!$F$2:$F$19,0),4))</f>
        <v>#N/A</v>
      </c>
      <c r="G11" s="1" t="s">
        <v>27</v>
      </c>
    </row>
    <row r="12" spans="1:7" x14ac:dyDescent="0.25">
      <c r="A12" s="1"/>
      <c r="B12" s="1"/>
      <c r="C12" s="5" t="e">
        <f>IF(D12="Карточка CONAX б/у",VLOOKUP(E12,Лист1!G$2:N$19,8,FALSE),VLOOKUP(E12,Лист1!F$2:N$19,9,FALSE))</f>
        <v>#N/A</v>
      </c>
      <c r="D12" s="1" t="s">
        <v>14</v>
      </c>
      <c r="E12" s="1">
        <v>11877907789</v>
      </c>
      <c r="F12" s="5" t="e">
        <f>IF($D12="Карточка CONAX б/у",INDEX(Лист1!$A$2:$G$6,MATCH($E12,Лист1!$G$2:$G$19,0),4),INDEX(Лист1!$A$2:$F$19,MATCH($E12,Лист1!$F$2:$F$19,0),4))</f>
        <v>#N/A</v>
      </c>
      <c r="G12" s="1" t="s">
        <v>28</v>
      </c>
    </row>
    <row r="13" spans="1:7" x14ac:dyDescent="0.25">
      <c r="A13" s="1"/>
      <c r="B13" s="1"/>
      <c r="C13" s="5" t="str">
        <f>IF(D13="Карточка CONAX б/у",VLOOKUP(E13,Лист1!G$2:N$19,8,FALSE),VLOOKUP(E13,Лист1!F$2:N$19,9,FALSE))</f>
        <v>Гонгадзе Георгія пр, б.32, кв.139</v>
      </c>
      <c r="D13" s="1" t="s">
        <v>15</v>
      </c>
      <c r="E13" s="1" t="s">
        <v>16</v>
      </c>
      <c r="F13" s="5" t="str">
        <f>IF($D13="Карточка CONAX б/у",INDEX(Лист1!$A$2:$G$6,MATCH($E13,Лист1!$G$2:$G$19,0),4),INDEX(Лист1!$A$2:$F$19,MATCH($E13,Лист1!$F$2:$F$19,0),4))</f>
        <v>Зам</v>
      </c>
      <c r="G13" s="1" t="s">
        <v>28</v>
      </c>
    </row>
    <row r="14" spans="1:7" x14ac:dyDescent="0.25">
      <c r="A14" s="1"/>
      <c r="B14" s="1"/>
      <c r="C14" s="5" t="e">
        <f>IF(D14="Карточка CONAX б/у",VLOOKUP(E14,Лист1!G$2:N$19,8,FALSE),VLOOKUP(E14,Лист1!F$2:N$19,9,FALSE))</f>
        <v>#N/A</v>
      </c>
      <c r="D14" s="1" t="s">
        <v>10</v>
      </c>
      <c r="E14" s="1" t="s">
        <v>17</v>
      </c>
      <c r="F14" s="5" t="e">
        <f>IF($D14="Карточка CONAX б/у",INDEX(Лист1!$A$2:$G$6,MATCH($E14,Лист1!$G$2:$G$19,0),4),INDEX(Лист1!$A$2:$F$19,MATCH($E14,Лист1!$F$2:$F$19,0),4))</f>
        <v>#N/A</v>
      </c>
      <c r="G14" s="1" t="s">
        <v>28</v>
      </c>
    </row>
    <row r="15" spans="1:7" x14ac:dyDescent="0.25">
      <c r="A15" s="1"/>
      <c r="B15" s="1"/>
      <c r="C15" s="5" t="e">
        <f>IF(D15="Карточка CONAX б/у",VLOOKUP(E15,Лист1!G$2:N$19,8,FALSE),VLOOKUP(E15,Лист1!F$2:N$19,9,FALSE))</f>
        <v>#N/A</v>
      </c>
      <c r="D15" s="1" t="s">
        <v>14</v>
      </c>
      <c r="E15" s="1" t="s">
        <v>18</v>
      </c>
      <c r="F15" s="5" t="e">
        <f>IF($D15="Карточка CONAX б/у",INDEX(Лист1!$A$2:$G$6,MATCH($E15,Лист1!$G$2:$G$19,0),4),INDEX(Лист1!$A$2:$F$19,MATCH($E15,Лист1!$F$2:$F$19,0),4))</f>
        <v>#N/A</v>
      </c>
      <c r="G15" s="1" t="s">
        <v>28</v>
      </c>
    </row>
    <row r="16" spans="1:7" x14ac:dyDescent="0.25">
      <c r="A16" s="1"/>
      <c r="B16" s="1"/>
      <c r="C16" s="5" t="e">
        <f>IF(D16="Карточка CONAX б/у",VLOOKUP(E16,Лист1!G$2:N$19,8,FALSE),VLOOKUP(E16,Лист1!F$2:N$19,9,FALSE))</f>
        <v>#N/A</v>
      </c>
      <c r="D16" s="1" t="s">
        <v>15</v>
      </c>
      <c r="E16" s="1" t="s">
        <v>19</v>
      </c>
      <c r="F16" s="5" t="e">
        <f>IF($D16="Карточка CONAX б/у",INDEX(Лист1!$A$2:$G$6,MATCH($E16,Лист1!$G$2:$G$19,0),4),INDEX(Лист1!$A$2:$F$19,MATCH($E16,Лист1!$F$2:$F$19,0),4))</f>
        <v>#N/A</v>
      </c>
      <c r="G16" s="1" t="s">
        <v>28</v>
      </c>
    </row>
    <row r="17" spans="1:7" x14ac:dyDescent="0.25">
      <c r="A17" s="1"/>
      <c r="B17" s="1"/>
      <c r="C17" s="5" t="e">
        <f>IF(D17="Карточка CONAX б/у",VLOOKUP(E17,Лист1!G$2:N$19,8,FALSE),VLOOKUP(E17,Лист1!F$2:N$19,9,FALSE))</f>
        <v>#N/A</v>
      </c>
      <c r="D17" s="1" t="s">
        <v>5</v>
      </c>
      <c r="E17" s="1" t="s">
        <v>20</v>
      </c>
      <c r="F17" s="5" t="e">
        <f>IF($D17="Карточка CONAX б/у",INDEX(Лист1!$A$2:$G$6,MATCH($E17,Лист1!$G$2:$G$19,0),4),INDEX(Лист1!$A$2:$F$19,MATCH($E17,Лист1!$F$2:$F$19,0),4))</f>
        <v>#N/A</v>
      </c>
      <c r="G17" s="1" t="s">
        <v>28</v>
      </c>
    </row>
    <row r="18" spans="1:7" x14ac:dyDescent="0.25">
      <c r="A18" s="1"/>
      <c r="B18" s="1"/>
      <c r="C18" s="5" t="e">
        <f>IF(D18="Карточка CONAX б/у",VLOOKUP(E18,Лист1!G$2:N$19,8,FALSE),VLOOKUP(E18,Лист1!F$2:N$19,9,FALSE))</f>
        <v>#N/A</v>
      </c>
      <c r="D18" s="1" t="s">
        <v>5</v>
      </c>
      <c r="E18" s="1" t="s">
        <v>21</v>
      </c>
      <c r="F18" s="5" t="e">
        <f>IF($D18="Карточка CONAX б/у",INDEX(Лист1!$A$2:$G$6,MATCH($E18,Лист1!$G$2:$G$19,0),4),INDEX(Лист1!$A$2:$F$19,MATCH($E18,Лист1!$F$2:$F$19,0),4))</f>
        <v>#N/A</v>
      </c>
      <c r="G18" s="1" t="s">
        <v>28</v>
      </c>
    </row>
    <row r="19" spans="1:7" x14ac:dyDescent="0.25">
      <c r="A19" s="1"/>
      <c r="B19" s="1"/>
      <c r="C19" s="5" t="e">
        <f>IF(D19="Карточка CONAX б/у",VLOOKUP(E19,Лист1!G$2:N$19,8,FALSE),VLOOKUP(E19,Лист1!F$2:N$19,9,FALSE))</f>
        <v>#N/A</v>
      </c>
      <c r="D19" s="1" t="s">
        <v>5</v>
      </c>
      <c r="E19" s="1" t="s">
        <v>22</v>
      </c>
      <c r="F19" s="5" t="e">
        <f>IF($D19="Карточка CONAX б/у",INDEX(Лист1!$A$2:$G$6,MATCH($E19,Лист1!$G$2:$G$19,0),4),INDEX(Лист1!$A$2:$F$19,MATCH($E19,Лист1!$F$2:$F$19,0),4))</f>
        <v>#N/A</v>
      </c>
      <c r="G19" s="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2012-02-03T18:00:01Z</dcterms:modified>
</cp:coreProperties>
</file>