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12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2"/>
  <c r="J9"/>
  <c r="J5"/>
  <c r="L5" s="1"/>
  <c r="M5" s="1"/>
  <c r="J6"/>
  <c r="J8"/>
  <c r="F6" i="1"/>
  <c r="E6"/>
  <c r="D6"/>
  <c r="G5" i="2"/>
  <c r="G6"/>
  <c r="G7"/>
  <c r="J7"/>
  <c r="L7" s="1"/>
  <c r="M7" s="1"/>
  <c r="G8"/>
  <c r="G9"/>
  <c r="E23"/>
  <c r="F23"/>
  <c r="G23"/>
  <c r="K23"/>
  <c r="L9" l="1"/>
  <c r="L6"/>
  <c r="M6" s="1"/>
  <c r="L10" l="1"/>
  <c r="M9" s="1"/>
  <c r="L8" l="1"/>
  <c r="J23"/>
  <c r="M8" l="1"/>
  <c r="M23" s="1"/>
  <c r="L23"/>
</calcChain>
</file>

<file path=xl/sharedStrings.xml><?xml version="1.0" encoding="utf-8"?>
<sst xmlns="http://schemas.openxmlformats.org/spreadsheetml/2006/main" count="26" uniqueCount="26">
  <si>
    <t>ИМЯ  ИНСТРУМЕНТОВ</t>
  </si>
  <si>
    <t>СТАНОК</t>
  </si>
  <si>
    <t>ПРОПКА</t>
  </si>
  <si>
    <t>СТАНОК  УВ</t>
  </si>
  <si>
    <t>сумма  тав.</t>
  </si>
  <si>
    <t>обш.сумму</t>
  </si>
  <si>
    <t>новы  цена</t>
  </si>
  <si>
    <t>эканомия  в  ден</t>
  </si>
  <si>
    <t>рабочи  дни</t>
  </si>
  <si>
    <t>эканомия  в  месяц</t>
  </si>
  <si>
    <t>сколко  месецов</t>
  </si>
  <si>
    <t>счет  инстументов</t>
  </si>
  <si>
    <t>изгатовлено</t>
  </si>
  <si>
    <t>0.5  литр</t>
  </si>
  <si>
    <t>1.5  литр</t>
  </si>
  <si>
    <t>2  литр</t>
  </si>
  <si>
    <t>блок</t>
  </si>
  <si>
    <t>БАЛОН  газа</t>
  </si>
  <si>
    <t>штук</t>
  </si>
  <si>
    <t>старая  цена</t>
  </si>
  <si>
    <t>ГАЗЕЛ</t>
  </si>
  <si>
    <t>станок   УВ   стоит  1900000   и  сэканомт  480,000  в  месец</t>
  </si>
  <si>
    <t>а  газел  1,000,000   и  секаномт   175,000   в   месец</t>
  </si>
  <si>
    <t>вапрос</t>
  </si>
  <si>
    <t xml:space="preserve">в  первую  очеред   каторй  инструмент  нужно  купит  </t>
  </si>
  <si>
    <t>надо  сравнять  влажени  денег   и   эканомию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</si>
</sst>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3" fontId="1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perspective val="30"/>
    </c:view3D>
    <c:plotArea>
      <c:layout/>
      <c:pie3DChart>
        <c:varyColors val="1"/>
        <c:ser>
          <c:idx val="0"/>
          <c:order val="0"/>
          <c:explosion val="25"/>
          <c:cat>
            <c:strRef>
              <c:f>Лист2!$D$5:$D$10</c:f>
              <c:strCache>
                <c:ptCount val="5"/>
                <c:pt idx="0">
                  <c:v>БАЛОН  газа</c:v>
                </c:pt>
                <c:pt idx="1">
                  <c:v>СТАНОК</c:v>
                </c:pt>
                <c:pt idx="2">
                  <c:v>ГАЗЕЛ</c:v>
                </c:pt>
                <c:pt idx="3">
                  <c:v>ПРОПКА</c:v>
                </c:pt>
                <c:pt idx="4">
                  <c:v>СТАНОК  УВ</c:v>
                </c:pt>
              </c:strCache>
            </c:strRef>
          </c:cat>
          <c:val>
            <c:numRef>
              <c:f>Лист2!$L$5:$L$10</c:f>
              <c:numCache>
                <c:formatCode>#,##0</c:formatCode>
                <c:ptCount val="6"/>
                <c:pt idx="0">
                  <c:v>50000</c:v>
                </c:pt>
                <c:pt idx="1">
                  <c:v>245000</c:v>
                </c:pt>
                <c:pt idx="2">
                  <c:v>175000</c:v>
                </c:pt>
                <c:pt idx="3">
                  <c:v>135000</c:v>
                </c:pt>
                <c:pt idx="4">
                  <c:v>180000</c:v>
                </c:pt>
                <c:pt idx="5">
                  <c:v>300000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24</xdr:row>
      <xdr:rowOff>133350</xdr:rowOff>
    </xdr:from>
    <xdr:to>
      <xdr:col>12</xdr:col>
      <xdr:colOff>76200</xdr:colOff>
      <xdr:row>39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6"/>
  <sheetViews>
    <sheetView workbookViewId="0">
      <selection activeCell="C31" sqref="C31"/>
    </sheetView>
  </sheetViews>
  <sheetFormatPr defaultRowHeight="15"/>
  <cols>
    <col min="3" max="3" width="19" customWidth="1"/>
    <col min="4" max="4" width="12.42578125" customWidth="1"/>
    <col min="5" max="5" width="10.7109375" customWidth="1"/>
    <col min="6" max="6" width="10.42578125" customWidth="1"/>
    <col min="7" max="7" width="11.7109375" customWidth="1"/>
    <col min="9" max="9" width="16.28515625" customWidth="1"/>
    <col min="10" max="10" width="10.7109375" customWidth="1"/>
    <col min="11" max="11" width="18.5703125" customWidth="1"/>
    <col min="12" max="12" width="17" customWidth="1"/>
  </cols>
  <sheetData>
    <row r="4" spans="3:6">
      <c r="C4" s="25" t="s">
        <v>12</v>
      </c>
      <c r="D4" s="25" t="s">
        <v>13</v>
      </c>
      <c r="E4" s="25" t="s">
        <v>14</v>
      </c>
      <c r="F4" s="25" t="s">
        <v>15</v>
      </c>
    </row>
    <row r="5" spans="3:6">
      <c r="C5" s="24" t="s">
        <v>16</v>
      </c>
      <c r="D5" s="24">
        <v>200</v>
      </c>
      <c r="E5" s="24">
        <v>300</v>
      </c>
      <c r="F5" s="24">
        <v>200</v>
      </c>
    </row>
    <row r="6" spans="3:6">
      <c r="C6" s="24" t="s">
        <v>18</v>
      </c>
      <c r="D6" s="25">
        <f>D5*12</f>
        <v>2400</v>
      </c>
      <c r="E6" s="25">
        <f>E5*6</f>
        <v>1800</v>
      </c>
      <c r="F6" s="25">
        <f>F5*6</f>
        <v>1200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4:M33"/>
  <sheetViews>
    <sheetView tabSelected="1" topLeftCell="B1" workbookViewId="0">
      <selection activeCell="G26" sqref="G26"/>
    </sheetView>
  </sheetViews>
  <sheetFormatPr defaultRowHeight="15"/>
  <cols>
    <col min="4" max="4" width="19" customWidth="1"/>
    <col min="5" max="5" width="15.5703125" customWidth="1"/>
    <col min="6" max="6" width="12.7109375" customWidth="1"/>
    <col min="7" max="7" width="10.7109375" customWidth="1"/>
    <col min="8" max="8" width="11.5703125" customWidth="1"/>
    <col min="9" max="9" width="11.140625" customWidth="1"/>
    <col min="10" max="10" width="15.5703125" customWidth="1"/>
    <col min="11" max="11" width="12" customWidth="1"/>
    <col min="12" max="12" width="19" customWidth="1"/>
    <col min="13" max="13" width="18" customWidth="1"/>
  </cols>
  <sheetData>
    <row r="4" spans="4:13">
      <c r="D4" s="1" t="s">
        <v>0</v>
      </c>
      <c r="E4" s="23" t="s">
        <v>11</v>
      </c>
      <c r="F4" s="3" t="s">
        <v>4</v>
      </c>
      <c r="G4" s="1" t="s">
        <v>5</v>
      </c>
      <c r="H4" s="5" t="s">
        <v>19</v>
      </c>
      <c r="I4" s="2" t="s">
        <v>6</v>
      </c>
      <c r="J4" s="1" t="s">
        <v>7</v>
      </c>
      <c r="K4" s="4" t="s">
        <v>8</v>
      </c>
      <c r="L4" s="5" t="s">
        <v>9</v>
      </c>
      <c r="M4" s="5" t="s">
        <v>10</v>
      </c>
    </row>
    <row r="5" spans="4:13">
      <c r="D5" s="27" t="s">
        <v>17</v>
      </c>
      <c r="E5" s="2">
        <v>10</v>
      </c>
      <c r="F5" s="6">
        <v>10000</v>
      </c>
      <c r="G5" s="6">
        <f>F5*E5</f>
        <v>100000</v>
      </c>
      <c r="H5" s="7">
        <v>3000</v>
      </c>
      <c r="I5" s="6">
        <v>2000</v>
      </c>
      <c r="J5" s="8">
        <f>(H5-I5)*2</f>
        <v>2000</v>
      </c>
      <c r="K5" s="9">
        <v>25</v>
      </c>
      <c r="L5" s="26">
        <f>J5*K5</f>
        <v>50000</v>
      </c>
      <c r="M5" s="10">
        <f>IF(E5&gt;0,IF(J5&gt;0,G5/L5,0))</f>
        <v>2</v>
      </c>
    </row>
    <row r="6" spans="4:13">
      <c r="D6" s="27" t="s">
        <v>1</v>
      </c>
      <c r="E6" s="2">
        <v>1</v>
      </c>
      <c r="F6" s="6">
        <v>500000</v>
      </c>
      <c r="G6" s="6">
        <f>F6*E6</f>
        <v>500000</v>
      </c>
      <c r="H6" s="11">
        <v>30</v>
      </c>
      <c r="I6" s="6">
        <v>16</v>
      </c>
      <c r="J6" s="6">
        <f>SUM(Лист1!D5:F5)*(H6-I6)</f>
        <v>9800</v>
      </c>
      <c r="K6" s="9">
        <v>25</v>
      </c>
      <c r="L6" s="26">
        <f>J6*K6</f>
        <v>245000</v>
      </c>
      <c r="M6" s="10">
        <f>IF(E6&gt;0,IF(J6&gt;0,G6/L6,0))</f>
        <v>2.0408163265306123</v>
      </c>
    </row>
    <row r="7" spans="4:13">
      <c r="D7" s="27" t="s">
        <v>20</v>
      </c>
      <c r="E7" s="2">
        <v>1</v>
      </c>
      <c r="F7" s="6">
        <v>1900000</v>
      </c>
      <c r="G7" s="6">
        <f>F7*E7</f>
        <v>1900000</v>
      </c>
      <c r="H7" s="7">
        <v>7000</v>
      </c>
      <c r="I7" s="6">
        <v>0</v>
      </c>
      <c r="J7" s="6">
        <f>H7-I7</f>
        <v>7000</v>
      </c>
      <c r="K7" s="9">
        <v>25</v>
      </c>
      <c r="L7" s="26">
        <f>J7*K7</f>
        <v>175000</v>
      </c>
      <c r="M7" s="10">
        <f>IF(E7&gt;0,IF(L7&gt;0,G7/L7,0),0)</f>
        <v>10.857142857142858</v>
      </c>
    </row>
    <row r="8" spans="4:13">
      <c r="D8" s="27" t="s">
        <v>2</v>
      </c>
      <c r="E8" s="2">
        <v>5</v>
      </c>
      <c r="F8" s="6">
        <v>24000</v>
      </c>
      <c r="G8" s="6">
        <f>F8*E8</f>
        <v>120000</v>
      </c>
      <c r="H8" s="11">
        <v>6.6</v>
      </c>
      <c r="I8" s="6">
        <v>6</v>
      </c>
      <c r="J8" s="12">
        <f>SUM(Лист1!D6,Лист1!E6,Лист1!F6)</f>
        <v>5400</v>
      </c>
      <c r="K8" s="9">
        <v>25</v>
      </c>
      <c r="L8" s="26">
        <f>J8*K8</f>
        <v>135000</v>
      </c>
      <c r="M8" s="10">
        <f>IF(E8&gt;0,IF(L8&gt;0,G8/L8,0))</f>
        <v>0.88888888888888884</v>
      </c>
    </row>
    <row r="9" spans="4:13">
      <c r="D9" s="28" t="s">
        <v>3</v>
      </c>
      <c r="E9" s="13">
        <v>1</v>
      </c>
      <c r="F9" s="14">
        <v>1900000</v>
      </c>
      <c r="G9" s="14">
        <f>F9*E9</f>
        <v>1900000</v>
      </c>
      <c r="H9" s="7">
        <v>34</v>
      </c>
      <c r="I9" s="6">
        <v>30</v>
      </c>
      <c r="J9" s="7">
        <f>SUM(Лист1!E6)*(H9-I9)</f>
        <v>7200</v>
      </c>
      <c r="K9" s="15">
        <v>25</v>
      </c>
      <c r="L9" s="26">
        <f>J9*K9</f>
        <v>180000</v>
      </c>
      <c r="M9" s="16">
        <f>IF(L9&gt;0,G9/(L9+L10),IF(L10&gt;0,(G9/(L9+L10)),0))</f>
        <v>3.9583333333333335</v>
      </c>
    </row>
    <row r="10" spans="4:13">
      <c r="D10" s="29"/>
      <c r="E10" s="17"/>
      <c r="F10" s="18"/>
      <c r="G10" s="18"/>
      <c r="H10" s="7">
        <v>25</v>
      </c>
      <c r="I10" s="6">
        <v>20</v>
      </c>
      <c r="J10" s="7">
        <f>Лист1!D6*(H10-I10)</f>
        <v>12000</v>
      </c>
      <c r="K10" s="19"/>
      <c r="L10" s="26">
        <f>J10*K9</f>
        <v>300000</v>
      </c>
      <c r="M10" s="20"/>
    </row>
    <row r="11" spans="4:13">
      <c r="D11" s="21"/>
      <c r="E11" s="21"/>
      <c r="F11" s="7"/>
      <c r="G11" s="7"/>
      <c r="H11" s="7"/>
      <c r="I11" s="7"/>
      <c r="J11" s="7"/>
      <c r="K11" s="22"/>
      <c r="L11" s="22"/>
      <c r="M11" s="5"/>
    </row>
    <row r="12" spans="4:13">
      <c r="D12" s="21"/>
      <c r="E12" s="21"/>
      <c r="F12" s="7"/>
      <c r="G12" s="7"/>
      <c r="H12" s="7"/>
      <c r="I12" s="7"/>
      <c r="J12" s="7"/>
      <c r="K12" s="22"/>
      <c r="L12" s="22"/>
      <c r="M12" s="5"/>
    </row>
    <row r="13" spans="4:13">
      <c r="D13" s="21"/>
      <c r="E13" s="21"/>
      <c r="F13" s="7"/>
      <c r="G13" s="7"/>
      <c r="H13" s="7"/>
      <c r="I13" s="7"/>
      <c r="J13" s="7"/>
      <c r="K13" s="22"/>
      <c r="L13" s="22"/>
      <c r="M13" s="5"/>
    </row>
    <row r="14" spans="4:13">
      <c r="D14" s="21"/>
      <c r="E14" s="21"/>
      <c r="F14" s="7"/>
      <c r="G14" s="7"/>
      <c r="H14" s="7"/>
      <c r="I14" s="7"/>
      <c r="J14" s="7"/>
      <c r="K14" s="22"/>
      <c r="L14" s="22"/>
      <c r="M14" s="5"/>
    </row>
    <row r="15" spans="4:13">
      <c r="D15" s="5"/>
      <c r="E15" s="5"/>
      <c r="F15" s="22"/>
      <c r="G15" s="22"/>
      <c r="H15" s="7"/>
      <c r="I15" s="22"/>
      <c r="J15" s="7"/>
      <c r="K15" s="22"/>
      <c r="L15" s="22"/>
      <c r="M15" s="5"/>
    </row>
    <row r="16" spans="4:13">
      <c r="D16" s="5"/>
      <c r="E16" s="5"/>
      <c r="F16" s="22"/>
      <c r="G16" s="22"/>
      <c r="H16" s="7"/>
      <c r="I16" s="22"/>
      <c r="J16" s="7"/>
      <c r="K16" s="22"/>
      <c r="L16" s="22"/>
      <c r="M16" s="5"/>
    </row>
    <row r="17" spans="4:13">
      <c r="D17" s="5"/>
      <c r="E17" s="5"/>
      <c r="F17" s="22"/>
      <c r="G17" s="22"/>
      <c r="H17" s="7"/>
      <c r="I17" s="22"/>
      <c r="J17" s="6"/>
      <c r="K17" s="22"/>
      <c r="L17" s="22"/>
      <c r="M17" s="5"/>
    </row>
    <row r="18" spans="4:13">
      <c r="D18" s="5"/>
      <c r="E18" s="5"/>
      <c r="F18" s="22"/>
      <c r="G18" s="22"/>
      <c r="H18" s="7"/>
      <c r="I18" s="22"/>
      <c r="J18" s="7"/>
      <c r="K18" s="22"/>
      <c r="L18" s="22"/>
      <c r="M18" s="5"/>
    </row>
    <row r="19" spans="4:13">
      <c r="D19" s="5"/>
      <c r="E19" s="5"/>
      <c r="F19" s="22"/>
      <c r="G19" s="22"/>
      <c r="H19" s="7"/>
      <c r="I19" s="22"/>
      <c r="J19" s="7"/>
      <c r="K19" s="22"/>
      <c r="L19" s="22"/>
      <c r="M19" s="5"/>
    </row>
    <row r="20" spans="4:13">
      <c r="D20" s="5"/>
      <c r="E20" s="5"/>
      <c r="F20" s="22"/>
      <c r="G20" s="22"/>
      <c r="H20" s="7"/>
      <c r="I20" s="22"/>
      <c r="J20" s="7"/>
      <c r="K20" s="22"/>
      <c r="L20" s="22"/>
      <c r="M20" s="5"/>
    </row>
    <row r="21" spans="4:13">
      <c r="D21" s="5"/>
      <c r="E21" s="5"/>
      <c r="F21" s="22"/>
      <c r="G21" s="22"/>
      <c r="H21" s="7"/>
      <c r="I21" s="22"/>
      <c r="J21" s="7"/>
      <c r="K21" s="22"/>
      <c r="L21" s="22"/>
      <c r="M21" s="5"/>
    </row>
    <row r="22" spans="4:13">
      <c r="D22" s="5"/>
      <c r="E22" s="5"/>
      <c r="F22" s="22"/>
      <c r="G22" s="22"/>
      <c r="H22" s="7"/>
      <c r="I22" s="22"/>
      <c r="J22" s="7"/>
      <c r="K22" s="22"/>
      <c r="L22" s="22"/>
      <c r="M22" s="5"/>
    </row>
    <row r="23" spans="4:13">
      <c r="D23" s="21"/>
      <c r="E23" s="21">
        <f>SUM(E5:E22)</f>
        <v>18</v>
      </c>
      <c r="F23" s="7">
        <f>SUM(F5:F22)</f>
        <v>4334000</v>
      </c>
      <c r="G23" s="7">
        <f>SUM(G5:G22)</f>
        <v>4520000</v>
      </c>
      <c r="H23" s="7"/>
      <c r="I23" s="7"/>
      <c r="J23" s="7">
        <f>SUM(J5:J22)</f>
        <v>43400</v>
      </c>
      <c r="K23" s="7">
        <f>AVERAGE(K5:K22)</f>
        <v>25</v>
      </c>
      <c r="L23" s="7">
        <f>SUM(L5:L22)</f>
        <v>1085000</v>
      </c>
      <c r="M23" s="21">
        <f>SUM(M5:M22)</f>
        <v>19.745181405895693</v>
      </c>
    </row>
    <row r="28" spans="4:13">
      <c r="D28" t="s">
        <v>21</v>
      </c>
    </row>
    <row r="29" spans="4:13">
      <c r="D29" t="s">
        <v>22</v>
      </c>
    </row>
    <row r="31" spans="4:13">
      <c r="D31" t="s">
        <v>23</v>
      </c>
    </row>
    <row r="32" spans="4:13">
      <c r="D32" t="s">
        <v>24</v>
      </c>
    </row>
    <row r="33" spans="4:4">
      <c r="D33" t="s">
        <v>25</v>
      </c>
    </row>
  </sheetData>
  <mergeCells count="6">
    <mergeCell ref="D9:D10"/>
    <mergeCell ref="E9:E10"/>
    <mergeCell ref="F9:F10"/>
    <mergeCell ref="G9:G10"/>
    <mergeCell ref="K9:K10"/>
    <mergeCell ref="M9:M10"/>
  </mergeCells>
  <pageMargins left="0.7" right="0.7" top="0.75" bottom="0.75" header="0.3" footer="0.3"/>
  <ignoredErrors>
    <ignoredError sqref="K2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2012-01-14T21:35:33Z</dcterms:created>
  <dcterms:modified xsi:type="dcterms:W3CDTF">2012-01-14T22:21:09Z</dcterms:modified>
</cp:coreProperties>
</file>