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9095" windowHeight="10740"/>
  </bookViews>
  <sheets>
    <sheet name="Գ (2)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Ձողիկ" localSheetId="0">[1]Лист1!#REF!</definedName>
    <definedName name="Ձողիկ">[1]Лист1!#REF!</definedName>
    <definedName name="Յառլիկ" localSheetId="0">[1]Лист1!#REF!</definedName>
    <definedName name="Յառլիկ">[1]Лист1!#REF!</definedName>
    <definedName name="Շահում" localSheetId="0">[1]Лист1!#REF!</definedName>
    <definedName name="Շահում">[1]Лист1!#REF!</definedName>
    <definedName name="Պռոպկա" localSheetId="0">[1]Лист1!#REF!</definedName>
    <definedName name="Պռոպկա">[1]Лист1!#REF!</definedName>
  </definedNames>
  <calcPr calcId="145621"/>
</workbook>
</file>

<file path=xl/calcChain.xml><?xml version="1.0" encoding="utf-8"?>
<calcChain xmlns="http://schemas.openxmlformats.org/spreadsheetml/2006/main">
  <c r="M17" i="4" l="1"/>
  <c r="M16" i="4" a="1"/>
  <c r="M16" i="4" s="1"/>
  <c r="G35" i="4" l="1"/>
  <c r="G20" i="4"/>
  <c r="E25" i="1"/>
  <c r="C5" i="4" l="1"/>
  <c r="D5" i="4" s="1"/>
  <c r="C19" i="4"/>
  <c r="D19" i="4" s="1"/>
  <c r="C32" i="4"/>
  <c r="D32" i="4" s="1"/>
  <c r="G49" i="4"/>
  <c r="H49" i="4" s="1"/>
  <c r="G5" i="4"/>
  <c r="H5" i="4" s="1"/>
  <c r="H35" i="4"/>
  <c r="H20" i="4"/>
  <c r="L16" i="4" l="1"/>
  <c r="E26" i="1"/>
</calcChain>
</file>

<file path=xl/sharedStrings.xml><?xml version="1.0" encoding="utf-8"?>
<sst xmlns="http://schemas.openxmlformats.org/spreadsheetml/2006/main" count="86" uniqueCount="43">
  <si>
    <t>*</t>
  </si>
  <si>
    <t>Յառլիկ  թան</t>
  </si>
  <si>
    <t>Պռոպկա թանի</t>
  </si>
  <si>
    <t>Շիշ թանի</t>
  </si>
  <si>
    <t>Ցելաֆոն</t>
  </si>
  <si>
    <t>աղ</t>
  </si>
  <si>
    <t>մածուն</t>
  </si>
  <si>
    <t>թան</t>
  </si>
  <si>
    <t>Յառլիկ  սոկի</t>
  </si>
  <si>
    <t>Շիշ 1,5Սոկ</t>
  </si>
  <si>
    <t>Պռոպկա</t>
  </si>
  <si>
    <t>Գազ</t>
  </si>
  <si>
    <t>Յառլիկ  գազ/թան</t>
  </si>
  <si>
    <t>Լիմ/աղ</t>
  </si>
  <si>
    <t>Գույն</t>
  </si>
  <si>
    <t>Շիշ/գազ/թանի</t>
  </si>
  <si>
    <t>Կոլեռ</t>
  </si>
  <si>
    <t>Ասպարտամ</t>
  </si>
  <si>
    <t>էսենցիա/բանան</t>
  </si>
  <si>
    <t>էսենցիա/ելակ</t>
  </si>
  <si>
    <t>Մածուն գազ</t>
  </si>
  <si>
    <t>էսենցիա/նարինջ</t>
  </si>
  <si>
    <t>Էսենցիա/ կոլա</t>
  </si>
  <si>
    <t>գազ/թան</t>
  </si>
  <si>
    <t>Էսենցիա</t>
  </si>
  <si>
    <t>էմուլսիա</t>
  </si>
  <si>
    <t>1.5  սոկ</t>
  </si>
  <si>
    <t>Յառլիկ 2լ</t>
  </si>
  <si>
    <t>Շիշ 2լ</t>
  </si>
  <si>
    <t>Յառլիկ 1,5լ</t>
  </si>
  <si>
    <t>Շիշ 1,5լ</t>
  </si>
  <si>
    <t>2  լիտր</t>
  </si>
  <si>
    <t>1.5  լիտր</t>
  </si>
  <si>
    <t>Ձողիկ</t>
  </si>
  <si>
    <t>Յառլիկ 0,5լ</t>
  </si>
  <si>
    <t>Յառլիկ 0,33լ</t>
  </si>
  <si>
    <t>Շիշ 0,5լ</t>
  </si>
  <si>
    <t>Շիշ 0,33լ</t>
  </si>
  <si>
    <t>Պռոպկա 0,33լ</t>
  </si>
  <si>
    <t>0.5  լիտր</t>
  </si>
  <si>
    <t>0.33  լիտր</t>
  </si>
  <si>
    <t>ԱՊՐԱՆՔԻ   ԻՆՔՆԱՐԺԵՔ</t>
  </si>
  <si>
    <t>надо  суммировать  толка   те  ячеики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</si>
</sst>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8"/>
      <color rgb="FF228B22"/>
      <name val="Courier"/>
      <family val="1"/>
      <charset val="204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1" fillId="0" borderId="0"/>
    <xf numFmtId="0" fontId="11" fillId="0" borderId="0" applyFont="0" applyFill="0" applyBorder="0" applyAlignment="0" applyProtection="0"/>
    <xf numFmtId="0" fontId="11" fillId="0" borderId="0"/>
    <xf numFmtId="0" fontId="5" fillId="0" borderId="0"/>
    <xf numFmtId="0" fontId="12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/>
    <xf numFmtId="0" fontId="2" fillId="0" borderId="0" xfId="0" applyFont="1"/>
    <xf numFmtId="0" fontId="0" fillId="2" borderId="0" xfId="0" applyFill="1" applyAlignment="1">
      <alignment horizontal="center"/>
    </xf>
    <xf numFmtId="0" fontId="3" fillId="3" borderId="0" xfId="1" applyFill="1" applyProtection="1">
      <protection locked="0"/>
    </xf>
    <xf numFmtId="1" fontId="4" fillId="3" borderId="1" xfId="1" applyNumberFormat="1" applyFont="1" applyFill="1" applyBorder="1" applyAlignment="1" applyProtection="1">
      <alignment horizontal="center" vertical="center"/>
    </xf>
    <xf numFmtId="1" fontId="5" fillId="3" borderId="1" xfId="1" applyNumberFormat="1" applyFont="1" applyFill="1" applyBorder="1" applyAlignment="1" applyProtection="1">
      <alignment horizontal="center"/>
    </xf>
    <xf numFmtId="0" fontId="6" fillId="3" borderId="1" xfId="2" applyFont="1" applyFill="1" applyBorder="1" applyAlignment="1" applyProtection="1">
      <alignment horizontal="center"/>
    </xf>
    <xf numFmtId="0" fontId="1" fillId="3" borderId="0" xfId="2" applyFill="1" applyProtection="1">
      <protection locked="0"/>
    </xf>
    <xf numFmtId="0" fontId="0" fillId="3" borderId="1" xfId="2" applyFont="1" applyFill="1" applyBorder="1" applyAlignment="1" applyProtection="1">
      <alignment horizontal="center"/>
    </xf>
    <xf numFmtId="0" fontId="7" fillId="3" borderId="1" xfId="2" applyFont="1" applyFill="1" applyBorder="1" applyAlignment="1" applyProtection="1">
      <alignment horizontal="center" vertical="center"/>
    </xf>
    <xf numFmtId="3" fontId="7" fillId="3" borderId="1" xfId="2" applyNumberFormat="1" applyFont="1" applyFill="1" applyBorder="1" applyAlignment="1" applyProtection="1">
      <alignment horizontal="center" vertical="center"/>
    </xf>
    <xf numFmtId="0" fontId="7" fillId="3" borderId="0" xfId="2" applyFont="1" applyFill="1" applyProtection="1"/>
    <xf numFmtId="0" fontId="1" fillId="3" borderId="0" xfId="2" applyFont="1" applyFill="1" applyBorder="1" applyAlignment="1" applyProtection="1">
      <alignment horizontal="center" vertical="center"/>
    </xf>
    <xf numFmtId="0" fontId="7" fillId="3" borderId="1" xfId="2" applyFont="1" applyFill="1" applyBorder="1" applyAlignment="1" applyProtection="1">
      <alignment horizontal="center"/>
    </xf>
    <xf numFmtId="2" fontId="5" fillId="3" borderId="1" xfId="1" applyNumberFormat="1" applyFont="1" applyFill="1" applyBorder="1" applyAlignment="1" applyProtection="1">
      <alignment horizontal="center"/>
    </xf>
    <xf numFmtId="0" fontId="3" fillId="3" borderId="0" xfId="1" applyFill="1" applyAlignment="1" applyProtection="1">
      <alignment horizontal="center" vertical="center"/>
      <protection locked="0"/>
    </xf>
    <xf numFmtId="0" fontId="3" fillId="3" borderId="1" xfId="1" applyFill="1" applyBorder="1" applyProtection="1"/>
    <xf numFmtId="0" fontId="1" fillId="3" borderId="1" xfId="2" applyFont="1" applyFill="1" applyBorder="1" applyAlignment="1" applyProtection="1">
      <alignment horizontal="center" vertical="center"/>
    </xf>
    <xf numFmtId="0" fontId="1" fillId="3" borderId="1" xfId="2" applyFont="1" applyFill="1" applyBorder="1" applyProtection="1"/>
    <xf numFmtId="0" fontId="1" fillId="3" borderId="1" xfId="2" applyFont="1" applyFill="1" applyBorder="1" applyAlignment="1" applyProtection="1">
      <alignment horizontal="center"/>
    </xf>
    <xf numFmtId="0" fontId="7" fillId="3" borderId="0" xfId="2" applyFont="1" applyFill="1" applyBorder="1" applyAlignment="1" applyProtection="1">
      <alignment horizontal="center" vertical="center"/>
    </xf>
    <xf numFmtId="0" fontId="1" fillId="3" borderId="0" xfId="2" applyFill="1" applyBorder="1" applyProtection="1">
      <protection locked="0"/>
    </xf>
    <xf numFmtId="0" fontId="1" fillId="3" borderId="0" xfId="2" applyFill="1" applyBorder="1" applyAlignment="1" applyProtection="1">
      <alignment horizontal="center" vertical="center"/>
      <protection locked="0"/>
    </xf>
    <xf numFmtId="0" fontId="1" fillId="3" borderId="0" xfId="2" applyFill="1" applyAlignment="1" applyProtection="1">
      <alignment horizontal="center"/>
    </xf>
    <xf numFmtId="0" fontId="7" fillId="3" borderId="0" xfId="2" applyFont="1" applyFill="1" applyProtection="1">
      <protection locked="0"/>
    </xf>
    <xf numFmtId="0" fontId="3" fillId="3" borderId="0" xfId="1" applyFill="1" applyBorder="1" applyProtection="1"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1" fillId="3" borderId="0" xfId="2" applyFont="1" applyFill="1" applyBorder="1" applyAlignment="1" applyProtection="1">
      <alignment horizontal="center"/>
      <protection locked="0"/>
    </xf>
    <xf numFmtId="0" fontId="3" fillId="3" borderId="0" xfId="1" applyFill="1" applyAlignment="1" applyProtection="1">
      <alignment horizontal="center"/>
      <protection locked="0"/>
    </xf>
    <xf numFmtId="0" fontId="9" fillId="3" borderId="0" xfId="1" applyFont="1" applyFill="1" applyBorder="1" applyAlignment="1" applyProtection="1">
      <alignment horizontal="center" vertical="center"/>
      <protection locked="0"/>
    </xf>
    <xf numFmtId="3" fontId="1" fillId="3" borderId="1" xfId="2" applyNumberFormat="1" applyFont="1" applyFill="1" applyBorder="1" applyAlignment="1" applyProtection="1">
      <alignment horizontal="center" vertical="center"/>
    </xf>
    <xf numFmtId="0" fontId="7" fillId="3" borderId="0" xfId="2" applyFont="1" applyFill="1" applyBorder="1" applyProtection="1"/>
    <xf numFmtId="1" fontId="5" fillId="3" borderId="0" xfId="1" applyNumberFormat="1" applyFont="1" applyFill="1" applyBorder="1" applyAlignment="1" applyProtection="1">
      <alignment horizontal="center"/>
    </xf>
    <xf numFmtId="1" fontId="4" fillId="3" borderId="0" xfId="1" applyNumberFormat="1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</xf>
    <xf numFmtId="0" fontId="13" fillId="3" borderId="0" xfId="1" applyFont="1" applyFill="1" applyBorder="1" applyAlignment="1" applyProtection="1">
      <alignment horizontal="left" vertical="center"/>
      <protection locked="0"/>
    </xf>
    <xf numFmtId="0" fontId="3" fillId="2" borderId="1" xfId="1" applyFill="1" applyBorder="1" applyAlignment="1" applyProtection="1">
      <alignment horizontal="center" vertical="center"/>
    </xf>
    <xf numFmtId="0" fontId="3" fillId="4" borderId="0" xfId="1" applyFill="1" applyProtection="1">
      <protection locked="0"/>
    </xf>
    <xf numFmtId="0" fontId="10" fillId="3" borderId="5" xfId="2" applyFont="1" applyFill="1" applyBorder="1" applyAlignment="1" applyProtection="1">
      <alignment horizontal="center" vertical="center"/>
      <protection locked="0"/>
    </xf>
    <xf numFmtId="0" fontId="10" fillId="3" borderId="4" xfId="2" applyFont="1" applyFill="1" applyBorder="1" applyAlignment="1" applyProtection="1">
      <alignment horizontal="center" vertical="center"/>
      <protection locked="0"/>
    </xf>
    <xf numFmtId="0" fontId="10" fillId="3" borderId="3" xfId="2" applyFont="1" applyFill="1" applyBorder="1" applyAlignment="1" applyProtection="1">
      <alignment horizontal="center" vertical="center"/>
      <protection locked="0"/>
    </xf>
    <xf numFmtId="0" fontId="3" fillId="5" borderId="0" xfId="1" applyFill="1" applyProtection="1">
      <protection locked="0"/>
    </xf>
  </cellXfs>
  <cellStyles count="11">
    <cellStyle name="Currency_TapePivot" xfId="3"/>
    <cellStyle name="Normal_Sheet1" xfId="4"/>
    <cellStyle name="Обычный" xfId="0" builtinId="0"/>
    <cellStyle name="Обычный 2" xfId="1"/>
    <cellStyle name="Обычный 3" xfId="2"/>
    <cellStyle name="Обычный 4" xfId="5"/>
    <cellStyle name="Обычный 5" xfId="6"/>
    <cellStyle name="Обычный 6" xfId="7"/>
    <cellStyle name="Финансовый 2" xfId="8"/>
    <cellStyle name="Финансовый 3" xfId="9"/>
    <cellStyle name="Финансовый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258535</xdr:colOff>
      <xdr:row>11</xdr:row>
      <xdr:rowOff>326572</xdr:rowOff>
    </xdr:from>
    <xdr:to>
      <xdr:col>11</xdr:col>
      <xdr:colOff>367393</xdr:colOff>
      <xdr:row>15</xdr:row>
      <xdr:rowOff>27217</xdr:rowOff>
    </xdr:to>
    <xdr:cxnSp macro="">
      <xdr:nvCxnSpPr>
        <xdr:cNvPr id="3" name="Прямая со стрелкой 2"/>
        <xdr:cNvCxnSpPr/>
      </xdr:nvCxnSpPr>
      <xdr:spPr>
        <a:xfrm rot="16200000" flipH="1">
          <a:off x="8524873" y="2782662"/>
          <a:ext cx="612324" cy="10885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8;&#1075;&#1086;&#1088;&#1100;/Local%20Settings/Application%20Data/Opera/Opera/temporary_downloads/&#1050;&#1085;&#1080;&#1075;&#1072;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topLeftCell="A12" zoomScale="90" zoomScaleNormal="90" workbookViewId="0">
      <selection activeCell="M17" sqref="M17"/>
    </sheetView>
  </sheetViews>
  <sheetFormatPr defaultRowHeight="15" x14ac:dyDescent="0.25"/>
  <cols>
    <col min="1" max="1" width="8.28515625" style="4" customWidth="1"/>
    <col min="2" max="2" width="19.42578125" style="4" customWidth="1"/>
    <col min="3" max="3" width="12.28515625" style="4" customWidth="1"/>
    <col min="4" max="4" width="9.85546875" style="4" customWidth="1"/>
    <col min="5" max="5" width="7.85546875" style="4" customWidth="1"/>
    <col min="6" max="6" width="16.7109375" style="4" customWidth="1"/>
    <col min="7" max="7" width="10.5703125" style="4" customWidth="1"/>
    <col min="8" max="8" width="9.140625" style="4"/>
    <col min="9" max="9" width="14" style="4" customWidth="1"/>
    <col min="10" max="10" width="10.140625" style="4" customWidth="1"/>
    <col min="11" max="11" width="9.140625" style="4"/>
    <col min="12" max="12" width="9.7109375" style="4" customWidth="1"/>
    <col min="13" max="13" width="17.140625" style="4" customWidth="1"/>
    <col min="14" max="16384" width="9.140625" style="4"/>
  </cols>
  <sheetData>
    <row r="1" spans="1:16" ht="15.75" thickBot="1" x14ac:dyDescent="0.3"/>
    <row r="2" spans="1:16" ht="21.75" thickBot="1" x14ac:dyDescent="0.3">
      <c r="A2" s="41" t="s">
        <v>41</v>
      </c>
      <c r="B2" s="42"/>
      <c r="C2" s="42"/>
      <c r="D2" s="42"/>
      <c r="E2" s="42"/>
      <c r="F2" s="42"/>
      <c r="G2" s="42"/>
      <c r="H2" s="42"/>
      <c r="I2" s="43"/>
    </row>
    <row r="4" spans="1:16" x14ac:dyDescent="0.25">
      <c r="B4" s="21" t="s">
        <v>40</v>
      </c>
      <c r="C4" s="12"/>
      <c r="D4" s="32"/>
      <c r="E4" s="25"/>
      <c r="F4" s="21" t="s">
        <v>39</v>
      </c>
      <c r="G4" s="12"/>
      <c r="H4" s="12"/>
      <c r="K4" s="16"/>
      <c r="L4" s="16"/>
    </row>
    <row r="5" spans="1:16" ht="15.75" x14ac:dyDescent="0.25">
      <c r="B5" s="36">
        <v>1</v>
      </c>
      <c r="C5" s="11">
        <f>SUMPRODUCT(C6:C16*D6:D16)</f>
        <v>6783333.3333333265</v>
      </c>
      <c r="D5" s="35">
        <f>IF(B5&gt;=1,C5/B5+E31,0)</f>
        <v>6783363.3333333265</v>
      </c>
      <c r="E5" s="25"/>
      <c r="F5" s="36">
        <v>10</v>
      </c>
      <c r="G5" s="31">
        <f>SUMPRODUCT(G6:G17*H6:H17)</f>
        <v>8169999.9999999925</v>
      </c>
      <c r="H5" s="35">
        <f>IF(F5&gt;=1,G5/F5+E31,0)</f>
        <v>817029.9999999993</v>
      </c>
      <c r="I5" s="28"/>
      <c r="J5" s="30"/>
      <c r="M5" s="16"/>
      <c r="N5" s="16"/>
      <c r="O5" s="16"/>
      <c r="P5" s="16"/>
    </row>
    <row r="6" spans="1:16" x14ac:dyDescent="0.25">
      <c r="B6" s="18" t="s">
        <v>25</v>
      </c>
      <c r="C6" s="6">
        <v>2000</v>
      </c>
      <c r="D6" s="5">
        <v>100</v>
      </c>
      <c r="E6" s="25"/>
      <c r="F6" s="10" t="s">
        <v>24</v>
      </c>
      <c r="G6" s="6">
        <v>2000</v>
      </c>
      <c r="H6" s="5">
        <v>100</v>
      </c>
      <c r="I6" s="28"/>
      <c r="M6" s="29"/>
    </row>
    <row r="7" spans="1:16" x14ac:dyDescent="0.25">
      <c r="B7" s="10" t="s">
        <v>24</v>
      </c>
      <c r="C7" s="6">
        <v>1000</v>
      </c>
      <c r="D7" s="5">
        <v>120</v>
      </c>
      <c r="E7" s="25"/>
      <c r="F7" s="14" t="s">
        <v>22</v>
      </c>
      <c r="G7" s="6">
        <v>1000</v>
      </c>
      <c r="H7" s="5">
        <v>120</v>
      </c>
      <c r="I7" s="28"/>
      <c r="J7" s="27"/>
    </row>
    <row r="8" spans="1:16" x14ac:dyDescent="0.25">
      <c r="B8" s="10" t="s">
        <v>17</v>
      </c>
      <c r="C8" s="15">
        <v>2500</v>
      </c>
      <c r="D8" s="5">
        <v>140</v>
      </c>
      <c r="E8" s="25"/>
      <c r="F8" s="10" t="s">
        <v>17</v>
      </c>
      <c r="G8" s="15">
        <v>2500</v>
      </c>
      <c r="H8" s="5">
        <v>140</v>
      </c>
      <c r="I8" s="28"/>
      <c r="J8" s="27"/>
    </row>
    <row r="9" spans="1:16" x14ac:dyDescent="0.25">
      <c r="B9" s="10" t="s">
        <v>16</v>
      </c>
      <c r="C9" s="6">
        <v>2333.3333333333298</v>
      </c>
      <c r="D9" s="5">
        <v>160</v>
      </c>
      <c r="E9" s="25"/>
      <c r="F9" s="10" t="s">
        <v>16</v>
      </c>
      <c r="G9" s="6">
        <v>2333.3333333333298</v>
      </c>
      <c r="H9" s="5">
        <v>160</v>
      </c>
      <c r="I9" s="28"/>
      <c r="J9" s="27"/>
    </row>
    <row r="10" spans="1:16" x14ac:dyDescent="0.25">
      <c r="B10" s="10" t="s">
        <v>14</v>
      </c>
      <c r="C10" s="6">
        <v>2583.3333333333298</v>
      </c>
      <c r="D10" s="5">
        <v>180</v>
      </c>
      <c r="E10" s="25"/>
      <c r="F10" s="10" t="s">
        <v>14</v>
      </c>
      <c r="G10" s="6">
        <v>2583.3333333333298</v>
      </c>
      <c r="H10" s="5">
        <v>180</v>
      </c>
      <c r="I10" s="28"/>
      <c r="J10" s="27"/>
    </row>
    <row r="11" spans="1:16" x14ac:dyDescent="0.25">
      <c r="B11" s="10" t="s">
        <v>13</v>
      </c>
      <c r="C11" s="15">
        <v>2833.3333333333298</v>
      </c>
      <c r="D11" s="5">
        <v>200</v>
      </c>
      <c r="E11" s="25"/>
      <c r="F11" s="10" t="s">
        <v>13</v>
      </c>
      <c r="G11" s="15">
        <v>2833.3333333333298</v>
      </c>
      <c r="H11" s="5">
        <v>200</v>
      </c>
      <c r="I11" s="28"/>
      <c r="J11" s="27"/>
    </row>
    <row r="12" spans="1:16" ht="26.25" x14ac:dyDescent="0.25">
      <c r="B12" s="10" t="s">
        <v>11</v>
      </c>
      <c r="C12" s="6">
        <v>3083.3333333333298</v>
      </c>
      <c r="D12" s="5">
        <v>220</v>
      </c>
      <c r="E12" s="25"/>
      <c r="F12" s="10" t="s">
        <v>11</v>
      </c>
      <c r="G12" s="6">
        <v>3083.3333333333298</v>
      </c>
      <c r="H12" s="5">
        <v>220</v>
      </c>
      <c r="I12" s="26"/>
      <c r="J12" s="26"/>
      <c r="L12" s="38" t="s">
        <v>42</v>
      </c>
    </row>
    <row r="13" spans="1:16" x14ac:dyDescent="0.25">
      <c r="B13" s="10" t="s">
        <v>4</v>
      </c>
      <c r="C13" s="6">
        <v>3333.3333333333298</v>
      </c>
      <c r="D13" s="5">
        <v>240</v>
      </c>
      <c r="E13" s="25"/>
      <c r="F13" s="10" t="s">
        <v>4</v>
      </c>
      <c r="G13" s="6">
        <v>3333.3333333333298</v>
      </c>
      <c r="H13" s="5">
        <v>240</v>
      </c>
    </row>
    <row r="14" spans="1:16" x14ac:dyDescent="0.25">
      <c r="B14" s="20" t="s">
        <v>38</v>
      </c>
      <c r="C14" s="15">
        <v>3583.3333333333298</v>
      </c>
      <c r="D14" s="5">
        <v>260</v>
      </c>
      <c r="E14" s="25"/>
      <c r="F14" s="14" t="s">
        <v>10</v>
      </c>
      <c r="G14" s="15">
        <v>3583.3333333333298</v>
      </c>
      <c r="H14" s="5">
        <v>260</v>
      </c>
      <c r="K14" s="16"/>
      <c r="L14" s="16"/>
    </row>
    <row r="15" spans="1:16" x14ac:dyDescent="0.25">
      <c r="B15" s="14" t="s">
        <v>37</v>
      </c>
      <c r="C15" s="6">
        <v>3833.3333333333298</v>
      </c>
      <c r="D15" s="5">
        <v>280</v>
      </c>
      <c r="E15" s="25"/>
      <c r="F15" s="14" t="s">
        <v>36</v>
      </c>
      <c r="G15" s="6">
        <v>3833.3333333333298</v>
      </c>
      <c r="H15" s="5">
        <v>280</v>
      </c>
      <c r="K15" s="16"/>
    </row>
    <row r="16" spans="1:16" x14ac:dyDescent="0.25">
      <c r="B16" s="14" t="s">
        <v>35</v>
      </c>
      <c r="C16" s="6">
        <v>4083.3333333333298</v>
      </c>
      <c r="D16" s="5">
        <v>300</v>
      </c>
      <c r="E16" s="25"/>
      <c r="F16" s="14" t="s">
        <v>34</v>
      </c>
      <c r="G16" s="6">
        <v>4083.3333333333298</v>
      </c>
      <c r="H16" s="5">
        <v>300</v>
      </c>
      <c r="K16" s="16"/>
      <c r="L16" s="39">
        <f>(B5*D5)+(B19*D19)+(B32*D32)+(F5*H5)+(F20*H20)+(F35*H35)+(F49*H49)</f>
        <v>46729813.333333284</v>
      </c>
      <c r="M16" s="40">
        <f t="array" ref="M16">SUM(IF(ISNUMBER(B5:B55),B5:B55*D5:D55)+IF(ISNUMBER(F5:F55),F5:F55*H5:H55))</f>
        <v>46729813.333333284</v>
      </c>
    </row>
    <row r="17" spans="2:13" x14ac:dyDescent="0.25">
      <c r="B17" s="25"/>
      <c r="C17" s="25"/>
      <c r="D17" s="25"/>
      <c r="E17" s="25"/>
      <c r="F17" s="10" t="s">
        <v>33</v>
      </c>
      <c r="G17" s="6">
        <v>4333.3333333333303</v>
      </c>
      <c r="H17" s="5">
        <v>320</v>
      </c>
      <c r="M17" s="44">
        <f>SUMPRODUCT(B5:B47,D5:D47)+SUMPRODUCT(F5:F55,H5:H55)</f>
        <v>46729813.333333284</v>
      </c>
    </row>
    <row r="18" spans="2:13" x14ac:dyDescent="0.25">
      <c r="B18" s="21" t="s">
        <v>32</v>
      </c>
      <c r="C18" s="12"/>
      <c r="D18" s="12"/>
    </row>
    <row r="19" spans="2:13" ht="15.75" x14ac:dyDescent="0.25">
      <c r="B19" s="36">
        <v>100</v>
      </c>
      <c r="C19" s="11">
        <f>SUMPRODUCT(C20:C29*D20:D29)</f>
        <v>5558333.3333333274</v>
      </c>
      <c r="D19" s="35">
        <f>IF(B19&gt;=1,C19/B19+E31,0)</f>
        <v>55613.333333333278</v>
      </c>
      <c r="E19" s="8"/>
      <c r="F19" s="21" t="s">
        <v>31</v>
      </c>
      <c r="G19" s="12"/>
      <c r="H19" s="12"/>
    </row>
    <row r="20" spans="2:13" ht="15.75" x14ac:dyDescent="0.25">
      <c r="B20" s="10" t="s">
        <v>24</v>
      </c>
      <c r="C20" s="6">
        <v>2000</v>
      </c>
      <c r="D20" s="5">
        <v>100</v>
      </c>
      <c r="E20" s="8"/>
      <c r="F20" s="36">
        <v>20</v>
      </c>
      <c r="G20" s="11">
        <f>SUMPRODUCT(G21:G30*H21:H30)</f>
        <v>5558333.3333333274</v>
      </c>
      <c r="H20" s="35">
        <f>IF(F20&gt;=1,G20/F20+E31,0)</f>
        <v>277946.6666666664</v>
      </c>
    </row>
    <row r="21" spans="2:13" x14ac:dyDescent="0.25">
      <c r="B21" s="10" t="s">
        <v>17</v>
      </c>
      <c r="C21" s="6">
        <v>1000</v>
      </c>
      <c r="D21" s="5">
        <v>120</v>
      </c>
      <c r="E21" s="8"/>
      <c r="F21" s="10" t="s">
        <v>24</v>
      </c>
      <c r="G21" s="6">
        <v>2000</v>
      </c>
      <c r="H21" s="5">
        <v>100</v>
      </c>
    </row>
    <row r="22" spans="2:13" x14ac:dyDescent="0.25">
      <c r="B22" s="10" t="s">
        <v>16</v>
      </c>
      <c r="C22" s="15">
        <v>2500</v>
      </c>
      <c r="D22" s="5">
        <v>140</v>
      </c>
      <c r="E22" s="8"/>
      <c r="F22" s="10" t="s">
        <v>17</v>
      </c>
      <c r="G22" s="6">
        <v>1000</v>
      </c>
      <c r="H22" s="5">
        <v>120</v>
      </c>
    </row>
    <row r="23" spans="2:13" x14ac:dyDescent="0.25">
      <c r="B23" s="10" t="s">
        <v>14</v>
      </c>
      <c r="C23" s="6">
        <v>2333.3333333333298</v>
      </c>
      <c r="D23" s="5">
        <v>160</v>
      </c>
      <c r="E23" s="8"/>
      <c r="F23" s="10" t="s">
        <v>16</v>
      </c>
      <c r="G23" s="15">
        <v>2500</v>
      </c>
      <c r="H23" s="5">
        <v>140</v>
      </c>
    </row>
    <row r="24" spans="2:13" x14ac:dyDescent="0.25">
      <c r="B24" s="10" t="s">
        <v>13</v>
      </c>
      <c r="C24" s="6">
        <v>2583.3333333333298</v>
      </c>
      <c r="D24" s="5">
        <v>180</v>
      </c>
      <c r="E24" s="8"/>
      <c r="F24" s="10" t="s">
        <v>14</v>
      </c>
      <c r="G24" s="6">
        <v>2333.3333333333298</v>
      </c>
      <c r="H24" s="5">
        <v>160</v>
      </c>
    </row>
    <row r="25" spans="2:13" x14ac:dyDescent="0.25">
      <c r="B25" s="10" t="s">
        <v>11</v>
      </c>
      <c r="C25" s="15">
        <v>2833.3333333333298</v>
      </c>
      <c r="D25" s="5">
        <v>200</v>
      </c>
      <c r="E25" s="8"/>
      <c r="F25" s="10" t="s">
        <v>13</v>
      </c>
      <c r="G25" s="6">
        <v>2583.3333333333298</v>
      </c>
      <c r="H25" s="5">
        <v>180</v>
      </c>
    </row>
    <row r="26" spans="2:13" x14ac:dyDescent="0.25">
      <c r="B26" s="10" t="s">
        <v>4</v>
      </c>
      <c r="C26" s="6">
        <v>3083.3333333333298</v>
      </c>
      <c r="D26" s="5">
        <v>220</v>
      </c>
      <c r="E26" s="8"/>
      <c r="F26" s="10" t="s">
        <v>11</v>
      </c>
      <c r="G26" s="15">
        <v>2833.3333333333298</v>
      </c>
      <c r="H26" s="5">
        <v>200</v>
      </c>
    </row>
    <row r="27" spans="2:13" x14ac:dyDescent="0.25">
      <c r="B27" s="14" t="s">
        <v>10</v>
      </c>
      <c r="C27" s="6">
        <v>3333.3333333333298</v>
      </c>
      <c r="D27" s="5">
        <v>240</v>
      </c>
      <c r="E27" s="8"/>
      <c r="F27" s="10" t="s">
        <v>4</v>
      </c>
      <c r="G27" s="6">
        <v>3083.3333333333298</v>
      </c>
      <c r="H27" s="5">
        <v>220</v>
      </c>
    </row>
    <row r="28" spans="2:13" x14ac:dyDescent="0.25">
      <c r="B28" s="14" t="s">
        <v>30</v>
      </c>
      <c r="C28" s="15">
        <v>3583.3333333333298</v>
      </c>
      <c r="D28" s="5">
        <v>260</v>
      </c>
      <c r="E28" s="8"/>
      <c r="F28" s="14" t="s">
        <v>10</v>
      </c>
      <c r="G28" s="6">
        <v>3333.3333333333298</v>
      </c>
      <c r="H28" s="5">
        <v>240</v>
      </c>
    </row>
    <row r="29" spans="2:13" x14ac:dyDescent="0.25">
      <c r="B29" s="14" t="s">
        <v>29</v>
      </c>
      <c r="C29" s="6">
        <v>3833.3333333333298</v>
      </c>
      <c r="D29" s="5">
        <v>280</v>
      </c>
      <c r="E29" s="25"/>
      <c r="F29" s="14" t="s">
        <v>28</v>
      </c>
      <c r="G29" s="15">
        <v>3583.3333333333298</v>
      </c>
      <c r="H29" s="5">
        <v>260</v>
      </c>
    </row>
    <row r="30" spans="2:13" x14ac:dyDescent="0.25">
      <c r="E30" s="25"/>
      <c r="F30" s="14" t="s">
        <v>27</v>
      </c>
      <c r="G30" s="6">
        <v>3833.3333333333298</v>
      </c>
      <c r="H30" s="5">
        <v>280</v>
      </c>
    </row>
    <row r="31" spans="2:13" x14ac:dyDescent="0.25">
      <c r="B31" s="21" t="s">
        <v>26</v>
      </c>
      <c r="C31" s="12"/>
      <c r="D31" s="12"/>
      <c r="E31" s="24">
        <v>30</v>
      </c>
      <c r="F31" s="8"/>
      <c r="G31" s="33"/>
      <c r="H31" s="34"/>
      <c r="I31" s="26"/>
    </row>
    <row r="32" spans="2:13" ht="15.75" x14ac:dyDescent="0.25">
      <c r="B32" s="37">
        <v>50</v>
      </c>
      <c r="C32" s="11">
        <f>SUMPRODUCT(C33:C47*D33:D47)</f>
        <v>13399999.999999989</v>
      </c>
      <c r="D32" s="35">
        <f>IF(B32&gt;0,C32/B32+E31,0)</f>
        <v>268029.99999999977</v>
      </c>
      <c r="E32" s="8"/>
      <c r="F32" s="22"/>
      <c r="G32" s="33"/>
      <c r="H32" s="34"/>
      <c r="I32" s="26"/>
    </row>
    <row r="33" spans="2:11" x14ac:dyDescent="0.25">
      <c r="B33" s="10" t="s">
        <v>25</v>
      </c>
      <c r="C33" s="6">
        <v>2000</v>
      </c>
      <c r="D33" s="5">
        <v>100</v>
      </c>
      <c r="E33" s="8"/>
      <c r="G33" s="23"/>
      <c r="H33" s="22"/>
      <c r="I33" s="26"/>
    </row>
    <row r="34" spans="2:11" x14ac:dyDescent="0.25">
      <c r="B34" s="10" t="s">
        <v>24</v>
      </c>
      <c r="C34" s="6">
        <v>1000</v>
      </c>
      <c r="D34" s="5">
        <v>120</v>
      </c>
      <c r="E34" s="8"/>
      <c r="F34" s="21" t="s">
        <v>23</v>
      </c>
      <c r="G34" s="12"/>
      <c r="H34" s="12"/>
    </row>
    <row r="35" spans="2:11" ht="15.75" x14ac:dyDescent="0.25">
      <c r="B35" s="20" t="s">
        <v>22</v>
      </c>
      <c r="C35" s="15">
        <v>2500</v>
      </c>
      <c r="D35" s="5">
        <v>140</v>
      </c>
      <c r="E35" s="8"/>
      <c r="F35" s="36">
        <v>20</v>
      </c>
      <c r="G35" s="11">
        <f>SUMPRODUCT(G36:G42*H36:H42)</f>
        <v>4059999.9999999953</v>
      </c>
      <c r="H35" s="35">
        <f>IF(F35&gt;=1,G35/F35+E31,0)</f>
        <v>203029.99999999977</v>
      </c>
    </row>
    <row r="36" spans="2:11" x14ac:dyDescent="0.25">
      <c r="B36" s="19" t="s">
        <v>21</v>
      </c>
      <c r="C36" s="6">
        <v>2333.3333333333298</v>
      </c>
      <c r="D36" s="5">
        <v>160</v>
      </c>
      <c r="E36" s="8"/>
      <c r="F36" s="18" t="s">
        <v>20</v>
      </c>
      <c r="G36" s="15">
        <v>2500</v>
      </c>
      <c r="H36" s="5">
        <v>140</v>
      </c>
    </row>
    <row r="37" spans="2:11" x14ac:dyDescent="0.25">
      <c r="B37" s="17" t="s">
        <v>19</v>
      </c>
      <c r="C37" s="6">
        <v>2583.3333333333298</v>
      </c>
      <c r="D37" s="5">
        <v>180</v>
      </c>
      <c r="E37" s="8"/>
      <c r="F37" s="10" t="s">
        <v>5</v>
      </c>
      <c r="G37" s="6">
        <v>2333.3333333333298</v>
      </c>
      <c r="H37" s="5">
        <v>160</v>
      </c>
      <c r="J37" s="16"/>
      <c r="K37" s="16"/>
    </row>
    <row r="38" spans="2:11" x14ac:dyDescent="0.25">
      <c r="B38" s="17" t="s">
        <v>18</v>
      </c>
      <c r="C38" s="15">
        <v>2833.3333333333298</v>
      </c>
      <c r="D38" s="5">
        <v>200</v>
      </c>
      <c r="E38" s="8"/>
      <c r="F38" s="10" t="s">
        <v>11</v>
      </c>
      <c r="G38" s="6">
        <v>2583.3333333333298</v>
      </c>
      <c r="H38" s="5">
        <v>180</v>
      </c>
      <c r="J38" s="16"/>
      <c r="K38" s="16"/>
    </row>
    <row r="39" spans="2:11" x14ac:dyDescent="0.25">
      <c r="B39" s="10" t="s">
        <v>17</v>
      </c>
      <c r="C39" s="6">
        <v>3083.3333333333298</v>
      </c>
      <c r="D39" s="5">
        <v>220</v>
      </c>
      <c r="E39" s="8"/>
      <c r="F39" s="10" t="s">
        <v>4</v>
      </c>
      <c r="G39" s="15">
        <v>2833.3333333333298</v>
      </c>
      <c r="H39" s="5">
        <v>200</v>
      </c>
    </row>
    <row r="40" spans="2:11" x14ac:dyDescent="0.25">
      <c r="B40" s="10" t="s">
        <v>16</v>
      </c>
      <c r="C40" s="6">
        <v>3333.3333333333298</v>
      </c>
      <c r="D40" s="5">
        <v>240</v>
      </c>
      <c r="E40" s="8"/>
      <c r="F40" s="14" t="s">
        <v>15</v>
      </c>
      <c r="G40" s="6">
        <v>3083.3333333333298</v>
      </c>
      <c r="H40" s="5">
        <v>220</v>
      </c>
    </row>
    <row r="41" spans="2:11" x14ac:dyDescent="0.25">
      <c r="B41" s="10" t="s">
        <v>14</v>
      </c>
      <c r="C41" s="15">
        <v>3583.3333333333298</v>
      </c>
      <c r="D41" s="5">
        <v>260</v>
      </c>
      <c r="E41" s="8"/>
      <c r="F41" s="14" t="s">
        <v>10</v>
      </c>
      <c r="G41" s="15">
        <v>3166.6666666666601</v>
      </c>
      <c r="H41" s="5">
        <v>240</v>
      </c>
    </row>
    <row r="42" spans="2:11" x14ac:dyDescent="0.25">
      <c r="B42" s="10" t="s">
        <v>13</v>
      </c>
      <c r="C42" s="6">
        <v>3833.3333333333298</v>
      </c>
      <c r="D42" s="5">
        <v>280</v>
      </c>
      <c r="E42" s="8"/>
      <c r="F42" s="14" t="s">
        <v>12</v>
      </c>
      <c r="G42" s="6">
        <v>3333.3333333333298</v>
      </c>
      <c r="H42" s="5">
        <v>260</v>
      </c>
    </row>
    <row r="43" spans="2:11" x14ac:dyDescent="0.25">
      <c r="B43" s="10" t="s">
        <v>11</v>
      </c>
      <c r="C43" s="6">
        <v>4083.3333333333298</v>
      </c>
      <c r="D43" s="5">
        <v>300</v>
      </c>
      <c r="E43" s="8"/>
      <c r="F43" s="8"/>
      <c r="G43" s="8"/>
      <c r="H43" s="8"/>
    </row>
    <row r="44" spans="2:11" x14ac:dyDescent="0.25">
      <c r="B44" s="10" t="s">
        <v>4</v>
      </c>
      <c r="C44" s="15">
        <v>4333.3333333333303</v>
      </c>
      <c r="D44" s="5">
        <v>320</v>
      </c>
      <c r="E44" s="8"/>
      <c r="F44" s="8"/>
      <c r="G44" s="8"/>
      <c r="H44" s="8"/>
    </row>
    <row r="45" spans="2:11" x14ac:dyDescent="0.25">
      <c r="B45" s="10" t="s">
        <v>10</v>
      </c>
      <c r="C45" s="6">
        <v>4583.3333333333303</v>
      </c>
      <c r="D45" s="5">
        <v>340</v>
      </c>
      <c r="E45" s="8"/>
      <c r="F45" s="8"/>
      <c r="G45" s="8"/>
      <c r="H45" s="8"/>
    </row>
    <row r="46" spans="2:11" x14ac:dyDescent="0.25">
      <c r="B46" s="9" t="s">
        <v>9</v>
      </c>
      <c r="C46" s="6">
        <v>4833.3333333333303</v>
      </c>
      <c r="D46" s="5">
        <v>360</v>
      </c>
      <c r="E46" s="8"/>
      <c r="F46" s="8"/>
      <c r="G46" s="8"/>
      <c r="H46" s="8"/>
    </row>
    <row r="47" spans="2:11" x14ac:dyDescent="0.25">
      <c r="B47" s="9" t="s">
        <v>8</v>
      </c>
      <c r="C47" s="15">
        <v>5083.3333333333303</v>
      </c>
      <c r="D47" s="5">
        <v>380</v>
      </c>
      <c r="E47" s="8"/>
      <c r="F47" s="8"/>
      <c r="G47" s="8"/>
      <c r="H47" s="8"/>
    </row>
    <row r="48" spans="2:11" x14ac:dyDescent="0.25">
      <c r="E48" s="8"/>
      <c r="F48" s="13" t="s">
        <v>7</v>
      </c>
      <c r="G48" s="12"/>
      <c r="H48" s="12"/>
    </row>
    <row r="49" spans="5:8" ht="15.75" x14ac:dyDescent="0.25">
      <c r="E49" s="8"/>
      <c r="F49" s="36">
        <v>15</v>
      </c>
      <c r="G49" s="11">
        <f>SUMPRODUCT(G50:G55*H50:H55)</f>
        <v>3193333.3333333293</v>
      </c>
      <c r="H49" s="35">
        <f>IF(F49&gt;=1,G49/F49+E31,0)</f>
        <v>212918.88888888861</v>
      </c>
    </row>
    <row r="50" spans="5:8" x14ac:dyDescent="0.25">
      <c r="E50" s="8"/>
      <c r="F50" s="10" t="s">
        <v>6</v>
      </c>
      <c r="G50" s="15">
        <v>2500</v>
      </c>
      <c r="H50" s="5">
        <v>140</v>
      </c>
    </row>
    <row r="51" spans="5:8" x14ac:dyDescent="0.25">
      <c r="E51" s="8"/>
      <c r="F51" s="10" t="s">
        <v>5</v>
      </c>
      <c r="G51" s="6">
        <v>2333.3333333333298</v>
      </c>
      <c r="H51" s="5">
        <v>160</v>
      </c>
    </row>
    <row r="52" spans="5:8" x14ac:dyDescent="0.25">
      <c r="E52" s="8"/>
      <c r="F52" s="10" t="s">
        <v>4</v>
      </c>
      <c r="G52" s="6">
        <v>2583.3333333333298</v>
      </c>
      <c r="H52" s="5">
        <v>180</v>
      </c>
    </row>
    <row r="53" spans="5:8" x14ac:dyDescent="0.25">
      <c r="E53" s="8"/>
      <c r="F53" s="9" t="s">
        <v>3</v>
      </c>
      <c r="G53" s="15">
        <v>2833.3333333333298</v>
      </c>
      <c r="H53" s="5">
        <v>200</v>
      </c>
    </row>
    <row r="54" spans="5:8" x14ac:dyDescent="0.25">
      <c r="E54" s="8"/>
      <c r="F54" s="9" t="s">
        <v>2</v>
      </c>
      <c r="G54" s="6">
        <v>3083.3333333333298</v>
      </c>
      <c r="H54" s="5">
        <v>220</v>
      </c>
    </row>
    <row r="55" spans="5:8" x14ac:dyDescent="0.25">
      <c r="E55" s="8"/>
      <c r="F55" s="7" t="s">
        <v>1</v>
      </c>
      <c r="G55" s="15">
        <v>3166.6666666666601</v>
      </c>
      <c r="H55" s="5">
        <v>240</v>
      </c>
    </row>
    <row r="56" spans="5:8" x14ac:dyDescent="0.25">
      <c r="G56" s="33"/>
      <c r="H56" s="34"/>
    </row>
  </sheetData>
  <sheetProtection selectLockedCells="1"/>
  <mergeCells count="1">
    <mergeCell ref="A2:I2"/>
  </mergeCells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6"/>
  <sheetViews>
    <sheetView workbookViewId="0">
      <selection activeCell="E26" sqref="E26"/>
    </sheetView>
  </sheetViews>
  <sheetFormatPr defaultRowHeight="15" x14ac:dyDescent="0.25"/>
  <cols>
    <col min="5" max="5" width="12" bestFit="1" customWidth="1"/>
  </cols>
  <sheetData>
    <row r="3" spans="1:9" x14ac:dyDescent="0.25">
      <c r="A3" s="1">
        <v>1</v>
      </c>
      <c r="B3" s="3" t="s">
        <v>0</v>
      </c>
      <c r="C3" s="1">
        <v>500</v>
      </c>
      <c r="G3" s="1">
        <v>5</v>
      </c>
      <c r="H3" s="3" t="s">
        <v>0</v>
      </c>
      <c r="I3" s="1">
        <v>750</v>
      </c>
    </row>
    <row r="6" spans="1:9" x14ac:dyDescent="0.25">
      <c r="A6">
        <v>100</v>
      </c>
      <c r="C6">
        <v>60</v>
      </c>
    </row>
    <row r="7" spans="1:9" x14ac:dyDescent="0.25">
      <c r="A7">
        <v>200</v>
      </c>
      <c r="C7">
        <v>50</v>
      </c>
    </row>
    <row r="10" spans="1:9" x14ac:dyDescent="0.25">
      <c r="A10" s="1">
        <v>20</v>
      </c>
      <c r="B10" s="3" t="s">
        <v>0</v>
      </c>
      <c r="C10" s="1">
        <v>720</v>
      </c>
    </row>
    <row r="11" spans="1:9" x14ac:dyDescent="0.25">
      <c r="G11" s="1">
        <v>18</v>
      </c>
      <c r="H11" s="3" t="s">
        <v>0</v>
      </c>
      <c r="I11" s="1">
        <v>800</v>
      </c>
    </row>
    <row r="20" spans="1:9" x14ac:dyDescent="0.25">
      <c r="A20" s="1">
        <v>30</v>
      </c>
      <c r="B20" s="3" t="s">
        <v>0</v>
      </c>
      <c r="C20" s="1">
        <v>670</v>
      </c>
      <c r="G20" s="1">
        <v>100</v>
      </c>
      <c r="H20" s="3" t="s">
        <v>0</v>
      </c>
      <c r="I20" s="1">
        <v>550</v>
      </c>
    </row>
    <row r="25" spans="1:9" x14ac:dyDescent="0.25">
      <c r="E25" s="2">
        <f>SUMPRODUCT(A3:A20*C3:C20+G3:G20*I3:I20)</f>
        <v>124150</v>
      </c>
    </row>
    <row r="26" spans="1:9" x14ac:dyDescent="0.25">
      <c r="E26" s="1">
        <f>SUMPRODUCT(A3,A10,A20,G3,G11,G20*C3,C10,C20,I3,I11,I20)</f>
        <v>4.2981839999999997E+23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Գ (2)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dcterms:created xsi:type="dcterms:W3CDTF">2012-01-27T19:17:42Z</dcterms:created>
  <dcterms:modified xsi:type="dcterms:W3CDTF">2012-01-29T08:36:38Z</dcterms:modified>
</cp:coreProperties>
</file>