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C7" i="1"/>
  <c r="DB7"/>
  <c r="DA7"/>
  <c r="CZ7"/>
  <c r="CY7"/>
  <c r="CX7"/>
  <c r="CW7"/>
  <c r="CV7"/>
  <c r="CU7"/>
  <c r="CT7"/>
  <c r="CS7"/>
  <c r="CR7"/>
  <c r="CQ7"/>
  <c r="CP7"/>
  <c r="CO7"/>
  <c r="CN7"/>
  <c r="CM7"/>
  <c r="CL7"/>
  <c r="CK7"/>
  <c r="CJ7"/>
  <c r="CI7"/>
  <c r="CH7"/>
  <c r="CG7"/>
  <c r="CF7"/>
  <c r="CE7"/>
  <c r="CD7"/>
  <c r="CC7"/>
  <c r="CB7"/>
  <c r="CA7"/>
  <c r="BZ7"/>
  <c r="BY7"/>
  <c r="BX7"/>
  <c r="BW7"/>
  <c r="BV7"/>
  <c r="BU7"/>
  <c r="BT7"/>
  <c r="BS7"/>
  <c r="BR7"/>
  <c r="BQ7"/>
  <c r="BP7"/>
  <c r="BO7"/>
  <c r="BN7"/>
  <c r="BM7"/>
  <c r="BL7"/>
  <c r="BK7"/>
  <c r="BJ7"/>
  <c r="BI7"/>
  <c r="BH7"/>
  <c r="BG7"/>
  <c r="BF7"/>
  <c r="BE7"/>
  <c r="BD7"/>
  <c r="BC7"/>
  <c r="BB7"/>
  <c r="BA7"/>
  <c r="AZ7"/>
  <c r="AY7"/>
  <c r="AX7"/>
  <c r="AW7"/>
  <c r="AV7"/>
  <c r="AU7"/>
  <c r="AT7"/>
  <c r="AS7"/>
  <c r="AR7"/>
  <c r="AQ7"/>
  <c r="AP7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M7"/>
  <c r="L7"/>
  <c r="J7"/>
  <c r="I7"/>
  <c r="K7" s="1"/>
  <c r="B7"/>
  <c r="K6"/>
  <c r="E6"/>
  <c r="D6"/>
  <c r="D7" s="1"/>
  <c r="N7" s="1"/>
  <c r="C6"/>
  <c r="F6" s="1"/>
  <c r="T4"/>
  <c r="W4" s="1"/>
  <c r="Z4" s="1"/>
  <c r="AC4" s="1"/>
  <c r="AF4" s="1"/>
  <c r="AI4" s="1"/>
  <c r="AL4" s="1"/>
  <c r="AO4" s="1"/>
  <c r="AR4" s="1"/>
  <c r="AU4" s="1"/>
  <c r="AX4" s="1"/>
  <c r="BA4" s="1"/>
  <c r="BD4" s="1"/>
  <c r="BG4" s="1"/>
  <c r="BJ4" s="1"/>
  <c r="BM4" s="1"/>
  <c r="BP4" s="1"/>
  <c r="BS4" s="1"/>
  <c r="BV4" s="1"/>
  <c r="BY4" s="1"/>
  <c r="CB4" s="1"/>
  <c r="CE4" s="1"/>
  <c r="CH4" s="1"/>
  <c r="CK4" s="1"/>
  <c r="CN4" s="1"/>
  <c r="CQ4" s="1"/>
  <c r="CT4" s="1"/>
  <c r="CW4" s="1"/>
  <c r="CZ4" s="1"/>
  <c r="DC4" s="1"/>
  <c r="H3"/>
  <c r="E3"/>
  <c r="F7" l="1"/>
  <c r="H7" s="1"/>
  <c r="H6"/>
  <c r="C7"/>
  <c r="G6"/>
  <c r="G7" s="1"/>
  <c r="N6"/>
  <c r="E7"/>
</calcChain>
</file>

<file path=xl/comments1.xml><?xml version="1.0" encoding="utf-8"?>
<comments xmlns="http://schemas.openxmlformats.org/spreadsheetml/2006/main">
  <authors>
    <author>Автор</author>
  </authors>
  <commentList>
    <comment ref="F6" authorId="0">
      <text>
        <r>
          <rPr>
            <b/>
            <sz val="16"/>
            <color indexed="81"/>
            <rFont val="Tahoma"/>
            <family val="2"/>
            <charset val="204"/>
          </rPr>
          <t>Автор:</t>
        </r>
        <r>
          <rPr>
            <sz val="16"/>
            <color indexed="81"/>
            <rFont val="Tahoma"/>
            <family val="2"/>
            <charset val="204"/>
          </rPr>
          <t xml:space="preserve">
Сейчас прогноз продаж на конец месяца рассчитывается  как средние продажи за текущий период умноженные на количество дней….
На самом деле понятно, что это очень примитивный прогноз.</t>
        </r>
      </text>
    </comment>
  </commentList>
</comments>
</file>

<file path=xl/sharedStrings.xml><?xml version="1.0" encoding="utf-8"?>
<sst xmlns="http://schemas.openxmlformats.org/spreadsheetml/2006/main" count="146" uniqueCount="24">
  <si>
    <t xml:space="preserve"> </t>
  </si>
  <si>
    <t>Вторичные продажи</t>
  </si>
  <si>
    <t>Дивизия</t>
  </si>
  <si>
    <t>План вторичные, тыс руб с НДС</t>
  </si>
  <si>
    <t>Факт вторичные тыс руб с НДС</t>
  </si>
  <si>
    <t>% вып-я вторичные, тыс руб</t>
  </si>
  <si>
    <t>прогноз, тыс руб с НДС</t>
  </si>
  <si>
    <t>прогноз % по раб дням, тыс руб</t>
  </si>
  <si>
    <t>Вторичные, тыс руб с НДС</t>
  </si>
  <si>
    <t>Верхняя Волга</t>
  </si>
  <si>
    <t>Дней рабочих всего</t>
  </si>
  <si>
    <t>Отработано</t>
  </si>
  <si>
    <t>АКБ, точек</t>
  </si>
  <si>
    <t>Остатки, тн</t>
  </si>
  <si>
    <t xml:space="preserve">Факт за </t>
  </si>
  <si>
    <t>Факт вторичные, ТН</t>
  </si>
  <si>
    <t>прогноз, ТН</t>
  </si>
  <si>
    <t>План АКБ</t>
  </si>
  <si>
    <t>Факт АКБ</t>
  </si>
  <si>
    <t>% вып-я АКБ</t>
  </si>
  <si>
    <t>На начало месяца</t>
  </si>
  <si>
    <t>На тек. дату</t>
  </si>
  <si>
    <t>в днях продаж</t>
  </si>
  <si>
    <t>Вторичные, ТН</t>
  </si>
</sst>
</file>

<file path=xl/styles.xml><?xml version="1.0" encoding="utf-8"?>
<styleSheet xmlns="http://schemas.openxmlformats.org/spreadsheetml/2006/main">
  <numFmts count="4">
    <numFmt numFmtId="164" formatCode="[$-419]d\ mmm;@"/>
    <numFmt numFmtId="165" formatCode="#,##0.0"/>
    <numFmt numFmtId="166" formatCode="[$-419]mmmm\ yyyy;@"/>
    <numFmt numFmtId="167" formatCode="0.0%"/>
  </numFmts>
  <fonts count="14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5" tint="-0.249977111117893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b/>
      <sz val="11"/>
      <name val="Calibri"/>
      <family val="2"/>
      <charset val="204"/>
    </font>
    <font>
      <b/>
      <sz val="10"/>
      <name val="Calibri"/>
      <family val="2"/>
      <charset val="204"/>
    </font>
    <font>
      <sz val="16"/>
      <color indexed="81"/>
      <name val="Tahoma"/>
      <family val="2"/>
      <charset val="204"/>
    </font>
    <font>
      <b/>
      <sz val="16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166" fontId="9" fillId="2" borderId="0" applyNumberFormat="0" applyBorder="0" applyAlignment="0" applyProtection="0"/>
  </cellStyleXfs>
  <cellXfs count="71">
    <xf numFmtId="0" fontId="0" fillId="0" borderId="0" xfId="0"/>
    <xf numFmtId="17" fontId="2" fillId="0" borderId="0" xfId="0" applyNumberFormat="1" applyFont="1"/>
    <xf numFmtId="2" fontId="0" fillId="0" borderId="0" xfId="0" applyNumberFormat="1"/>
    <xf numFmtId="1" fontId="4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1" fillId="0" borderId="0" xfId="0" applyNumberFormat="1" applyFont="1"/>
    <xf numFmtId="164" fontId="6" fillId="0" borderId="4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top" wrapText="1"/>
    </xf>
    <xf numFmtId="2" fontId="6" fillId="0" borderId="6" xfId="0" applyNumberFormat="1" applyFont="1" applyBorder="1" applyAlignment="1">
      <alignment horizontal="center" vertical="top" wrapText="1"/>
    </xf>
    <xf numFmtId="2" fontId="6" fillId="0" borderId="7" xfId="1" applyNumberFormat="1" applyFont="1" applyBorder="1" applyAlignment="1">
      <alignment horizontal="center" vertical="top" wrapText="1"/>
    </xf>
    <xf numFmtId="2" fontId="7" fillId="0" borderId="5" xfId="0" applyNumberFormat="1" applyFont="1" applyBorder="1" applyAlignment="1">
      <alignment horizontal="center" vertical="top" wrapText="1"/>
    </xf>
    <xf numFmtId="2" fontId="8" fillId="0" borderId="8" xfId="0" applyNumberFormat="1" applyFont="1" applyFill="1" applyBorder="1" applyAlignment="1">
      <alignment vertical="center"/>
    </xf>
    <xf numFmtId="165" fontId="0" fillId="0" borderId="8" xfId="0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67" fontId="3" fillId="3" borderId="10" xfId="2" applyNumberFormat="1" applyFont="1" applyFill="1" applyBorder="1" applyAlignment="1" applyProtection="1">
      <alignment vertical="center"/>
    </xf>
    <xf numFmtId="165" fontId="3" fillId="3" borderId="11" xfId="2" applyNumberFormat="1" applyFont="1" applyFill="1" applyBorder="1" applyAlignment="1">
      <alignment vertical="center"/>
    </xf>
    <xf numFmtId="167" fontId="3" fillId="3" borderId="12" xfId="2" applyNumberFormat="1" applyFont="1" applyFill="1" applyBorder="1" applyAlignment="1" applyProtection="1">
      <alignment vertical="center"/>
    </xf>
    <xf numFmtId="2" fontId="10" fillId="4" borderId="13" xfId="0" applyNumberFormat="1" applyFont="1" applyFill="1" applyBorder="1" applyAlignment="1">
      <alignment vertical="center"/>
    </xf>
    <xf numFmtId="165" fontId="0" fillId="4" borderId="13" xfId="0" applyNumberFormat="1" applyFill="1" applyBorder="1" applyAlignment="1">
      <alignment vertical="center"/>
    </xf>
    <xf numFmtId="165" fontId="0" fillId="4" borderId="14" xfId="0" applyNumberFormat="1" applyFill="1" applyBorder="1" applyAlignment="1">
      <alignment vertical="center"/>
    </xf>
    <xf numFmtId="167" fontId="3" fillId="4" borderId="15" xfId="1" applyNumberFormat="1" applyFont="1" applyFill="1" applyBorder="1" applyAlignment="1">
      <alignment vertical="center"/>
    </xf>
    <xf numFmtId="165" fontId="3" fillId="4" borderId="13" xfId="1" applyNumberFormat="1" applyFont="1" applyFill="1" applyBorder="1" applyAlignment="1">
      <alignment vertical="center"/>
    </xf>
    <xf numFmtId="165" fontId="0" fillId="4" borderId="13" xfId="0" applyNumberFormat="1" applyFont="1" applyFill="1" applyBorder="1" applyAlignment="1">
      <alignment horizontal="right" vertical="center"/>
    </xf>
    <xf numFmtId="2" fontId="3" fillId="0" borderId="0" xfId="1" applyNumberFormat="1" applyFont="1" applyAlignment="1">
      <alignment vertical="center"/>
    </xf>
    <xf numFmtId="2" fontId="0" fillId="0" borderId="0" xfId="0" applyNumberFormat="1" applyAlignment="1">
      <alignment horizontal="right"/>
    </xf>
    <xf numFmtId="2" fontId="0" fillId="0" borderId="0" xfId="0" applyNumberFormat="1" applyBorder="1"/>
    <xf numFmtId="2" fontId="3" fillId="0" borderId="0" xfId="1" applyNumberFormat="1" applyFont="1" applyBorder="1" applyAlignment="1">
      <alignment vertical="center"/>
    </xf>
    <xf numFmtId="2" fontId="0" fillId="0" borderId="0" xfId="0" applyNumberFormat="1" applyFont="1" applyFill="1" applyBorder="1" applyAlignment="1">
      <alignment vertical="center"/>
    </xf>
    <xf numFmtId="2" fontId="6" fillId="0" borderId="17" xfId="0" applyNumberFormat="1" applyFont="1" applyBorder="1" applyAlignment="1">
      <alignment horizontal="center" vertical="top" wrapText="1"/>
    </xf>
    <xf numFmtId="2" fontId="11" fillId="0" borderId="5" xfId="1" applyNumberFormat="1" applyFont="1" applyBorder="1" applyAlignment="1">
      <alignment horizontal="center" vertical="top" wrapText="1"/>
    </xf>
    <xf numFmtId="2" fontId="6" fillId="0" borderId="18" xfId="0" applyNumberFormat="1" applyFont="1" applyBorder="1" applyAlignment="1">
      <alignment horizontal="center" vertical="top" wrapText="1"/>
    </xf>
    <xf numFmtId="2" fontId="7" fillId="0" borderId="19" xfId="0" applyNumberFormat="1" applyFont="1" applyBorder="1" applyAlignment="1">
      <alignment horizontal="center" vertical="top" wrapText="1"/>
    </xf>
    <xf numFmtId="2" fontId="7" fillId="0" borderId="7" xfId="0" applyNumberFormat="1" applyFont="1" applyBorder="1" applyAlignment="1">
      <alignment horizontal="center" vertical="top" wrapText="1"/>
    </xf>
    <xf numFmtId="2" fontId="7" fillId="0" borderId="20" xfId="0" applyNumberFormat="1" applyFont="1" applyBorder="1" applyAlignment="1">
      <alignment horizontal="center" vertical="top" wrapText="1"/>
    </xf>
    <xf numFmtId="165" fontId="3" fillId="3" borderId="21" xfId="2" applyNumberFormat="1" applyFont="1" applyFill="1" applyBorder="1" applyAlignment="1">
      <alignment vertical="center"/>
    </xf>
    <xf numFmtId="3" fontId="0" fillId="0" borderId="8" xfId="0" applyNumberFormat="1" applyFont="1" applyFill="1" applyBorder="1"/>
    <xf numFmtId="3" fontId="0" fillId="0" borderId="22" xfId="0" applyNumberFormat="1" applyFont="1" applyFill="1" applyBorder="1" applyAlignment="1">
      <alignment vertical="center"/>
    </xf>
    <xf numFmtId="167" fontId="3" fillId="3" borderId="23" xfId="1" applyNumberFormat="1" applyFont="1" applyFill="1" applyBorder="1" applyAlignment="1">
      <alignment vertical="center"/>
    </xf>
    <xf numFmtId="165" fontId="0" fillId="8" borderId="22" xfId="0" applyNumberFormat="1" applyFill="1" applyBorder="1" applyAlignment="1">
      <alignment vertical="center"/>
    </xf>
    <xf numFmtId="165" fontId="0" fillId="0" borderId="22" xfId="0" applyNumberFormat="1" applyFill="1" applyBorder="1" applyAlignment="1">
      <alignment vertical="center"/>
    </xf>
    <xf numFmtId="2" fontId="0" fillId="3" borderId="24" xfId="0" applyNumberFormat="1" applyFont="1" applyFill="1" applyBorder="1" applyAlignment="1">
      <alignment horizontal="right" vertical="center"/>
    </xf>
    <xf numFmtId="165" fontId="3" fillId="0" borderId="25" xfId="2" applyNumberFormat="1" applyFont="1" applyFill="1" applyBorder="1" applyAlignment="1">
      <alignment vertical="center"/>
    </xf>
    <xf numFmtId="165" fontId="3" fillId="0" borderId="26" xfId="2" applyNumberFormat="1" applyFont="1" applyFill="1" applyBorder="1" applyAlignment="1">
      <alignment vertical="center"/>
    </xf>
    <xf numFmtId="165" fontId="3" fillId="0" borderId="27" xfId="2" applyNumberFormat="1" applyFont="1" applyFill="1" applyBorder="1" applyAlignment="1">
      <alignment vertical="center"/>
    </xf>
    <xf numFmtId="165" fontId="3" fillId="0" borderId="28" xfId="2" applyNumberFormat="1" applyFont="1" applyFill="1" applyBorder="1" applyAlignment="1">
      <alignment vertical="center"/>
    </xf>
    <xf numFmtId="165" fontId="3" fillId="0" borderId="29" xfId="2" applyNumberFormat="1" applyFont="1" applyFill="1" applyBorder="1" applyAlignment="1">
      <alignment vertical="center"/>
    </xf>
    <xf numFmtId="165" fontId="3" fillId="0" borderId="30" xfId="2" applyNumberFormat="1" applyFont="1" applyFill="1" applyBorder="1" applyAlignment="1">
      <alignment vertical="center"/>
    </xf>
    <xf numFmtId="2" fontId="3" fillId="0" borderId="28" xfId="2" applyNumberFormat="1" applyFont="1" applyFill="1" applyBorder="1" applyAlignment="1">
      <alignment vertical="center"/>
    </xf>
    <xf numFmtId="2" fontId="3" fillId="0" borderId="26" xfId="2" applyNumberFormat="1" applyFont="1" applyFill="1" applyBorder="1" applyAlignment="1">
      <alignment vertical="center"/>
    </xf>
    <xf numFmtId="2" fontId="3" fillId="0" borderId="27" xfId="2" applyNumberFormat="1" applyFont="1" applyFill="1" applyBorder="1" applyAlignment="1">
      <alignment vertical="center"/>
    </xf>
    <xf numFmtId="2" fontId="3" fillId="0" borderId="25" xfId="2" applyNumberFormat="1" applyFont="1" applyFill="1" applyBorder="1" applyAlignment="1">
      <alignment vertical="center"/>
    </xf>
    <xf numFmtId="3" fontId="0" fillId="4" borderId="31" xfId="0" applyNumberFormat="1" applyFill="1" applyBorder="1" applyAlignment="1">
      <alignment vertical="center"/>
    </xf>
    <xf numFmtId="3" fontId="0" fillId="4" borderId="14" xfId="0" applyNumberFormat="1" applyFont="1" applyFill="1" applyBorder="1" applyAlignment="1">
      <alignment horizontal="right" vertical="center"/>
    </xf>
    <xf numFmtId="2" fontId="0" fillId="4" borderId="32" xfId="0" applyNumberFormat="1" applyFill="1" applyBorder="1" applyAlignment="1">
      <alignment horizontal="right" vertical="center"/>
    </xf>
    <xf numFmtId="165" fontId="0" fillId="4" borderId="33" xfId="0" applyNumberFormat="1" applyFont="1" applyFill="1" applyBorder="1" applyAlignment="1">
      <alignment horizontal="right" vertical="center"/>
    </xf>
    <xf numFmtId="165" fontId="0" fillId="4" borderId="15" xfId="0" applyNumberFormat="1" applyFont="1" applyFill="1" applyBorder="1" applyAlignment="1">
      <alignment horizontal="right" vertical="center"/>
    </xf>
    <xf numFmtId="2" fontId="0" fillId="4" borderId="34" xfId="0" applyNumberFormat="1" applyFill="1" applyBorder="1" applyAlignment="1">
      <alignment vertical="center"/>
    </xf>
    <xf numFmtId="2" fontId="0" fillId="4" borderId="33" xfId="0" applyNumberFormat="1" applyFill="1" applyBorder="1" applyAlignment="1">
      <alignment vertical="center"/>
    </xf>
    <xf numFmtId="2" fontId="0" fillId="4" borderId="15" xfId="0" applyNumberFormat="1" applyFill="1" applyBorder="1" applyAlignment="1">
      <alignment vertical="center"/>
    </xf>
    <xf numFmtId="2" fontId="0" fillId="4" borderId="13" xfId="0" applyNumberForma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horizontal="center" vertical="center" wrapText="1"/>
    </xf>
    <xf numFmtId="2" fontId="5" fillId="5" borderId="3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6" borderId="2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 wrapText="1"/>
    </xf>
    <xf numFmtId="2" fontId="5" fillId="7" borderId="2" xfId="0" applyNumberFormat="1" applyFont="1" applyFill="1" applyBorder="1" applyAlignment="1">
      <alignment horizontal="center" vertical="center" wrapText="1"/>
    </xf>
    <xf numFmtId="2" fontId="5" fillId="7" borderId="3" xfId="0" applyNumberFormat="1" applyFont="1" applyFill="1" applyBorder="1" applyAlignment="1">
      <alignment horizontal="center" vertical="center" wrapText="1"/>
    </xf>
  </cellXfs>
  <cellStyles count="3">
    <cellStyle name="60% - Акцент5 3 10" xfId="2"/>
    <cellStyle name="Обычный" xfId="0" builtinId="0"/>
    <cellStyle name="Процентный 10 2" xfId="1"/>
  </cellStyles>
  <dxfs count="6"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C7"/>
  <sheetViews>
    <sheetView tabSelected="1" zoomScale="75" zoomScaleNormal="75" workbookViewId="0">
      <pane xSplit="8" ySplit="5" topLeftCell="I6" activePane="bottomRight" state="frozen"/>
      <selection pane="topRight" activeCell="I1" sqref="I1"/>
      <selection pane="bottomLeft" activeCell="A6" sqref="A6"/>
      <selection pane="bottomRight" activeCell="P37" sqref="P37"/>
    </sheetView>
  </sheetViews>
  <sheetFormatPr defaultRowHeight="15"/>
  <sheetData>
    <row r="1" spans="1:107" ht="18.75">
      <c r="A1" s="1">
        <v>40969</v>
      </c>
      <c r="B1" s="2"/>
      <c r="C1" s="2"/>
      <c r="D1" s="2"/>
      <c r="E1" s="23"/>
      <c r="F1" s="23"/>
      <c r="G1" s="24" t="s">
        <v>10</v>
      </c>
      <c r="H1" s="3">
        <v>21</v>
      </c>
      <c r="I1" s="2"/>
      <c r="J1" s="25"/>
      <c r="K1" s="26"/>
      <c r="L1" s="25"/>
      <c r="M1" s="27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</row>
    <row r="2" spans="1:107">
      <c r="A2" s="4"/>
      <c r="B2" s="2"/>
      <c r="C2" s="2"/>
      <c r="D2" s="2"/>
      <c r="E2" s="23"/>
      <c r="F2" s="23"/>
      <c r="G2" s="24" t="s">
        <v>11</v>
      </c>
      <c r="H2" s="3">
        <v>14</v>
      </c>
      <c r="I2" s="2"/>
      <c r="J2" s="25"/>
      <c r="K2" s="26"/>
      <c r="L2" s="25"/>
      <c r="M2" s="2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</row>
    <row r="3" spans="1:107" ht="15.75" thickBot="1">
      <c r="A3" s="4"/>
      <c r="B3" s="2"/>
      <c r="C3" s="2"/>
      <c r="D3" s="24"/>
      <c r="E3" s="5" t="e">
        <f>AVERAGE(#REF!,E6:E6,#REF!,#REF!)</f>
        <v>#REF!</v>
      </c>
      <c r="F3" s="5"/>
      <c r="G3" s="5"/>
      <c r="H3" s="5" t="e">
        <f>AVERAGE(#REF!,H6:H6,#REF!,#REF!)</f>
        <v>#REF!</v>
      </c>
      <c r="I3" s="5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</row>
    <row r="4" spans="1:107" ht="15.75" customHeight="1" thickBot="1">
      <c r="A4" s="4" t="s">
        <v>0</v>
      </c>
      <c r="B4" s="62" t="s">
        <v>1</v>
      </c>
      <c r="C4" s="63"/>
      <c r="D4" s="63"/>
      <c r="E4" s="63"/>
      <c r="F4" s="63"/>
      <c r="G4" s="63"/>
      <c r="H4" s="64"/>
      <c r="I4" s="65" t="s">
        <v>12</v>
      </c>
      <c r="J4" s="66"/>
      <c r="K4" s="67"/>
      <c r="L4" s="68" t="s">
        <v>13</v>
      </c>
      <c r="M4" s="69"/>
      <c r="N4" s="70"/>
      <c r="O4" s="60" t="s">
        <v>14</v>
      </c>
      <c r="P4" s="61"/>
      <c r="Q4" s="6">
        <v>40969</v>
      </c>
      <c r="R4" s="60" t="s">
        <v>14</v>
      </c>
      <c r="S4" s="61"/>
      <c r="T4" s="6">
        <f>Q4+1</f>
        <v>40970</v>
      </c>
      <c r="U4" s="60" t="s">
        <v>14</v>
      </c>
      <c r="V4" s="61"/>
      <c r="W4" s="6">
        <f>T4+1</f>
        <v>40971</v>
      </c>
      <c r="X4" s="60" t="s">
        <v>14</v>
      </c>
      <c r="Y4" s="61"/>
      <c r="Z4" s="6">
        <f>W4+1</f>
        <v>40972</v>
      </c>
      <c r="AA4" s="60" t="s">
        <v>14</v>
      </c>
      <c r="AB4" s="61"/>
      <c r="AC4" s="6">
        <f>Z4+1</f>
        <v>40973</v>
      </c>
      <c r="AD4" s="60" t="s">
        <v>14</v>
      </c>
      <c r="AE4" s="61"/>
      <c r="AF4" s="6">
        <f>AC4+1</f>
        <v>40974</v>
      </c>
      <c r="AG4" s="60" t="s">
        <v>14</v>
      </c>
      <c r="AH4" s="61"/>
      <c r="AI4" s="6">
        <f>AF4+1</f>
        <v>40975</v>
      </c>
      <c r="AJ4" s="60" t="s">
        <v>14</v>
      </c>
      <c r="AK4" s="61"/>
      <c r="AL4" s="6">
        <f t="shared" ref="AL4" si="0">AI4+1</f>
        <v>40976</v>
      </c>
      <c r="AM4" s="60" t="s">
        <v>14</v>
      </c>
      <c r="AN4" s="61"/>
      <c r="AO4" s="6">
        <f t="shared" ref="AO4" si="1">AL4+1</f>
        <v>40977</v>
      </c>
      <c r="AP4" s="60" t="s">
        <v>14</v>
      </c>
      <c r="AQ4" s="61"/>
      <c r="AR4" s="6">
        <f t="shared" ref="AR4" si="2">AO4+1</f>
        <v>40978</v>
      </c>
      <c r="AS4" s="60" t="s">
        <v>14</v>
      </c>
      <c r="AT4" s="61"/>
      <c r="AU4" s="6">
        <f t="shared" ref="AU4" si="3">AR4+1</f>
        <v>40979</v>
      </c>
      <c r="AV4" s="60" t="s">
        <v>14</v>
      </c>
      <c r="AW4" s="61"/>
      <c r="AX4" s="6">
        <f t="shared" ref="AX4" si="4">AU4+1</f>
        <v>40980</v>
      </c>
      <c r="AY4" s="60" t="s">
        <v>14</v>
      </c>
      <c r="AZ4" s="61"/>
      <c r="BA4" s="6">
        <f t="shared" ref="BA4" si="5">AX4+1</f>
        <v>40981</v>
      </c>
      <c r="BB4" s="60" t="s">
        <v>14</v>
      </c>
      <c r="BC4" s="61"/>
      <c r="BD4" s="6">
        <f t="shared" ref="BD4" si="6">BA4+1</f>
        <v>40982</v>
      </c>
      <c r="BE4" s="60" t="s">
        <v>14</v>
      </c>
      <c r="BF4" s="61"/>
      <c r="BG4" s="6">
        <f t="shared" ref="BG4" si="7">BD4+1</f>
        <v>40983</v>
      </c>
      <c r="BH4" s="60" t="s">
        <v>14</v>
      </c>
      <c r="BI4" s="61"/>
      <c r="BJ4" s="6">
        <f t="shared" ref="BJ4" si="8">BG4+1</f>
        <v>40984</v>
      </c>
      <c r="BK4" s="60" t="s">
        <v>14</v>
      </c>
      <c r="BL4" s="61"/>
      <c r="BM4" s="6">
        <f t="shared" ref="BM4" si="9">BJ4+1</f>
        <v>40985</v>
      </c>
      <c r="BN4" s="60" t="s">
        <v>14</v>
      </c>
      <c r="BO4" s="61"/>
      <c r="BP4" s="6">
        <f t="shared" ref="BP4" si="10">BM4+1</f>
        <v>40986</v>
      </c>
      <c r="BQ4" s="60" t="s">
        <v>14</v>
      </c>
      <c r="BR4" s="61"/>
      <c r="BS4" s="6">
        <f t="shared" ref="BS4" si="11">BP4+1</f>
        <v>40987</v>
      </c>
      <c r="BT4" s="60" t="s">
        <v>14</v>
      </c>
      <c r="BU4" s="61"/>
      <c r="BV4" s="6">
        <f t="shared" ref="BV4" si="12">BS4+1</f>
        <v>40988</v>
      </c>
      <c r="BW4" s="60" t="s">
        <v>14</v>
      </c>
      <c r="BX4" s="61"/>
      <c r="BY4" s="6">
        <f t="shared" ref="BY4" si="13">BV4+1</f>
        <v>40989</v>
      </c>
      <c r="BZ4" s="60" t="s">
        <v>14</v>
      </c>
      <c r="CA4" s="61"/>
      <c r="CB4" s="6">
        <f t="shared" ref="CB4" si="14">BY4+1</f>
        <v>40990</v>
      </c>
      <c r="CC4" s="60" t="s">
        <v>14</v>
      </c>
      <c r="CD4" s="61"/>
      <c r="CE4" s="6">
        <f t="shared" ref="CE4" si="15">CB4+1</f>
        <v>40991</v>
      </c>
      <c r="CF4" s="60" t="s">
        <v>14</v>
      </c>
      <c r="CG4" s="61"/>
      <c r="CH4" s="6">
        <f t="shared" ref="CH4" si="16">CE4+1</f>
        <v>40992</v>
      </c>
      <c r="CI4" s="60" t="s">
        <v>14</v>
      </c>
      <c r="CJ4" s="61"/>
      <c r="CK4" s="6">
        <f t="shared" ref="CK4" si="17">CH4+1</f>
        <v>40993</v>
      </c>
      <c r="CL4" s="60" t="s">
        <v>14</v>
      </c>
      <c r="CM4" s="61"/>
      <c r="CN4" s="6">
        <f t="shared" ref="CN4" si="18">CK4+1</f>
        <v>40994</v>
      </c>
      <c r="CO4" s="60" t="s">
        <v>14</v>
      </c>
      <c r="CP4" s="61"/>
      <c r="CQ4" s="6">
        <f t="shared" ref="CQ4" si="19">CN4+1</f>
        <v>40995</v>
      </c>
      <c r="CR4" s="60" t="s">
        <v>14</v>
      </c>
      <c r="CS4" s="61"/>
      <c r="CT4" s="6">
        <f t="shared" ref="CT4" si="20">CQ4+1</f>
        <v>40996</v>
      </c>
      <c r="CU4" s="60" t="s">
        <v>14</v>
      </c>
      <c r="CV4" s="61"/>
      <c r="CW4" s="6">
        <f t="shared" ref="CW4" si="21">CT4+1</f>
        <v>40997</v>
      </c>
      <c r="CX4" s="60" t="s">
        <v>14</v>
      </c>
      <c r="CY4" s="61"/>
      <c r="CZ4" s="6">
        <f t="shared" ref="CZ4" si="22">CW4+1</f>
        <v>40998</v>
      </c>
      <c r="DA4" s="60" t="s">
        <v>14</v>
      </c>
      <c r="DB4" s="61"/>
      <c r="DC4" s="6">
        <f t="shared" ref="DC4" si="23">CZ4+1</f>
        <v>40999</v>
      </c>
    </row>
    <row r="5" spans="1:107" ht="51">
      <c r="A5" s="7" t="s">
        <v>2</v>
      </c>
      <c r="B5" s="7" t="s">
        <v>3</v>
      </c>
      <c r="C5" s="8" t="s">
        <v>4</v>
      </c>
      <c r="D5" s="28" t="s">
        <v>15</v>
      </c>
      <c r="E5" s="9" t="s">
        <v>5</v>
      </c>
      <c r="F5" s="7" t="s">
        <v>6</v>
      </c>
      <c r="G5" s="28" t="s">
        <v>16</v>
      </c>
      <c r="H5" s="9" t="s">
        <v>7</v>
      </c>
      <c r="I5" s="7" t="s">
        <v>17</v>
      </c>
      <c r="J5" s="8" t="s">
        <v>18</v>
      </c>
      <c r="K5" s="9" t="s">
        <v>19</v>
      </c>
      <c r="L5" s="29" t="s">
        <v>20</v>
      </c>
      <c r="M5" s="8" t="s">
        <v>21</v>
      </c>
      <c r="N5" s="30" t="s">
        <v>22</v>
      </c>
      <c r="O5" s="10" t="s">
        <v>8</v>
      </c>
      <c r="P5" s="31" t="s">
        <v>23</v>
      </c>
      <c r="Q5" s="32" t="s">
        <v>12</v>
      </c>
      <c r="R5" s="10" t="s">
        <v>8</v>
      </c>
      <c r="S5" s="31" t="s">
        <v>23</v>
      </c>
      <c r="T5" s="32" t="s">
        <v>12</v>
      </c>
      <c r="U5" s="10" t="s">
        <v>8</v>
      </c>
      <c r="V5" s="31" t="s">
        <v>23</v>
      </c>
      <c r="W5" s="32" t="s">
        <v>12</v>
      </c>
      <c r="X5" s="10" t="s">
        <v>8</v>
      </c>
      <c r="Y5" s="31" t="s">
        <v>23</v>
      </c>
      <c r="Z5" s="32" t="s">
        <v>12</v>
      </c>
      <c r="AA5" s="10" t="s">
        <v>8</v>
      </c>
      <c r="AB5" s="31" t="s">
        <v>23</v>
      </c>
      <c r="AC5" s="32" t="s">
        <v>12</v>
      </c>
      <c r="AD5" s="10" t="s">
        <v>8</v>
      </c>
      <c r="AE5" s="31" t="s">
        <v>23</v>
      </c>
      <c r="AF5" s="32" t="s">
        <v>12</v>
      </c>
      <c r="AG5" s="10" t="s">
        <v>8</v>
      </c>
      <c r="AH5" s="31" t="s">
        <v>23</v>
      </c>
      <c r="AI5" s="32" t="s">
        <v>12</v>
      </c>
      <c r="AJ5" s="10" t="s">
        <v>8</v>
      </c>
      <c r="AK5" s="31" t="s">
        <v>23</v>
      </c>
      <c r="AL5" s="32" t="s">
        <v>12</v>
      </c>
      <c r="AM5" s="10" t="s">
        <v>8</v>
      </c>
      <c r="AN5" s="31" t="s">
        <v>23</v>
      </c>
      <c r="AO5" s="32" t="s">
        <v>12</v>
      </c>
      <c r="AP5" s="10" t="s">
        <v>8</v>
      </c>
      <c r="AQ5" s="31" t="s">
        <v>23</v>
      </c>
      <c r="AR5" s="32" t="s">
        <v>12</v>
      </c>
      <c r="AS5" s="10" t="s">
        <v>8</v>
      </c>
      <c r="AT5" s="31" t="s">
        <v>23</v>
      </c>
      <c r="AU5" s="32" t="s">
        <v>12</v>
      </c>
      <c r="AV5" s="10" t="s">
        <v>8</v>
      </c>
      <c r="AW5" s="31" t="s">
        <v>23</v>
      </c>
      <c r="AX5" s="32" t="s">
        <v>12</v>
      </c>
      <c r="AY5" s="10" t="s">
        <v>8</v>
      </c>
      <c r="AZ5" s="31" t="s">
        <v>23</v>
      </c>
      <c r="BA5" s="32" t="s">
        <v>12</v>
      </c>
      <c r="BB5" s="10" t="s">
        <v>8</v>
      </c>
      <c r="BC5" s="31" t="s">
        <v>23</v>
      </c>
      <c r="BD5" s="32" t="s">
        <v>12</v>
      </c>
      <c r="BE5" s="10" t="s">
        <v>8</v>
      </c>
      <c r="BF5" s="31" t="s">
        <v>23</v>
      </c>
      <c r="BG5" s="32" t="s">
        <v>12</v>
      </c>
      <c r="BH5" s="10" t="s">
        <v>8</v>
      </c>
      <c r="BI5" s="31" t="s">
        <v>23</v>
      </c>
      <c r="BJ5" s="32" t="s">
        <v>12</v>
      </c>
      <c r="BK5" s="10" t="s">
        <v>8</v>
      </c>
      <c r="BL5" s="31" t="s">
        <v>23</v>
      </c>
      <c r="BM5" s="32" t="s">
        <v>12</v>
      </c>
      <c r="BN5" s="10" t="s">
        <v>8</v>
      </c>
      <c r="BO5" s="31" t="s">
        <v>23</v>
      </c>
      <c r="BP5" s="32" t="s">
        <v>12</v>
      </c>
      <c r="BQ5" s="10" t="s">
        <v>8</v>
      </c>
      <c r="BR5" s="31" t="s">
        <v>23</v>
      </c>
      <c r="BS5" s="32" t="s">
        <v>12</v>
      </c>
      <c r="BT5" s="10" t="s">
        <v>8</v>
      </c>
      <c r="BU5" s="31" t="s">
        <v>23</v>
      </c>
      <c r="BV5" s="32" t="s">
        <v>12</v>
      </c>
      <c r="BW5" s="10" t="s">
        <v>8</v>
      </c>
      <c r="BX5" s="31" t="s">
        <v>23</v>
      </c>
      <c r="BY5" s="32" t="s">
        <v>12</v>
      </c>
      <c r="BZ5" s="10" t="s">
        <v>8</v>
      </c>
      <c r="CA5" s="31" t="s">
        <v>23</v>
      </c>
      <c r="CB5" s="32" t="s">
        <v>12</v>
      </c>
      <c r="CC5" s="10" t="s">
        <v>8</v>
      </c>
      <c r="CD5" s="31" t="s">
        <v>23</v>
      </c>
      <c r="CE5" s="32" t="s">
        <v>12</v>
      </c>
      <c r="CF5" s="10" t="s">
        <v>8</v>
      </c>
      <c r="CG5" s="31" t="s">
        <v>23</v>
      </c>
      <c r="CH5" s="32" t="s">
        <v>12</v>
      </c>
      <c r="CI5" s="10" t="s">
        <v>8</v>
      </c>
      <c r="CJ5" s="31" t="s">
        <v>23</v>
      </c>
      <c r="CK5" s="32" t="s">
        <v>12</v>
      </c>
      <c r="CL5" s="10" t="s">
        <v>8</v>
      </c>
      <c r="CM5" s="31" t="s">
        <v>23</v>
      </c>
      <c r="CN5" s="32" t="s">
        <v>12</v>
      </c>
      <c r="CO5" s="10" t="s">
        <v>8</v>
      </c>
      <c r="CP5" s="31" t="s">
        <v>23</v>
      </c>
      <c r="CQ5" s="32" t="s">
        <v>12</v>
      </c>
      <c r="CR5" s="10" t="s">
        <v>8</v>
      </c>
      <c r="CS5" s="31" t="s">
        <v>23</v>
      </c>
      <c r="CT5" s="32" t="s">
        <v>12</v>
      </c>
      <c r="CU5" s="10" t="s">
        <v>8</v>
      </c>
      <c r="CV5" s="31" t="s">
        <v>23</v>
      </c>
      <c r="CW5" s="32" t="s">
        <v>12</v>
      </c>
      <c r="CX5" s="33" t="s">
        <v>8</v>
      </c>
      <c r="CY5" s="31" t="s">
        <v>23</v>
      </c>
      <c r="CZ5" s="32" t="s">
        <v>12</v>
      </c>
      <c r="DA5" s="10" t="s">
        <v>8</v>
      </c>
      <c r="DB5" s="31" t="s">
        <v>23</v>
      </c>
      <c r="DC5" s="32" t="s">
        <v>12</v>
      </c>
    </row>
    <row r="6" spans="1:107">
      <c r="A6" s="11" t="s">
        <v>9</v>
      </c>
      <c r="B6" s="12">
        <v>9403.1299999999992</v>
      </c>
      <c r="C6" s="13">
        <f t="shared" ref="C6:D6" si="24">O6+R6+U6+X6+AA6+AD6+AG6+AJ6+AM6+AP6+AS6+AV6+AY6+BB6+BE6+BH6+BK6+BN6+BQ6+BT6+BW6+BZ6+CC6+CF6+CI6+CL6+CO6+CR6+CU6+CX6+DA6</f>
        <v>5609.5109999999995</v>
      </c>
      <c r="D6" s="34">
        <f t="shared" si="24"/>
        <v>32.186000000000007</v>
      </c>
      <c r="E6" s="14">
        <f t="shared" ref="E6:E7" si="25">IF(B6=0,0,C6/B6)</f>
        <v>0.59655784829094138</v>
      </c>
      <c r="F6" s="15">
        <f>C6/$H$2*$H$1</f>
        <v>8414.2664999999997</v>
      </c>
      <c r="G6" s="34">
        <f t="shared" ref="G6" si="26">D6/$H$2*$H$1</f>
        <v>48.279000000000011</v>
      </c>
      <c r="H6" s="16">
        <f>IF(B6=0,0,F6/B6)</f>
        <v>0.89483677243641213</v>
      </c>
      <c r="I6" s="35">
        <v>1250</v>
      </c>
      <c r="J6" s="36">
        <v>976</v>
      </c>
      <c r="K6" s="37">
        <f t="shared" ref="K6:K7" si="27">IF(I6=0,0,J6/I6)</f>
        <v>0.78080000000000005</v>
      </c>
      <c r="L6" s="38">
        <v>69.505719999999997</v>
      </c>
      <c r="M6" s="39">
        <v>55.093000000000004</v>
      </c>
      <c r="N6" s="40">
        <f t="shared" ref="N6:N7" si="28">IF(OR(D6=0,$H$2=0),"-",M6/(D6/$H$2))</f>
        <v>23.963897346672464</v>
      </c>
      <c r="O6" s="41">
        <v>297.08</v>
      </c>
      <c r="P6" s="42">
        <v>1.79</v>
      </c>
      <c r="Q6" s="43">
        <v>108</v>
      </c>
      <c r="R6" s="44">
        <v>560.42999999999995</v>
      </c>
      <c r="S6" s="42">
        <v>3.1</v>
      </c>
      <c r="T6" s="45">
        <v>145</v>
      </c>
      <c r="U6" s="46">
        <v>305.67500000000001</v>
      </c>
      <c r="V6" s="42">
        <v>1.8169999999999999</v>
      </c>
      <c r="W6" s="45">
        <v>87</v>
      </c>
      <c r="X6" s="46"/>
      <c r="Y6" s="42"/>
      <c r="Z6" s="45"/>
      <c r="AA6" s="46"/>
      <c r="AB6" s="45"/>
      <c r="AC6" s="42"/>
      <c r="AD6" s="46">
        <v>589.24</v>
      </c>
      <c r="AE6" s="42">
        <v>3.2</v>
      </c>
      <c r="AF6" s="45">
        <v>202</v>
      </c>
      <c r="AG6" s="46">
        <v>661.976</v>
      </c>
      <c r="AH6" s="42">
        <v>3.54</v>
      </c>
      <c r="AI6" s="45">
        <v>226</v>
      </c>
      <c r="AJ6" s="41"/>
      <c r="AK6" s="42"/>
      <c r="AL6" s="43"/>
      <c r="AM6" s="41"/>
      <c r="AN6" s="42"/>
      <c r="AO6" s="43"/>
      <c r="AP6" s="41"/>
      <c r="AQ6" s="42"/>
      <c r="AR6" s="43"/>
      <c r="AS6" s="41">
        <v>189.79</v>
      </c>
      <c r="AT6" s="42">
        <v>1.17</v>
      </c>
      <c r="AU6" s="43">
        <v>68</v>
      </c>
      <c r="AV6" s="41">
        <v>136.51</v>
      </c>
      <c r="AW6" s="42">
        <v>0.73</v>
      </c>
      <c r="AX6" s="43">
        <v>40</v>
      </c>
      <c r="AY6" s="41">
        <v>362.1</v>
      </c>
      <c r="AZ6" s="42">
        <v>2.6040000000000001</v>
      </c>
      <c r="BA6" s="43">
        <v>108</v>
      </c>
      <c r="BB6" s="41">
        <v>832.22</v>
      </c>
      <c r="BC6" s="42">
        <v>4.67</v>
      </c>
      <c r="BD6" s="43">
        <v>213</v>
      </c>
      <c r="BE6" s="41">
        <v>357.3</v>
      </c>
      <c r="BF6" s="42">
        <v>1.35</v>
      </c>
      <c r="BG6" s="43">
        <v>132</v>
      </c>
      <c r="BH6" s="41">
        <v>403.94</v>
      </c>
      <c r="BI6" s="42">
        <v>2.36</v>
      </c>
      <c r="BJ6" s="43">
        <v>149</v>
      </c>
      <c r="BK6" s="41"/>
      <c r="BL6" s="42"/>
      <c r="BM6" s="43"/>
      <c r="BN6" s="41"/>
      <c r="BO6" s="42"/>
      <c r="BP6" s="43"/>
      <c r="BQ6" s="41">
        <v>242.37</v>
      </c>
      <c r="BR6" s="42">
        <v>1.4730000000000001</v>
      </c>
      <c r="BS6" s="43">
        <v>53</v>
      </c>
      <c r="BT6" s="41">
        <v>398.85</v>
      </c>
      <c r="BU6" s="42">
        <v>2.5680000000000001</v>
      </c>
      <c r="BV6" s="43">
        <v>137</v>
      </c>
      <c r="BW6" s="41">
        <v>272.02999999999997</v>
      </c>
      <c r="BX6" s="42">
        <v>1.8140000000000001</v>
      </c>
      <c r="BY6" s="43">
        <v>76</v>
      </c>
      <c r="BZ6" s="41"/>
      <c r="CA6" s="42"/>
      <c r="CB6" s="43"/>
      <c r="CC6" s="41"/>
      <c r="CD6" s="42"/>
      <c r="CE6" s="43"/>
      <c r="CF6" s="41"/>
      <c r="CG6" s="42"/>
      <c r="CH6" s="43"/>
      <c r="CI6" s="41"/>
      <c r="CJ6" s="42"/>
      <c r="CK6" s="43"/>
      <c r="CL6" s="41"/>
      <c r="CM6" s="42"/>
      <c r="CN6" s="43"/>
      <c r="CO6" s="41"/>
      <c r="CP6" s="42"/>
      <c r="CQ6" s="43"/>
      <c r="CR6" s="41"/>
      <c r="CS6" s="42"/>
      <c r="CT6" s="43"/>
      <c r="CU6" s="41"/>
      <c r="CV6" s="42"/>
      <c r="CW6" s="43"/>
      <c r="CX6" s="47"/>
      <c r="CY6" s="48"/>
      <c r="CZ6" s="49"/>
      <c r="DA6" s="50"/>
      <c r="DB6" s="48"/>
      <c r="DC6" s="49"/>
    </row>
    <row r="7" spans="1:107" ht="15.75" thickBot="1">
      <c r="A7" s="17" t="s">
        <v>9</v>
      </c>
      <c r="B7" s="18">
        <f>SUM(B6:B6)</f>
        <v>9403.1299999999992</v>
      </c>
      <c r="C7" s="19">
        <f>SUM(C6:C6)</f>
        <v>5609.5109999999995</v>
      </c>
      <c r="D7" s="19">
        <f>SUM(D6:D6)</f>
        <v>32.186000000000007</v>
      </c>
      <c r="E7" s="20">
        <f t="shared" si="25"/>
        <v>0.59655784829094138</v>
      </c>
      <c r="F7" s="21">
        <f>SUM(F6:F6)</f>
        <v>8414.2664999999997</v>
      </c>
      <c r="G7" s="19">
        <f>SUM(G6:G6)</f>
        <v>48.279000000000011</v>
      </c>
      <c r="H7" s="20">
        <f t="shared" ref="H7" si="29">IF(B7=0,0,F7/B7)</f>
        <v>0.89483677243641213</v>
      </c>
      <c r="I7" s="51">
        <f>SUM(I6:I6)</f>
        <v>1250</v>
      </c>
      <c r="J7" s="52">
        <f>SUM(J6:J6)</f>
        <v>976</v>
      </c>
      <c r="K7" s="20">
        <f t="shared" si="27"/>
        <v>0.78080000000000005</v>
      </c>
      <c r="L7" s="18">
        <f>SUM(L6:L6)</f>
        <v>69.505719999999997</v>
      </c>
      <c r="M7" s="19">
        <f>SUM(M6:M6)</f>
        <v>55.093000000000004</v>
      </c>
      <c r="N7" s="53">
        <f t="shared" si="28"/>
        <v>23.963897346672464</v>
      </c>
      <c r="O7" s="22">
        <f t="shared" ref="O7:BZ7" si="30">SUM(O6:O6)</f>
        <v>297.08</v>
      </c>
      <c r="P7" s="54">
        <f t="shared" si="30"/>
        <v>1.79</v>
      </c>
      <c r="Q7" s="55">
        <f t="shared" si="30"/>
        <v>108</v>
      </c>
      <c r="R7" s="22">
        <f t="shared" si="30"/>
        <v>560.42999999999995</v>
      </c>
      <c r="S7" s="54">
        <f t="shared" si="30"/>
        <v>3.1</v>
      </c>
      <c r="T7" s="55">
        <f t="shared" si="30"/>
        <v>145</v>
      </c>
      <c r="U7" s="22">
        <f t="shared" si="30"/>
        <v>305.67500000000001</v>
      </c>
      <c r="V7" s="54">
        <f t="shared" si="30"/>
        <v>1.8169999999999999</v>
      </c>
      <c r="W7" s="55">
        <f t="shared" si="30"/>
        <v>87</v>
      </c>
      <c r="X7" s="22">
        <f t="shared" si="30"/>
        <v>0</v>
      </c>
      <c r="Y7" s="54">
        <f t="shared" si="30"/>
        <v>0</v>
      </c>
      <c r="Z7" s="55">
        <f t="shared" si="30"/>
        <v>0</v>
      </c>
      <c r="AA7" s="22">
        <f t="shared" si="30"/>
        <v>0</v>
      </c>
      <c r="AB7" s="54">
        <f t="shared" si="30"/>
        <v>0</v>
      </c>
      <c r="AC7" s="55">
        <f t="shared" si="30"/>
        <v>0</v>
      </c>
      <c r="AD7" s="22">
        <f t="shared" si="30"/>
        <v>589.24</v>
      </c>
      <c r="AE7" s="54">
        <f t="shared" si="30"/>
        <v>3.2</v>
      </c>
      <c r="AF7" s="55">
        <f t="shared" si="30"/>
        <v>202</v>
      </c>
      <c r="AG7" s="22">
        <f t="shared" si="30"/>
        <v>661.976</v>
      </c>
      <c r="AH7" s="54">
        <f t="shared" si="30"/>
        <v>3.54</v>
      </c>
      <c r="AI7" s="55">
        <f t="shared" si="30"/>
        <v>226</v>
      </c>
      <c r="AJ7" s="22">
        <f t="shared" si="30"/>
        <v>0</v>
      </c>
      <c r="AK7" s="54">
        <f t="shared" si="30"/>
        <v>0</v>
      </c>
      <c r="AL7" s="55">
        <f t="shared" si="30"/>
        <v>0</v>
      </c>
      <c r="AM7" s="22">
        <f t="shared" si="30"/>
        <v>0</v>
      </c>
      <c r="AN7" s="54">
        <f t="shared" si="30"/>
        <v>0</v>
      </c>
      <c r="AO7" s="55">
        <f t="shared" si="30"/>
        <v>0</v>
      </c>
      <c r="AP7" s="22">
        <f t="shared" si="30"/>
        <v>0</v>
      </c>
      <c r="AQ7" s="54">
        <f t="shared" si="30"/>
        <v>0</v>
      </c>
      <c r="AR7" s="55">
        <f t="shared" si="30"/>
        <v>0</v>
      </c>
      <c r="AS7" s="22">
        <f t="shared" si="30"/>
        <v>189.79</v>
      </c>
      <c r="AT7" s="54">
        <f t="shared" si="30"/>
        <v>1.17</v>
      </c>
      <c r="AU7" s="55">
        <f t="shared" si="30"/>
        <v>68</v>
      </c>
      <c r="AV7" s="22">
        <f t="shared" si="30"/>
        <v>136.51</v>
      </c>
      <c r="AW7" s="54">
        <f t="shared" si="30"/>
        <v>0.73</v>
      </c>
      <c r="AX7" s="55">
        <f t="shared" si="30"/>
        <v>40</v>
      </c>
      <c r="AY7" s="22">
        <f t="shared" si="30"/>
        <v>362.1</v>
      </c>
      <c r="AZ7" s="54">
        <f t="shared" si="30"/>
        <v>2.6040000000000001</v>
      </c>
      <c r="BA7" s="55">
        <f t="shared" si="30"/>
        <v>108</v>
      </c>
      <c r="BB7" s="22">
        <f t="shared" si="30"/>
        <v>832.22</v>
      </c>
      <c r="BC7" s="54">
        <f t="shared" si="30"/>
        <v>4.67</v>
      </c>
      <c r="BD7" s="55">
        <f t="shared" si="30"/>
        <v>213</v>
      </c>
      <c r="BE7" s="22">
        <f t="shared" si="30"/>
        <v>357.3</v>
      </c>
      <c r="BF7" s="54">
        <f t="shared" si="30"/>
        <v>1.35</v>
      </c>
      <c r="BG7" s="55">
        <f t="shared" si="30"/>
        <v>132</v>
      </c>
      <c r="BH7" s="22">
        <f t="shared" si="30"/>
        <v>403.94</v>
      </c>
      <c r="BI7" s="54">
        <f t="shared" si="30"/>
        <v>2.36</v>
      </c>
      <c r="BJ7" s="55">
        <f t="shared" si="30"/>
        <v>149</v>
      </c>
      <c r="BK7" s="22">
        <f t="shared" si="30"/>
        <v>0</v>
      </c>
      <c r="BL7" s="54">
        <f t="shared" si="30"/>
        <v>0</v>
      </c>
      <c r="BM7" s="55">
        <f t="shared" si="30"/>
        <v>0</v>
      </c>
      <c r="BN7" s="22">
        <f t="shared" si="30"/>
        <v>0</v>
      </c>
      <c r="BO7" s="54">
        <f t="shared" si="30"/>
        <v>0</v>
      </c>
      <c r="BP7" s="55">
        <f t="shared" si="30"/>
        <v>0</v>
      </c>
      <c r="BQ7" s="22">
        <f t="shared" si="30"/>
        <v>242.37</v>
      </c>
      <c r="BR7" s="54">
        <f t="shared" si="30"/>
        <v>1.4730000000000001</v>
      </c>
      <c r="BS7" s="55">
        <f t="shared" si="30"/>
        <v>53</v>
      </c>
      <c r="BT7" s="22">
        <f t="shared" si="30"/>
        <v>398.85</v>
      </c>
      <c r="BU7" s="54">
        <f t="shared" si="30"/>
        <v>2.5680000000000001</v>
      </c>
      <c r="BV7" s="55">
        <f t="shared" si="30"/>
        <v>137</v>
      </c>
      <c r="BW7" s="22">
        <f t="shared" si="30"/>
        <v>272.02999999999997</v>
      </c>
      <c r="BX7" s="54">
        <f t="shared" si="30"/>
        <v>1.8140000000000001</v>
      </c>
      <c r="BY7" s="55">
        <f t="shared" si="30"/>
        <v>76</v>
      </c>
      <c r="BZ7" s="22">
        <f t="shared" si="30"/>
        <v>0</v>
      </c>
      <c r="CA7" s="54">
        <f t="shared" ref="CA7:DC7" si="31">SUM(CA6:CA6)</f>
        <v>0</v>
      </c>
      <c r="CB7" s="55">
        <f t="shared" si="31"/>
        <v>0</v>
      </c>
      <c r="CC7" s="22">
        <f t="shared" si="31"/>
        <v>0</v>
      </c>
      <c r="CD7" s="54">
        <f t="shared" si="31"/>
        <v>0</v>
      </c>
      <c r="CE7" s="55">
        <f t="shared" si="31"/>
        <v>0</v>
      </c>
      <c r="CF7" s="22">
        <f t="shared" si="31"/>
        <v>0</v>
      </c>
      <c r="CG7" s="54">
        <f t="shared" si="31"/>
        <v>0</v>
      </c>
      <c r="CH7" s="55">
        <f t="shared" si="31"/>
        <v>0</v>
      </c>
      <c r="CI7" s="22">
        <f t="shared" si="31"/>
        <v>0</v>
      </c>
      <c r="CJ7" s="54">
        <f t="shared" si="31"/>
        <v>0</v>
      </c>
      <c r="CK7" s="55">
        <f t="shared" si="31"/>
        <v>0</v>
      </c>
      <c r="CL7" s="22">
        <f t="shared" si="31"/>
        <v>0</v>
      </c>
      <c r="CM7" s="54">
        <f t="shared" si="31"/>
        <v>0</v>
      </c>
      <c r="CN7" s="55">
        <f t="shared" si="31"/>
        <v>0</v>
      </c>
      <c r="CO7" s="22">
        <f t="shared" si="31"/>
        <v>0</v>
      </c>
      <c r="CP7" s="54">
        <f t="shared" si="31"/>
        <v>0</v>
      </c>
      <c r="CQ7" s="55">
        <f t="shared" si="31"/>
        <v>0</v>
      </c>
      <c r="CR7" s="22">
        <f t="shared" si="31"/>
        <v>0</v>
      </c>
      <c r="CS7" s="54">
        <f t="shared" si="31"/>
        <v>0</v>
      </c>
      <c r="CT7" s="55">
        <f t="shared" si="31"/>
        <v>0</v>
      </c>
      <c r="CU7" s="22">
        <f t="shared" si="31"/>
        <v>0</v>
      </c>
      <c r="CV7" s="54">
        <f t="shared" si="31"/>
        <v>0</v>
      </c>
      <c r="CW7" s="55">
        <f t="shared" si="31"/>
        <v>0</v>
      </c>
      <c r="CX7" s="56">
        <f t="shared" si="31"/>
        <v>0</v>
      </c>
      <c r="CY7" s="57">
        <f t="shared" si="31"/>
        <v>0</v>
      </c>
      <c r="CZ7" s="58">
        <f t="shared" si="31"/>
        <v>0</v>
      </c>
      <c r="DA7" s="59">
        <f t="shared" si="31"/>
        <v>0</v>
      </c>
      <c r="DB7" s="57">
        <f t="shared" si="31"/>
        <v>0</v>
      </c>
      <c r="DC7" s="58">
        <f t="shared" si="31"/>
        <v>0</v>
      </c>
    </row>
  </sheetData>
  <mergeCells count="34">
    <mergeCell ref="B4:H4"/>
    <mergeCell ref="I4:K4"/>
    <mergeCell ref="L4:N4"/>
    <mergeCell ref="O4:P4"/>
    <mergeCell ref="R4:S4"/>
    <mergeCell ref="U4:V4"/>
    <mergeCell ref="X4:Y4"/>
    <mergeCell ref="AA4:AB4"/>
    <mergeCell ref="AD4:AE4"/>
    <mergeCell ref="AG4:AH4"/>
    <mergeCell ref="AJ4:AK4"/>
    <mergeCell ref="AM4:AN4"/>
    <mergeCell ref="AP4:AQ4"/>
    <mergeCell ref="AS4:AT4"/>
    <mergeCell ref="AV4:AW4"/>
    <mergeCell ref="AY4:AZ4"/>
    <mergeCell ref="BB4:BC4"/>
    <mergeCell ref="BE4:BF4"/>
    <mergeCell ref="BH4:BI4"/>
    <mergeCell ref="BK4:BL4"/>
    <mergeCell ref="BN4:BO4"/>
    <mergeCell ref="BQ4:BR4"/>
    <mergeCell ref="BT4:BU4"/>
    <mergeCell ref="BW4:BX4"/>
    <mergeCell ref="BZ4:CA4"/>
    <mergeCell ref="CC4:CD4"/>
    <mergeCell ref="CF4:CG4"/>
    <mergeCell ref="CI4:CJ4"/>
    <mergeCell ref="CL4:CM4"/>
    <mergeCell ref="CO4:CP4"/>
    <mergeCell ref="CR4:CS4"/>
    <mergeCell ref="CU4:CV4"/>
    <mergeCell ref="CX4:CY4"/>
    <mergeCell ref="DA4:DB4"/>
  </mergeCells>
  <conditionalFormatting sqref="D6">
    <cfRule type="cellIs" dxfId="5" priority="6" operator="lessThan">
      <formula>$D$3</formula>
    </cfRule>
  </conditionalFormatting>
  <conditionalFormatting sqref="F6">
    <cfRule type="cellIs" dxfId="4" priority="5" operator="lessThan">
      <formula>$F$3</formula>
    </cfRule>
  </conditionalFormatting>
  <conditionalFormatting sqref="G6:K6">
    <cfRule type="cellIs" dxfId="3" priority="4" operator="equal">
      <formula>0</formula>
    </cfRule>
  </conditionalFormatting>
  <conditionalFormatting sqref="E6">
    <cfRule type="cellIs" dxfId="2" priority="3" operator="lessThan">
      <formula>$E$3</formula>
    </cfRule>
  </conditionalFormatting>
  <conditionalFormatting sqref="H6">
    <cfRule type="cellIs" dxfId="1" priority="2" operator="lessThan">
      <formula>$H$3</formula>
    </cfRule>
  </conditionalFormatting>
  <conditionalFormatting sqref="O6:DC6">
    <cfRule type="cellIs" dxfId="0" priority="1" operator="equal">
      <formula>0</formula>
    </cfRule>
  </conditionalFormatting>
  <pageMargins left="0.7" right="0.7" top="0.75" bottom="0.75" header="0.3" footer="0.3"/>
  <pageSetup paperSize="9" orientation="portrait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2012-03-22T08:05:56Z</dcterms:modified>
</cp:coreProperties>
</file>