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385" windowHeight="8160" activeTab="1"/>
  </bookViews>
  <sheets>
    <sheet name="ПриходУход" sheetId="1" r:id="rId1"/>
    <sheet name="Наличие_товара" sheetId="3" r:id="rId2"/>
    <sheet name="Лист2" sheetId="2" r:id="rId3"/>
  </sheets>
  <definedNames>
    <definedName name="_xlnm._FilterDatabase" localSheetId="0" hidden="1">ПриходУход!$B$2:$H$27</definedName>
    <definedName name="Дано">OFFSET(ПриходУход!$D$3,,,COUNTA(ПриходУход!$F:$F)-COUNTA(ПриходУход!$F$1:$F$2),5)</definedName>
  </definedNames>
  <calcPr calcId="145621"/>
</workbook>
</file>

<file path=xl/calcChain.xml><?xml version="1.0" encoding="utf-8"?>
<calcChain xmlns="http://schemas.openxmlformats.org/spreadsheetml/2006/main">
  <c r="I5" i="3" l="1"/>
  <c r="I4" i="3"/>
  <c r="C4" i="3" l="1" a="1"/>
  <c r="C4" i="3" s="1"/>
  <c r="G4" i="3" s="1"/>
  <c r="D4" i="3" l="1"/>
  <c r="F4" i="3" a="1"/>
  <c r="F4" i="3" s="1"/>
  <c r="E4" i="3"/>
  <c r="C5" i="3" a="1"/>
  <c r="C5" i="3" s="1"/>
  <c r="G5" i="3" s="1"/>
  <c r="E5" i="3" l="1"/>
  <c r="F5" i="3" a="1"/>
  <c r="F5" i="3" s="1"/>
  <c r="D5" i="3"/>
  <c r="C6" i="3" a="1"/>
  <c r="C6" i="3" s="1"/>
  <c r="G6" i="3" s="1"/>
  <c r="E6" i="3" l="1"/>
  <c r="F6" i="3" a="1"/>
  <c r="F6" i="3" s="1"/>
  <c r="D6" i="3"/>
  <c r="C7" i="3" a="1"/>
  <c r="C7" i="3" s="1"/>
  <c r="G7" i="3" s="1"/>
  <c r="E7" i="3" l="1"/>
  <c r="F7" i="3" a="1"/>
  <c r="F7" i="3" s="1"/>
  <c r="D7" i="3"/>
  <c r="C8" i="3" a="1"/>
  <c r="C8" i="3" s="1"/>
  <c r="G8" i="3" s="1"/>
  <c r="E8" i="3" l="1"/>
  <c r="F8" i="3" a="1"/>
  <c r="F8" i="3" s="1"/>
  <c r="D8" i="3"/>
  <c r="C9" i="3" a="1"/>
  <c r="C9" i="3" s="1"/>
  <c r="G9" i="3" s="1"/>
  <c r="E9" i="3" l="1"/>
  <c r="F9" i="3" a="1"/>
  <c r="F9" i="3" s="1"/>
  <c r="D9" i="3"/>
  <c r="C10" i="3" a="1"/>
  <c r="C10" i="3" s="1"/>
  <c r="G10" i="3" s="1"/>
  <c r="E10" i="3" l="1"/>
  <c r="F10" i="3" a="1"/>
  <c r="F10" i="3" s="1"/>
  <c r="D10" i="3"/>
  <c r="C11" i="3" a="1"/>
  <c r="C11" i="3" s="1"/>
  <c r="G11" i="3" s="1"/>
  <c r="E11" i="3" l="1"/>
  <c r="F11" i="3" a="1"/>
  <c r="F11" i="3" s="1"/>
  <c r="D11" i="3"/>
  <c r="C12" i="3" a="1"/>
  <c r="C12" i="3" s="1"/>
  <c r="G12" i="3" s="1"/>
  <c r="E12" i="3" l="1"/>
  <c r="F12" i="3" a="1"/>
  <c r="F12" i="3" s="1"/>
  <c r="D12" i="3"/>
  <c r="C13" i="3" a="1"/>
  <c r="C13" i="3" s="1"/>
  <c r="G13" i="3" s="1"/>
  <c r="E13" i="3" l="1"/>
  <c r="F13" i="3" a="1"/>
  <c r="F13" i="3" s="1"/>
  <c r="D13" i="3"/>
  <c r="C14" i="3" a="1"/>
  <c r="C14" i="3" s="1"/>
  <c r="G14" i="3" s="1"/>
  <c r="E14" i="3" l="1"/>
  <c r="F14" i="3" a="1"/>
  <c r="F14" i="3" s="1"/>
  <c r="D14" i="3"/>
  <c r="C15" i="3" a="1"/>
  <c r="C15" i="3" s="1"/>
  <c r="G15" i="3" s="1"/>
  <c r="E15" i="3" l="1"/>
  <c r="F15" i="3" a="1"/>
  <c r="F15" i="3" s="1"/>
  <c r="D15" i="3"/>
  <c r="C16" i="3" a="1"/>
  <c r="C16" i="3" s="1"/>
  <c r="G16" i="3" s="1"/>
  <c r="E16" i="3" l="1"/>
  <c r="F16" i="3" a="1"/>
  <c r="F16" i="3" s="1"/>
  <c r="D16" i="3"/>
  <c r="C17" i="3" a="1"/>
  <c r="C17" i="3" s="1"/>
  <c r="G17" i="3" s="1"/>
  <c r="E17" i="3" l="1"/>
  <c r="F17" i="3" a="1"/>
  <c r="F17" i="3" s="1"/>
  <c r="D17" i="3"/>
  <c r="C18" i="3" a="1"/>
  <c r="C18" i="3" s="1"/>
  <c r="G18" i="3" s="1"/>
  <c r="E18" i="3" l="1"/>
  <c r="F18" i="3" a="1"/>
  <c r="F18" i="3" s="1"/>
  <c r="D18" i="3"/>
  <c r="C19" i="3" a="1"/>
  <c r="C19" i="3" s="1"/>
  <c r="G19" i="3" s="1"/>
  <c r="E19" i="3" l="1"/>
  <c r="F19" i="3" a="1"/>
  <c r="F19" i="3" s="1"/>
  <c r="D19" i="3"/>
  <c r="C20" i="3" a="1"/>
  <c r="C20" i="3" s="1"/>
  <c r="G20" i="3" s="1"/>
  <c r="E20" i="3" l="1"/>
  <c r="F20" i="3" a="1"/>
  <c r="F20" i="3" s="1"/>
  <c r="D20" i="3"/>
  <c r="C21" i="3" a="1"/>
  <c r="C21" i="3" s="1"/>
  <c r="G21" i="3" s="1"/>
  <c r="E21" i="3" l="1"/>
  <c r="F21" i="3" a="1"/>
  <c r="F21" i="3" s="1"/>
  <c r="D21" i="3"/>
  <c r="C22" i="3" a="1"/>
  <c r="C22" i="3" s="1"/>
  <c r="G22" i="3" s="1"/>
  <c r="E22" i="3" l="1"/>
  <c r="F22" i="3" a="1"/>
  <c r="F22" i="3" s="1"/>
  <c r="D22" i="3"/>
  <c r="C23" i="3" a="1"/>
  <c r="C23" i="3" s="1"/>
  <c r="G23" i="3" s="1"/>
  <c r="E23" i="3" l="1"/>
  <c r="F23" i="3" a="1"/>
  <c r="F23" i="3" s="1"/>
  <c r="D23" i="3"/>
  <c r="C24" i="3" a="1"/>
  <c r="C24" i="3" s="1"/>
  <c r="G24" i="3" s="1"/>
  <c r="E24" i="3" l="1"/>
  <c r="F24" i="3" a="1"/>
  <c r="F24" i="3" s="1"/>
  <c r="D24" i="3"/>
  <c r="C25" i="3" a="1"/>
  <c r="C25" i="3" s="1"/>
  <c r="G25" i="3" s="1"/>
  <c r="E25" i="3" l="1"/>
  <c r="F25" i="3" a="1"/>
  <c r="F25" i="3" s="1"/>
  <c r="D25" i="3"/>
  <c r="C26" i="3" a="1"/>
  <c r="C26" i="3" s="1"/>
  <c r="G26" i="3" s="1"/>
  <c r="E26" i="3" l="1"/>
  <c r="F26" i="3" a="1"/>
  <c r="F26" i="3" s="1"/>
  <c r="D26" i="3"/>
  <c r="C27" i="3" a="1"/>
  <c r="C27" i="3" s="1"/>
  <c r="G27" i="3" s="1"/>
  <c r="E27" i="3" l="1"/>
  <c r="F27" i="3" a="1"/>
  <c r="F27" i="3" s="1"/>
  <c r="D27" i="3"/>
  <c r="C28" i="3" a="1"/>
  <c r="C28" i="3" s="1"/>
  <c r="F28" i="3" l="1" a="1"/>
  <c r="F28" i="3" s="1"/>
  <c r="G28" i="3"/>
  <c r="E28" i="3"/>
  <c r="D28" i="3"/>
  <c r="C29" i="3" a="1"/>
  <c r="C29" i="3" s="1"/>
  <c r="F29" i="3" l="1" a="1"/>
  <c r="F29" i="3" s="1"/>
  <c r="G29" i="3"/>
  <c r="E29" i="3"/>
  <c r="D29" i="3"/>
  <c r="C30" i="3" a="1"/>
  <c r="C30" i="3" s="1"/>
  <c r="F30" i="3" l="1" a="1"/>
  <c r="F30" i="3" s="1"/>
  <c r="G30" i="3"/>
  <c r="E30" i="3"/>
  <c r="D30" i="3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Для одинаковых товаров должны совпадать</t>
        </r>
      </text>
    </comment>
  </commentList>
</comments>
</file>

<file path=xl/sharedStrings.xml><?xml version="1.0" encoding="utf-8"?>
<sst xmlns="http://schemas.openxmlformats.org/spreadsheetml/2006/main" count="108" uniqueCount="59">
  <si>
    <t>Электронасос ЭБП Поток 4-1,2-7 (В)</t>
  </si>
  <si>
    <t>ПЗУ 18x4 (без кабеля и вилки)</t>
  </si>
  <si>
    <t>ПЗУ 25х5 (без кабеля и вилки)</t>
  </si>
  <si>
    <t>Электронасос ЭБП Поток 4-1,8-7 (В)</t>
  </si>
  <si>
    <t>Электронасос ЭБП Поток 4-1,2-15 (В)</t>
  </si>
  <si>
    <t>ПЗУ 30х6 (без кабеля и вилки)</t>
  </si>
  <si>
    <t>Электронасос ЭБП Поток 4-2-1</t>
  </si>
  <si>
    <t>ПЗУ 40х8 (без кабеля и вилки)</t>
  </si>
  <si>
    <t>Электронасос ЭБП Поток 4-2-2</t>
  </si>
  <si>
    <t>Станция водоснабжения LEADER 100-24</t>
  </si>
  <si>
    <t>Электронасос ЭПБ TORPEDO 3.5-1.5-60 (комплект кабель 20м)</t>
  </si>
  <si>
    <t>приход</t>
  </si>
  <si>
    <t xml:space="preserve">Станция водоснабжения COMBI 100-24 </t>
  </si>
  <si>
    <t>уход</t>
  </si>
  <si>
    <t>Электронасос ЭБП Поток 4-2-14</t>
  </si>
  <si>
    <t>Контроллер  давления-автомат BRIO 2000</t>
  </si>
  <si>
    <t>Контроллер давления-автомат BRIO 2000</t>
  </si>
  <si>
    <t>кабель КВВ-П 4х1,5 50м.</t>
  </si>
  <si>
    <t>остатки</t>
  </si>
  <si>
    <t>позиции</t>
  </si>
  <si>
    <t>Счет</t>
  </si>
  <si>
    <t>Дата</t>
  </si>
  <si>
    <t>Тип</t>
  </si>
  <si>
    <t>кол-во</t>
  </si>
  <si>
    <t>Наименования_товара</t>
  </si>
  <si>
    <t>последняя цена</t>
  </si>
  <si>
    <t>большея цена</t>
  </si>
  <si>
    <t>цена</t>
  </si>
  <si>
    <t>прочее</t>
  </si>
  <si>
    <t>й</t>
  </si>
  <si>
    <t>ц</t>
  </si>
  <si>
    <t>у</t>
  </si>
  <si>
    <t>а</t>
  </si>
  <si>
    <t>п</t>
  </si>
  <si>
    <t>ff1</t>
  </si>
  <si>
    <t>ff2</t>
  </si>
  <si>
    <t>ff3</t>
  </si>
  <si>
    <t>ff4</t>
  </si>
  <si>
    <t>ff5</t>
  </si>
  <si>
    <t>ff6</t>
  </si>
  <si>
    <t>ff7</t>
  </si>
  <si>
    <t>ff8</t>
  </si>
  <si>
    <t>ff9</t>
  </si>
  <si>
    <t>ff10</t>
  </si>
  <si>
    <t>ff11</t>
  </si>
  <si>
    <t>ff12</t>
  </si>
  <si>
    <t>ff13</t>
  </si>
  <si>
    <t>ff14</t>
  </si>
  <si>
    <t>ff15</t>
  </si>
  <si>
    <t>ff16</t>
  </si>
  <si>
    <t>ff17</t>
  </si>
  <si>
    <t>ff18</t>
  </si>
  <si>
    <t>ff19</t>
  </si>
  <si>
    <t>ff20</t>
  </si>
  <si>
    <t>ff21</t>
  </si>
  <si>
    <t>ff22</t>
  </si>
  <si>
    <t>ff23</t>
  </si>
  <si>
    <t>ff24</t>
  </si>
  <si>
    <t>ff25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</si>
</sst>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BFFF0"/>
        <bgColor indexed="64"/>
      </patternFill>
    </fill>
    <fill>
      <patternFill patternType="solid">
        <fgColor rgb="FFF0E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5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/>
    <xf numFmtId="14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NumberForma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NumberForma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left" vertical="top"/>
    </xf>
    <xf numFmtId="4" fontId="0" fillId="4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 wrapText="1"/>
    </xf>
    <xf numFmtId="4" fontId="0" fillId="5" borderId="0" xfId="0" applyNumberFormat="1" applyFill="1"/>
    <xf numFmtId="0" fontId="0" fillId="4" borderId="1" xfId="0" applyNumberForma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6" borderId="1" xfId="0" applyNumberFormat="1" applyFill="1" applyBorder="1" applyAlignment="1">
      <alignment horizontal="left" vertical="top"/>
    </xf>
    <xf numFmtId="1" fontId="0" fillId="6" borderId="1" xfId="0" applyNumberFormat="1" applyFont="1" applyFill="1" applyBorder="1" applyAlignment="1">
      <alignment horizontal="left" vertical="top"/>
    </xf>
    <xf numFmtId="14" fontId="0" fillId="0" borderId="0" xfId="0" applyNumberFormat="1"/>
    <xf numFmtId="1" fontId="0" fillId="0" borderId="0" xfId="0" applyNumberFormat="1"/>
    <xf numFmtId="1" fontId="0" fillId="3" borderId="1" xfId="0" applyNumberFormat="1" applyFill="1" applyBorder="1" applyAlignment="1">
      <alignment horizontal="left" vertical="top"/>
    </xf>
    <xf numFmtId="1" fontId="0" fillId="4" borderId="1" xfId="0" applyNumberFormat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2" fontId="0" fillId="2" borderId="1" xfId="0" applyNumberFormat="1" applyFon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/>
    </xf>
    <xf numFmtId="2" fontId="0" fillId="4" borderId="1" xfId="0" applyNumberForma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/>
    </xf>
    <xf numFmtId="2" fontId="0" fillId="3" borderId="1" xfId="0" applyNumberFormat="1" applyFill="1" applyBorder="1" applyAlignment="1">
      <alignment horizontal="left" vertical="top"/>
    </xf>
    <xf numFmtId="2" fontId="0" fillId="4" borderId="1" xfId="0" applyNumberFormat="1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FE"/>
      <color rgb="FFEBFFF0"/>
      <color rgb="FFF0EFFF"/>
      <color rgb="FFF4F3FF"/>
      <color rgb="FFFFF3FC"/>
      <color rgb="FFC2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0"/>
  <sheetViews>
    <sheetView workbookViewId="0">
      <selection activeCell="E12" sqref="E12"/>
    </sheetView>
  </sheetViews>
  <sheetFormatPr defaultRowHeight="15" x14ac:dyDescent="0.25"/>
  <cols>
    <col min="1" max="1" width="9" customWidth="1"/>
    <col min="2" max="2" width="13.28515625" customWidth="1"/>
    <col min="3" max="3" width="13.28515625" style="19" customWidth="1"/>
    <col min="4" max="4" width="8.7109375" customWidth="1"/>
    <col min="5" max="5" width="21.140625" customWidth="1"/>
    <col min="6" max="6" width="40.7109375" customWidth="1"/>
    <col min="7" max="7" width="8.5703125" customWidth="1"/>
    <col min="8" max="8" width="14.28515625" customWidth="1"/>
    <col min="9" max="11" width="13.7109375" customWidth="1"/>
    <col min="14" max="14" width="13.140625" customWidth="1"/>
    <col min="15" max="15" width="15.28515625" customWidth="1"/>
    <col min="16" max="16" width="12" customWidth="1"/>
    <col min="17" max="17" width="12.42578125" customWidth="1"/>
    <col min="18" max="19" width="9.140625" customWidth="1"/>
  </cols>
  <sheetData>
    <row r="1" spans="1:16" x14ac:dyDescent="0.25">
      <c r="B1" t="s">
        <v>21</v>
      </c>
      <c r="C1" s="19" t="s">
        <v>20</v>
      </c>
      <c r="E1" t="s">
        <v>22</v>
      </c>
      <c r="F1" t="s">
        <v>24</v>
      </c>
      <c r="G1" t="s">
        <v>23</v>
      </c>
      <c r="H1" t="s">
        <v>27</v>
      </c>
      <c r="J1" s="30"/>
      <c r="K1" s="30"/>
    </row>
    <row r="2" spans="1:16" x14ac:dyDescent="0.25">
      <c r="A2" t="s">
        <v>18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</row>
    <row r="3" spans="1:16" x14ac:dyDescent="0.25">
      <c r="A3" s="2"/>
      <c r="B3" s="7"/>
      <c r="C3" s="10"/>
      <c r="D3" s="8" t="s">
        <v>11</v>
      </c>
      <c r="E3" s="8" t="s">
        <v>34</v>
      </c>
      <c r="F3" s="9" t="s">
        <v>15</v>
      </c>
      <c r="G3" s="10">
        <v>1</v>
      </c>
      <c r="H3" s="23">
        <v>-100</v>
      </c>
      <c r="I3" s="11"/>
      <c r="J3" s="11"/>
      <c r="K3" s="11"/>
      <c r="N3" s="13"/>
    </row>
    <row r="4" spans="1:16" x14ac:dyDescent="0.25">
      <c r="B4" s="7"/>
      <c r="C4" s="10"/>
      <c r="D4" s="8" t="s">
        <v>11</v>
      </c>
      <c r="E4" s="8" t="s">
        <v>35</v>
      </c>
      <c r="F4" s="9" t="s">
        <v>1</v>
      </c>
      <c r="G4" s="10">
        <v>1</v>
      </c>
      <c r="H4" s="24">
        <v>-20</v>
      </c>
      <c r="I4" s="11"/>
      <c r="J4" s="11"/>
      <c r="K4" s="11"/>
    </row>
    <row r="5" spans="1:16" x14ac:dyDescent="0.25">
      <c r="B5" s="7"/>
      <c r="C5" s="10"/>
      <c r="D5" s="8" t="s">
        <v>11</v>
      </c>
      <c r="E5" s="8" t="s">
        <v>36</v>
      </c>
      <c r="F5" s="12" t="s">
        <v>2</v>
      </c>
      <c r="G5" s="10">
        <v>1</v>
      </c>
      <c r="H5" s="24">
        <v>-20</v>
      </c>
      <c r="I5" s="11"/>
      <c r="J5" s="11"/>
      <c r="K5" s="11"/>
      <c r="P5" s="18"/>
    </row>
    <row r="6" spans="1:16" x14ac:dyDescent="0.25">
      <c r="B6" s="7"/>
      <c r="C6" s="10"/>
      <c r="D6" s="8" t="s">
        <v>11</v>
      </c>
      <c r="E6" s="8" t="s">
        <v>37</v>
      </c>
      <c r="F6" s="12" t="s">
        <v>5</v>
      </c>
      <c r="G6" s="10">
        <v>2</v>
      </c>
      <c r="H6" s="24">
        <v>-20</v>
      </c>
      <c r="I6" s="11"/>
      <c r="J6" s="11"/>
      <c r="K6" s="11"/>
      <c r="P6" s="18"/>
    </row>
    <row r="7" spans="1:16" x14ac:dyDescent="0.25">
      <c r="A7" s="2"/>
      <c r="B7" s="7"/>
      <c r="C7" s="10"/>
      <c r="D7" s="8" t="s">
        <v>11</v>
      </c>
      <c r="E7" s="8" t="s">
        <v>38</v>
      </c>
      <c r="F7" s="9" t="s">
        <v>7</v>
      </c>
      <c r="G7" s="10">
        <v>1</v>
      </c>
      <c r="H7" s="23">
        <v>-20</v>
      </c>
      <c r="I7" s="11"/>
      <c r="J7" s="11"/>
      <c r="K7" s="11"/>
    </row>
    <row r="8" spans="1:16" x14ac:dyDescent="0.25">
      <c r="B8" s="7"/>
      <c r="C8" s="10"/>
      <c r="D8" s="8" t="s">
        <v>11</v>
      </c>
      <c r="E8" s="8" t="s">
        <v>39</v>
      </c>
      <c r="F8" s="9" t="s">
        <v>12</v>
      </c>
      <c r="G8" s="10">
        <v>1</v>
      </c>
      <c r="H8" s="25">
        <v>-40</v>
      </c>
      <c r="I8" s="11"/>
      <c r="J8" s="11"/>
      <c r="K8" s="11"/>
    </row>
    <row r="9" spans="1:16" x14ac:dyDescent="0.25">
      <c r="B9" s="7"/>
      <c r="C9" s="10"/>
      <c r="D9" s="8" t="s">
        <v>11</v>
      </c>
      <c r="E9" s="8" t="s">
        <v>40</v>
      </c>
      <c r="F9" s="9" t="s">
        <v>9</v>
      </c>
      <c r="G9" s="10">
        <v>2</v>
      </c>
      <c r="H9" s="25">
        <v>-45</v>
      </c>
      <c r="I9" s="11"/>
      <c r="J9" s="11"/>
      <c r="K9" s="11"/>
    </row>
    <row r="10" spans="1:16" x14ac:dyDescent="0.25">
      <c r="B10" s="7"/>
      <c r="C10" s="10"/>
      <c r="D10" s="8" t="s">
        <v>11</v>
      </c>
      <c r="E10" s="8" t="s">
        <v>41</v>
      </c>
      <c r="F10" s="12" t="s">
        <v>0</v>
      </c>
      <c r="G10" s="10">
        <v>1</v>
      </c>
      <c r="H10" s="25">
        <v>-30</v>
      </c>
      <c r="I10" s="11"/>
      <c r="J10" s="11"/>
      <c r="K10" s="11"/>
    </row>
    <row r="11" spans="1:16" x14ac:dyDescent="0.25">
      <c r="B11" s="7"/>
      <c r="C11" s="10"/>
      <c r="D11" s="8" t="s">
        <v>11</v>
      </c>
      <c r="E11" s="8" t="s">
        <v>42</v>
      </c>
      <c r="F11" s="12" t="s">
        <v>3</v>
      </c>
      <c r="G11" s="10">
        <v>1</v>
      </c>
      <c r="H11" s="25">
        <v>-30</v>
      </c>
      <c r="I11" s="11"/>
      <c r="J11" s="11"/>
      <c r="K11" s="11"/>
    </row>
    <row r="12" spans="1:16" x14ac:dyDescent="0.25">
      <c r="B12" s="7"/>
      <c r="C12" s="10"/>
      <c r="D12" s="8" t="s">
        <v>11</v>
      </c>
      <c r="E12" s="8" t="s">
        <v>43</v>
      </c>
      <c r="F12" s="12" t="s">
        <v>4</v>
      </c>
      <c r="G12" s="10">
        <v>1</v>
      </c>
      <c r="H12" s="25">
        <v>-30</v>
      </c>
      <c r="I12" s="11"/>
      <c r="J12" s="11"/>
      <c r="K12" s="11"/>
    </row>
    <row r="13" spans="1:16" ht="30" x14ac:dyDescent="0.25">
      <c r="B13" s="7"/>
      <c r="C13" s="10"/>
      <c r="D13" s="8" t="s">
        <v>11</v>
      </c>
      <c r="E13" s="8" t="s">
        <v>44</v>
      </c>
      <c r="F13" s="9" t="s">
        <v>10</v>
      </c>
      <c r="G13" s="10">
        <v>1</v>
      </c>
      <c r="H13" s="25">
        <v>-42</v>
      </c>
      <c r="I13" s="11"/>
      <c r="J13" s="11"/>
      <c r="K13" s="11"/>
    </row>
    <row r="14" spans="1:16" x14ac:dyDescent="0.25">
      <c r="A14" s="2"/>
      <c r="B14" s="7"/>
      <c r="C14" s="10"/>
      <c r="D14" s="8" t="s">
        <v>11</v>
      </c>
      <c r="E14" s="8" t="s">
        <v>45</v>
      </c>
      <c r="F14" s="12" t="s">
        <v>8</v>
      </c>
      <c r="G14" s="10">
        <v>1</v>
      </c>
      <c r="H14" s="26">
        <v>-40</v>
      </c>
      <c r="I14" s="11"/>
      <c r="J14" s="11"/>
      <c r="K14" s="11"/>
    </row>
    <row r="15" spans="1:16" x14ac:dyDescent="0.25">
      <c r="B15" s="7"/>
      <c r="C15" s="10"/>
      <c r="D15" s="8" t="s">
        <v>11</v>
      </c>
      <c r="E15" s="8" t="s">
        <v>46</v>
      </c>
      <c r="F15" s="12" t="s">
        <v>6</v>
      </c>
      <c r="G15" s="10">
        <v>1</v>
      </c>
      <c r="H15" s="25">
        <v>-42</v>
      </c>
      <c r="I15" s="11"/>
      <c r="J15" s="11"/>
      <c r="K15" s="11"/>
    </row>
    <row r="16" spans="1:16" x14ac:dyDescent="0.25">
      <c r="B16" s="7"/>
      <c r="C16" s="10"/>
      <c r="D16" s="8"/>
      <c r="E16" s="8" t="s">
        <v>47</v>
      </c>
      <c r="F16" s="12" t="s">
        <v>28</v>
      </c>
      <c r="G16" s="10">
        <v>1</v>
      </c>
      <c r="H16" s="25">
        <v>-1</v>
      </c>
      <c r="I16" s="11"/>
      <c r="J16" s="11"/>
      <c r="K16" s="11"/>
    </row>
    <row r="17" spans="1:11" x14ac:dyDescent="0.25">
      <c r="B17" s="3"/>
      <c r="C17" s="20"/>
      <c r="D17" s="4" t="s">
        <v>13</v>
      </c>
      <c r="E17" s="8" t="s">
        <v>48</v>
      </c>
      <c r="F17" s="4" t="s">
        <v>8</v>
      </c>
      <c r="G17" s="4">
        <v>1</v>
      </c>
      <c r="H17" s="27">
        <v>42</v>
      </c>
      <c r="I17" s="4"/>
      <c r="J17" s="4"/>
      <c r="K17" s="4"/>
    </row>
    <row r="18" spans="1:11" x14ac:dyDescent="0.25">
      <c r="B18" s="7"/>
      <c r="C18" s="21"/>
      <c r="D18" s="12" t="s">
        <v>11</v>
      </c>
      <c r="E18" s="8" t="s">
        <v>49</v>
      </c>
      <c r="F18" s="12" t="s">
        <v>7</v>
      </c>
      <c r="G18" s="12">
        <v>3</v>
      </c>
      <c r="H18" s="28">
        <v>-10</v>
      </c>
      <c r="I18" s="11"/>
      <c r="J18" s="11"/>
      <c r="K18" s="11"/>
    </row>
    <row r="19" spans="1:11" x14ac:dyDescent="0.25">
      <c r="B19" s="7"/>
      <c r="C19" s="21"/>
      <c r="D19" s="12" t="s">
        <v>11</v>
      </c>
      <c r="E19" s="8" t="s">
        <v>50</v>
      </c>
      <c r="F19" s="12" t="s">
        <v>14</v>
      </c>
      <c r="G19" s="12">
        <v>2</v>
      </c>
      <c r="H19" s="28">
        <v>-10</v>
      </c>
      <c r="I19" s="11"/>
      <c r="J19" s="11"/>
      <c r="K19" s="11"/>
    </row>
    <row r="20" spans="1:11" x14ac:dyDescent="0.25">
      <c r="B20" s="7"/>
      <c r="C20" s="21"/>
      <c r="D20" s="12" t="s">
        <v>11</v>
      </c>
      <c r="E20" s="8" t="s">
        <v>51</v>
      </c>
      <c r="F20" s="12" t="s">
        <v>16</v>
      </c>
      <c r="G20" s="12">
        <v>1</v>
      </c>
      <c r="H20" s="28">
        <v>-18</v>
      </c>
      <c r="I20" s="11"/>
      <c r="J20" s="11"/>
      <c r="K20" s="11"/>
    </row>
    <row r="21" spans="1:11" x14ac:dyDescent="0.25">
      <c r="B21" s="7"/>
      <c r="C21" s="21"/>
      <c r="D21" s="12" t="s">
        <v>11</v>
      </c>
      <c r="E21" s="8" t="s">
        <v>52</v>
      </c>
      <c r="F21" s="12" t="s">
        <v>8</v>
      </c>
      <c r="G21" s="12">
        <v>1</v>
      </c>
      <c r="H21" s="28">
        <v>-40</v>
      </c>
      <c r="I21" s="11"/>
      <c r="J21" s="11"/>
      <c r="K21" s="11"/>
    </row>
    <row r="22" spans="1:11" x14ac:dyDescent="0.25">
      <c r="A22" s="2"/>
      <c r="B22" s="7"/>
      <c r="C22" s="21"/>
      <c r="D22" s="12" t="s">
        <v>11</v>
      </c>
      <c r="E22" s="8" t="s">
        <v>53</v>
      </c>
      <c r="F22" s="12" t="s">
        <v>17</v>
      </c>
      <c r="G22" s="12">
        <v>1</v>
      </c>
      <c r="H22" s="29">
        <v>-15</v>
      </c>
      <c r="I22" s="11"/>
      <c r="J22" s="11"/>
      <c r="K22" s="11"/>
    </row>
    <row r="23" spans="1:11" x14ac:dyDescent="0.25">
      <c r="A23" s="2"/>
      <c r="B23" s="7"/>
      <c r="C23" s="10"/>
      <c r="D23" s="8"/>
      <c r="E23" s="8" t="s">
        <v>54</v>
      </c>
      <c r="F23" s="12" t="s">
        <v>28</v>
      </c>
      <c r="G23" s="10">
        <v>1</v>
      </c>
      <c r="H23" s="25">
        <v>-1</v>
      </c>
      <c r="I23" s="11"/>
      <c r="J23" s="11"/>
      <c r="K23" s="11"/>
    </row>
    <row r="24" spans="1:11" x14ac:dyDescent="0.25">
      <c r="B24" s="3"/>
      <c r="C24" s="20"/>
      <c r="D24" s="4" t="s">
        <v>13</v>
      </c>
      <c r="E24" s="8" t="s">
        <v>55</v>
      </c>
      <c r="F24" s="4" t="s">
        <v>17</v>
      </c>
      <c r="G24" s="4">
        <v>1</v>
      </c>
      <c r="H24" s="27">
        <v>10</v>
      </c>
      <c r="I24" s="4"/>
      <c r="J24" s="4"/>
      <c r="K24" s="4"/>
    </row>
    <row r="25" spans="1:11" x14ac:dyDescent="0.25">
      <c r="B25" s="3"/>
      <c r="C25" s="20"/>
      <c r="D25" s="4" t="s">
        <v>13</v>
      </c>
      <c r="E25" s="8" t="s">
        <v>56</v>
      </c>
      <c r="F25" s="5" t="s">
        <v>16</v>
      </c>
      <c r="G25" s="6">
        <v>1</v>
      </c>
      <c r="H25" s="27">
        <v>20</v>
      </c>
      <c r="I25" s="4"/>
      <c r="J25" s="4"/>
      <c r="K25" s="4"/>
    </row>
    <row r="26" spans="1:11" x14ac:dyDescent="0.25">
      <c r="B26" s="3"/>
      <c r="C26" s="20"/>
      <c r="D26" s="4" t="s">
        <v>13</v>
      </c>
      <c r="E26" s="8" t="s">
        <v>57</v>
      </c>
      <c r="F26" s="5" t="s">
        <v>7</v>
      </c>
      <c r="G26" s="6">
        <v>1</v>
      </c>
      <c r="H26" s="27">
        <v>15</v>
      </c>
      <c r="I26" s="4"/>
      <c r="J26" s="4"/>
      <c r="K26" s="4"/>
    </row>
    <row r="27" spans="1:11" x14ac:dyDescent="0.25">
      <c r="B27" s="3"/>
      <c r="C27" s="20"/>
      <c r="D27" s="4" t="s">
        <v>13</v>
      </c>
      <c r="E27" s="8" t="s">
        <v>58</v>
      </c>
      <c r="F27" s="5" t="s">
        <v>14</v>
      </c>
      <c r="G27" s="4">
        <v>1</v>
      </c>
      <c r="H27" s="27">
        <v>13</v>
      </c>
      <c r="I27" s="4"/>
      <c r="J27" s="4"/>
      <c r="K27" s="4"/>
    </row>
    <row r="28" spans="1:11" x14ac:dyDescent="0.25">
      <c r="B28" s="1"/>
      <c r="C28" s="22"/>
      <c r="D28" s="1"/>
      <c r="E28" s="1"/>
      <c r="F28" s="1"/>
      <c r="G28" s="1"/>
      <c r="H28" s="1"/>
    </row>
    <row r="29" spans="1:11" x14ac:dyDescent="0.25">
      <c r="B29" s="1"/>
      <c r="C29" s="22"/>
      <c r="D29" s="1"/>
      <c r="E29" s="1"/>
      <c r="F29" s="1"/>
      <c r="G29" s="1"/>
      <c r="H29" s="1"/>
    </row>
    <row r="30" spans="1:11" x14ac:dyDescent="0.25">
      <c r="B30" s="1"/>
      <c r="C30" s="22"/>
      <c r="D30" s="1"/>
      <c r="E30" s="1"/>
      <c r="F30" s="1"/>
      <c r="G30" s="1"/>
      <c r="H30" s="1"/>
    </row>
  </sheetData>
  <autoFilter ref="B2:H27"/>
  <mergeCells count="1">
    <mergeCell ref="J1:K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I30"/>
  <sheetViews>
    <sheetView tabSelected="1" topLeftCell="B1" workbookViewId="0">
      <selection activeCell="G5" sqref="G5"/>
    </sheetView>
  </sheetViews>
  <sheetFormatPr defaultRowHeight="15" x14ac:dyDescent="0.25"/>
  <cols>
    <col min="2" max="2" width="9.140625" customWidth="1"/>
    <col min="3" max="3" width="75.5703125" customWidth="1"/>
    <col min="4" max="4" width="10.28515625" bestFit="1" customWidth="1"/>
    <col min="5" max="5" width="16.28515625" customWidth="1"/>
    <col min="6" max="6" width="15.140625" customWidth="1"/>
    <col min="9" max="9" width="10.28515625" bestFit="1" customWidth="1"/>
  </cols>
  <sheetData>
    <row r="2" spans="3:9" x14ac:dyDescent="0.25">
      <c r="C2" t="s">
        <v>24</v>
      </c>
      <c r="D2" t="s">
        <v>23</v>
      </c>
      <c r="E2" t="s">
        <v>25</v>
      </c>
      <c r="F2" t="s">
        <v>26</v>
      </c>
      <c r="G2" t="s">
        <v>22</v>
      </c>
    </row>
    <row r="4" spans="3:9" x14ac:dyDescent="0.25">
      <c r="C4" s="9" t="str">
        <f t="array" aca="1" ref="C4" ca="1">INDEX(Дано,MATCH(,COUNTIF(C$3:C3,INDEX(Дано,,3)),),3)</f>
        <v>Контроллер  давления-автомат BRIO 2000</v>
      </c>
      <c r="D4" s="10">
        <f t="shared" ref="D4:D30" ca="1" si="0">SUMIFS(INDEX(Дано,,4),INDEX(Дано,,3),C4,INDEX(Дано,,1),"Приход")-SUMIFS(INDEX(Дано,,4),INDEX(Дано,,3),C4,INDEX(Дано,,1),"Уход")</f>
        <v>1</v>
      </c>
      <c r="E4" s="10">
        <f t="shared" ref="E4:E30" ca="1" si="1">LOOKUP(2,1/(INDEX(Дано,,3)=C4)/(INDEX(Дано,,1)="Приход"),INDEX(Дано,,5))</f>
        <v>-100</v>
      </c>
      <c r="F4" s="10">
        <f t="array" aca="1" ref="F4" ca="1">MIN((C4=INDEX(Дано,,3))*INDEX(Дано,,5))</f>
        <v>-100</v>
      </c>
      <c r="G4" t="str">
        <f ca="1">INDEX(INDEX(Дано,,2),MATCH(C4,INDEX(Дано,,3)))</f>
        <v>ff1</v>
      </c>
      <c r="H4" s="8" t="s">
        <v>11</v>
      </c>
      <c r="I4">
        <f ca="1">SUMIF(INDEX(Дано,,1),H4,INDEX(Дано,,5))</f>
        <v>-572</v>
      </c>
    </row>
    <row r="5" spans="3:9" x14ac:dyDescent="0.25">
      <c r="C5" s="9" t="str">
        <f t="array" aca="1" ref="C5" ca="1">INDEX(Дано,MATCH(,COUNTIF(C$3:C4,INDEX(Дано,,3)),),3)</f>
        <v>ПЗУ 18x4 (без кабеля и вилки)</v>
      </c>
      <c r="D5" s="10">
        <f t="shared" ca="1" si="0"/>
        <v>1</v>
      </c>
      <c r="E5" s="10">
        <f t="shared" ca="1" si="1"/>
        <v>-20</v>
      </c>
      <c r="F5" s="10">
        <f t="array" aca="1" ref="F5" ca="1">MIN((C5=INDEX(Дано,,3))*INDEX(Дано,,5))</f>
        <v>-20</v>
      </c>
      <c r="G5" t="str">
        <f ca="1">INDEX(INDEX(Дано,,2),MATCH(C5,INDEX(Дано,,3)))</f>
        <v>ff2</v>
      </c>
      <c r="H5" s="4" t="s">
        <v>13</v>
      </c>
      <c r="I5">
        <f ca="1">SUMIF(INDEX(Дано,,1),H5,INDEX(Дано,,5))</f>
        <v>100</v>
      </c>
    </row>
    <row r="6" spans="3:9" x14ac:dyDescent="0.25">
      <c r="C6" s="9" t="str">
        <f t="array" aca="1" ref="C6" ca="1">INDEX(Дано,MATCH(,COUNTIF(C$3:C5,INDEX(Дано,,3)),),3)</f>
        <v>ПЗУ 25х5 (без кабеля и вилки)</v>
      </c>
      <c r="D6" s="10">
        <f t="shared" ca="1" si="0"/>
        <v>1</v>
      </c>
      <c r="E6" s="10">
        <f t="shared" ca="1" si="1"/>
        <v>-20</v>
      </c>
      <c r="F6" s="10">
        <f t="array" aca="1" ref="F6" ca="1">MIN((C6=INDEX(Дано,,3))*INDEX(Дано,,5))</f>
        <v>-20</v>
      </c>
      <c r="G6" t="str">
        <f ca="1">INDEX(INDEX(Дано,,2),MATCH(C6,INDEX(Дано,,3)))</f>
        <v>ff3</v>
      </c>
    </row>
    <row r="7" spans="3:9" x14ac:dyDescent="0.25">
      <c r="C7" s="9" t="str">
        <f t="array" aca="1" ref="C7" ca="1">INDEX(Дано,MATCH(,COUNTIF(C$3:C6,INDEX(Дано,,3)),),3)</f>
        <v>ПЗУ 30х6 (без кабеля и вилки)</v>
      </c>
      <c r="D7" s="10">
        <f t="shared" ca="1" si="0"/>
        <v>2</v>
      </c>
      <c r="E7" s="10">
        <f t="shared" ca="1" si="1"/>
        <v>-20</v>
      </c>
      <c r="F7" s="10">
        <f t="array" aca="1" ref="F7" ca="1">MIN((C7=INDEX(Дано,,3))*INDEX(Дано,,5))</f>
        <v>-20</v>
      </c>
      <c r="G7" t="str">
        <f ca="1">INDEX(INDEX(Дано,,2),MATCH(C7,INDEX(Дано,,3)))</f>
        <v>ff4</v>
      </c>
    </row>
    <row r="8" spans="3:9" x14ac:dyDescent="0.25">
      <c r="C8" s="9" t="str">
        <f t="array" aca="1" ref="C8" ca="1">INDEX(Дано,MATCH(,COUNTIF(C$3:C7,INDEX(Дано,,3)),),3)</f>
        <v>ПЗУ 40х8 (без кабеля и вилки)</v>
      </c>
      <c r="D8" s="10">
        <f t="shared" ca="1" si="0"/>
        <v>3</v>
      </c>
      <c r="E8" s="10">
        <f t="shared" ca="1" si="1"/>
        <v>-10</v>
      </c>
      <c r="F8" s="10">
        <f t="array" aca="1" ref="F8" ca="1">MIN((C8=INDEX(Дано,,3))*INDEX(Дано,,5))</f>
        <v>-20</v>
      </c>
      <c r="G8" t="str">
        <f ca="1">INDEX(INDEX(Дано,,2),MATCH(C8,INDEX(Дано,,3)))</f>
        <v>ff5</v>
      </c>
    </row>
    <row r="9" spans="3:9" x14ac:dyDescent="0.25">
      <c r="C9" s="9" t="str">
        <f t="array" aca="1" ref="C9" ca="1">INDEX(Дано,MATCH(,COUNTIF(C$3:C8,INDEX(Дано,,3)),),3)</f>
        <v xml:space="preserve">Станция водоснабжения COMBI 100-24 </v>
      </c>
      <c r="D9" s="10">
        <f t="shared" ca="1" si="0"/>
        <v>1</v>
      </c>
      <c r="E9" s="10">
        <f t="shared" ca="1" si="1"/>
        <v>-40</v>
      </c>
      <c r="F9" s="10">
        <f t="array" aca="1" ref="F9" ca="1">MIN((C9=INDEX(Дано,,3))*INDEX(Дано,,5))</f>
        <v>-40</v>
      </c>
      <c r="G9" t="str">
        <f ca="1">INDEX(INDEX(Дано,,2),MATCH(C9,INDEX(Дано,,3)))</f>
        <v>ff6</v>
      </c>
    </row>
    <row r="10" spans="3:9" x14ac:dyDescent="0.25">
      <c r="C10" s="9" t="str">
        <f t="array" aca="1" ref="C10" ca="1">INDEX(Дано,MATCH(,COUNTIF(C$3:C9,INDEX(Дано,,3)),),3)</f>
        <v>Станция водоснабжения LEADER 100-24</v>
      </c>
      <c r="D10" s="10">
        <f t="shared" ca="1" si="0"/>
        <v>2</v>
      </c>
      <c r="E10" s="10">
        <f t="shared" ca="1" si="1"/>
        <v>-45</v>
      </c>
      <c r="F10" s="10">
        <f t="array" aca="1" ref="F10" ca="1">MIN((C10=INDEX(Дано,,3))*INDEX(Дано,,5))</f>
        <v>-45</v>
      </c>
      <c r="G10" t="str">
        <f ca="1">INDEX(INDEX(Дано,,2),MATCH(C10,INDEX(Дано,,3)))</f>
        <v>ff7</v>
      </c>
    </row>
    <row r="11" spans="3:9" x14ac:dyDescent="0.25">
      <c r="C11" s="9" t="str">
        <f t="array" aca="1" ref="C11" ca="1">INDEX(Дано,MATCH(,COUNTIF(C$3:C10,INDEX(Дано,,3)),),3)</f>
        <v>Электронасос ЭБП Поток 4-1,2-7 (В)</v>
      </c>
      <c r="D11" s="10">
        <f t="shared" ca="1" si="0"/>
        <v>1</v>
      </c>
      <c r="E11" s="10">
        <f t="shared" ca="1" si="1"/>
        <v>-30</v>
      </c>
      <c r="F11" s="10">
        <f t="array" aca="1" ref="F11" ca="1">MIN((C11=INDEX(Дано,,3))*INDEX(Дано,,5))</f>
        <v>-30</v>
      </c>
      <c r="G11" t="str">
        <f ca="1">INDEX(INDEX(Дано,,2),MATCH(C11,INDEX(Дано,,3)))</f>
        <v>ff8</v>
      </c>
    </row>
    <row r="12" spans="3:9" x14ac:dyDescent="0.25">
      <c r="C12" s="9" t="str">
        <f t="array" aca="1" ref="C12" ca="1">INDEX(Дано,MATCH(,COUNTIF(C$3:C11,INDEX(Дано,,3)),),3)</f>
        <v>Электронасос ЭБП Поток 4-1,8-7 (В)</v>
      </c>
      <c r="D12" s="10">
        <f t="shared" ca="1" si="0"/>
        <v>1</v>
      </c>
      <c r="E12" s="10">
        <f t="shared" ca="1" si="1"/>
        <v>-30</v>
      </c>
      <c r="F12" s="10">
        <f t="array" aca="1" ref="F12" ca="1">MIN((C12=INDEX(Дано,,3))*INDEX(Дано,,5))</f>
        <v>-30</v>
      </c>
      <c r="G12" t="str">
        <f ca="1">INDEX(INDEX(Дано,,2),MATCH(C12,INDEX(Дано,,3)))</f>
        <v>ff9</v>
      </c>
    </row>
    <row r="13" spans="3:9" x14ac:dyDescent="0.25">
      <c r="C13" s="9" t="str">
        <f t="array" aca="1" ref="C13" ca="1">INDEX(Дано,MATCH(,COUNTIF(C$3:C12,INDEX(Дано,,3)),),3)</f>
        <v>Электронасос ЭБП Поток 4-1,2-15 (В)</v>
      </c>
      <c r="D13" s="10">
        <f t="shared" ca="1" si="0"/>
        <v>1</v>
      </c>
      <c r="E13" s="10">
        <f t="shared" ca="1" si="1"/>
        <v>-30</v>
      </c>
      <c r="F13" s="10">
        <f t="array" aca="1" ref="F13" ca="1">MIN((C13=INDEX(Дано,,3))*INDEX(Дано,,5))</f>
        <v>-30</v>
      </c>
      <c r="G13" t="str">
        <f ca="1">INDEX(INDEX(Дано,,2),MATCH(C13,INDEX(Дано,,3)))</f>
        <v>ff7</v>
      </c>
    </row>
    <row r="14" spans="3:9" x14ac:dyDescent="0.25">
      <c r="C14" s="9" t="str">
        <f t="array" aca="1" ref="C14" ca="1">INDEX(Дано,MATCH(,COUNTIF(C$3:C13,INDEX(Дано,,3)),),3)</f>
        <v>Электронасос ЭПБ TORPEDO 3.5-1.5-60 (комплект кабель 20м)</v>
      </c>
      <c r="D14" s="10">
        <f t="shared" ca="1" si="0"/>
        <v>1</v>
      </c>
      <c r="E14" s="10">
        <f t="shared" ca="1" si="1"/>
        <v>-42</v>
      </c>
      <c r="F14" s="10">
        <f t="array" aca="1" ref="F14" ca="1">MIN((C14=INDEX(Дано,,3))*INDEX(Дано,,5))</f>
        <v>-42</v>
      </c>
      <c r="G14" t="str">
        <f ca="1">INDEX(INDEX(Дано,,2),MATCH(C14,INDEX(Дано,,3)))</f>
        <v>ff25</v>
      </c>
    </row>
    <row r="15" spans="3:9" x14ac:dyDescent="0.25">
      <c r="C15" s="9" t="str">
        <f t="array" aca="1" ref="C15" ca="1">INDEX(Дано,MATCH(,COUNTIF(C$3:C14,INDEX(Дано,,3)),),3)</f>
        <v>Электронасос ЭБП Поток 4-2-2</v>
      </c>
      <c r="D15" s="10">
        <f t="shared" ca="1" si="0"/>
        <v>1</v>
      </c>
      <c r="E15" s="10">
        <f t="shared" ca="1" si="1"/>
        <v>-40</v>
      </c>
      <c r="F15" s="10">
        <f t="array" aca="1" ref="F15" ca="1">MIN((C15=INDEX(Дано,,3))*INDEX(Дано,,5))</f>
        <v>-40</v>
      </c>
      <c r="G15" t="str">
        <f ca="1">INDEX(INDEX(Дано,,2),MATCH(C15,INDEX(Дано,,3)))</f>
        <v>ff19</v>
      </c>
    </row>
    <row r="16" spans="3:9" x14ac:dyDescent="0.25">
      <c r="C16" s="9" t="str">
        <f t="array" aca="1" ref="C16" ca="1">INDEX(Дано,MATCH(,COUNTIF(C$3:C15,INDEX(Дано,,3)),),3)</f>
        <v>Электронасос ЭБП Поток 4-2-1</v>
      </c>
      <c r="D16" s="10">
        <f t="shared" ca="1" si="0"/>
        <v>1</v>
      </c>
      <c r="E16" s="10">
        <f t="shared" ca="1" si="1"/>
        <v>-42</v>
      </c>
      <c r="F16" s="10">
        <f t="array" aca="1" ref="F16" ca="1">MIN((C16=INDEX(Дано,,3))*INDEX(Дано,,5))</f>
        <v>-42</v>
      </c>
      <c r="G16" t="str">
        <f ca="1">INDEX(INDEX(Дано,,2),MATCH(C16,INDEX(Дано,,3)))</f>
        <v>ff13</v>
      </c>
    </row>
    <row r="17" spans="3:7" x14ac:dyDescent="0.25">
      <c r="C17" s="9" t="str">
        <f t="array" aca="1" ref="C17" ca="1">INDEX(Дано,MATCH(,COUNTIF(C$3:C16,INDEX(Дано,,3)),),3)</f>
        <v>прочее</v>
      </c>
      <c r="D17" s="10">
        <f t="shared" ca="1" si="0"/>
        <v>0</v>
      </c>
      <c r="E17" s="10" t="e">
        <f t="shared" ca="1" si="1"/>
        <v>#N/A</v>
      </c>
      <c r="F17" s="10">
        <f t="array" aca="1" ref="F17" ca="1">MIN((C17=INDEX(Дано,,3))*INDEX(Дано,,5))</f>
        <v>-1</v>
      </c>
      <c r="G17" t="str">
        <f ca="1">INDEX(INDEX(Дано,,2),MATCH(C17,INDEX(Дано,,3)))</f>
        <v>ff5</v>
      </c>
    </row>
    <row r="18" spans="3:7" x14ac:dyDescent="0.25">
      <c r="C18" s="9" t="str">
        <f t="array" aca="1" ref="C18" ca="1">INDEX(Дано,MATCH(,COUNTIF(C$3:C17,INDEX(Дано,,3)),),3)</f>
        <v>Электронасос ЭБП Поток 4-2-14</v>
      </c>
      <c r="D18" s="10">
        <f t="shared" ca="1" si="0"/>
        <v>1</v>
      </c>
      <c r="E18" s="10">
        <f t="shared" ca="1" si="1"/>
        <v>-10</v>
      </c>
      <c r="F18" s="10">
        <f t="array" aca="1" ref="F18" ca="1">MIN((C18=INDEX(Дано,,3))*INDEX(Дано,,5))</f>
        <v>-10</v>
      </c>
      <c r="G18" t="str">
        <f ca="1">INDEX(INDEX(Дано,,2),MATCH(C18,INDEX(Дано,,3)))</f>
        <v>ff17</v>
      </c>
    </row>
    <row r="19" spans="3:7" x14ac:dyDescent="0.25">
      <c r="C19" s="9" t="str">
        <f t="array" aca="1" ref="C19" ca="1">INDEX(Дано,MATCH(,COUNTIF(C$3:C18,INDEX(Дано,,3)),),3)</f>
        <v>Контроллер давления-автомат BRIO 2000</v>
      </c>
      <c r="D19" s="10">
        <f t="shared" ca="1" si="0"/>
        <v>0</v>
      </c>
      <c r="E19" s="10">
        <f t="shared" ca="1" si="1"/>
        <v>-18</v>
      </c>
      <c r="F19" s="10">
        <f t="array" aca="1" ref="F19" ca="1">MIN((C19=INDEX(Дано,,3))*INDEX(Дано,,5))</f>
        <v>-18</v>
      </c>
      <c r="G19" t="str">
        <f ca="1">INDEX(INDEX(Дано,,2),MATCH(C19,INDEX(Дано,,3)))</f>
        <v>ff1</v>
      </c>
    </row>
    <row r="20" spans="3:7" x14ac:dyDescent="0.25">
      <c r="C20" s="9" t="str">
        <f t="array" aca="1" ref="C20" ca="1">INDEX(Дано,MATCH(,COUNTIF(C$3:C19,INDEX(Дано,,3)),),3)</f>
        <v>кабель КВВ-П 4х1,5 50м.</v>
      </c>
      <c r="D20" s="10">
        <f t="shared" ca="1" si="0"/>
        <v>0</v>
      </c>
      <c r="E20" s="10">
        <f t="shared" ca="1" si="1"/>
        <v>-15</v>
      </c>
      <c r="F20" s="10">
        <f t="array" aca="1" ref="F20" ca="1">MIN((C20=INDEX(Дано,,3))*INDEX(Дано,,5))</f>
        <v>-15</v>
      </c>
      <c r="G20" t="e">
        <f ca="1">INDEX(INDEX(Дано,,2),MATCH(C20,INDEX(Дано,,3)))</f>
        <v>#N/A</v>
      </c>
    </row>
    <row r="21" spans="3:7" x14ac:dyDescent="0.25">
      <c r="C21" s="9" t="e">
        <f t="array" aca="1" ref="C21" ca="1">INDEX(Дано,MATCH(,COUNTIF(C$3:C20,INDEX(Дано,,3)),),3)</f>
        <v>#N/A</v>
      </c>
      <c r="D21" s="10">
        <f t="shared" ca="1" si="0"/>
        <v>0</v>
      </c>
      <c r="E21" s="10" t="e">
        <f t="shared" ca="1" si="1"/>
        <v>#N/A</v>
      </c>
      <c r="F21" s="10" t="e">
        <f t="array" aca="1" ref="F21" ca="1">MIN((C21=INDEX(Дано,,3))*INDEX(Дано,,5))</f>
        <v>#N/A</v>
      </c>
      <c r="G21" t="e">
        <f ca="1">INDEX(INDEX(Дано,,2),MATCH(C21,INDEX(Дано,,3)))</f>
        <v>#N/A</v>
      </c>
    </row>
    <row r="22" spans="3:7" x14ac:dyDescent="0.25">
      <c r="C22" s="9" t="e">
        <f t="array" aca="1" ref="C22" ca="1">INDEX(Дано,MATCH(,COUNTIF(C$3:C21,INDEX(Дано,,3)),),3)</f>
        <v>#N/A</v>
      </c>
      <c r="D22" s="10">
        <f t="shared" ca="1" si="0"/>
        <v>0</v>
      </c>
      <c r="E22" s="10" t="e">
        <f t="shared" ca="1" si="1"/>
        <v>#N/A</v>
      </c>
      <c r="F22" s="10" t="e">
        <f t="array" aca="1" ref="F22" ca="1">MIN((C22=INDEX(Дано,,3))*INDEX(Дано,,5))</f>
        <v>#N/A</v>
      </c>
      <c r="G22" t="e">
        <f ca="1">INDEX(INDEX(Дано,,2),MATCH(C22,INDEX(Дано,,3)))</f>
        <v>#N/A</v>
      </c>
    </row>
    <row r="23" spans="3:7" x14ac:dyDescent="0.25">
      <c r="C23" s="9" t="e">
        <f t="array" aca="1" ref="C23" ca="1">INDEX(Дано,MATCH(,COUNTIF(C$3:C22,INDEX(Дано,,3)),),3)</f>
        <v>#N/A</v>
      </c>
      <c r="D23" s="10">
        <f t="shared" ca="1" si="0"/>
        <v>0</v>
      </c>
      <c r="E23" s="10" t="e">
        <f t="shared" ca="1" si="1"/>
        <v>#N/A</v>
      </c>
      <c r="F23" s="10" t="e">
        <f t="array" aca="1" ref="F23" ca="1">MIN((C23=INDEX(Дано,,3))*INDEX(Дано,,5))</f>
        <v>#N/A</v>
      </c>
      <c r="G23" t="e">
        <f ca="1">INDEX(INDEX(Дано,,2),MATCH(C23,INDEX(Дано,,3)))</f>
        <v>#N/A</v>
      </c>
    </row>
    <row r="24" spans="3:7" x14ac:dyDescent="0.25">
      <c r="C24" s="9" t="e">
        <f t="array" aca="1" ref="C24" ca="1">INDEX(Дано,MATCH(,COUNTIF(C$3:C23,INDEX(Дано,,3)),),3)</f>
        <v>#N/A</v>
      </c>
      <c r="D24" s="10">
        <f t="shared" ca="1" si="0"/>
        <v>0</v>
      </c>
      <c r="E24" s="10" t="e">
        <f t="shared" ca="1" si="1"/>
        <v>#N/A</v>
      </c>
      <c r="F24" s="10" t="e">
        <f t="array" aca="1" ref="F24" ca="1">MIN((C24=INDEX(Дано,,3))*INDEX(Дано,,5))</f>
        <v>#N/A</v>
      </c>
      <c r="G24" t="e">
        <f ca="1">INDEX(INDEX(Дано,,2),MATCH(C24,INDEX(Дано,,3)))</f>
        <v>#N/A</v>
      </c>
    </row>
    <row r="25" spans="3:7" x14ac:dyDescent="0.25">
      <c r="C25" s="9" t="e">
        <f t="array" aca="1" ref="C25" ca="1">INDEX(Дано,MATCH(,COUNTIF(C$3:C24,INDEX(Дано,,3)),),3)</f>
        <v>#N/A</v>
      </c>
      <c r="D25" s="10">
        <f t="shared" ca="1" si="0"/>
        <v>0</v>
      </c>
      <c r="E25" s="10" t="e">
        <f t="shared" ca="1" si="1"/>
        <v>#N/A</v>
      </c>
      <c r="F25" s="10" t="e">
        <f t="array" aca="1" ref="F25" ca="1">MIN((C25=INDEX(Дано,,3))*INDEX(Дано,,5))</f>
        <v>#N/A</v>
      </c>
      <c r="G25" t="e">
        <f ca="1">INDEX(INDEX(Дано,,2),MATCH(C25,INDEX(Дано,,3)))</f>
        <v>#N/A</v>
      </c>
    </row>
    <row r="26" spans="3:7" x14ac:dyDescent="0.25">
      <c r="C26" s="9" t="e">
        <f t="array" aca="1" ref="C26" ca="1">INDEX(Дано,MATCH(,COUNTIF(C$3:C25,INDEX(Дано,,3)),),3)</f>
        <v>#N/A</v>
      </c>
      <c r="D26" s="10">
        <f t="shared" ca="1" si="0"/>
        <v>0</v>
      </c>
      <c r="E26" s="10" t="e">
        <f t="shared" ca="1" si="1"/>
        <v>#N/A</v>
      </c>
      <c r="F26" s="10" t="e">
        <f t="array" aca="1" ref="F26" ca="1">MIN((C26=INDEX(Дано,,3))*INDEX(Дано,,5))</f>
        <v>#N/A</v>
      </c>
      <c r="G26" t="e">
        <f ca="1">INDEX(INDEX(Дано,,2),MATCH(C26,INDEX(Дано,,3)))</f>
        <v>#N/A</v>
      </c>
    </row>
    <row r="27" spans="3:7" x14ac:dyDescent="0.25">
      <c r="C27" s="9" t="e">
        <f t="array" aca="1" ref="C27" ca="1">INDEX(Дано,MATCH(,COUNTIF(C$3:C26,INDEX(Дано,,3)),),3)</f>
        <v>#N/A</v>
      </c>
      <c r="D27" s="10">
        <f t="shared" ca="1" si="0"/>
        <v>0</v>
      </c>
      <c r="E27" s="10" t="e">
        <f t="shared" ca="1" si="1"/>
        <v>#N/A</v>
      </c>
      <c r="F27" s="10" t="e">
        <f t="array" aca="1" ref="F27" ca="1">MIN((C27=INDEX(Дано,,3))*INDEX(Дано,,5))</f>
        <v>#N/A</v>
      </c>
      <c r="G27" t="e">
        <f ca="1">INDEX(INDEX(Дано,,2),MATCH(C27,INDEX(Дано,,3)))</f>
        <v>#N/A</v>
      </c>
    </row>
    <row r="28" spans="3:7" x14ac:dyDescent="0.25">
      <c r="C28" s="9" t="e">
        <f t="array" aca="1" ref="C28" ca="1">INDEX(Дано,MATCH(,COUNTIF(C$3:C27,INDEX(Дано,,3)),),3)</f>
        <v>#N/A</v>
      </c>
      <c r="D28" s="10">
        <f t="shared" ca="1" si="0"/>
        <v>0</v>
      </c>
      <c r="E28" s="10" t="e">
        <f t="shared" ca="1" si="1"/>
        <v>#N/A</v>
      </c>
      <c r="F28" s="10" t="e">
        <f t="array" aca="1" ref="F28" ca="1">MIN((C28=INDEX(Дано,,3))*INDEX(Дано,,5))</f>
        <v>#N/A</v>
      </c>
      <c r="G28" t="e">
        <f ca="1">INDEX(INDEX(Дано,,2),MATCH(C28,INDEX(Дано,,3)))</f>
        <v>#N/A</v>
      </c>
    </row>
    <row r="29" spans="3:7" x14ac:dyDescent="0.25">
      <c r="C29" s="9" t="e">
        <f t="array" aca="1" ref="C29" ca="1">INDEX(Дано,MATCH(,COUNTIF(C$3:C28,INDEX(Дано,,3)),),3)</f>
        <v>#N/A</v>
      </c>
      <c r="D29" s="10">
        <f t="shared" ca="1" si="0"/>
        <v>0</v>
      </c>
      <c r="E29" s="10" t="e">
        <f t="shared" ca="1" si="1"/>
        <v>#N/A</v>
      </c>
      <c r="F29" s="10" t="e">
        <f t="array" aca="1" ref="F29" ca="1">MIN((C29=INDEX(Дано,,3))*INDEX(Дано,,5))</f>
        <v>#N/A</v>
      </c>
      <c r="G29" t="e">
        <f ca="1">INDEX(INDEX(Дано,,2),MATCH(C29,INDEX(Дано,,3)))</f>
        <v>#N/A</v>
      </c>
    </row>
    <row r="30" spans="3:7" x14ac:dyDescent="0.25">
      <c r="C30" s="9" t="e">
        <f t="array" aca="1" ref="C30" ca="1">INDEX(Дано,MATCH(,COUNTIF(C$3:C29,INDEX(Дано,,3)),),3)</f>
        <v>#N/A</v>
      </c>
      <c r="D30" s="10">
        <f t="shared" ca="1" si="0"/>
        <v>0</v>
      </c>
      <c r="E30" s="10" t="e">
        <f t="shared" ca="1" si="1"/>
        <v>#N/A</v>
      </c>
      <c r="F30" s="10" t="e">
        <f t="array" aca="1" ref="F30" ca="1">MIN((C30=INDEX(Дано,,3))*INDEX(Дано,,5))</f>
        <v>#N/A</v>
      </c>
      <c r="G30" t="e">
        <f ca="1">INDEX(INDEX(Дано,,2),MATCH(C30,INDEX(Дано,,3)))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C16"/>
  <sheetViews>
    <sheetView workbookViewId="0">
      <selection activeCell="D8" sqref="D8"/>
    </sheetView>
  </sheetViews>
  <sheetFormatPr defaultRowHeight="15" x14ac:dyDescent="0.25"/>
  <cols>
    <col min="2" max="2" width="80.85546875" customWidth="1"/>
  </cols>
  <sheetData>
    <row r="1" spans="2:3" x14ac:dyDescent="0.25">
      <c r="B1" t="s">
        <v>19</v>
      </c>
      <c r="C1" t="s">
        <v>18</v>
      </c>
    </row>
    <row r="2" spans="2:3" x14ac:dyDescent="0.25">
      <c r="B2" s="14" t="s">
        <v>15</v>
      </c>
      <c r="C2" s="10">
        <v>1</v>
      </c>
    </row>
    <row r="3" spans="2:3" x14ac:dyDescent="0.25">
      <c r="B3" s="16" t="s">
        <v>1</v>
      </c>
      <c r="C3" s="17">
        <v>1</v>
      </c>
    </row>
    <row r="4" spans="2:3" x14ac:dyDescent="0.25">
      <c r="B4" s="15" t="s">
        <v>2</v>
      </c>
      <c r="C4" s="10">
        <v>1</v>
      </c>
    </row>
    <row r="5" spans="2:3" x14ac:dyDescent="0.25">
      <c r="B5" s="16" t="s">
        <v>5</v>
      </c>
      <c r="C5" s="17">
        <v>2</v>
      </c>
    </row>
    <row r="6" spans="2:3" x14ac:dyDescent="0.25">
      <c r="B6" s="14" t="s">
        <v>7</v>
      </c>
      <c r="C6" s="10">
        <v>3</v>
      </c>
    </row>
    <row r="7" spans="2:3" x14ac:dyDescent="0.25">
      <c r="B7" s="16" t="s">
        <v>12</v>
      </c>
      <c r="C7" s="17">
        <v>0</v>
      </c>
    </row>
    <row r="8" spans="2:3" x14ac:dyDescent="0.25">
      <c r="B8" s="14" t="s">
        <v>9</v>
      </c>
      <c r="C8" s="10">
        <v>2</v>
      </c>
    </row>
    <row r="9" spans="2:3" x14ac:dyDescent="0.25">
      <c r="B9" s="16" t="s">
        <v>0</v>
      </c>
      <c r="C9" s="17">
        <v>1</v>
      </c>
    </row>
    <row r="10" spans="2:3" x14ac:dyDescent="0.25">
      <c r="B10" s="15" t="s">
        <v>3</v>
      </c>
      <c r="C10" s="10">
        <v>1</v>
      </c>
    </row>
    <row r="11" spans="2:3" x14ac:dyDescent="0.25">
      <c r="B11" s="16" t="s">
        <v>4</v>
      </c>
      <c r="C11" s="17">
        <v>1</v>
      </c>
    </row>
    <row r="12" spans="2:3" x14ac:dyDescent="0.25">
      <c r="B12" s="15" t="s">
        <v>8</v>
      </c>
      <c r="C12" s="10">
        <v>1</v>
      </c>
    </row>
    <row r="13" spans="2:3" x14ac:dyDescent="0.25">
      <c r="B13" s="16" t="s">
        <v>6</v>
      </c>
      <c r="C13" s="17">
        <v>1</v>
      </c>
    </row>
    <row r="14" spans="2:3" x14ac:dyDescent="0.25">
      <c r="B14" s="15" t="s">
        <v>14</v>
      </c>
      <c r="C14" s="12">
        <v>1</v>
      </c>
    </row>
    <row r="15" spans="2:3" x14ac:dyDescent="0.25">
      <c r="B15" s="16"/>
      <c r="C15" s="17"/>
    </row>
    <row r="16" spans="2:3" x14ac:dyDescent="0.25">
      <c r="B16" s="14" t="s">
        <v>10</v>
      </c>
      <c r="C16" s="10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ПриходУход</vt:lpstr>
      <vt:lpstr>Наличие_товара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2014-05-11T17:07:53Z</dcterms:modified>
</cp:coreProperties>
</file>