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111" sheetId="5" r:id="rId1"/>
  </sheets>
  <definedNames>
    <definedName name="_xlnm._FilterDatabase" localSheetId="0" hidden="1">'111'!$A$2:$G$26</definedName>
  </definedNames>
  <calcPr calcId="144525"/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21" i="5"/>
  <c r="F20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5" i="5"/>
  <c r="I19" i="5"/>
  <c r="I4" i="5"/>
  <c r="C4" i="5"/>
  <c r="C19" i="5"/>
  <c r="D26" i="5"/>
  <c r="D25" i="5"/>
  <c r="D24" i="5"/>
  <c r="D23" i="5"/>
  <c r="D22" i="5"/>
  <c r="D21" i="5"/>
  <c r="D20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 l="1"/>
  <c r="D19" i="5"/>
  <c r="D3" i="5" l="1"/>
  <c r="E16" i="5" s="1"/>
  <c r="E5" i="5" l="1"/>
  <c r="E26" i="5"/>
  <c r="E24" i="5"/>
  <c r="E8" i="5"/>
  <c r="E25" i="5"/>
  <c r="E6" i="5"/>
  <c r="E18" i="5"/>
  <c r="E9" i="5"/>
  <c r="E21" i="5"/>
  <c r="E10" i="5"/>
  <c r="E20" i="5"/>
  <c r="E23" i="5"/>
  <c r="E11" i="5"/>
  <c r="E7" i="5"/>
  <c r="E13" i="5"/>
  <c r="E12" i="5"/>
  <c r="E14" i="5"/>
  <c r="E15" i="5"/>
  <c r="E22" i="5"/>
  <c r="E17" i="5"/>
  <c r="E19" i="5" l="1"/>
  <c r="E4" i="5"/>
  <c r="E3" i="5" l="1"/>
  <c r="F4" i="5" l="1"/>
  <c r="F19" i="5"/>
  <c r="F3" i="5" s="1"/>
</calcChain>
</file>

<file path=xl/sharedStrings.xml><?xml version="1.0" encoding="utf-8"?>
<sst xmlns="http://schemas.openxmlformats.org/spreadsheetml/2006/main" count="56" uniqueCount="19">
  <si>
    <t>Наименование НП</t>
  </si>
  <si>
    <t>Тип населенного пункта</t>
  </si>
  <si>
    <t>село</t>
  </si>
  <si>
    <t>Расстояние между НП и районным центром (карта), см</t>
  </si>
  <si>
    <t>Расстояние между НП и районным центром, км</t>
  </si>
  <si>
    <t>рублей</t>
  </si>
  <si>
    <t>Совокупная протяженность между НП и районными центрами</t>
  </si>
  <si>
    <t>Удельный вес, %</t>
  </si>
  <si>
    <t>отсутствует</t>
  </si>
  <si>
    <t xml:space="preserve">автозимник </t>
  </si>
  <si>
    <t xml:space="preserve">дорога с твердым покрытием </t>
  </si>
  <si>
    <t>автозимник</t>
  </si>
  <si>
    <t xml:space="preserve">Наличие/отсутствие дороги                      </t>
  </si>
  <si>
    <t>Коэффициент сложности доставки (max 100%-min 50%)</t>
  </si>
  <si>
    <t>Первый  район</t>
  </si>
  <si>
    <t>Второй  район</t>
  </si>
  <si>
    <t>Распределение средств с учетом удельного веса</t>
  </si>
  <si>
    <t>Сумма к распределению:</t>
  </si>
  <si>
    <t>Распределение средств с учетом удельного веса и коэффициента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</si>
</sst>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/>
    <xf numFmtId="0" fontId="0" fillId="0" borderId="0" xfId="0" applyFont="1" applyAlignment="1"/>
    <xf numFmtId="3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4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/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/>
    <xf numFmtId="166" fontId="3" fillId="0" borderId="1" xfId="1" applyNumberFormat="1" applyFont="1" applyBorder="1" applyAlignment="1">
      <alignment horizontal="center"/>
    </xf>
    <xf numFmtId="0" fontId="3" fillId="0" borderId="0" xfId="0" applyFont="1" applyAlignment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0" fillId="3" borderId="0" xfId="0" applyNumberFormat="1" applyFill="1"/>
    <xf numFmtId="3" fontId="2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F14" sqref="F14"/>
    </sheetView>
  </sheetViews>
  <sheetFormatPr defaultRowHeight="15" x14ac:dyDescent="0.25"/>
  <cols>
    <col min="1" max="1" width="12.42578125" style="8" customWidth="1"/>
    <col min="2" max="2" width="15.28515625" style="2" customWidth="1"/>
    <col min="3" max="3" width="21.85546875" style="2" customWidth="1"/>
    <col min="4" max="4" width="23.140625" style="2" customWidth="1"/>
    <col min="5" max="5" width="13.85546875" style="8" customWidth="1"/>
    <col min="6" max="6" width="23.140625" style="2" customWidth="1"/>
    <col min="7" max="7" width="19.5703125" style="24" customWidth="1"/>
    <col min="8" max="8" width="28.42578125" style="10" customWidth="1"/>
    <col min="9" max="9" width="23.140625" style="2" customWidth="1"/>
    <col min="10" max="16384" width="9.140625" style="2"/>
  </cols>
  <sheetData>
    <row r="1" spans="1:9" x14ac:dyDescent="0.25">
      <c r="A1" s="6"/>
      <c r="E1" s="32"/>
    </row>
    <row r="2" spans="1:9" s="3" customFormat="1" ht="57" customHeight="1" x14ac:dyDescent="0.25">
      <c r="A2" s="4" t="s">
        <v>1</v>
      </c>
      <c r="B2" s="4" t="s">
        <v>0</v>
      </c>
      <c r="C2" s="4" t="s">
        <v>3</v>
      </c>
      <c r="D2" s="4" t="s">
        <v>4</v>
      </c>
      <c r="E2" s="4" t="s">
        <v>7</v>
      </c>
      <c r="F2" s="4" t="s">
        <v>16</v>
      </c>
      <c r="G2" s="25" t="s">
        <v>13</v>
      </c>
      <c r="H2" s="5" t="s">
        <v>12</v>
      </c>
      <c r="I2" s="4" t="s">
        <v>18</v>
      </c>
    </row>
    <row r="3" spans="1:9" s="16" customFormat="1" ht="27.75" customHeight="1" x14ac:dyDescent="0.25">
      <c r="A3" s="22" t="s">
        <v>6</v>
      </c>
      <c r="B3" s="23"/>
      <c r="C3" s="15"/>
      <c r="D3" s="15">
        <f>D4+D19</f>
        <v>4607.5</v>
      </c>
      <c r="E3" s="15">
        <f>E4+E19</f>
        <v>1</v>
      </c>
      <c r="F3" s="36">
        <f>F4+F19</f>
        <v>250000000</v>
      </c>
      <c r="G3" s="15"/>
      <c r="H3" s="15"/>
      <c r="I3" s="15"/>
    </row>
    <row r="4" spans="1:9" s="21" customFormat="1" x14ac:dyDescent="0.25">
      <c r="A4" s="17"/>
      <c r="B4" s="18" t="s">
        <v>14</v>
      </c>
      <c r="C4" s="19">
        <f>SUM(C5:C18)</f>
        <v>141.35</v>
      </c>
      <c r="D4" s="19">
        <f>SUM(D5:D18)</f>
        <v>3533.75</v>
      </c>
      <c r="E4" s="31">
        <f>SUM(E5:E18)</f>
        <v>0.76695604991861099</v>
      </c>
      <c r="F4" s="19">
        <f>SUM(F5:F18)</f>
        <v>191739012.47965276</v>
      </c>
      <c r="G4" s="31"/>
      <c r="H4" s="20"/>
      <c r="I4" s="19">
        <f>SUM(I5:I18)</f>
        <v>0</v>
      </c>
    </row>
    <row r="5" spans="1:9" s="14" customFormat="1" x14ac:dyDescent="0.25">
      <c r="A5" s="7" t="s">
        <v>2</v>
      </c>
      <c r="B5" s="7">
        <v>1</v>
      </c>
      <c r="C5" s="13">
        <v>8.6</v>
      </c>
      <c r="D5" s="13">
        <f>C5*$A$29</f>
        <v>215</v>
      </c>
      <c r="E5" s="33">
        <f>D5/$D$3</f>
        <v>4.6663049376017361E-2</v>
      </c>
      <c r="F5" s="13">
        <f>E5*$C$27</f>
        <v>11665762.34400434</v>
      </c>
      <c r="G5" s="26">
        <v>0.7</v>
      </c>
      <c r="H5" s="11" t="s">
        <v>9</v>
      </c>
      <c r="I5" s="13"/>
    </row>
    <row r="6" spans="1:9" s="14" customFormat="1" x14ac:dyDescent="0.25">
      <c r="A6" s="7" t="s">
        <v>2</v>
      </c>
      <c r="B6" s="7">
        <v>3</v>
      </c>
      <c r="C6" s="13">
        <v>9.1999999999999993</v>
      </c>
      <c r="D6" s="13">
        <f>C6*$A$29</f>
        <v>229.99999999999997</v>
      </c>
      <c r="E6" s="33">
        <f>D6/$D$3*100%</f>
        <v>4.9918610960390658E-2</v>
      </c>
      <c r="F6" s="13">
        <f t="shared" ref="F6:F18" si="0">E6*$C$27</f>
        <v>12479652.740097664</v>
      </c>
      <c r="G6" s="26">
        <v>1</v>
      </c>
      <c r="H6" s="11" t="s">
        <v>8</v>
      </c>
      <c r="I6" s="13"/>
    </row>
    <row r="7" spans="1:9" s="14" customFormat="1" x14ac:dyDescent="0.25">
      <c r="A7" s="7" t="s">
        <v>2</v>
      </c>
      <c r="B7" s="7">
        <v>4</v>
      </c>
      <c r="C7" s="13">
        <v>14.35</v>
      </c>
      <c r="D7" s="13">
        <f>C7*$A$29</f>
        <v>358.75</v>
      </c>
      <c r="E7" s="33">
        <f>D7/$D$3*100%</f>
        <v>7.7862181226261526E-2</v>
      </c>
      <c r="F7" s="13">
        <f t="shared" si="0"/>
        <v>19465545.306565382</v>
      </c>
      <c r="G7" s="26">
        <v>1</v>
      </c>
      <c r="H7" s="11" t="s">
        <v>8</v>
      </c>
      <c r="I7" s="13"/>
    </row>
    <row r="8" spans="1:9" s="14" customFormat="1" x14ac:dyDescent="0.25">
      <c r="A8" s="7" t="s">
        <v>2</v>
      </c>
      <c r="B8" s="7">
        <v>5</v>
      </c>
      <c r="C8" s="13">
        <v>2.75</v>
      </c>
      <c r="D8" s="13">
        <f>C8*$A$29</f>
        <v>68.75</v>
      </c>
      <c r="E8" s="33">
        <f>D8/$D$3*100%</f>
        <v>1.4921323928377646E-2</v>
      </c>
      <c r="F8" s="13">
        <f t="shared" si="0"/>
        <v>3730330.9820944113</v>
      </c>
      <c r="G8" s="26">
        <v>0.7</v>
      </c>
      <c r="H8" s="11" t="s">
        <v>9</v>
      </c>
      <c r="I8" s="13"/>
    </row>
    <row r="9" spans="1:9" s="14" customFormat="1" x14ac:dyDescent="0.25">
      <c r="A9" s="7" t="s">
        <v>2</v>
      </c>
      <c r="B9" s="7">
        <v>6</v>
      </c>
      <c r="C9" s="13">
        <v>5.9</v>
      </c>
      <c r="D9" s="13">
        <f>C9*$A$29</f>
        <v>147.5</v>
      </c>
      <c r="E9" s="33">
        <f>D9/$D$3*100%</f>
        <v>3.2013022246337494E-2</v>
      </c>
      <c r="F9" s="13">
        <f t="shared" si="0"/>
        <v>8003255.5615843739</v>
      </c>
      <c r="G9" s="26">
        <v>1</v>
      </c>
      <c r="H9" s="11" t="s">
        <v>8</v>
      </c>
      <c r="I9" s="13"/>
    </row>
    <row r="10" spans="1:9" s="14" customFormat="1" x14ac:dyDescent="0.25">
      <c r="A10" s="7" t="s">
        <v>2</v>
      </c>
      <c r="B10" s="7">
        <v>7</v>
      </c>
      <c r="C10" s="13">
        <v>18.8</v>
      </c>
      <c r="D10" s="13">
        <f>C10*$A$29</f>
        <v>470</v>
      </c>
      <c r="E10" s="33">
        <f>D10/$D$3*100%</f>
        <v>0.10200759631036353</v>
      </c>
      <c r="F10" s="13">
        <f t="shared" si="0"/>
        <v>25501899.077590883</v>
      </c>
      <c r="G10" s="26">
        <v>1</v>
      </c>
      <c r="H10" s="11" t="s">
        <v>8</v>
      </c>
      <c r="I10" s="13"/>
    </row>
    <row r="11" spans="1:9" s="14" customFormat="1" x14ac:dyDescent="0.25">
      <c r="A11" s="7" t="s">
        <v>2</v>
      </c>
      <c r="B11" s="7">
        <v>8</v>
      </c>
      <c r="C11" s="13">
        <v>15.3</v>
      </c>
      <c r="D11" s="13">
        <f>C11*$A$29</f>
        <v>382.5</v>
      </c>
      <c r="E11" s="33">
        <f>D11/$D$3*100%</f>
        <v>8.3016820401519267E-2</v>
      </c>
      <c r="F11" s="13">
        <f t="shared" si="0"/>
        <v>20754205.100379817</v>
      </c>
      <c r="G11" s="26">
        <v>1</v>
      </c>
      <c r="H11" s="11" t="s">
        <v>8</v>
      </c>
      <c r="I11" s="13"/>
    </row>
    <row r="12" spans="1:9" s="14" customFormat="1" x14ac:dyDescent="0.25">
      <c r="A12" s="7" t="s">
        <v>2</v>
      </c>
      <c r="B12" s="7">
        <v>9</v>
      </c>
      <c r="C12" s="13">
        <v>10.9</v>
      </c>
      <c r="D12" s="13">
        <f>C12*$A$29</f>
        <v>272.5</v>
      </c>
      <c r="E12" s="33">
        <f>D12/$D$3*100%</f>
        <v>5.9142702116115033E-2</v>
      </c>
      <c r="F12" s="13">
        <f t="shared" si="0"/>
        <v>14785675.529028758</v>
      </c>
      <c r="G12" s="26">
        <v>1</v>
      </c>
      <c r="H12" s="11" t="s">
        <v>8</v>
      </c>
      <c r="I12" s="13"/>
    </row>
    <row r="13" spans="1:9" s="14" customFormat="1" x14ac:dyDescent="0.25">
      <c r="A13" s="7" t="s">
        <v>2</v>
      </c>
      <c r="B13" s="7">
        <v>10</v>
      </c>
      <c r="C13" s="13">
        <v>10.3</v>
      </c>
      <c r="D13" s="13">
        <f>C13*$A$29</f>
        <v>257.5</v>
      </c>
      <c r="E13" s="33">
        <f>D13/$D$3*100%</f>
        <v>5.5887140531741729E-2</v>
      </c>
      <c r="F13" s="13">
        <f t="shared" si="0"/>
        <v>13971785.132935433</v>
      </c>
      <c r="G13" s="26">
        <v>1</v>
      </c>
      <c r="H13" s="11" t="s">
        <v>8</v>
      </c>
      <c r="I13" s="13"/>
    </row>
    <row r="14" spans="1:9" s="30" customFormat="1" ht="15.75" customHeight="1" x14ac:dyDescent="0.25">
      <c r="A14" s="7" t="s">
        <v>2</v>
      </c>
      <c r="B14" s="27">
        <v>11</v>
      </c>
      <c r="C14" s="28">
        <v>0.5</v>
      </c>
      <c r="D14" s="28">
        <f>C14*$A$29</f>
        <v>12.5</v>
      </c>
      <c r="E14" s="34">
        <f>D14/$D$3*100%</f>
        <v>2.7129679869777536E-3</v>
      </c>
      <c r="F14" s="13">
        <f t="shared" si="0"/>
        <v>678241.99674443842</v>
      </c>
      <c r="G14" s="29">
        <v>0.5</v>
      </c>
      <c r="H14" s="12" t="s">
        <v>10</v>
      </c>
      <c r="I14" s="13"/>
    </row>
    <row r="15" spans="1:9" s="30" customFormat="1" x14ac:dyDescent="0.25">
      <c r="A15" s="7" t="s">
        <v>2</v>
      </c>
      <c r="B15" s="27">
        <v>12</v>
      </c>
      <c r="C15" s="28">
        <v>0.4</v>
      </c>
      <c r="D15" s="28">
        <f>C15*$A$29</f>
        <v>10</v>
      </c>
      <c r="E15" s="34">
        <f>D15/$D$3*100%</f>
        <v>2.170374389582203E-3</v>
      </c>
      <c r="F15" s="13">
        <f t="shared" si="0"/>
        <v>542593.59739555069</v>
      </c>
      <c r="G15" s="29">
        <v>0.7</v>
      </c>
      <c r="H15" s="12" t="s">
        <v>9</v>
      </c>
      <c r="I15" s="13"/>
    </row>
    <row r="16" spans="1:9" s="14" customFormat="1" x14ac:dyDescent="0.25">
      <c r="A16" s="7" t="s">
        <v>2</v>
      </c>
      <c r="B16" s="7">
        <v>13</v>
      </c>
      <c r="C16" s="13">
        <v>9.6999999999999993</v>
      </c>
      <c r="D16" s="13">
        <f>C16*$A$29</f>
        <v>242.49999999999997</v>
      </c>
      <c r="E16" s="33">
        <f>D16/$D$3*100%</f>
        <v>5.2631578947368418E-2</v>
      </c>
      <c r="F16" s="13">
        <f t="shared" si="0"/>
        <v>13157894.736842105</v>
      </c>
      <c r="G16" s="26">
        <v>1</v>
      </c>
      <c r="H16" s="11" t="s">
        <v>8</v>
      </c>
      <c r="I16" s="13"/>
    </row>
    <row r="17" spans="1:9" s="14" customFormat="1" x14ac:dyDescent="0.25">
      <c r="A17" s="7" t="s">
        <v>2</v>
      </c>
      <c r="B17" s="7">
        <v>14</v>
      </c>
      <c r="C17" s="13">
        <v>14.1</v>
      </c>
      <c r="D17" s="13">
        <f>C17*$A$29</f>
        <v>352.5</v>
      </c>
      <c r="E17" s="33">
        <f>D17/$D$3*100%</f>
        <v>7.650569723277266E-2</v>
      </c>
      <c r="F17" s="13">
        <f t="shared" si="0"/>
        <v>19126424.308193166</v>
      </c>
      <c r="G17" s="26">
        <v>1</v>
      </c>
      <c r="H17" s="11" t="s">
        <v>8</v>
      </c>
      <c r="I17" s="13"/>
    </row>
    <row r="18" spans="1:9" s="14" customFormat="1" x14ac:dyDescent="0.25">
      <c r="A18" s="7" t="s">
        <v>2</v>
      </c>
      <c r="B18" s="7">
        <v>15</v>
      </c>
      <c r="C18" s="13">
        <v>20.55</v>
      </c>
      <c r="D18" s="13">
        <f>C18*$A$29</f>
        <v>513.75</v>
      </c>
      <c r="E18" s="33">
        <f>D18/$D$3*100%</f>
        <v>0.11150298426478568</v>
      </c>
      <c r="F18" s="13">
        <f t="shared" si="0"/>
        <v>27875746.066196419</v>
      </c>
      <c r="G18" s="26">
        <v>1</v>
      </c>
      <c r="H18" s="11" t="s">
        <v>8</v>
      </c>
      <c r="I18" s="13"/>
    </row>
    <row r="19" spans="1:9" s="21" customFormat="1" x14ac:dyDescent="0.25">
      <c r="A19" s="17"/>
      <c r="B19" s="18" t="s">
        <v>15</v>
      </c>
      <c r="C19" s="19">
        <f>SUM(C20:C26)</f>
        <v>42.949999999999996</v>
      </c>
      <c r="D19" s="19">
        <f>SUM(D20:D26)</f>
        <v>1073.75</v>
      </c>
      <c r="E19" s="31">
        <f>SUM(E20:E26)</f>
        <v>0.23304395008138903</v>
      </c>
      <c r="F19" s="19">
        <f>SUM(F20:F26)</f>
        <v>58260987.520347245</v>
      </c>
      <c r="G19" s="31"/>
      <c r="H19" s="20"/>
      <c r="I19" s="19">
        <f>SUM(I20:I26)</f>
        <v>0</v>
      </c>
    </row>
    <row r="20" spans="1:9" s="14" customFormat="1" ht="15.75" customHeight="1" x14ac:dyDescent="0.25">
      <c r="A20" s="7" t="s">
        <v>2</v>
      </c>
      <c r="B20" s="7">
        <v>16</v>
      </c>
      <c r="C20" s="13">
        <v>3.7</v>
      </c>
      <c r="D20" s="13">
        <f>C20*$A$29</f>
        <v>92.5</v>
      </c>
      <c r="E20" s="33">
        <f>D20/$D$3*100%</f>
        <v>2.0075963103635377E-2</v>
      </c>
      <c r="F20" s="13">
        <f t="shared" ref="F20:F26" si="1">E20*$C$27</f>
        <v>5018990.7759088445</v>
      </c>
      <c r="G20" s="26">
        <v>0.5</v>
      </c>
      <c r="H20" s="12" t="s">
        <v>10</v>
      </c>
      <c r="I20" s="13"/>
    </row>
    <row r="21" spans="1:9" s="14" customFormat="1" x14ac:dyDescent="0.25">
      <c r="A21" s="7" t="s">
        <v>2</v>
      </c>
      <c r="B21" s="7">
        <v>17</v>
      </c>
      <c r="C21" s="13">
        <v>10</v>
      </c>
      <c r="D21" s="13">
        <f>C21*$A$29</f>
        <v>250</v>
      </c>
      <c r="E21" s="33">
        <f>D21/$D$3*100%</f>
        <v>5.425935973955507E-2</v>
      </c>
      <c r="F21" s="13">
        <f t="shared" si="1"/>
        <v>13564839.934888767</v>
      </c>
      <c r="G21" s="26">
        <v>0.7</v>
      </c>
      <c r="H21" s="12" t="s">
        <v>9</v>
      </c>
      <c r="I21" s="13"/>
    </row>
    <row r="22" spans="1:9" s="14" customFormat="1" x14ac:dyDescent="0.25">
      <c r="A22" s="7" t="s">
        <v>2</v>
      </c>
      <c r="B22" s="7">
        <v>18</v>
      </c>
      <c r="C22" s="13">
        <v>2.2000000000000002</v>
      </c>
      <c r="D22" s="13">
        <f>C22*$A$29</f>
        <v>55.000000000000007</v>
      </c>
      <c r="E22" s="33">
        <f>D22/$D$3*100%</f>
        <v>1.1937059142702117E-2</v>
      </c>
      <c r="F22" s="13">
        <f t="shared" si="1"/>
        <v>2984264.7856755294</v>
      </c>
      <c r="G22" s="26">
        <v>1</v>
      </c>
      <c r="H22" s="11" t="s">
        <v>8</v>
      </c>
      <c r="I22" s="13"/>
    </row>
    <row r="23" spans="1:9" s="14" customFormat="1" x14ac:dyDescent="0.25">
      <c r="A23" s="7" t="s">
        <v>2</v>
      </c>
      <c r="B23" s="7">
        <v>19</v>
      </c>
      <c r="C23" s="13">
        <v>12.95</v>
      </c>
      <c r="D23" s="13">
        <f>C23*$A$29</f>
        <v>323.75</v>
      </c>
      <c r="E23" s="33">
        <f>D23/$D$3*100%</f>
        <v>7.0265870862723817E-2</v>
      </c>
      <c r="F23" s="13">
        <f t="shared" si="1"/>
        <v>17566467.715680953</v>
      </c>
      <c r="G23" s="26">
        <v>0.7</v>
      </c>
      <c r="H23" s="12" t="s">
        <v>9</v>
      </c>
      <c r="I23" s="13"/>
    </row>
    <row r="24" spans="1:9" s="14" customFormat="1" x14ac:dyDescent="0.25">
      <c r="A24" s="7" t="s">
        <v>2</v>
      </c>
      <c r="B24" s="7">
        <v>20</v>
      </c>
      <c r="C24" s="13">
        <v>10</v>
      </c>
      <c r="D24" s="13">
        <f>C24*$A$29</f>
        <v>250</v>
      </c>
      <c r="E24" s="33">
        <f>D24/$D$3*100%</f>
        <v>5.425935973955507E-2</v>
      </c>
      <c r="F24" s="13">
        <f t="shared" si="1"/>
        <v>13564839.934888767</v>
      </c>
      <c r="G24" s="26">
        <v>0.7</v>
      </c>
      <c r="H24" s="12" t="s">
        <v>11</v>
      </c>
      <c r="I24" s="13"/>
    </row>
    <row r="25" spans="1:9" s="14" customFormat="1" x14ac:dyDescent="0.25">
      <c r="A25" s="7" t="s">
        <v>2</v>
      </c>
      <c r="B25" s="7">
        <v>21</v>
      </c>
      <c r="C25" s="13">
        <v>0.1</v>
      </c>
      <c r="D25" s="13">
        <f>C25*$A$29</f>
        <v>2.5</v>
      </c>
      <c r="E25" s="33">
        <f>D25/$D$3*100%</f>
        <v>5.4259359739555074E-4</v>
      </c>
      <c r="F25" s="13">
        <f t="shared" si="1"/>
        <v>135648.39934888767</v>
      </c>
      <c r="G25" s="26">
        <v>0.7</v>
      </c>
      <c r="H25" s="12" t="s">
        <v>9</v>
      </c>
      <c r="I25" s="13"/>
    </row>
    <row r="26" spans="1:9" s="14" customFormat="1" x14ac:dyDescent="0.25">
      <c r="A26" s="7" t="s">
        <v>2</v>
      </c>
      <c r="B26" s="7">
        <v>22</v>
      </c>
      <c r="C26" s="13">
        <v>4</v>
      </c>
      <c r="D26" s="13">
        <f>C26*$A$29</f>
        <v>100</v>
      </c>
      <c r="E26" s="33">
        <f>D26/$D$3*100%</f>
        <v>2.1703743895822029E-2</v>
      </c>
      <c r="F26" s="13">
        <f t="shared" si="1"/>
        <v>5425935.9739555074</v>
      </c>
      <c r="G26" s="26">
        <v>1</v>
      </c>
      <c r="H26" s="11" t="s">
        <v>8</v>
      </c>
      <c r="I26" s="13"/>
    </row>
    <row r="27" spans="1:9" ht="30" customHeight="1" x14ac:dyDescent="0.25">
      <c r="A27" s="9" t="s">
        <v>17</v>
      </c>
      <c r="C27" s="35">
        <v>250000000</v>
      </c>
      <c r="D27" s="2" t="s">
        <v>5</v>
      </c>
    </row>
    <row r="29" spans="1:9" x14ac:dyDescent="0.25">
      <c r="A29" s="8">
        <v>25</v>
      </c>
    </row>
    <row r="32" spans="1:9" x14ac:dyDescent="0.25">
      <c r="F32" s="1"/>
      <c r="G32" s="2"/>
      <c r="I32" s="1"/>
    </row>
  </sheetData>
  <autoFilter ref="A2:H26"/>
  <mergeCells count="1">
    <mergeCell ref="A3:B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2014-04-30T01:34:49Z</dcterms:modified>
</cp:coreProperties>
</file>