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12180" activeTab="1"/>
  </bookViews>
  <sheets>
    <sheet name="рыба" sheetId="20" r:id="rId1"/>
    <sheet name="апрель" sheetId="19" r:id="rId2"/>
    <sheet name="май" sheetId="21" r:id="rId3"/>
  </sheets>
  <calcPr calcId="125725"/>
</workbook>
</file>

<file path=xl/calcChain.xml><?xml version="1.0" encoding="utf-8"?>
<calcChain xmlns="http://schemas.openxmlformats.org/spreadsheetml/2006/main">
  <c r="B22" i="19"/>
  <c r="B23" i="20"/>
  <c r="B22"/>
  <c r="B23" i="21"/>
  <c r="B22"/>
  <c r="T37" l="1"/>
  <c r="Y35"/>
  <c r="U35"/>
  <c r="T35" s="1"/>
  <c r="S35"/>
  <c r="R35" s="1"/>
  <c r="O35"/>
  <c r="L35"/>
  <c r="I35"/>
  <c r="F35"/>
  <c r="E35"/>
  <c r="D35"/>
  <c r="V34"/>
  <c r="V33"/>
  <c r="V32"/>
  <c r="V31"/>
  <c r="V30"/>
  <c r="V29"/>
  <c r="V28"/>
  <c r="B28"/>
  <c r="B5" s="1"/>
  <c r="V27"/>
  <c r="V26"/>
  <c r="B26"/>
  <c r="V25"/>
  <c r="V24"/>
  <c r="V23"/>
  <c r="V22"/>
  <c r="B7"/>
  <c r="V21"/>
  <c r="V20"/>
  <c r="V19"/>
  <c r="V18"/>
  <c r="V17"/>
  <c r="B17"/>
  <c r="V16"/>
  <c r="B16"/>
  <c r="V15"/>
  <c r="B15"/>
  <c r="V14"/>
  <c r="B14"/>
  <c r="B18" s="1"/>
  <c r="V13"/>
  <c r="V12"/>
  <c r="V11"/>
  <c r="V10"/>
  <c r="V9"/>
  <c r="B9"/>
  <c r="V8"/>
  <c r="B8"/>
  <c r="V7"/>
  <c r="V6"/>
  <c r="B6"/>
  <c r="V5"/>
  <c r="V4"/>
  <c r="T37" i="20"/>
  <c r="Y35"/>
  <c r="U35"/>
  <c r="T35"/>
  <c r="S35"/>
  <c r="R35" s="1"/>
  <c r="O35"/>
  <c r="L35"/>
  <c r="I35"/>
  <c r="F35"/>
  <c r="E35"/>
  <c r="D35"/>
  <c r="V34"/>
  <c r="V33"/>
  <c r="V32"/>
  <c r="V31"/>
  <c r="V30"/>
  <c r="V29"/>
  <c r="V28"/>
  <c r="B28"/>
  <c r="B5" s="1"/>
  <c r="V27"/>
  <c r="V26"/>
  <c r="B26"/>
  <c r="V25"/>
  <c r="V24"/>
  <c r="V23"/>
  <c r="V22"/>
  <c r="V21"/>
  <c r="V20"/>
  <c r="V19"/>
  <c r="V18"/>
  <c r="V17"/>
  <c r="B17"/>
  <c r="V16"/>
  <c r="B16"/>
  <c r="V15"/>
  <c r="B15"/>
  <c r="V14"/>
  <c r="B14"/>
  <c r="B18" s="1"/>
  <c r="V13"/>
  <c r="V12"/>
  <c r="V11"/>
  <c r="V10"/>
  <c r="V9"/>
  <c r="B9"/>
  <c r="V8"/>
  <c r="B8"/>
  <c r="V7"/>
  <c r="V6"/>
  <c r="B6"/>
  <c r="V5"/>
  <c r="V4"/>
  <c r="U35" i="19"/>
  <c r="S35"/>
  <c r="R35" s="1"/>
  <c r="B33" i="21" l="1"/>
  <c r="V35" i="20"/>
  <c r="B10"/>
  <c r="B20" s="1"/>
  <c r="B33"/>
  <c r="V35" i="21"/>
  <c r="B10"/>
  <c r="B20" s="1"/>
  <c r="T36"/>
  <c r="T38" s="1"/>
  <c r="B7" i="20"/>
  <c r="T36"/>
  <c r="T38" s="1"/>
  <c r="X35" i="19" l="1"/>
  <c r="T35"/>
  <c r="T37" s="1"/>
  <c r="O35"/>
  <c r="B17" s="1"/>
  <c r="L35"/>
  <c r="B15" s="1"/>
  <c r="I35"/>
  <c r="F35"/>
  <c r="B16" s="1"/>
  <c r="E35"/>
  <c r="B6" s="1"/>
  <c r="D35"/>
  <c r="B28"/>
  <c r="B26"/>
  <c r="B14"/>
  <c r="B9"/>
  <c r="B8"/>
  <c r="B33" l="1"/>
  <c r="B7"/>
  <c r="B5"/>
  <c r="B23"/>
  <c r="B18"/>
  <c r="B10" l="1"/>
  <c r="B20" s="1"/>
</calcChain>
</file>

<file path=xl/comments1.xml><?xml version="1.0" encoding="utf-8"?>
<comments xmlns="http://schemas.openxmlformats.org/spreadsheetml/2006/main">
  <authors>
    <author>Автор</author>
  </authors>
  <commentList>
    <comment ref="D1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5 дней за свой счёт по заявлению</t>
        </r>
      </text>
    </comment>
    <comment ref="D25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прогул
в Абакане</t>
        </r>
      </text>
    </comment>
    <comment ref="L26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зайчик
</t>
        </r>
      </text>
    </comment>
  </commentList>
</comments>
</file>

<file path=xl/sharedStrings.xml><?xml version="1.0" encoding="utf-8"?>
<sst xmlns="http://schemas.openxmlformats.org/spreadsheetml/2006/main" count="147" uniqueCount="44">
  <si>
    <t>НАЧИСЛЕНИЯ</t>
  </si>
  <si>
    <t>оклад</t>
  </si>
  <si>
    <t>уборка</t>
  </si>
  <si>
    <t>премия</t>
  </si>
  <si>
    <t>УДЕРЖАНИЯ</t>
  </si>
  <si>
    <t>п\налог</t>
  </si>
  <si>
    <t>за товар</t>
  </si>
  <si>
    <t>недостача</t>
  </si>
  <si>
    <t>ИТОГО к выдаче:</t>
  </si>
  <si>
    <t>Итого:</t>
  </si>
  <si>
    <t>Дополнительные сведения</t>
  </si>
  <si>
    <t>Общая выручка</t>
  </si>
  <si>
    <t>аванс</t>
  </si>
  <si>
    <t>Среднедневная выручка Ахцигер</t>
  </si>
  <si>
    <t>штраф за опоздания</t>
  </si>
  <si>
    <t>Ахцигер</t>
  </si>
  <si>
    <t xml:space="preserve">выручка </t>
  </si>
  <si>
    <t>опозд</t>
  </si>
  <si>
    <t>не уб.</t>
  </si>
  <si>
    <t>Общая</t>
  </si>
  <si>
    <t>выручка</t>
  </si>
  <si>
    <t>часов</t>
  </si>
  <si>
    <t>отраб</t>
  </si>
  <si>
    <r>
      <t xml:space="preserve">Кол-во  </t>
    </r>
    <r>
      <rPr>
        <sz val="11"/>
        <color rgb="FF00B050"/>
        <rFont val="Calibri"/>
        <family val="2"/>
        <charset val="204"/>
        <scheme val="minor"/>
      </rPr>
      <t>календ.</t>
    </r>
    <r>
      <rPr>
        <sz val="11"/>
        <color theme="1"/>
        <rFont val="Calibri"/>
        <family val="2"/>
        <charset val="204"/>
        <scheme val="minor"/>
      </rPr>
      <t xml:space="preserve"> дней в месяце</t>
    </r>
  </si>
  <si>
    <r>
      <t xml:space="preserve">Кол-во </t>
    </r>
    <r>
      <rPr>
        <sz val="11"/>
        <color rgb="FF00B050"/>
        <rFont val="Calibri"/>
        <family val="2"/>
        <charset val="204"/>
        <scheme val="minor"/>
      </rPr>
      <t>календ.</t>
    </r>
    <r>
      <rPr>
        <sz val="11"/>
        <color theme="1"/>
        <rFont val="Calibri"/>
        <family val="2"/>
        <charset val="204"/>
        <scheme val="minor"/>
      </rPr>
      <t xml:space="preserve"> часов в месяце</t>
    </r>
  </si>
  <si>
    <r>
      <t xml:space="preserve">Кол-во </t>
    </r>
    <r>
      <rPr>
        <sz val="11"/>
        <color rgb="FF00B050"/>
        <rFont val="Calibri"/>
        <family val="2"/>
        <charset val="204"/>
        <scheme val="minor"/>
      </rPr>
      <t>рабочих</t>
    </r>
    <r>
      <rPr>
        <sz val="11"/>
        <color theme="1"/>
        <rFont val="Calibri"/>
        <family val="2"/>
        <charset val="204"/>
        <scheme val="minor"/>
      </rPr>
      <t xml:space="preserve"> дней в месяце</t>
    </r>
  </si>
  <si>
    <r>
      <t xml:space="preserve">кол-во </t>
    </r>
    <r>
      <rPr>
        <sz val="11"/>
        <color rgb="FF00B050"/>
        <rFont val="Calibri"/>
        <family val="2"/>
        <charset val="204"/>
        <scheme val="minor"/>
      </rPr>
      <t>рабочих</t>
    </r>
    <r>
      <rPr>
        <sz val="11"/>
        <color theme="1"/>
        <rFont val="Calibri"/>
        <family val="2"/>
        <charset val="204"/>
        <scheme val="minor"/>
      </rPr>
      <t xml:space="preserve"> часов в месяце</t>
    </r>
  </si>
  <si>
    <t>доп.продажи Одежда</t>
  </si>
  <si>
    <t xml:space="preserve">доп.продажи </t>
  </si>
  <si>
    <t>Одежда</t>
  </si>
  <si>
    <t>(руб)</t>
  </si>
  <si>
    <t>ревизия\стажировка</t>
  </si>
  <si>
    <t>Кол-во дней ревизия\стажировка</t>
  </si>
  <si>
    <t>Расчётный лист</t>
  </si>
  <si>
    <t>Недостача</t>
  </si>
  <si>
    <t xml:space="preserve">Долг </t>
  </si>
  <si>
    <t>дней</t>
  </si>
  <si>
    <t>Среднедневная выручка Болгарова</t>
  </si>
  <si>
    <t>Болгарова</t>
  </si>
  <si>
    <t>возвраты</t>
  </si>
  <si>
    <t>СКИДКИ   -</t>
  </si>
  <si>
    <t>Общая выручка со скидками</t>
  </si>
  <si>
    <t>****</t>
  </si>
  <si>
    <t>$$$$$</t>
  </si>
</sst>
</file>

<file path=xl/styles.xml><?xml version="1.0" encoding="utf-8"?>
<styleSheet xmlns="http://schemas.openxmlformats.org/spreadsheetml/2006/main">
  <numFmts count="7">
    <numFmt numFmtId="164" formatCode="#,##0_ ;\-#,##0\ "/>
    <numFmt numFmtId="165" formatCode="#,##0.00_р_."/>
    <numFmt numFmtId="166" formatCode="#,##0.0_р_.;\-#,##0.0_р_."/>
    <numFmt numFmtId="167" formatCode="#,##0.0_р_."/>
    <numFmt numFmtId="168" formatCode="#,##0.0"/>
    <numFmt numFmtId="169" formatCode="#,##0.0_ ;\-#,##0.0\ "/>
    <numFmt numFmtId="170" formatCode="#,##0.0_ ;[Red]\-#,##0.0\ "/>
  </numFmts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39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/>
    <xf numFmtId="167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/>
    <xf numFmtId="167" fontId="0" fillId="0" borderId="2" xfId="0" applyNumberFormat="1" applyBorder="1"/>
    <xf numFmtId="39" fontId="0" fillId="2" borderId="14" xfId="0" applyNumberFormat="1" applyFill="1" applyBorder="1"/>
    <xf numFmtId="39" fontId="0" fillId="2" borderId="12" xfId="0" applyNumberFormat="1" applyFill="1" applyBorder="1"/>
    <xf numFmtId="39" fontId="1" fillId="2" borderId="12" xfId="0" applyNumberFormat="1" applyFont="1" applyFill="1" applyBorder="1"/>
    <xf numFmtId="39" fontId="0" fillId="2" borderId="0" xfId="0" applyNumberFormat="1" applyFill="1" applyBorder="1"/>
    <xf numFmtId="39" fontId="3" fillId="2" borderId="15" xfId="0" applyNumberFormat="1" applyFont="1" applyFill="1" applyBorder="1"/>
    <xf numFmtId="164" fontId="0" fillId="3" borderId="13" xfId="0" applyNumberFormat="1" applyFill="1" applyBorder="1" applyAlignment="1">
      <alignment horizontal="left"/>
    </xf>
    <xf numFmtId="0" fontId="5" fillId="0" borderId="2" xfId="0" applyFont="1" applyBorder="1"/>
    <xf numFmtId="0" fontId="4" fillId="0" borderId="2" xfId="0" applyFont="1" applyBorder="1"/>
    <xf numFmtId="0" fontId="5" fillId="0" borderId="9" xfId="0" applyFont="1" applyBorder="1"/>
    <xf numFmtId="0" fontId="0" fillId="0" borderId="2" xfId="0" applyFill="1" applyBorder="1" applyAlignment="1">
      <alignment horizontal="center"/>
    </xf>
    <xf numFmtId="167" fontId="1" fillId="0" borderId="0" xfId="0" applyNumberFormat="1" applyFont="1" applyBorder="1"/>
    <xf numFmtId="167" fontId="1" fillId="0" borderId="15" xfId="0" applyNumberFormat="1" applyFont="1" applyBorder="1"/>
    <xf numFmtId="167" fontId="1" fillId="0" borderId="16" xfId="0" applyNumberFormat="1" applyFont="1" applyBorder="1"/>
    <xf numFmtId="0" fontId="1" fillId="0" borderId="0" xfId="0" applyFont="1"/>
    <xf numFmtId="0" fontId="7" fillId="0" borderId="0" xfId="0" applyFont="1" applyAlignment="1">
      <alignment horizontal="right"/>
    </xf>
    <xf numFmtId="39" fontId="6" fillId="4" borderId="8" xfId="0" applyNumberFormat="1" applyFont="1" applyFill="1" applyBorder="1" applyAlignment="1">
      <alignment horizontal="right"/>
    </xf>
    <xf numFmtId="165" fontId="6" fillId="4" borderId="12" xfId="0" applyNumberFormat="1" applyFont="1" applyFill="1" applyBorder="1" applyAlignment="1">
      <alignment horizontal="right"/>
    </xf>
    <xf numFmtId="167" fontId="1" fillId="0" borderId="1" xfId="0" applyNumberFormat="1" applyFont="1" applyBorder="1"/>
    <xf numFmtId="0" fontId="5" fillId="0" borderId="11" xfId="0" applyFont="1" applyBorder="1"/>
    <xf numFmtId="167" fontId="0" fillId="0" borderId="2" xfId="0" applyNumberFormat="1" applyFill="1" applyBorder="1"/>
    <xf numFmtId="0" fontId="0" fillId="5" borderId="1" xfId="0" applyFill="1" applyBorder="1" applyAlignment="1">
      <alignment horizontal="center"/>
    </xf>
    <xf numFmtId="169" fontId="0" fillId="3" borderId="12" xfId="0" applyNumberFormat="1" applyFill="1" applyBorder="1" applyAlignment="1">
      <alignment horizontal="left"/>
    </xf>
    <xf numFmtId="167" fontId="0" fillId="2" borderId="7" xfId="0" applyNumberFormat="1" applyFill="1" applyBorder="1"/>
    <xf numFmtId="167" fontId="0" fillId="2" borderId="10" xfId="0" applyNumberFormat="1" applyFill="1" applyBorder="1"/>
    <xf numFmtId="167" fontId="0" fillId="2" borderId="5" xfId="0" applyNumberFormat="1" applyFill="1" applyBorder="1" applyAlignment="1">
      <alignment horizontal="right"/>
    </xf>
    <xf numFmtId="167" fontId="0" fillId="2" borderId="5" xfId="0" applyNumberFormat="1" applyFill="1" applyBorder="1"/>
    <xf numFmtId="167" fontId="3" fillId="2" borderId="6" xfId="0" applyNumberFormat="1" applyFont="1" applyFill="1" applyBorder="1"/>
    <xf numFmtId="167" fontId="2" fillId="4" borderId="7" xfId="0" applyNumberFormat="1" applyFont="1" applyFill="1" applyBorder="1"/>
    <xf numFmtId="167" fontId="2" fillId="4" borderId="10" xfId="0" applyNumberFormat="1" applyFont="1" applyFill="1" applyBorder="1"/>
    <xf numFmtId="167" fontId="0" fillId="3" borderId="7" xfId="0" applyNumberFormat="1" applyFill="1" applyBorder="1"/>
    <xf numFmtId="167" fontId="0" fillId="3" borderId="10" xfId="0" applyNumberFormat="1" applyFill="1" applyBorder="1"/>
    <xf numFmtId="167" fontId="0" fillId="0" borderId="0" xfId="0" applyNumberFormat="1" applyFill="1"/>
    <xf numFmtId="167" fontId="0" fillId="0" borderId="0" xfId="0" applyNumberFormat="1" applyFill="1" applyBorder="1" applyAlignment="1">
      <alignment horizontal="right"/>
    </xf>
    <xf numFmtId="167" fontId="0" fillId="0" borderId="0" xfId="0" applyNumberFormat="1" applyFill="1" applyAlignment="1">
      <alignment horizontal="left"/>
    </xf>
    <xf numFmtId="39" fontId="0" fillId="0" borderId="0" xfId="0" applyNumberFormat="1" applyAlignment="1">
      <alignment horizontal="left"/>
    </xf>
    <xf numFmtId="166" fontId="0" fillId="0" borderId="14" xfId="0" applyNumberFormat="1" applyFill="1" applyBorder="1"/>
    <xf numFmtId="0" fontId="0" fillId="0" borderId="9" xfId="0" applyFill="1" applyBorder="1" applyAlignment="1">
      <alignment horizontal="center"/>
    </xf>
    <xf numFmtId="39" fontId="0" fillId="3" borderId="14" xfId="0" applyNumberFormat="1" applyFill="1" applyBorder="1" applyAlignment="1">
      <alignment horizontal="left"/>
    </xf>
    <xf numFmtId="168" fontId="0" fillId="4" borderId="1" xfId="0" applyNumberFormat="1" applyFill="1" applyBorder="1" applyAlignment="1">
      <alignment horizontal="left"/>
    </xf>
    <xf numFmtId="0" fontId="5" fillId="0" borderId="2" xfId="0" applyFont="1" applyFill="1" applyBorder="1"/>
    <xf numFmtId="0" fontId="0" fillId="0" borderId="0" xfId="0" applyFill="1" applyBorder="1" applyAlignment="1">
      <alignment horizontal="center"/>
    </xf>
    <xf numFmtId="0" fontId="1" fillId="0" borderId="14" xfId="0" applyFont="1" applyBorder="1"/>
    <xf numFmtId="169" fontId="0" fillId="3" borderId="13" xfId="0" applyNumberFormat="1" applyFill="1" applyBorder="1" applyAlignment="1">
      <alignment horizontal="left"/>
    </xf>
    <xf numFmtId="167" fontId="0" fillId="3" borderId="0" xfId="0" applyNumberFormat="1" applyFill="1" applyBorder="1"/>
    <xf numFmtId="39" fontId="0" fillId="3" borderId="0" xfId="0" applyNumberFormat="1" applyFill="1" applyBorder="1" applyAlignment="1">
      <alignment horizontal="left"/>
    </xf>
    <xf numFmtId="0" fontId="5" fillId="0" borderId="9" xfId="0" applyFont="1" applyFill="1" applyBorder="1"/>
    <xf numFmtId="0" fontId="4" fillId="0" borderId="2" xfId="0" applyFont="1" applyFill="1" applyBorder="1"/>
    <xf numFmtId="0" fontId="0" fillId="0" borderId="2" xfId="0" applyFill="1" applyBorder="1"/>
    <xf numFmtId="0" fontId="1" fillId="0" borderId="15" xfId="0" applyFont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164" fontId="0" fillId="3" borderId="0" xfId="0" applyNumberFormat="1" applyFill="1" applyBorder="1" applyAlignment="1">
      <alignment horizontal="left"/>
    </xf>
    <xf numFmtId="170" fontId="0" fillId="4" borderId="1" xfId="0" applyNumberFormat="1" applyFill="1" applyBorder="1" applyAlignment="1">
      <alignment horizontal="left"/>
    </xf>
    <xf numFmtId="0" fontId="4" fillId="0" borderId="11" xfId="0" applyFont="1" applyBorder="1"/>
    <xf numFmtId="0" fontId="10" fillId="0" borderId="13" xfId="0" applyFont="1" applyBorder="1" applyAlignment="1"/>
    <xf numFmtId="0" fontId="10" fillId="0" borderId="3" xfId="0" applyFont="1" applyBorder="1" applyAlignment="1"/>
    <xf numFmtId="0" fontId="10" fillId="0" borderId="0" xfId="0" applyFont="1"/>
    <xf numFmtId="167" fontId="10" fillId="0" borderId="0" xfId="0" applyNumberFormat="1" applyFont="1"/>
    <xf numFmtId="0" fontId="10" fillId="0" borderId="14" xfId="0" applyFont="1" applyBorder="1" applyAlignment="1"/>
    <xf numFmtId="0" fontId="10" fillId="0" borderId="7" xfId="0" applyFont="1" applyBorder="1" applyAlignment="1"/>
    <xf numFmtId="0" fontId="10" fillId="0" borderId="11" xfId="0" applyFont="1" applyBorder="1" applyAlignment="1"/>
    <xf numFmtId="0" fontId="10" fillId="0" borderId="0" xfId="0" applyFont="1" applyBorder="1" applyAlignment="1">
      <alignment horizontal="center"/>
    </xf>
    <xf numFmtId="167" fontId="0" fillId="0" borderId="0" xfId="0" applyNumberFormat="1" applyBorder="1"/>
    <xf numFmtId="0" fontId="5" fillId="0" borderId="7" xfId="0" applyFont="1" applyFill="1" applyBorder="1"/>
    <xf numFmtId="0" fontId="1" fillId="0" borderId="17" xfId="0" applyFont="1" applyBorder="1" applyAlignment="1">
      <alignment horizontal="center"/>
    </xf>
    <xf numFmtId="167" fontId="13" fillId="0" borderId="0" xfId="0" applyNumberFormat="1" applyFont="1" applyBorder="1"/>
    <xf numFmtId="0" fontId="10" fillId="0" borderId="2" xfId="0" applyFont="1" applyBorder="1" applyAlignment="1"/>
    <xf numFmtId="167" fontId="0" fillId="0" borderId="9" xfId="0" applyNumberFormat="1" applyBorder="1"/>
    <xf numFmtId="0" fontId="10" fillId="0" borderId="20" xfId="0" applyFont="1" applyBorder="1"/>
    <xf numFmtId="0" fontId="0" fillId="0" borderId="20" xfId="0" applyBorder="1"/>
    <xf numFmtId="0" fontId="0" fillId="0" borderId="21" xfId="0" applyFill="1" applyBorder="1"/>
    <xf numFmtId="167" fontId="0" fillId="0" borderId="22" xfId="0" applyNumberFormat="1" applyBorder="1"/>
    <xf numFmtId="0" fontId="0" fillId="0" borderId="11" xfId="0" applyBorder="1"/>
    <xf numFmtId="167" fontId="10" fillId="0" borderId="24" xfId="0" applyNumberFormat="1" applyFont="1" applyBorder="1" applyAlignment="1">
      <alignment horizontal="center"/>
    </xf>
    <xf numFmtId="0" fontId="10" fillId="0" borderId="20" xfId="0" applyFont="1" applyBorder="1" applyAlignment="1"/>
    <xf numFmtId="167" fontId="0" fillId="0" borderId="20" xfId="0" applyNumberFormat="1" applyBorder="1"/>
    <xf numFmtId="167" fontId="0" fillId="0" borderId="25" xfId="0" applyNumberFormat="1" applyBorder="1"/>
    <xf numFmtId="166" fontId="0" fillId="2" borderId="12" xfId="0" applyNumberFormat="1" applyFill="1" applyBorder="1"/>
    <xf numFmtId="0" fontId="10" fillId="0" borderId="1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9" xfId="0" applyFont="1" applyFill="1" applyBorder="1"/>
    <xf numFmtId="167" fontId="0" fillId="0" borderId="26" xfId="0" applyNumberFormat="1" applyBorder="1"/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9" xfId="0" applyFont="1" applyBorder="1" applyAlignment="1"/>
    <xf numFmtId="167" fontId="10" fillId="0" borderId="27" xfId="0" applyNumberFormat="1" applyFont="1" applyBorder="1" applyAlignment="1">
      <alignment horizontal="center"/>
    </xf>
    <xf numFmtId="167" fontId="0" fillId="0" borderId="8" xfId="0" applyNumberFormat="1" applyBorder="1"/>
    <xf numFmtId="167" fontId="0" fillId="0" borderId="11" xfId="0" applyNumberFormat="1" applyBorder="1"/>
    <xf numFmtId="167" fontId="0" fillId="0" borderId="4" xfId="0" applyNumberFormat="1" applyBorder="1"/>
    <xf numFmtId="0" fontId="10" fillId="0" borderId="30" xfId="0" applyFont="1" applyBorder="1" applyAlignment="1"/>
    <xf numFmtId="167" fontId="0" fillId="0" borderId="22" xfId="0" applyNumberFormat="1" applyFill="1" applyBorder="1"/>
    <xf numFmtId="167" fontId="1" fillId="0" borderId="31" xfId="0" applyNumberFormat="1" applyFont="1" applyBorder="1"/>
    <xf numFmtId="167" fontId="13" fillId="0" borderId="31" xfId="0" applyNumberFormat="1" applyFont="1" applyBorder="1"/>
    <xf numFmtId="0" fontId="1" fillId="0" borderId="0" xfId="0" applyFont="1" applyAlignment="1">
      <alignment horizontal="right"/>
    </xf>
    <xf numFmtId="167" fontId="14" fillId="0" borderId="0" xfId="0" applyNumberFormat="1" applyFont="1"/>
    <xf numFmtId="167" fontId="1" fillId="0" borderId="0" xfId="0" applyNumberFormat="1" applyFont="1"/>
    <xf numFmtId="167" fontId="13" fillId="0" borderId="0" xfId="0" applyNumberFormat="1" applyFont="1" applyAlignment="1">
      <alignment horizontal="right"/>
    </xf>
    <xf numFmtId="167" fontId="15" fillId="0" borderId="0" xfId="0" applyNumberFormat="1" applyFont="1" applyAlignment="1">
      <alignment horizontal="left"/>
    </xf>
    <xf numFmtId="0" fontId="13" fillId="0" borderId="32" xfId="0" applyFont="1" applyBorder="1" applyAlignment="1">
      <alignment horizontal="right"/>
    </xf>
    <xf numFmtId="167" fontId="15" fillId="0" borderId="1" xfId="0" applyNumberFormat="1" applyFont="1" applyBorder="1"/>
    <xf numFmtId="167" fontId="15" fillId="0" borderId="0" xfId="0" applyNumberFormat="1" applyFont="1" applyBorder="1"/>
    <xf numFmtId="168" fontId="1" fillId="0" borderId="16" xfId="0" applyNumberFormat="1" applyFont="1" applyBorder="1"/>
    <xf numFmtId="0" fontId="10" fillId="0" borderId="2" xfId="0" applyFont="1" applyBorder="1" applyAlignment="1">
      <alignment horizontal="center"/>
    </xf>
    <xf numFmtId="0" fontId="13" fillId="0" borderId="32" xfId="0" applyFont="1" applyBorder="1" applyAlignment="1">
      <alignment horizontal="right"/>
    </xf>
    <xf numFmtId="0" fontId="1" fillId="0" borderId="0" xfId="0" applyFont="1" applyAlignment="1">
      <alignment horizontal="right"/>
    </xf>
    <xf numFmtId="167" fontId="13" fillId="0" borderId="0" xfId="0" applyNumberFormat="1" applyFont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7" fontId="0" fillId="0" borderId="0" xfId="0" applyNumberFormat="1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7" fontId="10" fillId="0" borderId="18" xfId="0" applyNumberFormat="1" applyFont="1" applyBorder="1" applyAlignment="1">
      <alignment horizontal="center"/>
    </xf>
    <xf numFmtId="167" fontId="10" fillId="0" borderId="28" xfId="0" applyNumberFormat="1" applyFont="1" applyBorder="1" applyAlignment="1">
      <alignment horizontal="center"/>
    </xf>
    <xf numFmtId="167" fontId="10" fillId="0" borderId="29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13" fillId="0" borderId="32" xfId="0" applyFont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167" fontId="13" fillId="0" borderId="0" xfId="0" applyNumberFormat="1" applyFont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67" fontId="10" fillId="0" borderId="19" xfId="0" applyNumberFormat="1" applyFont="1" applyBorder="1" applyAlignment="1">
      <alignment horizontal="center"/>
    </xf>
    <xf numFmtId="167" fontId="10" fillId="0" borderId="2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3"/>
  <sheetViews>
    <sheetView workbookViewId="0">
      <selection activeCell="B23" sqref="B23"/>
    </sheetView>
  </sheetViews>
  <sheetFormatPr defaultRowHeight="15"/>
  <cols>
    <col min="1" max="1" width="33.5703125" style="4" customWidth="1"/>
    <col min="2" max="2" width="16.42578125" style="1" customWidth="1"/>
    <col min="3" max="3" width="3" style="3" customWidth="1"/>
    <col min="4" max="4" width="6.28515625" style="3" bestFit="1" customWidth="1"/>
    <col min="5" max="5" width="6.28515625" style="3" customWidth="1"/>
    <col min="6" max="6" width="6.5703125" style="5" bestFit="1" customWidth="1"/>
    <col min="7" max="7" width="0.85546875" customWidth="1"/>
    <col min="8" max="8" width="3" bestFit="1" customWidth="1"/>
    <col min="9" max="9" width="5.28515625" style="4" bestFit="1" customWidth="1"/>
    <col min="10" max="10" width="0.7109375" style="4" customWidth="1"/>
    <col min="11" max="11" width="3" bestFit="1" customWidth="1"/>
    <col min="12" max="12" width="7.28515625" style="4" bestFit="1" customWidth="1"/>
    <col min="13" max="13" width="1.28515625" style="4" customWidth="1"/>
    <col min="14" max="14" width="2.7109375" style="4" customWidth="1"/>
    <col min="15" max="15" width="7.28515625" style="4" bestFit="1" customWidth="1"/>
    <col min="16" max="16" width="0.42578125" customWidth="1"/>
    <col min="17" max="17" width="3" bestFit="1" customWidth="1"/>
    <col min="18" max="18" width="9.7109375" style="4" bestFit="1" customWidth="1"/>
    <col min="19" max="19" width="8.7109375" style="4" bestFit="1" customWidth="1"/>
    <col min="20" max="20" width="9.85546875" customWidth="1"/>
    <col min="21" max="22" width="7.5703125" customWidth="1"/>
    <col min="23" max="23" width="0.7109375" customWidth="1"/>
    <col min="24" max="24" width="4.28515625" customWidth="1"/>
    <col min="25" max="25" width="9.140625" style="4"/>
  </cols>
  <sheetData>
    <row r="1" spans="1:25" s="21" customFormat="1">
      <c r="A1" s="123" t="s">
        <v>33</v>
      </c>
      <c r="B1" s="123"/>
      <c r="D1" s="62" t="s">
        <v>22</v>
      </c>
      <c r="E1" s="62" t="s">
        <v>2</v>
      </c>
      <c r="F1" s="63" t="s">
        <v>17</v>
      </c>
      <c r="G1" s="64"/>
      <c r="H1" s="124"/>
      <c r="I1" s="125"/>
      <c r="J1" s="65"/>
      <c r="K1" s="124" t="s">
        <v>35</v>
      </c>
      <c r="L1" s="125"/>
      <c r="M1" s="69"/>
      <c r="N1" s="126"/>
      <c r="O1" s="127"/>
      <c r="P1" s="64"/>
      <c r="Q1" s="128" t="s">
        <v>16</v>
      </c>
      <c r="R1" s="129"/>
      <c r="S1" s="129"/>
      <c r="T1" s="129"/>
      <c r="U1" s="129"/>
      <c r="V1" s="130"/>
      <c r="W1" s="64"/>
      <c r="X1" s="122" t="s">
        <v>28</v>
      </c>
      <c r="Y1" s="122"/>
    </row>
    <row r="2" spans="1:25" s="21" customFormat="1" ht="23.25">
      <c r="A2" s="141"/>
      <c r="B2" s="142"/>
      <c r="C2" s="49"/>
      <c r="D2" s="66" t="s">
        <v>21</v>
      </c>
      <c r="E2" s="66" t="s">
        <v>36</v>
      </c>
      <c r="F2" s="67" t="s">
        <v>30</v>
      </c>
      <c r="G2" s="64"/>
      <c r="H2" s="143" t="s">
        <v>12</v>
      </c>
      <c r="I2" s="144"/>
      <c r="J2" s="65"/>
      <c r="K2" s="145" t="s">
        <v>6</v>
      </c>
      <c r="L2" s="146"/>
      <c r="M2" s="69"/>
      <c r="N2" s="145" t="s">
        <v>34</v>
      </c>
      <c r="O2" s="146"/>
      <c r="P2" s="64"/>
      <c r="Q2" s="76"/>
      <c r="R2" s="147"/>
      <c r="S2" s="148"/>
      <c r="T2" s="122"/>
      <c r="U2" s="122"/>
      <c r="V2" s="149"/>
      <c r="W2" s="64"/>
      <c r="X2" s="122" t="s">
        <v>29</v>
      </c>
      <c r="Y2" s="122"/>
    </row>
    <row r="3" spans="1:25" s="21" customFormat="1" ht="23.25">
      <c r="A3" s="94"/>
      <c r="B3" s="95"/>
      <c r="C3" s="49"/>
      <c r="D3" s="66"/>
      <c r="E3" s="66"/>
      <c r="F3" s="67"/>
      <c r="G3" s="64"/>
      <c r="H3" s="90"/>
      <c r="I3" s="91"/>
      <c r="J3" s="65"/>
      <c r="K3" s="88"/>
      <c r="L3" s="89"/>
      <c r="M3" s="69"/>
      <c r="N3" s="88"/>
      <c r="O3" s="89"/>
      <c r="P3" s="64"/>
      <c r="Q3" s="76"/>
      <c r="R3" s="74" t="s">
        <v>20</v>
      </c>
      <c r="S3" s="74" t="s">
        <v>39</v>
      </c>
      <c r="T3" s="74" t="s">
        <v>20</v>
      </c>
      <c r="U3" s="74" t="s">
        <v>39</v>
      </c>
      <c r="V3" s="101" t="s">
        <v>3</v>
      </c>
      <c r="W3" s="64"/>
      <c r="X3" s="87"/>
      <c r="Y3" s="87"/>
    </row>
    <row r="4" spans="1:25">
      <c r="A4" s="133" t="s">
        <v>0</v>
      </c>
      <c r="B4" s="134"/>
      <c r="C4" s="16">
        <v>1</v>
      </c>
      <c r="D4" s="53"/>
      <c r="E4" s="71"/>
      <c r="F4" s="44"/>
      <c r="H4" s="6">
        <v>1</v>
      </c>
      <c r="I4" s="7"/>
      <c r="K4" s="6">
        <v>1</v>
      </c>
      <c r="L4" s="7"/>
      <c r="M4" s="70"/>
      <c r="N4" s="6">
        <v>1</v>
      </c>
      <c r="O4" s="7"/>
      <c r="Q4" s="77">
        <v>1</v>
      </c>
      <c r="R4" s="7"/>
      <c r="S4" s="7"/>
      <c r="T4" s="7"/>
      <c r="U4" s="27"/>
      <c r="V4" s="7">
        <f>IF((T4-U4)&gt;1500,((T4-U4)-1500)*5%,0)</f>
        <v>0</v>
      </c>
      <c r="X4" s="6">
        <v>1</v>
      </c>
      <c r="Y4" s="7"/>
    </row>
    <row r="5" spans="1:25">
      <c r="A5" s="30" t="s">
        <v>1</v>
      </c>
      <c r="B5" s="8" t="e">
        <f>SUM(10000/B28*D35)</f>
        <v>#DIV/0!</v>
      </c>
      <c r="C5" s="14">
        <v>2</v>
      </c>
      <c r="D5" s="53"/>
      <c r="E5" s="71"/>
      <c r="F5" s="17"/>
      <c r="H5" s="6">
        <v>2</v>
      </c>
      <c r="I5" s="7"/>
      <c r="K5" s="6">
        <v>2</v>
      </c>
      <c r="L5" s="7"/>
      <c r="M5" s="70"/>
      <c r="N5" s="6">
        <v>2</v>
      </c>
      <c r="O5" s="7"/>
      <c r="Q5" s="77">
        <v>2</v>
      </c>
      <c r="R5" s="7"/>
      <c r="S5" s="7"/>
      <c r="T5" s="7"/>
      <c r="U5" s="27"/>
      <c r="V5" s="7">
        <f t="shared" ref="V5:V34" si="0">IF((T5-U5)&gt;1500,((T5-U5)-1500)*5%,0)</f>
        <v>0</v>
      </c>
      <c r="X5" s="6">
        <v>2</v>
      </c>
      <c r="Y5" s="7"/>
    </row>
    <row r="6" spans="1:25">
      <c r="A6" s="31" t="s">
        <v>2</v>
      </c>
      <c r="B6" s="9" t="e">
        <f>SUM(800/B27*E35)</f>
        <v>#DIV/0!</v>
      </c>
      <c r="C6" s="14">
        <v>3</v>
      </c>
      <c r="D6" s="53"/>
      <c r="E6" s="71"/>
      <c r="F6" s="17"/>
      <c r="H6" s="6">
        <v>3</v>
      </c>
      <c r="I6" s="7"/>
      <c r="K6" s="6">
        <v>3</v>
      </c>
      <c r="L6" s="7"/>
      <c r="M6" s="70"/>
      <c r="N6" s="6">
        <v>3</v>
      </c>
      <c r="O6" s="7"/>
      <c r="Q6" s="77">
        <v>3</v>
      </c>
      <c r="R6" s="7"/>
      <c r="S6" s="7"/>
      <c r="T6" s="7"/>
      <c r="U6" s="27"/>
      <c r="V6" s="7">
        <f t="shared" si="0"/>
        <v>0</v>
      </c>
      <c r="X6" s="6">
        <v>3</v>
      </c>
      <c r="Y6" s="7"/>
    </row>
    <row r="7" spans="1:25">
      <c r="A7" s="31" t="s">
        <v>3</v>
      </c>
      <c r="B7" s="9" t="e">
        <f>IF((B22-3000)&gt;0,(((B22-1000)/9.5)*D35)*5%,0)</f>
        <v>#DIV/0!</v>
      </c>
      <c r="C7" s="14">
        <v>4</v>
      </c>
      <c r="D7" s="53"/>
      <c r="E7" s="71"/>
      <c r="F7" s="17"/>
      <c r="H7" s="6">
        <v>4</v>
      </c>
      <c r="I7" s="7"/>
      <c r="K7" s="6">
        <v>4</v>
      </c>
      <c r="L7" s="7"/>
      <c r="M7" s="70"/>
      <c r="N7" s="6">
        <v>4</v>
      </c>
      <c r="O7" s="7"/>
      <c r="Q7" s="77">
        <v>4</v>
      </c>
      <c r="R7" s="7"/>
      <c r="S7" s="7"/>
      <c r="T7" s="7"/>
      <c r="U7" s="27"/>
      <c r="V7" s="7">
        <f t="shared" si="0"/>
        <v>0</v>
      </c>
      <c r="X7" s="6">
        <v>4</v>
      </c>
      <c r="Y7" s="7"/>
    </row>
    <row r="8" spans="1:25">
      <c r="A8" s="31" t="s">
        <v>27</v>
      </c>
      <c r="B8" s="8">
        <f>SUM(Y35*10%)</f>
        <v>0</v>
      </c>
      <c r="C8" s="14">
        <v>5</v>
      </c>
      <c r="D8" s="53"/>
      <c r="E8" s="71"/>
      <c r="F8" s="17"/>
      <c r="H8" s="6">
        <v>5</v>
      </c>
      <c r="I8" s="7"/>
      <c r="K8" s="6">
        <v>5</v>
      </c>
      <c r="L8" s="7"/>
      <c r="M8" s="70"/>
      <c r="N8" s="6">
        <v>5</v>
      </c>
      <c r="O8" s="7"/>
      <c r="Q8" s="77">
        <v>5</v>
      </c>
      <c r="R8" s="7"/>
      <c r="S8" s="7"/>
      <c r="T8" s="7"/>
      <c r="U8" s="27"/>
      <c r="V8" s="7">
        <f t="shared" si="0"/>
        <v>0</v>
      </c>
      <c r="X8" s="6">
        <v>5</v>
      </c>
      <c r="Y8" s="7"/>
    </row>
    <row r="9" spans="1:25">
      <c r="A9" s="31" t="s">
        <v>31</v>
      </c>
      <c r="B9" s="8" t="e">
        <f>SUM(10000/B27*B29)/2</f>
        <v>#DIV/0!</v>
      </c>
      <c r="C9" s="14">
        <v>6</v>
      </c>
      <c r="D9" s="53"/>
      <c r="E9" s="71"/>
      <c r="F9" s="17"/>
      <c r="H9" s="6">
        <v>6</v>
      </c>
      <c r="I9" s="7"/>
      <c r="K9" s="6">
        <v>6</v>
      </c>
      <c r="L9" s="7"/>
      <c r="M9" s="70"/>
      <c r="N9" s="6">
        <v>6</v>
      </c>
      <c r="O9" s="7"/>
      <c r="Q9" s="77">
        <v>6</v>
      </c>
      <c r="R9" s="7"/>
      <c r="S9" s="7"/>
      <c r="T9" s="7"/>
      <c r="U9" s="27"/>
      <c r="V9" s="7">
        <f t="shared" si="0"/>
        <v>0</v>
      </c>
      <c r="X9" s="6">
        <v>6</v>
      </c>
      <c r="Y9" s="7"/>
    </row>
    <row r="10" spans="1:25">
      <c r="A10" s="32" t="s">
        <v>9</v>
      </c>
      <c r="B10" s="10" t="e">
        <f>SUM(B5:B9)</f>
        <v>#DIV/0!</v>
      </c>
      <c r="C10" s="14">
        <v>7</v>
      </c>
      <c r="D10" s="53"/>
      <c r="E10" s="71"/>
      <c r="F10" s="17"/>
      <c r="H10" s="6">
        <v>7</v>
      </c>
      <c r="I10" s="7"/>
      <c r="K10" s="6">
        <v>7</v>
      </c>
      <c r="L10" s="7"/>
      <c r="M10" s="70"/>
      <c r="N10" s="6">
        <v>7</v>
      </c>
      <c r="O10" s="7"/>
      <c r="Q10" s="77">
        <v>7</v>
      </c>
      <c r="R10" s="27"/>
      <c r="S10" s="27"/>
      <c r="T10" s="7"/>
      <c r="U10" s="27"/>
      <c r="V10" s="7">
        <f t="shared" si="0"/>
        <v>0</v>
      </c>
      <c r="X10" s="6">
        <v>7</v>
      </c>
      <c r="Y10" s="7"/>
    </row>
    <row r="11" spans="1:25">
      <c r="A11" s="33"/>
      <c r="B11" s="11"/>
      <c r="C11" s="14">
        <v>8</v>
      </c>
      <c r="D11" s="53"/>
      <c r="E11" s="71"/>
      <c r="F11" s="17"/>
      <c r="H11" s="6">
        <v>8</v>
      </c>
      <c r="I11" s="7"/>
      <c r="K11" s="6">
        <v>8</v>
      </c>
      <c r="L11" s="7"/>
      <c r="M11" s="70"/>
      <c r="N11" s="6">
        <v>8</v>
      </c>
      <c r="O11" s="7"/>
      <c r="Q11" s="77">
        <v>8</v>
      </c>
      <c r="R11" s="7"/>
      <c r="S11" s="7"/>
      <c r="T11" s="7"/>
      <c r="U11" s="27"/>
      <c r="V11" s="7">
        <f t="shared" si="0"/>
        <v>0</v>
      </c>
      <c r="X11" s="6">
        <v>8</v>
      </c>
      <c r="Y11" s="7"/>
    </row>
    <row r="12" spans="1:25">
      <c r="A12" s="135" t="s">
        <v>4</v>
      </c>
      <c r="B12" s="136"/>
      <c r="C12" s="14">
        <v>9</v>
      </c>
      <c r="D12" s="53"/>
      <c r="E12" s="71"/>
      <c r="F12" s="17"/>
      <c r="H12" s="6">
        <v>9</v>
      </c>
      <c r="I12" s="7"/>
      <c r="K12" s="6">
        <v>9</v>
      </c>
      <c r="L12" s="7"/>
      <c r="M12" s="70"/>
      <c r="N12" s="6">
        <v>9</v>
      </c>
      <c r="O12" s="7"/>
      <c r="Q12" s="77">
        <v>9</v>
      </c>
      <c r="R12" s="7"/>
      <c r="S12" s="7"/>
      <c r="T12" s="7"/>
      <c r="U12" s="27"/>
      <c r="V12" s="7">
        <f t="shared" si="0"/>
        <v>0</v>
      </c>
      <c r="X12" s="6">
        <v>9</v>
      </c>
      <c r="Y12" s="7"/>
    </row>
    <row r="13" spans="1:25">
      <c r="A13" s="30" t="s">
        <v>5</v>
      </c>
      <c r="B13" s="43">
        <v>540</v>
      </c>
      <c r="C13" s="47">
        <v>10</v>
      </c>
      <c r="D13" s="53"/>
      <c r="E13" s="71"/>
      <c r="F13" s="17"/>
      <c r="H13" s="6">
        <v>10</v>
      </c>
      <c r="I13" s="7"/>
      <c r="K13" s="6">
        <v>10</v>
      </c>
      <c r="L13" s="7"/>
      <c r="M13" s="70"/>
      <c r="N13" s="6">
        <v>10</v>
      </c>
      <c r="O13" s="7"/>
      <c r="Q13" s="77">
        <v>10</v>
      </c>
      <c r="R13" s="7"/>
      <c r="S13" s="7"/>
      <c r="T13" s="7"/>
      <c r="U13" s="27"/>
      <c r="V13" s="7">
        <f t="shared" si="0"/>
        <v>0</v>
      </c>
      <c r="X13" s="6">
        <v>10</v>
      </c>
      <c r="Y13" s="7"/>
    </row>
    <row r="14" spans="1:25">
      <c r="A14" s="30" t="s">
        <v>12</v>
      </c>
      <c r="B14" s="8">
        <f>SUM(I35)</f>
        <v>0</v>
      </c>
      <c r="C14" s="14">
        <v>11</v>
      </c>
      <c r="D14" s="53"/>
      <c r="E14" s="71"/>
      <c r="F14" s="17"/>
      <c r="H14" s="6">
        <v>11</v>
      </c>
      <c r="I14" s="7"/>
      <c r="K14" s="6">
        <v>11</v>
      </c>
      <c r="L14" s="7"/>
      <c r="M14" s="70"/>
      <c r="N14" s="6">
        <v>11</v>
      </c>
      <c r="O14" s="7"/>
      <c r="Q14" s="77">
        <v>11</v>
      </c>
      <c r="R14" s="7"/>
      <c r="S14" s="7"/>
      <c r="T14" s="7"/>
      <c r="U14" s="27"/>
      <c r="V14" s="7">
        <f t="shared" si="0"/>
        <v>0</v>
      </c>
      <c r="X14" s="6">
        <v>11</v>
      </c>
      <c r="Y14" s="7"/>
    </row>
    <row r="15" spans="1:25">
      <c r="A15" s="31" t="s">
        <v>6</v>
      </c>
      <c r="B15" s="9">
        <f>SUM(L35)</f>
        <v>0</v>
      </c>
      <c r="C15" s="14">
        <v>12</v>
      </c>
      <c r="D15" s="53"/>
      <c r="E15" s="71"/>
      <c r="F15" s="17"/>
      <c r="H15" s="6">
        <v>12</v>
      </c>
      <c r="I15" s="7"/>
      <c r="K15" s="6">
        <v>12</v>
      </c>
      <c r="L15" s="7"/>
      <c r="M15" s="70"/>
      <c r="N15" s="6">
        <v>12</v>
      </c>
      <c r="O15" s="7"/>
      <c r="Q15" s="77">
        <v>12</v>
      </c>
      <c r="R15" s="7"/>
      <c r="S15" s="7"/>
      <c r="T15" s="7"/>
      <c r="U15" s="27"/>
      <c r="V15" s="7">
        <f t="shared" si="0"/>
        <v>0</v>
      </c>
      <c r="X15" s="6">
        <v>12</v>
      </c>
      <c r="Y15" s="7"/>
    </row>
    <row r="16" spans="1:25">
      <c r="A16" s="31" t="s">
        <v>14</v>
      </c>
      <c r="B16" s="9">
        <f>SUM(F35)</f>
        <v>0</v>
      </c>
      <c r="C16" s="14">
        <v>13</v>
      </c>
      <c r="D16" s="53"/>
      <c r="E16" s="71"/>
      <c r="F16" s="17"/>
      <c r="H16" s="6">
        <v>13</v>
      </c>
      <c r="I16" s="7"/>
      <c r="K16" s="6">
        <v>13</v>
      </c>
      <c r="L16" s="7"/>
      <c r="M16" s="70"/>
      <c r="N16" s="6">
        <v>13</v>
      </c>
      <c r="O16" s="7"/>
      <c r="Q16" s="77">
        <v>13</v>
      </c>
      <c r="R16" s="7"/>
      <c r="S16" s="7"/>
      <c r="T16" s="7"/>
      <c r="U16" s="27"/>
      <c r="V16" s="7">
        <f t="shared" si="0"/>
        <v>0</v>
      </c>
      <c r="X16" s="6">
        <v>13</v>
      </c>
      <c r="Y16" s="7"/>
    </row>
    <row r="17" spans="1:25">
      <c r="A17" s="31" t="s">
        <v>7</v>
      </c>
      <c r="B17" s="9">
        <f>SUM(O35)</f>
        <v>0</v>
      </c>
      <c r="C17" s="14">
        <v>14</v>
      </c>
      <c r="D17" s="53"/>
      <c r="E17" s="71"/>
      <c r="F17" s="17"/>
      <c r="H17" s="6">
        <v>14</v>
      </c>
      <c r="I17" s="7"/>
      <c r="K17" s="6">
        <v>14</v>
      </c>
      <c r="L17" s="7"/>
      <c r="M17" s="70"/>
      <c r="N17" s="6">
        <v>14</v>
      </c>
      <c r="O17" s="7"/>
      <c r="Q17" s="77">
        <v>14</v>
      </c>
      <c r="R17" s="7"/>
      <c r="S17" s="7"/>
      <c r="T17" s="7"/>
      <c r="U17" s="27"/>
      <c r="V17" s="7">
        <f t="shared" si="0"/>
        <v>0</v>
      </c>
      <c r="X17" s="6">
        <v>14</v>
      </c>
      <c r="Y17" s="7"/>
    </row>
    <row r="18" spans="1:25">
      <c r="A18" s="32" t="s">
        <v>9</v>
      </c>
      <c r="B18" s="10">
        <f>SUM(B13:B17)</f>
        <v>540</v>
      </c>
      <c r="C18" s="14">
        <v>15</v>
      </c>
      <c r="D18" s="53"/>
      <c r="E18" s="71"/>
      <c r="F18" s="17"/>
      <c r="H18" s="6">
        <v>15</v>
      </c>
      <c r="I18" s="7"/>
      <c r="K18" s="6">
        <v>15</v>
      </c>
      <c r="L18" s="7"/>
      <c r="M18" s="70"/>
      <c r="N18" s="6">
        <v>15</v>
      </c>
      <c r="O18" s="7"/>
      <c r="Q18" s="77">
        <v>15</v>
      </c>
      <c r="R18" s="7"/>
      <c r="S18" s="7"/>
      <c r="T18" s="7"/>
      <c r="U18" s="27"/>
      <c r="V18" s="7">
        <f t="shared" si="0"/>
        <v>0</v>
      </c>
      <c r="X18" s="6">
        <v>15</v>
      </c>
      <c r="Y18" s="7"/>
    </row>
    <row r="19" spans="1:25">
      <c r="A19" s="33"/>
      <c r="B19" s="11"/>
      <c r="C19" s="14">
        <v>16</v>
      </c>
      <c r="D19" s="53"/>
      <c r="E19" s="71"/>
      <c r="F19" s="17"/>
      <c r="H19" s="6">
        <v>16</v>
      </c>
      <c r="I19" s="7"/>
      <c r="K19" s="6">
        <v>16</v>
      </c>
      <c r="L19" s="7"/>
      <c r="M19" s="70"/>
      <c r="N19" s="6">
        <v>16</v>
      </c>
      <c r="O19" s="7"/>
      <c r="Q19" s="77">
        <v>16</v>
      </c>
      <c r="R19" s="7"/>
      <c r="S19" s="7"/>
      <c r="T19" s="7"/>
      <c r="U19" s="27"/>
      <c r="V19" s="7">
        <f t="shared" si="0"/>
        <v>0</v>
      </c>
      <c r="X19" s="6">
        <v>16</v>
      </c>
      <c r="Y19" s="7"/>
    </row>
    <row r="20" spans="1:25" ht="19.5" thickBot="1">
      <c r="A20" s="34" t="s">
        <v>8</v>
      </c>
      <c r="B20" s="12" t="e">
        <f>SUM(B10-B18)</f>
        <v>#DIV/0!</v>
      </c>
      <c r="C20" s="14">
        <v>17</v>
      </c>
      <c r="D20" s="53"/>
      <c r="E20" s="71"/>
      <c r="F20" s="17"/>
      <c r="H20" s="6">
        <v>17</v>
      </c>
      <c r="I20" s="7"/>
      <c r="K20" s="6">
        <v>17</v>
      </c>
      <c r="L20" s="7"/>
      <c r="M20" s="70"/>
      <c r="N20" s="6">
        <v>17</v>
      </c>
      <c r="O20" s="7"/>
      <c r="Q20" s="77">
        <v>17</v>
      </c>
      <c r="R20" s="7"/>
      <c r="S20" s="7"/>
      <c r="T20" s="7"/>
      <c r="U20" s="27"/>
      <c r="V20" s="7">
        <f t="shared" si="0"/>
        <v>0</v>
      </c>
      <c r="X20" s="6">
        <v>17</v>
      </c>
      <c r="Y20" s="7"/>
    </row>
    <row r="21" spans="1:25">
      <c r="C21" s="14">
        <v>18</v>
      </c>
      <c r="D21" s="53"/>
      <c r="E21" s="71"/>
      <c r="F21" s="17"/>
      <c r="H21" s="6">
        <v>18</v>
      </c>
      <c r="I21" s="7"/>
      <c r="K21" s="6">
        <v>18</v>
      </c>
      <c r="L21" s="7"/>
      <c r="M21" s="70"/>
      <c r="N21" s="6">
        <v>18</v>
      </c>
      <c r="O21" s="7"/>
      <c r="Q21" s="77">
        <v>18</v>
      </c>
      <c r="R21" s="7"/>
      <c r="S21" s="7"/>
      <c r="T21" s="7"/>
      <c r="U21" s="27"/>
      <c r="V21" s="7">
        <f t="shared" si="0"/>
        <v>0</v>
      </c>
      <c r="X21" s="6">
        <v>18</v>
      </c>
      <c r="Y21" s="7"/>
    </row>
    <row r="22" spans="1:25">
      <c r="A22" s="35" t="s">
        <v>37</v>
      </c>
      <c r="B22" s="23" t="e">
        <f>AVERAGE(R4:R34)</f>
        <v>#DIV/0!</v>
      </c>
      <c r="C22" s="26">
        <v>19</v>
      </c>
      <c r="D22" s="53"/>
      <c r="E22" s="71"/>
      <c r="F22" s="17"/>
      <c r="H22" s="6">
        <v>19</v>
      </c>
      <c r="I22" s="7"/>
      <c r="K22" s="6">
        <v>19</v>
      </c>
      <c r="L22" s="7"/>
      <c r="M22" s="70"/>
      <c r="N22" s="6">
        <v>19</v>
      </c>
      <c r="O22" s="7"/>
      <c r="Q22" s="77">
        <v>19</v>
      </c>
      <c r="R22" s="7"/>
      <c r="S22" s="7"/>
      <c r="T22" s="7"/>
      <c r="U22" s="27"/>
      <c r="V22" s="7">
        <f t="shared" si="0"/>
        <v>0</v>
      </c>
      <c r="X22" s="6">
        <v>19</v>
      </c>
      <c r="Y22" s="7"/>
    </row>
    <row r="23" spans="1:25">
      <c r="A23" s="36" t="s">
        <v>13</v>
      </c>
      <c r="B23" s="24" t="e">
        <f>AVERAGE(T4:T34)</f>
        <v>#DIV/0!</v>
      </c>
      <c r="C23" s="14">
        <v>20</v>
      </c>
      <c r="D23" s="53"/>
      <c r="E23" s="71"/>
      <c r="F23" s="17"/>
      <c r="H23" s="6">
        <v>20</v>
      </c>
      <c r="I23" s="7"/>
      <c r="K23" s="6">
        <v>20</v>
      </c>
      <c r="L23" s="7"/>
      <c r="M23" s="70"/>
      <c r="N23" s="6">
        <v>20</v>
      </c>
      <c r="O23" s="7"/>
      <c r="Q23" s="77">
        <v>20</v>
      </c>
      <c r="R23" s="7"/>
      <c r="S23" s="7"/>
      <c r="T23" s="7"/>
      <c r="U23" s="27"/>
      <c r="V23" s="7">
        <f t="shared" si="0"/>
        <v>0</v>
      </c>
      <c r="X23" s="6">
        <v>20</v>
      </c>
      <c r="Y23" s="7"/>
    </row>
    <row r="24" spans="1:25">
      <c r="A24" s="137" t="s">
        <v>10</v>
      </c>
      <c r="B24" s="138"/>
      <c r="C24" s="14">
        <v>21</v>
      </c>
      <c r="D24" s="53"/>
      <c r="E24" s="71"/>
      <c r="F24" s="17"/>
      <c r="H24" s="6">
        <v>21</v>
      </c>
      <c r="I24" s="7"/>
      <c r="K24" s="6">
        <v>21</v>
      </c>
      <c r="L24" s="7"/>
      <c r="M24" s="70"/>
      <c r="N24" s="6">
        <v>21</v>
      </c>
      <c r="O24" s="7"/>
      <c r="Q24" s="77">
        <v>21</v>
      </c>
      <c r="R24" s="7"/>
      <c r="S24" s="7"/>
      <c r="T24" s="7"/>
      <c r="U24" s="27"/>
      <c r="V24" s="7">
        <f t="shared" si="0"/>
        <v>0</v>
      </c>
      <c r="X24" s="6">
        <v>21</v>
      </c>
      <c r="Y24" s="7"/>
    </row>
    <row r="25" spans="1:25" ht="15.75" thickBot="1">
      <c r="A25" s="37" t="s">
        <v>23</v>
      </c>
      <c r="B25" s="57"/>
      <c r="C25" s="14">
        <v>22</v>
      </c>
      <c r="D25" s="53"/>
      <c r="E25" s="71"/>
      <c r="F25" s="17"/>
      <c r="H25" s="6">
        <v>22</v>
      </c>
      <c r="I25" s="7"/>
      <c r="K25" s="6">
        <v>22</v>
      </c>
      <c r="L25" s="7"/>
      <c r="M25" s="70"/>
      <c r="N25" s="6">
        <v>22</v>
      </c>
      <c r="O25" s="7"/>
      <c r="Q25" s="77">
        <v>22</v>
      </c>
      <c r="R25" s="7"/>
      <c r="S25" s="7"/>
      <c r="T25" s="7"/>
      <c r="U25" s="27"/>
      <c r="V25" s="7">
        <f t="shared" si="0"/>
        <v>0</v>
      </c>
      <c r="X25" s="6">
        <v>22</v>
      </c>
      <c r="Y25" s="7"/>
    </row>
    <row r="26" spans="1:25" ht="15.75" thickBot="1">
      <c r="A26" s="37" t="s">
        <v>24</v>
      </c>
      <c r="B26" s="58">
        <f>SUM(B25*9.5)</f>
        <v>0</v>
      </c>
      <c r="C26" s="26">
        <v>23</v>
      </c>
      <c r="D26" s="53"/>
      <c r="E26" s="71"/>
      <c r="F26" s="17"/>
      <c r="H26" s="6">
        <v>23</v>
      </c>
      <c r="I26" s="7"/>
      <c r="K26" s="6">
        <v>23</v>
      </c>
      <c r="L26" s="7"/>
      <c r="M26" s="70"/>
      <c r="N26" s="6">
        <v>23</v>
      </c>
      <c r="O26" s="7"/>
      <c r="Q26" s="77">
        <v>23</v>
      </c>
      <c r="R26" s="7"/>
      <c r="S26" s="7"/>
      <c r="T26" s="7"/>
      <c r="U26" s="27"/>
      <c r="V26" s="7">
        <f t="shared" si="0"/>
        <v>0</v>
      </c>
      <c r="X26" s="6">
        <v>23</v>
      </c>
      <c r="Y26" s="7"/>
    </row>
    <row r="27" spans="1:25" ht="15.75" thickBot="1">
      <c r="A27" s="38" t="s">
        <v>25</v>
      </c>
      <c r="B27" s="59"/>
      <c r="C27" s="14">
        <v>24</v>
      </c>
      <c r="D27" s="53"/>
      <c r="E27" s="71"/>
      <c r="F27" s="17"/>
      <c r="H27" s="6">
        <v>24</v>
      </c>
      <c r="I27" s="7"/>
      <c r="K27" s="6">
        <v>24</v>
      </c>
      <c r="L27" s="7"/>
      <c r="M27" s="70"/>
      <c r="N27" s="6">
        <v>24</v>
      </c>
      <c r="O27" s="7"/>
      <c r="Q27" s="77">
        <v>24</v>
      </c>
      <c r="R27" s="7"/>
      <c r="S27" s="7"/>
      <c r="T27" s="7"/>
      <c r="U27" s="27"/>
      <c r="V27" s="7">
        <f t="shared" si="0"/>
        <v>0</v>
      </c>
      <c r="X27" s="6">
        <v>24</v>
      </c>
      <c r="Y27" s="7"/>
    </row>
    <row r="28" spans="1:25" ht="15.75" thickBot="1">
      <c r="A28" s="38" t="s">
        <v>26</v>
      </c>
      <c r="B28" s="60">
        <f>SUM(B27*9.5)</f>
        <v>0</v>
      </c>
      <c r="C28" s="26">
        <v>25</v>
      </c>
      <c r="D28" s="53"/>
      <c r="E28" s="71"/>
      <c r="F28" s="17"/>
      <c r="H28" s="6">
        <v>25</v>
      </c>
      <c r="I28" s="7"/>
      <c r="K28" s="6">
        <v>25</v>
      </c>
      <c r="L28" s="7"/>
      <c r="M28" s="70"/>
      <c r="N28" s="6">
        <v>25</v>
      </c>
      <c r="O28" s="7"/>
      <c r="Q28" s="77">
        <v>25</v>
      </c>
      <c r="R28" s="7"/>
      <c r="S28" s="7"/>
      <c r="T28" s="7"/>
      <c r="U28" s="27"/>
      <c r="V28" s="7">
        <f t="shared" si="0"/>
        <v>0</v>
      </c>
      <c r="X28" s="6">
        <v>25</v>
      </c>
      <c r="Y28" s="7"/>
    </row>
    <row r="29" spans="1:25">
      <c r="A29" s="38" t="s">
        <v>32</v>
      </c>
      <c r="B29" s="59"/>
      <c r="C29" s="14">
        <v>26</v>
      </c>
      <c r="D29" s="53"/>
      <c r="E29" s="71"/>
      <c r="F29" s="17"/>
      <c r="H29" s="6">
        <v>26</v>
      </c>
      <c r="I29" s="7"/>
      <c r="K29" s="6">
        <v>26</v>
      </c>
      <c r="L29" s="7"/>
      <c r="M29" s="70"/>
      <c r="N29" s="6">
        <v>26</v>
      </c>
      <c r="O29" s="7"/>
      <c r="Q29" s="77">
        <v>26</v>
      </c>
      <c r="R29" s="7"/>
      <c r="S29" s="7"/>
      <c r="T29" s="7"/>
      <c r="U29" s="27"/>
      <c r="V29" s="7">
        <f t="shared" si="0"/>
        <v>0</v>
      </c>
      <c r="X29" s="6">
        <v>26</v>
      </c>
      <c r="Y29" s="7"/>
    </row>
    <row r="30" spans="1:25">
      <c r="A30" s="38"/>
      <c r="B30" s="29"/>
      <c r="C30" s="14">
        <v>27</v>
      </c>
      <c r="D30" s="53"/>
      <c r="E30" s="71"/>
      <c r="F30" s="17"/>
      <c r="H30" s="6">
        <v>27</v>
      </c>
      <c r="I30" s="7"/>
      <c r="K30" s="6">
        <v>27</v>
      </c>
      <c r="L30" s="7"/>
      <c r="M30" s="70"/>
      <c r="N30" s="6">
        <v>27</v>
      </c>
      <c r="O30" s="7"/>
      <c r="Q30" s="77">
        <v>27</v>
      </c>
      <c r="R30" s="7"/>
      <c r="S30" s="7"/>
      <c r="T30" s="7"/>
      <c r="U30" s="27"/>
      <c r="V30" s="7">
        <f t="shared" si="0"/>
        <v>0</v>
      </c>
      <c r="X30" s="6">
        <v>27</v>
      </c>
      <c r="Y30" s="7"/>
    </row>
    <row r="31" spans="1:25">
      <c r="A31" s="38"/>
      <c r="B31" s="50"/>
      <c r="C31" s="14">
        <v>28</v>
      </c>
      <c r="D31" s="53"/>
      <c r="E31" s="71"/>
      <c r="F31" s="17"/>
      <c r="H31" s="6">
        <v>28</v>
      </c>
      <c r="I31" s="7"/>
      <c r="K31" s="6">
        <v>28</v>
      </c>
      <c r="L31" s="7"/>
      <c r="M31" s="70"/>
      <c r="N31" s="6">
        <v>28</v>
      </c>
      <c r="O31" s="7"/>
      <c r="Q31" s="77">
        <v>28</v>
      </c>
      <c r="R31" s="7"/>
      <c r="S31" s="7"/>
      <c r="T31" s="7"/>
      <c r="U31" s="27"/>
      <c r="V31" s="7">
        <f t="shared" si="0"/>
        <v>0</v>
      </c>
      <c r="X31" s="6">
        <v>28</v>
      </c>
      <c r="Y31" s="7"/>
    </row>
    <row r="32" spans="1:25" ht="15.75" thickBot="1">
      <c r="A32" s="38"/>
      <c r="B32" s="13"/>
      <c r="C32" s="14">
        <v>29</v>
      </c>
      <c r="D32" s="47"/>
      <c r="E32" s="71"/>
      <c r="F32" s="17"/>
      <c r="H32" s="6">
        <v>29</v>
      </c>
      <c r="I32" s="7"/>
      <c r="K32" s="6">
        <v>29</v>
      </c>
      <c r="L32" s="7"/>
      <c r="M32" s="70"/>
      <c r="N32" s="6">
        <v>29</v>
      </c>
      <c r="O32" s="7"/>
      <c r="Q32" s="77">
        <v>29</v>
      </c>
      <c r="R32" s="7"/>
      <c r="S32" s="7"/>
      <c r="T32" s="7"/>
      <c r="U32" s="27"/>
      <c r="V32" s="7">
        <f t="shared" si="0"/>
        <v>0</v>
      </c>
      <c r="X32" s="6">
        <v>29</v>
      </c>
      <c r="Y32" s="7"/>
    </row>
    <row r="33" spans="1:25" ht="15.75" thickBot="1">
      <c r="A33" s="38" t="s">
        <v>11</v>
      </c>
      <c r="B33" s="46">
        <f>SUM(R35+T35)</f>
        <v>0</v>
      </c>
      <c r="C33" s="14">
        <v>30</v>
      </c>
      <c r="D33" s="47"/>
      <c r="E33" s="71"/>
      <c r="F33" s="17"/>
      <c r="H33" s="6">
        <v>30</v>
      </c>
      <c r="I33" s="7"/>
      <c r="K33" s="6">
        <v>30</v>
      </c>
      <c r="L33" s="7"/>
      <c r="M33" s="70"/>
      <c r="N33" s="6">
        <v>30</v>
      </c>
      <c r="O33" s="7"/>
      <c r="Q33" s="77">
        <v>30</v>
      </c>
      <c r="R33" s="7"/>
      <c r="S33" s="7"/>
      <c r="T33" s="7"/>
      <c r="U33" s="27"/>
      <c r="V33" s="7">
        <f t="shared" si="0"/>
        <v>0</v>
      </c>
      <c r="X33" s="6">
        <v>30</v>
      </c>
      <c r="Y33" s="7"/>
    </row>
    <row r="34" spans="1:25" ht="15.75" thickBot="1">
      <c r="A34" s="38"/>
      <c r="B34" s="45"/>
      <c r="C34" s="14">
        <v>31</v>
      </c>
      <c r="D34" s="47"/>
      <c r="E34" s="71"/>
      <c r="F34" s="17"/>
      <c r="H34" s="55">
        <v>31</v>
      </c>
      <c r="I34" s="7"/>
      <c r="K34" s="55">
        <v>31</v>
      </c>
      <c r="L34" s="7"/>
      <c r="M34" s="70"/>
      <c r="N34" s="55">
        <v>31</v>
      </c>
      <c r="O34" s="7"/>
      <c r="Q34" s="78">
        <v>31</v>
      </c>
      <c r="R34" s="7"/>
      <c r="S34" s="79"/>
      <c r="T34" s="79"/>
      <c r="U34" s="102"/>
      <c r="V34" s="7">
        <f t="shared" si="0"/>
        <v>0</v>
      </c>
      <c r="X34" s="6">
        <v>31</v>
      </c>
      <c r="Y34" s="7"/>
    </row>
    <row r="35" spans="1:25" ht="15.75" thickBot="1">
      <c r="A35" s="51"/>
      <c r="B35" s="52"/>
      <c r="C35" s="22" t="s">
        <v>9</v>
      </c>
      <c r="D35" s="56">
        <f>SUM(D4:D34)</f>
        <v>0</v>
      </c>
      <c r="E35" s="72">
        <f>SUM(E4:E34)</f>
        <v>0</v>
      </c>
      <c r="F35" s="56">
        <f>SUM(F4:F34)</f>
        <v>0</v>
      </c>
      <c r="I35" s="20">
        <f>SUM(I4:I33)</f>
        <v>0</v>
      </c>
      <c r="J35" s="18"/>
      <c r="K35" s="18"/>
      <c r="L35" s="20">
        <f>SUM(L4:L33)</f>
        <v>0</v>
      </c>
      <c r="M35" s="18"/>
      <c r="N35" s="18"/>
      <c r="O35" s="19">
        <f>SUM(O4:O34)</f>
        <v>0</v>
      </c>
      <c r="Q35" s="2"/>
      <c r="R35" s="103">
        <f>SUM(R4:R34)-S35</f>
        <v>0</v>
      </c>
      <c r="S35" s="103">
        <f>SUM(S4:S34)</f>
        <v>0</v>
      </c>
      <c r="T35" s="103">
        <f>SUM(T4:T34)-U35</f>
        <v>0</v>
      </c>
      <c r="U35" s="103">
        <f>SUM(U4:U34)</f>
        <v>0</v>
      </c>
      <c r="V35" s="104">
        <f>SUM(V4:V34)</f>
        <v>0</v>
      </c>
      <c r="Y35" s="19">
        <f>SUM(Y4:Y34)</f>
        <v>0</v>
      </c>
    </row>
    <row r="36" spans="1:25">
      <c r="A36" s="39"/>
      <c r="L36" s="139" t="s">
        <v>11</v>
      </c>
      <c r="M36" s="139"/>
      <c r="N36" s="139"/>
      <c r="O36" s="139"/>
      <c r="P36" s="139"/>
      <c r="Q36" s="139"/>
      <c r="R36" s="139"/>
      <c r="S36" s="105"/>
      <c r="T36" s="106">
        <f>SUM(R35:T35)</f>
        <v>0</v>
      </c>
      <c r="U36" s="106"/>
      <c r="V36" s="106"/>
    </row>
    <row r="37" spans="1:25" ht="15.75" thickBot="1">
      <c r="A37" s="40"/>
      <c r="B37" s="41"/>
      <c r="L37" s="107"/>
      <c r="M37" s="107"/>
      <c r="N37" s="140" t="s">
        <v>40</v>
      </c>
      <c r="O37" s="140"/>
      <c r="P37" s="140"/>
      <c r="Q37" s="140"/>
      <c r="R37" s="140"/>
      <c r="S37" s="108"/>
      <c r="T37" s="109">
        <f>SUM(U4:U34)</f>
        <v>0</v>
      </c>
      <c r="U37" s="109"/>
      <c r="V37" s="109"/>
    </row>
    <row r="38" spans="1:25" ht="15.75" thickBot="1">
      <c r="B38" s="42"/>
      <c r="L38" s="131" t="s">
        <v>41</v>
      </c>
      <c r="M38" s="131"/>
      <c r="N38" s="131"/>
      <c r="O38" s="131"/>
      <c r="P38" s="131"/>
      <c r="Q38" s="131"/>
      <c r="R38" s="132"/>
      <c r="S38" s="110"/>
      <c r="T38" s="111">
        <f>SUM(T36-T37)</f>
        <v>0</v>
      </c>
      <c r="U38" s="112"/>
      <c r="V38" s="112"/>
    </row>
    <row r="39" spans="1:25">
      <c r="B39" s="42"/>
    </row>
    <row r="40" spans="1:25">
      <c r="B40" s="42"/>
    </row>
    <row r="41" spans="1:25" ht="15.75" thickBot="1">
      <c r="B41" s="42"/>
    </row>
    <row r="42" spans="1:25" ht="15.75" thickBot="1">
      <c r="B42" s="42"/>
      <c r="F42" s="28" t="s">
        <v>18</v>
      </c>
    </row>
    <row r="43" spans="1:25">
      <c r="F43" s="48"/>
    </row>
  </sheetData>
  <mergeCells count="19">
    <mergeCell ref="L38:R38"/>
    <mergeCell ref="X2:Y2"/>
    <mergeCell ref="A4:B4"/>
    <mergeCell ref="A12:B12"/>
    <mergeCell ref="A24:B24"/>
    <mergeCell ref="L36:R36"/>
    <mergeCell ref="N37:R37"/>
    <mergeCell ref="A2:B2"/>
    <mergeCell ref="H2:I2"/>
    <mergeCell ref="K2:L2"/>
    <mergeCell ref="N2:O2"/>
    <mergeCell ref="R2:S2"/>
    <mergeCell ref="T2:V2"/>
    <mergeCell ref="X1:Y1"/>
    <mergeCell ref="A1:B1"/>
    <mergeCell ref="H1:I1"/>
    <mergeCell ref="K1:L1"/>
    <mergeCell ref="N1:O1"/>
    <mergeCell ref="Q1:V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3"/>
  <sheetViews>
    <sheetView tabSelected="1" workbookViewId="0">
      <selection activeCell="B23" sqref="B23"/>
    </sheetView>
  </sheetViews>
  <sheetFormatPr defaultRowHeight="15"/>
  <cols>
    <col min="1" max="1" width="33.5703125" style="4" customWidth="1"/>
    <col min="2" max="2" width="16.42578125" style="1" customWidth="1"/>
    <col min="3" max="3" width="3" style="3" customWidth="1"/>
    <col min="4" max="4" width="6.28515625" style="3" bestFit="1" customWidth="1"/>
    <col min="5" max="5" width="6.28515625" style="3" customWidth="1"/>
    <col min="6" max="6" width="6.5703125" style="5" bestFit="1" customWidth="1"/>
    <col min="7" max="7" width="0.85546875" customWidth="1"/>
    <col min="8" max="8" width="3" bestFit="1" customWidth="1"/>
    <col min="9" max="9" width="5.28515625" style="4" bestFit="1" customWidth="1"/>
    <col min="10" max="10" width="0.7109375" style="4" customWidth="1"/>
    <col min="11" max="11" width="3" bestFit="1" customWidth="1"/>
    <col min="12" max="12" width="7.28515625" style="4" bestFit="1" customWidth="1"/>
    <col min="13" max="13" width="1.28515625" style="4" customWidth="1"/>
    <col min="14" max="14" width="2.7109375" style="4" customWidth="1"/>
    <col min="15" max="15" width="7.28515625" style="4" bestFit="1" customWidth="1"/>
    <col min="16" max="16" width="0.85546875" customWidth="1"/>
    <col min="17" max="17" width="3" bestFit="1" customWidth="1"/>
    <col min="18" max="18" width="8.7109375" style="4" bestFit="1" customWidth="1"/>
    <col min="19" max="19" width="9.7109375" style="4" customWidth="1"/>
    <col min="20" max="20" width="9.7109375" bestFit="1" customWidth="1"/>
    <col min="21" max="21" width="9.7109375" customWidth="1"/>
    <col min="22" max="22" width="0.7109375" customWidth="1"/>
    <col min="23" max="23" width="4.28515625" customWidth="1"/>
    <col min="24" max="24" width="9.140625" style="4"/>
  </cols>
  <sheetData>
    <row r="1" spans="1:24" s="21" customFormat="1">
      <c r="A1" s="123" t="s">
        <v>33</v>
      </c>
      <c r="B1" s="123"/>
      <c r="D1" s="62" t="s">
        <v>22</v>
      </c>
      <c r="E1" s="62" t="s">
        <v>2</v>
      </c>
      <c r="F1" s="63" t="s">
        <v>17</v>
      </c>
      <c r="G1" s="64"/>
      <c r="H1" s="124"/>
      <c r="I1" s="125"/>
      <c r="J1" s="65"/>
      <c r="K1" s="124" t="s">
        <v>35</v>
      </c>
      <c r="L1" s="125"/>
      <c r="M1" s="69"/>
      <c r="N1" s="126"/>
      <c r="O1" s="127"/>
      <c r="P1" s="64"/>
      <c r="Q1" s="128" t="s">
        <v>16</v>
      </c>
      <c r="R1" s="151"/>
      <c r="S1" s="151"/>
      <c r="T1" s="152"/>
      <c r="U1" s="97"/>
      <c r="V1" s="81"/>
      <c r="W1" s="150" t="s">
        <v>28</v>
      </c>
      <c r="X1" s="122"/>
    </row>
    <row r="2" spans="1:24" s="21" customFormat="1" ht="23.25">
      <c r="A2" s="141" t="s">
        <v>42</v>
      </c>
      <c r="B2" s="142"/>
      <c r="C2" s="49"/>
      <c r="D2" s="66" t="s">
        <v>21</v>
      </c>
      <c r="E2" s="66" t="s">
        <v>36</v>
      </c>
      <c r="F2" s="67" t="s">
        <v>30</v>
      </c>
      <c r="G2" s="64"/>
      <c r="H2" s="143" t="s">
        <v>12</v>
      </c>
      <c r="I2" s="144"/>
      <c r="J2" s="65"/>
      <c r="K2" s="145" t="s">
        <v>6</v>
      </c>
      <c r="L2" s="146"/>
      <c r="M2" s="69"/>
      <c r="N2" s="145" t="s">
        <v>34</v>
      </c>
      <c r="O2" s="146"/>
      <c r="P2" s="64"/>
      <c r="Q2" s="76"/>
      <c r="R2" s="74" t="s">
        <v>42</v>
      </c>
      <c r="S2" s="74"/>
      <c r="T2" s="74" t="s">
        <v>43</v>
      </c>
      <c r="U2" s="68"/>
      <c r="V2" s="82"/>
      <c r="W2" s="150" t="s">
        <v>29</v>
      </c>
      <c r="X2" s="122"/>
    </row>
    <row r="3" spans="1:24" s="21" customFormat="1" ht="23.25">
      <c r="A3" s="94"/>
      <c r="B3" s="95"/>
      <c r="C3" s="49"/>
      <c r="D3" s="66"/>
      <c r="E3" s="66"/>
      <c r="F3" s="67"/>
      <c r="G3" s="64"/>
      <c r="H3" s="90"/>
      <c r="I3" s="91"/>
      <c r="J3" s="65"/>
      <c r="K3" s="88"/>
      <c r="L3" s="89"/>
      <c r="M3" s="69"/>
      <c r="N3" s="88"/>
      <c r="O3" s="89"/>
      <c r="P3" s="64"/>
      <c r="Q3" s="76"/>
      <c r="R3" s="74" t="s">
        <v>20</v>
      </c>
      <c r="S3" s="96" t="s">
        <v>39</v>
      </c>
      <c r="T3" s="74" t="s">
        <v>20</v>
      </c>
      <c r="U3" s="96" t="s">
        <v>39</v>
      </c>
      <c r="V3" s="82"/>
      <c r="W3" s="86"/>
      <c r="X3" s="87"/>
    </row>
    <row r="4" spans="1:24">
      <c r="A4" s="133" t="s">
        <v>0</v>
      </c>
      <c r="B4" s="134"/>
      <c r="C4" s="16">
        <v>1</v>
      </c>
      <c r="D4" s="53">
        <v>9.5</v>
      </c>
      <c r="E4" s="71"/>
      <c r="F4" s="44"/>
      <c r="H4" s="6">
        <v>1</v>
      </c>
      <c r="I4" s="7"/>
      <c r="K4" s="6">
        <v>1</v>
      </c>
      <c r="L4" s="7"/>
      <c r="M4" s="70"/>
      <c r="N4" s="6">
        <v>1</v>
      </c>
      <c r="O4" s="7"/>
      <c r="Q4" s="77">
        <v>1</v>
      </c>
      <c r="R4" s="7">
        <v>2069</v>
      </c>
      <c r="S4" s="75"/>
      <c r="T4" s="75"/>
      <c r="U4" s="98"/>
      <c r="V4" s="83"/>
      <c r="W4" s="80">
        <v>1</v>
      </c>
      <c r="X4" s="7"/>
    </row>
    <row r="5" spans="1:24">
      <c r="A5" s="30" t="s">
        <v>1</v>
      </c>
      <c r="B5" s="8">
        <f>SUM(10000/B28*D35)</f>
        <v>7000</v>
      </c>
      <c r="C5" s="14">
        <v>2</v>
      </c>
      <c r="D5" s="53">
        <v>9.5</v>
      </c>
      <c r="E5" s="71"/>
      <c r="F5" s="17"/>
      <c r="H5" s="6">
        <v>2</v>
      </c>
      <c r="I5" s="7"/>
      <c r="K5" s="6">
        <v>2</v>
      </c>
      <c r="L5" s="7"/>
      <c r="M5" s="70"/>
      <c r="N5" s="6">
        <v>2</v>
      </c>
      <c r="O5" s="7"/>
      <c r="Q5" s="77">
        <v>2</v>
      </c>
      <c r="R5" s="7">
        <v>3322</v>
      </c>
      <c r="S5" s="7"/>
      <c r="T5" s="7"/>
      <c r="U5" s="99"/>
      <c r="V5" s="83"/>
      <c r="W5" s="80">
        <v>2</v>
      </c>
      <c r="X5" s="7"/>
    </row>
    <row r="6" spans="1:24">
      <c r="A6" s="31" t="s">
        <v>2</v>
      </c>
      <c r="B6" s="9">
        <f>SUM(800/B27*E35)</f>
        <v>0</v>
      </c>
      <c r="C6" s="14">
        <v>3</v>
      </c>
      <c r="D6" s="53">
        <v>9.5</v>
      </c>
      <c r="E6" s="71"/>
      <c r="F6" s="17"/>
      <c r="H6" s="6">
        <v>3</v>
      </c>
      <c r="I6" s="7"/>
      <c r="K6" s="6">
        <v>3</v>
      </c>
      <c r="L6" s="7"/>
      <c r="M6" s="70"/>
      <c r="N6" s="6">
        <v>3</v>
      </c>
      <c r="O6" s="7"/>
      <c r="Q6" s="77">
        <v>3</v>
      </c>
      <c r="R6" s="7">
        <v>5441</v>
      </c>
      <c r="S6" s="7">
        <v>250</v>
      </c>
      <c r="T6" s="7"/>
      <c r="U6" s="99"/>
      <c r="V6" s="83"/>
      <c r="W6" s="80">
        <v>3</v>
      </c>
      <c r="X6" s="7"/>
    </row>
    <row r="7" spans="1:24">
      <c r="A7" s="31" t="s">
        <v>3</v>
      </c>
      <c r="B7" s="85">
        <f>IF((B22-3000)&gt;0,(((B22-3000)/9.5)*D35)*5%,0)</f>
        <v>320.1500000000002</v>
      </c>
      <c r="C7" s="14">
        <v>4</v>
      </c>
      <c r="D7" s="53">
        <v>9.5</v>
      </c>
      <c r="E7" s="71"/>
      <c r="F7" s="17"/>
      <c r="H7" s="6">
        <v>4</v>
      </c>
      <c r="I7" s="7"/>
      <c r="K7" s="6">
        <v>4</v>
      </c>
      <c r="L7" s="7"/>
      <c r="M7" s="70"/>
      <c r="N7" s="6">
        <v>4</v>
      </c>
      <c r="O7" s="7"/>
      <c r="Q7" s="77">
        <v>4</v>
      </c>
      <c r="R7" s="7">
        <v>3316</v>
      </c>
      <c r="S7" s="7"/>
      <c r="T7" s="7"/>
      <c r="U7" s="99"/>
      <c r="V7" s="83"/>
      <c r="W7" s="80">
        <v>4</v>
      </c>
      <c r="X7" s="7"/>
    </row>
    <row r="8" spans="1:24">
      <c r="A8" s="31" t="s">
        <v>27</v>
      </c>
      <c r="B8" s="8">
        <f>SUM(X35*10%)</f>
        <v>0</v>
      </c>
      <c r="C8" s="15">
        <v>5</v>
      </c>
      <c r="D8" s="53"/>
      <c r="E8" s="71"/>
      <c r="F8" s="17"/>
      <c r="H8" s="6">
        <v>5</v>
      </c>
      <c r="I8" s="7"/>
      <c r="K8" s="6">
        <v>5</v>
      </c>
      <c r="L8" s="7"/>
      <c r="M8" s="70"/>
      <c r="N8" s="6">
        <v>5</v>
      </c>
      <c r="O8" s="7"/>
      <c r="Q8" s="77">
        <v>5</v>
      </c>
      <c r="R8" s="7">
        <v>4633</v>
      </c>
      <c r="S8" s="7"/>
      <c r="T8" s="6"/>
      <c r="U8" s="99"/>
      <c r="V8" s="83"/>
      <c r="W8" s="80">
        <v>5</v>
      </c>
      <c r="X8" s="7"/>
    </row>
    <row r="9" spans="1:24">
      <c r="A9" s="31" t="s">
        <v>31</v>
      </c>
      <c r="B9" s="8">
        <f>SUM(10000/B27*B29)/2</f>
        <v>0</v>
      </c>
      <c r="C9" s="15">
        <v>6</v>
      </c>
      <c r="D9" s="53"/>
      <c r="E9" s="71"/>
      <c r="F9" s="17"/>
      <c r="H9" s="6">
        <v>6</v>
      </c>
      <c r="I9" s="7"/>
      <c r="K9" s="6">
        <v>6</v>
      </c>
      <c r="L9" s="7"/>
      <c r="M9" s="70"/>
      <c r="N9" s="6">
        <v>6</v>
      </c>
      <c r="O9" s="7"/>
      <c r="Q9" s="77">
        <v>6</v>
      </c>
      <c r="R9" s="7"/>
      <c r="S9" s="7"/>
      <c r="T9" s="7">
        <v>1881</v>
      </c>
      <c r="U9" s="99"/>
      <c r="V9" s="83"/>
      <c r="W9" s="80">
        <v>6</v>
      </c>
      <c r="X9" s="7"/>
    </row>
    <row r="10" spans="1:24">
      <c r="A10" s="32" t="s">
        <v>9</v>
      </c>
      <c r="B10" s="10">
        <f>SUM(B5:B9)</f>
        <v>7320.1500000000005</v>
      </c>
      <c r="C10" s="14">
        <v>7</v>
      </c>
      <c r="D10" s="53">
        <v>0</v>
      </c>
      <c r="E10" s="71"/>
      <c r="F10" s="17"/>
      <c r="H10" s="6">
        <v>7</v>
      </c>
      <c r="I10" s="7"/>
      <c r="K10" s="6">
        <v>7</v>
      </c>
      <c r="L10" s="7"/>
      <c r="M10" s="70"/>
      <c r="N10" s="6">
        <v>7</v>
      </c>
      <c r="O10" s="7"/>
      <c r="Q10" s="77">
        <v>7</v>
      </c>
      <c r="R10" s="27"/>
      <c r="S10" s="27"/>
      <c r="T10" s="7">
        <v>4095</v>
      </c>
      <c r="U10" s="99"/>
      <c r="V10" s="83"/>
      <c r="W10" s="80">
        <v>7</v>
      </c>
      <c r="X10" s="7"/>
    </row>
    <row r="11" spans="1:24">
      <c r="A11" s="33"/>
      <c r="B11" s="11"/>
      <c r="C11" s="14">
        <v>8</v>
      </c>
      <c r="D11" s="53">
        <v>0</v>
      </c>
      <c r="E11" s="71"/>
      <c r="F11" s="17"/>
      <c r="H11" s="6">
        <v>8</v>
      </c>
      <c r="I11" s="7"/>
      <c r="K11" s="6">
        <v>8</v>
      </c>
      <c r="L11" s="7"/>
      <c r="M11" s="70"/>
      <c r="N11" s="6">
        <v>8</v>
      </c>
      <c r="O11" s="7"/>
      <c r="Q11" s="77">
        <v>8</v>
      </c>
      <c r="R11" s="7"/>
      <c r="S11" s="7"/>
      <c r="T11" s="7">
        <v>2621</v>
      </c>
      <c r="U11" s="99"/>
      <c r="V11" s="83"/>
      <c r="W11" s="80">
        <v>8</v>
      </c>
      <c r="X11" s="7"/>
    </row>
    <row r="12" spans="1:24">
      <c r="A12" s="135" t="s">
        <v>4</v>
      </c>
      <c r="B12" s="136"/>
      <c r="C12" s="14">
        <v>9</v>
      </c>
      <c r="D12" s="53">
        <v>0</v>
      </c>
      <c r="E12" s="71"/>
      <c r="F12" s="17"/>
      <c r="H12" s="6">
        <v>9</v>
      </c>
      <c r="I12" s="7"/>
      <c r="K12" s="6">
        <v>9</v>
      </c>
      <c r="L12" s="7"/>
      <c r="M12" s="70"/>
      <c r="N12" s="6">
        <v>9</v>
      </c>
      <c r="O12" s="7"/>
      <c r="Q12" s="77">
        <v>9</v>
      </c>
      <c r="R12" s="7"/>
      <c r="S12" s="7"/>
      <c r="T12" s="7">
        <v>3478</v>
      </c>
      <c r="U12" s="99">
        <v>30</v>
      </c>
      <c r="V12" s="83"/>
      <c r="W12" s="80">
        <v>9</v>
      </c>
      <c r="X12" s="7"/>
    </row>
    <row r="13" spans="1:24">
      <c r="A13" s="30" t="s">
        <v>5</v>
      </c>
      <c r="B13" s="43">
        <v>540</v>
      </c>
      <c r="C13" s="47">
        <v>10</v>
      </c>
      <c r="D13" s="53">
        <v>0</v>
      </c>
      <c r="E13" s="71"/>
      <c r="F13" s="17"/>
      <c r="H13" s="6">
        <v>10</v>
      </c>
      <c r="I13" s="7"/>
      <c r="K13" s="6">
        <v>10</v>
      </c>
      <c r="L13" s="7"/>
      <c r="M13" s="70"/>
      <c r="N13" s="6">
        <v>10</v>
      </c>
      <c r="O13" s="7"/>
      <c r="Q13" s="77">
        <v>10</v>
      </c>
      <c r="R13" s="7"/>
      <c r="S13" s="7"/>
      <c r="T13" s="7">
        <v>3544</v>
      </c>
      <c r="U13" s="99"/>
      <c r="V13" s="83"/>
      <c r="W13" s="80">
        <v>10</v>
      </c>
      <c r="X13" s="7"/>
    </row>
    <row r="14" spans="1:24">
      <c r="A14" s="30" t="s">
        <v>12</v>
      </c>
      <c r="B14" s="8">
        <f>SUM(I35)</f>
        <v>0</v>
      </c>
      <c r="C14" s="14">
        <v>11</v>
      </c>
      <c r="D14" s="53">
        <v>0</v>
      </c>
      <c r="E14" s="71"/>
      <c r="F14" s="17"/>
      <c r="H14" s="6">
        <v>11</v>
      </c>
      <c r="I14" s="7"/>
      <c r="K14" s="6">
        <v>11</v>
      </c>
      <c r="L14" s="7"/>
      <c r="M14" s="70"/>
      <c r="N14" s="6">
        <v>11</v>
      </c>
      <c r="O14" s="7"/>
      <c r="Q14" s="77">
        <v>11</v>
      </c>
      <c r="R14" s="7"/>
      <c r="S14" s="7"/>
      <c r="T14" s="7">
        <v>4242</v>
      </c>
      <c r="U14" s="99"/>
      <c r="V14" s="83"/>
      <c r="W14" s="80">
        <v>11</v>
      </c>
      <c r="X14" s="7"/>
    </row>
    <row r="15" spans="1:24">
      <c r="A15" s="31" t="s">
        <v>6</v>
      </c>
      <c r="B15" s="9">
        <f>SUM(L35)</f>
        <v>940</v>
      </c>
      <c r="C15" s="15">
        <v>12</v>
      </c>
      <c r="D15" s="53"/>
      <c r="E15" s="71"/>
      <c r="F15" s="17"/>
      <c r="H15" s="6">
        <v>12</v>
      </c>
      <c r="I15" s="7"/>
      <c r="K15" s="6">
        <v>12</v>
      </c>
      <c r="L15" s="7"/>
      <c r="M15" s="70"/>
      <c r="N15" s="6">
        <v>12</v>
      </c>
      <c r="O15" s="7"/>
      <c r="Q15" s="77">
        <v>12</v>
      </c>
      <c r="R15" s="7"/>
      <c r="S15" s="7"/>
      <c r="T15" s="7">
        <v>3283</v>
      </c>
      <c r="U15" s="99"/>
      <c r="V15" s="83"/>
      <c r="W15" s="80">
        <v>12</v>
      </c>
      <c r="X15" s="7"/>
    </row>
    <row r="16" spans="1:24">
      <c r="A16" s="31" t="s">
        <v>14</v>
      </c>
      <c r="B16" s="9">
        <f>SUM(F35)</f>
        <v>0</v>
      </c>
      <c r="C16" s="15">
        <v>13</v>
      </c>
      <c r="D16" s="53"/>
      <c r="E16" s="71"/>
      <c r="F16" s="17"/>
      <c r="H16" s="6">
        <v>13</v>
      </c>
      <c r="I16" s="7"/>
      <c r="K16" s="6">
        <v>13</v>
      </c>
      <c r="L16" s="7"/>
      <c r="M16" s="70"/>
      <c r="N16" s="6">
        <v>13</v>
      </c>
      <c r="O16" s="7"/>
      <c r="Q16" s="77">
        <v>13</v>
      </c>
      <c r="S16" s="7"/>
      <c r="T16" s="7">
        <v>3589</v>
      </c>
      <c r="U16" s="99"/>
      <c r="V16" s="83"/>
      <c r="W16" s="80">
        <v>13</v>
      </c>
      <c r="X16" s="7"/>
    </row>
    <row r="17" spans="1:24">
      <c r="A17" s="31" t="s">
        <v>7</v>
      </c>
      <c r="B17" s="9">
        <f>SUM(O35)</f>
        <v>71</v>
      </c>
      <c r="C17" s="14">
        <v>14</v>
      </c>
      <c r="D17" s="53">
        <v>9.5</v>
      </c>
      <c r="E17" s="71"/>
      <c r="F17" s="17"/>
      <c r="H17" s="6">
        <v>14</v>
      </c>
      <c r="I17" s="7"/>
      <c r="K17" s="6">
        <v>14</v>
      </c>
      <c r="L17" s="7">
        <v>210</v>
      </c>
      <c r="M17" s="70"/>
      <c r="N17" s="6">
        <v>14</v>
      </c>
      <c r="O17" s="7"/>
      <c r="Q17" s="77">
        <v>14</v>
      </c>
      <c r="R17" s="7">
        <v>3411</v>
      </c>
      <c r="S17" s="7"/>
      <c r="T17" s="7"/>
      <c r="U17" s="99"/>
      <c r="V17" s="83"/>
      <c r="W17" s="80">
        <v>14</v>
      </c>
      <c r="X17" s="7"/>
    </row>
    <row r="18" spans="1:24">
      <c r="A18" s="32" t="s">
        <v>9</v>
      </c>
      <c r="B18" s="10">
        <f>SUM(B13:B17)</f>
        <v>1551</v>
      </c>
      <c r="C18" s="14">
        <v>15</v>
      </c>
      <c r="D18" s="53">
        <v>9.5</v>
      </c>
      <c r="E18" s="71"/>
      <c r="F18" s="17"/>
      <c r="H18" s="6">
        <v>15</v>
      </c>
      <c r="I18" s="7"/>
      <c r="K18" s="6">
        <v>15</v>
      </c>
      <c r="L18" s="7"/>
      <c r="M18" s="70"/>
      <c r="N18" s="6">
        <v>15</v>
      </c>
      <c r="O18" s="7">
        <v>46</v>
      </c>
      <c r="Q18" s="77">
        <v>15</v>
      </c>
      <c r="R18" s="7">
        <v>2439</v>
      </c>
      <c r="S18" s="7"/>
      <c r="T18" s="7"/>
      <c r="U18" s="99"/>
      <c r="V18" s="83"/>
      <c r="W18" s="80">
        <v>15</v>
      </c>
      <c r="X18" s="7"/>
    </row>
    <row r="19" spans="1:24">
      <c r="A19" s="33"/>
      <c r="B19" s="11"/>
      <c r="C19" s="14">
        <v>16</v>
      </c>
      <c r="D19" s="53">
        <v>9.5</v>
      </c>
      <c r="E19" s="71"/>
      <c r="F19" s="17"/>
      <c r="H19" s="6">
        <v>16</v>
      </c>
      <c r="I19" s="7"/>
      <c r="K19" s="6">
        <v>16</v>
      </c>
      <c r="L19" s="7">
        <v>75</v>
      </c>
      <c r="M19" s="70"/>
      <c r="N19" s="6">
        <v>16</v>
      </c>
      <c r="O19" s="7"/>
      <c r="Q19" s="77">
        <v>16</v>
      </c>
      <c r="R19" s="7">
        <v>4065</v>
      </c>
      <c r="S19" s="7"/>
      <c r="T19" s="7"/>
      <c r="U19" s="99"/>
      <c r="V19" s="83"/>
      <c r="W19" s="80">
        <v>16</v>
      </c>
      <c r="X19" s="7"/>
    </row>
    <row r="20" spans="1:24" ht="19.5" thickBot="1">
      <c r="A20" s="34" t="s">
        <v>8</v>
      </c>
      <c r="B20" s="12">
        <f>SUM(B10-B18)</f>
        <v>5769.1500000000005</v>
      </c>
      <c r="C20" s="14">
        <v>17</v>
      </c>
      <c r="D20" s="53">
        <v>9.5</v>
      </c>
      <c r="E20" s="71"/>
      <c r="F20" s="17"/>
      <c r="H20" s="6">
        <v>17</v>
      </c>
      <c r="I20" s="7"/>
      <c r="K20" s="6">
        <v>17</v>
      </c>
      <c r="L20" s="7">
        <v>385</v>
      </c>
      <c r="M20" s="70"/>
      <c r="N20" s="6">
        <v>17</v>
      </c>
      <c r="O20" s="7"/>
      <c r="Q20" s="77">
        <v>17</v>
      </c>
      <c r="R20" s="7">
        <v>5172</v>
      </c>
      <c r="S20" s="7"/>
      <c r="T20" s="7"/>
      <c r="U20" s="99"/>
      <c r="V20" s="83"/>
      <c r="W20" s="80">
        <v>17</v>
      </c>
      <c r="X20" s="7"/>
    </row>
    <row r="21" spans="1:24">
      <c r="C21" s="14">
        <v>18</v>
      </c>
      <c r="D21" s="53">
        <v>9.5</v>
      </c>
      <c r="E21" s="71"/>
      <c r="F21" s="17"/>
      <c r="H21" s="6">
        <v>18</v>
      </c>
      <c r="I21" s="7"/>
      <c r="K21" s="6">
        <v>18</v>
      </c>
      <c r="L21" s="7">
        <v>50</v>
      </c>
      <c r="M21" s="70"/>
      <c r="N21" s="6">
        <v>18</v>
      </c>
      <c r="O21" s="7"/>
      <c r="Q21" s="77">
        <v>18</v>
      </c>
      <c r="R21" s="7">
        <v>3223</v>
      </c>
      <c r="S21" s="7"/>
      <c r="T21" s="7"/>
      <c r="U21" s="99"/>
      <c r="V21" s="83"/>
      <c r="W21" s="80">
        <v>18</v>
      </c>
      <c r="X21" s="7"/>
    </row>
    <row r="22" spans="1:24">
      <c r="A22" s="35" t="s">
        <v>37</v>
      </c>
      <c r="B22" s="23">
        <f>SUM(R35/D35)*9.5</f>
        <v>3457.3571428571431</v>
      </c>
      <c r="C22" s="61">
        <v>19</v>
      </c>
      <c r="D22" s="53"/>
      <c r="E22" s="71"/>
      <c r="F22" s="17"/>
      <c r="H22" s="6">
        <v>19</v>
      </c>
      <c r="I22" s="7"/>
      <c r="K22" s="6">
        <v>19</v>
      </c>
      <c r="L22" s="7"/>
      <c r="M22" s="70"/>
      <c r="N22" s="6">
        <v>19</v>
      </c>
      <c r="O22" s="7">
        <v>25</v>
      </c>
      <c r="Q22" s="77">
        <v>19</v>
      </c>
      <c r="R22" s="7">
        <v>2355</v>
      </c>
      <c r="S22" s="7"/>
      <c r="T22" s="7"/>
      <c r="U22" s="99"/>
      <c r="V22" s="83"/>
      <c r="W22" s="80">
        <v>19</v>
      </c>
      <c r="X22" s="7"/>
    </row>
    <row r="23" spans="1:24">
      <c r="A23" s="36" t="s">
        <v>13</v>
      </c>
      <c r="B23" s="24">
        <f>SUM(T35/(B26-D35))*9.5</f>
        <v>2050.625</v>
      </c>
      <c r="C23" s="15">
        <v>20</v>
      </c>
      <c r="D23" s="53"/>
      <c r="E23" s="71"/>
      <c r="F23" s="17"/>
      <c r="H23" s="6">
        <v>20</v>
      </c>
      <c r="I23" s="7"/>
      <c r="K23" s="6">
        <v>20</v>
      </c>
      <c r="L23" s="7"/>
      <c r="M23" s="70"/>
      <c r="N23" s="6">
        <v>20</v>
      </c>
      <c r="O23" s="7"/>
      <c r="Q23" s="77">
        <v>20</v>
      </c>
      <c r="R23" s="7"/>
      <c r="S23" s="7"/>
      <c r="T23" s="7">
        <v>1210</v>
      </c>
      <c r="U23" s="99"/>
      <c r="V23" s="83"/>
      <c r="W23" s="80">
        <v>20</v>
      </c>
      <c r="X23" s="7"/>
    </row>
    <row r="24" spans="1:24">
      <c r="A24" s="137" t="s">
        <v>10</v>
      </c>
      <c r="B24" s="138"/>
      <c r="C24" s="14">
        <v>21</v>
      </c>
      <c r="D24" s="53">
        <v>9.5</v>
      </c>
      <c r="E24" s="71"/>
      <c r="F24" s="17"/>
      <c r="H24" s="6">
        <v>21</v>
      </c>
      <c r="I24" s="7"/>
      <c r="K24" s="6">
        <v>21</v>
      </c>
      <c r="L24" s="7"/>
      <c r="M24" s="70"/>
      <c r="N24" s="6">
        <v>21</v>
      </c>
      <c r="O24" s="7"/>
      <c r="Q24" s="77">
        <v>21</v>
      </c>
      <c r="R24" s="7"/>
      <c r="S24" s="7"/>
      <c r="T24" s="7">
        <v>2811</v>
      </c>
      <c r="U24" s="99"/>
      <c r="V24" s="83"/>
      <c r="W24" s="80">
        <v>21</v>
      </c>
      <c r="X24" s="7"/>
    </row>
    <row r="25" spans="1:24" ht="15.75" thickBot="1">
      <c r="A25" s="37" t="s">
        <v>23</v>
      </c>
      <c r="B25" s="57">
        <v>30</v>
      </c>
      <c r="C25" s="14">
        <v>22</v>
      </c>
      <c r="D25" s="53">
        <v>0</v>
      </c>
      <c r="E25" s="71"/>
      <c r="F25" s="17"/>
      <c r="H25" s="6">
        <v>22</v>
      </c>
      <c r="I25" s="7"/>
      <c r="K25" s="6">
        <v>22</v>
      </c>
      <c r="L25" s="7"/>
      <c r="M25" s="70"/>
      <c r="N25" s="6">
        <v>22</v>
      </c>
      <c r="O25" s="7"/>
      <c r="Q25" s="77">
        <v>22</v>
      </c>
      <c r="R25" s="7"/>
      <c r="S25" s="7"/>
      <c r="T25" s="7">
        <v>2056</v>
      </c>
      <c r="U25" s="99"/>
      <c r="V25" s="83"/>
      <c r="W25" s="80">
        <v>22</v>
      </c>
      <c r="X25" s="7"/>
    </row>
    <row r="26" spans="1:24" ht="15.75" thickBot="1">
      <c r="A26" s="37" t="s">
        <v>24</v>
      </c>
      <c r="B26" s="58">
        <f>SUM(B25*9.5)</f>
        <v>285</v>
      </c>
      <c r="C26" s="26">
        <v>23</v>
      </c>
      <c r="D26" s="53">
        <v>9.5</v>
      </c>
      <c r="E26" s="71"/>
      <c r="F26" s="17"/>
      <c r="H26" s="6">
        <v>23</v>
      </c>
      <c r="I26" s="7"/>
      <c r="K26" s="6">
        <v>23</v>
      </c>
      <c r="L26" s="7">
        <v>40</v>
      </c>
      <c r="M26" s="70"/>
      <c r="N26" s="6">
        <v>23</v>
      </c>
      <c r="O26" s="7"/>
      <c r="Q26" s="77">
        <v>23</v>
      </c>
      <c r="R26" s="7">
        <v>3225</v>
      </c>
      <c r="S26" s="7"/>
      <c r="T26" s="7"/>
      <c r="U26" s="99"/>
      <c r="V26" s="83"/>
      <c r="W26" s="80">
        <v>23</v>
      </c>
      <c r="X26" s="7"/>
    </row>
    <row r="27" spans="1:24" ht="15.75" thickBot="1">
      <c r="A27" s="38" t="s">
        <v>25</v>
      </c>
      <c r="B27" s="59">
        <v>20</v>
      </c>
      <c r="C27" s="14">
        <v>24</v>
      </c>
      <c r="D27" s="53">
        <v>9.5</v>
      </c>
      <c r="E27" s="71"/>
      <c r="F27" s="17"/>
      <c r="H27" s="6">
        <v>24</v>
      </c>
      <c r="I27" s="7"/>
      <c r="K27" s="6">
        <v>24</v>
      </c>
      <c r="L27" s="7"/>
      <c r="M27" s="70"/>
      <c r="N27" s="6">
        <v>24</v>
      </c>
      <c r="O27" s="7"/>
      <c r="Q27" s="77">
        <v>24</v>
      </c>
      <c r="R27" s="7">
        <v>3294</v>
      </c>
      <c r="S27" s="7"/>
      <c r="T27" s="7"/>
      <c r="U27" s="99"/>
      <c r="V27" s="83"/>
      <c r="W27" s="80">
        <v>24</v>
      </c>
      <c r="X27" s="7"/>
    </row>
    <row r="28" spans="1:24" ht="15.75" thickBot="1">
      <c r="A28" s="38" t="s">
        <v>26</v>
      </c>
      <c r="B28" s="60">
        <f>SUM(B27*9.5)</f>
        <v>190</v>
      </c>
      <c r="C28" s="26">
        <v>25</v>
      </c>
      <c r="D28" s="53">
        <v>9.5</v>
      </c>
      <c r="E28" s="71"/>
      <c r="F28" s="17"/>
      <c r="H28" s="6">
        <v>25</v>
      </c>
      <c r="I28" s="7"/>
      <c r="K28" s="6">
        <v>25</v>
      </c>
      <c r="L28" s="7">
        <v>180</v>
      </c>
      <c r="M28" s="70"/>
      <c r="N28" s="6">
        <v>25</v>
      </c>
      <c r="O28" s="7"/>
      <c r="Q28" s="77">
        <v>25</v>
      </c>
      <c r="R28" s="7">
        <v>2688</v>
      </c>
      <c r="S28" s="7"/>
      <c r="T28" s="7"/>
      <c r="U28" s="99"/>
      <c r="V28" s="83"/>
      <c r="W28" s="80">
        <v>25</v>
      </c>
      <c r="X28" s="7"/>
    </row>
    <row r="29" spans="1:24">
      <c r="A29" s="38" t="s">
        <v>32</v>
      </c>
      <c r="B29" s="59"/>
      <c r="C29" s="15">
        <v>26</v>
      </c>
      <c r="D29" s="53"/>
      <c r="E29" s="71"/>
      <c r="F29" s="17"/>
      <c r="H29" s="6">
        <v>26</v>
      </c>
      <c r="I29" s="7"/>
      <c r="K29" s="6">
        <v>26</v>
      </c>
      <c r="L29" s="7"/>
      <c r="M29" s="70"/>
      <c r="N29" s="6">
        <v>26</v>
      </c>
      <c r="O29" s="7"/>
      <c r="Q29" s="77">
        <v>26</v>
      </c>
      <c r="R29" s="7"/>
      <c r="S29" s="7"/>
      <c r="T29" s="7"/>
      <c r="U29" s="99"/>
      <c r="V29" s="83"/>
      <c r="W29" s="80">
        <v>26</v>
      </c>
      <c r="X29" s="7"/>
    </row>
    <row r="30" spans="1:24">
      <c r="A30" s="38"/>
      <c r="B30" s="29"/>
      <c r="C30" s="15">
        <v>27</v>
      </c>
      <c r="D30" s="53"/>
      <c r="E30" s="71"/>
      <c r="F30" s="17"/>
      <c r="H30" s="6">
        <v>27</v>
      </c>
      <c r="I30" s="7"/>
      <c r="K30" s="6">
        <v>27</v>
      </c>
      <c r="L30" s="7"/>
      <c r="M30" s="70"/>
      <c r="N30" s="6">
        <v>27</v>
      </c>
      <c r="O30" s="7"/>
      <c r="Q30" s="77">
        <v>27</v>
      </c>
      <c r="R30" s="7"/>
      <c r="S30" s="7"/>
      <c r="T30" s="7"/>
      <c r="U30" s="99"/>
      <c r="V30" s="83"/>
      <c r="W30" s="80">
        <v>27</v>
      </c>
      <c r="X30" s="7"/>
    </row>
    <row r="31" spans="1:24">
      <c r="A31" s="38"/>
      <c r="B31" s="50"/>
      <c r="C31" s="15">
        <v>28</v>
      </c>
      <c r="D31" s="92"/>
      <c r="E31" s="71"/>
      <c r="F31" s="17"/>
      <c r="H31" s="6">
        <v>28</v>
      </c>
      <c r="I31" s="7"/>
      <c r="K31" s="6">
        <v>28</v>
      </c>
      <c r="L31" s="7"/>
      <c r="M31" s="70"/>
      <c r="N31" s="6">
        <v>28</v>
      </c>
      <c r="O31" s="7"/>
      <c r="Q31" s="77">
        <v>28</v>
      </c>
      <c r="R31" s="7"/>
      <c r="S31" s="7"/>
      <c r="T31" s="7"/>
      <c r="U31" s="99"/>
      <c r="V31" s="83"/>
      <c r="W31" s="80">
        <v>28</v>
      </c>
      <c r="X31" s="7"/>
    </row>
    <row r="32" spans="1:24" ht="15.75" thickBot="1">
      <c r="A32" s="38"/>
      <c r="B32" s="13"/>
      <c r="C32" s="15">
        <v>29</v>
      </c>
      <c r="D32" s="92"/>
      <c r="E32" s="71"/>
      <c r="F32" s="17"/>
      <c r="H32" s="6">
        <v>29</v>
      </c>
      <c r="I32" s="7"/>
      <c r="K32" s="6">
        <v>29</v>
      </c>
      <c r="L32" s="7"/>
      <c r="M32" s="70"/>
      <c r="N32" s="6">
        <v>29</v>
      </c>
      <c r="O32" s="7"/>
      <c r="Q32" s="77">
        <v>29</v>
      </c>
      <c r="R32" s="7"/>
      <c r="S32" s="7"/>
      <c r="T32" s="7"/>
      <c r="U32" s="99"/>
      <c r="V32" s="83"/>
      <c r="W32" s="80">
        <v>29</v>
      </c>
      <c r="X32" s="7"/>
    </row>
    <row r="33" spans="1:24" ht="15.75" thickBot="1">
      <c r="A33" s="38" t="s">
        <v>11</v>
      </c>
      <c r="B33" s="46">
        <f>SUM(R35+T35)</f>
        <v>81213</v>
      </c>
      <c r="C33" s="14">
        <v>30</v>
      </c>
      <c r="D33" s="53">
        <v>9.5</v>
      </c>
      <c r="E33" s="71"/>
      <c r="F33" s="17"/>
      <c r="H33" s="6">
        <v>30</v>
      </c>
      <c r="I33" s="7"/>
      <c r="K33" s="6">
        <v>30</v>
      </c>
      <c r="L33" s="7"/>
      <c r="M33" s="70"/>
      <c r="N33" s="6">
        <v>30</v>
      </c>
      <c r="O33" s="7"/>
      <c r="Q33" s="77">
        <v>30</v>
      </c>
      <c r="R33" s="7"/>
      <c r="S33" s="7"/>
      <c r="T33" s="7"/>
      <c r="U33" s="99"/>
      <c r="V33" s="83"/>
      <c r="W33" s="80">
        <v>30</v>
      </c>
      <c r="X33" s="7"/>
    </row>
    <row r="34" spans="1:24" ht="15.75" thickBot="1">
      <c r="A34" s="38"/>
      <c r="B34" s="45"/>
      <c r="C34" s="14"/>
      <c r="D34" s="53"/>
      <c r="E34" s="71"/>
      <c r="F34" s="17"/>
      <c r="H34" s="55"/>
      <c r="I34" s="7"/>
      <c r="K34" s="55"/>
      <c r="L34" s="7"/>
      <c r="M34" s="70"/>
      <c r="N34" s="55"/>
      <c r="O34" s="7"/>
      <c r="Q34" s="78"/>
      <c r="R34" s="7"/>
      <c r="S34" s="93"/>
      <c r="T34" s="79"/>
      <c r="U34" s="100"/>
      <c r="V34" s="84"/>
      <c r="W34" s="80"/>
      <c r="X34" s="7"/>
    </row>
    <row r="35" spans="1:24" ht="15.75" thickBot="1">
      <c r="A35" s="51"/>
      <c r="B35" s="52"/>
      <c r="C35" s="22" t="s">
        <v>9</v>
      </c>
      <c r="D35" s="56">
        <f>SUM(D4:D34)</f>
        <v>133</v>
      </c>
      <c r="E35" s="72">
        <f>SUM(E4:E34)</f>
        <v>0</v>
      </c>
      <c r="F35" s="56">
        <f>SUM(F4:F34)</f>
        <v>0</v>
      </c>
      <c r="I35" s="20">
        <f>SUM(I4:I33)</f>
        <v>0</v>
      </c>
      <c r="J35" s="18"/>
      <c r="K35" s="18"/>
      <c r="L35" s="20">
        <f>SUM(L4:L33)</f>
        <v>940</v>
      </c>
      <c r="M35" s="18"/>
      <c r="N35" s="18"/>
      <c r="O35" s="19">
        <f>SUM(O4:O34)</f>
        <v>71</v>
      </c>
      <c r="Q35" s="2"/>
      <c r="R35" s="113">
        <f>SUM(R4:R34)-S35</f>
        <v>48403</v>
      </c>
      <c r="S35" s="20">
        <f>SUM(S4:S34)</f>
        <v>250</v>
      </c>
      <c r="T35" s="20">
        <f>SUM(T4:T34)</f>
        <v>32810</v>
      </c>
      <c r="U35" s="18">
        <f>SUM(U4:U34)</f>
        <v>30</v>
      </c>
      <c r="V35" s="73"/>
      <c r="X35" s="19">
        <f>SUM(X4:X34)</f>
        <v>0</v>
      </c>
    </row>
    <row r="36" spans="1:24" ht="15.75" thickBot="1">
      <c r="A36" s="39"/>
      <c r="R36" t="s">
        <v>19</v>
      </c>
      <c r="S36"/>
    </row>
    <row r="37" spans="1:24" ht="15.75" thickBot="1">
      <c r="A37" s="40"/>
      <c r="B37" s="41"/>
      <c r="R37" t="s">
        <v>20</v>
      </c>
      <c r="S37"/>
      <c r="T37" s="25">
        <f>SUM(R35+T35)</f>
        <v>81213</v>
      </c>
      <c r="U37" s="18"/>
      <c r="V37" s="18"/>
    </row>
    <row r="38" spans="1:24">
      <c r="B38" s="42"/>
    </row>
    <row r="39" spans="1:24">
      <c r="B39" s="42"/>
    </row>
    <row r="40" spans="1:24">
      <c r="B40" s="42"/>
    </row>
    <row r="41" spans="1:24" ht="15.75" thickBot="1">
      <c r="B41" s="42"/>
    </row>
    <row r="42" spans="1:24" ht="15.75" thickBot="1">
      <c r="B42" s="42"/>
      <c r="F42" s="28" t="s">
        <v>18</v>
      </c>
    </row>
    <row r="43" spans="1:24">
      <c r="F43" s="48"/>
    </row>
  </sheetData>
  <mergeCells count="14">
    <mergeCell ref="A12:B12"/>
    <mergeCell ref="A24:B24"/>
    <mergeCell ref="A2:B2"/>
    <mergeCell ref="H2:I2"/>
    <mergeCell ref="K2:L2"/>
    <mergeCell ref="N2:O2"/>
    <mergeCell ref="W2:X2"/>
    <mergeCell ref="A4:B4"/>
    <mergeCell ref="A1:B1"/>
    <mergeCell ref="H1:I1"/>
    <mergeCell ref="K1:L1"/>
    <mergeCell ref="N1:O1"/>
    <mergeCell ref="Q1:T1"/>
    <mergeCell ref="W1:X1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43"/>
  <sheetViews>
    <sheetView workbookViewId="0">
      <selection activeCell="B22" sqref="B22"/>
    </sheetView>
  </sheetViews>
  <sheetFormatPr defaultRowHeight="15"/>
  <cols>
    <col min="1" max="1" width="33.5703125" style="4" customWidth="1"/>
    <col min="2" max="2" width="16.42578125" style="1" customWidth="1"/>
    <col min="3" max="3" width="3" style="3" customWidth="1"/>
    <col min="4" max="4" width="6.28515625" style="3" bestFit="1" customWidth="1"/>
    <col min="5" max="5" width="6.28515625" style="3" customWidth="1"/>
    <col min="6" max="6" width="6.5703125" style="5" bestFit="1" customWidth="1"/>
    <col min="7" max="7" width="0.85546875" customWidth="1"/>
    <col min="8" max="8" width="3" bestFit="1" customWidth="1"/>
    <col min="9" max="9" width="5.28515625" style="4" bestFit="1" customWidth="1"/>
    <col min="10" max="10" width="0.7109375" style="4" customWidth="1"/>
    <col min="11" max="11" width="3" bestFit="1" customWidth="1"/>
    <col min="12" max="12" width="7.28515625" style="4" bestFit="1" customWidth="1"/>
    <col min="13" max="13" width="1.28515625" style="4" customWidth="1"/>
    <col min="14" max="14" width="2.7109375" style="4" customWidth="1"/>
    <col min="15" max="15" width="7.28515625" style="4" bestFit="1" customWidth="1"/>
    <col min="16" max="16" width="0.42578125" customWidth="1"/>
    <col min="17" max="17" width="3" bestFit="1" customWidth="1"/>
    <col min="18" max="18" width="9.7109375" style="4" bestFit="1" customWidth="1"/>
    <col min="19" max="19" width="8.7109375" style="4" bestFit="1" customWidth="1"/>
    <col min="20" max="20" width="9.85546875" customWidth="1"/>
    <col min="21" max="22" width="7.5703125" customWidth="1"/>
    <col min="23" max="23" width="0.7109375" customWidth="1"/>
    <col min="24" max="24" width="4.28515625" customWidth="1"/>
    <col min="25" max="25" width="9.140625" style="4"/>
  </cols>
  <sheetData>
    <row r="1" spans="1:25" s="21" customFormat="1">
      <c r="A1" s="123" t="s">
        <v>33</v>
      </c>
      <c r="B1" s="123"/>
      <c r="D1" s="62" t="s">
        <v>22</v>
      </c>
      <c r="E1" s="62" t="s">
        <v>2</v>
      </c>
      <c r="F1" s="63" t="s">
        <v>17</v>
      </c>
      <c r="G1" s="64"/>
      <c r="H1" s="124"/>
      <c r="I1" s="125"/>
      <c r="J1" s="65"/>
      <c r="K1" s="124" t="s">
        <v>35</v>
      </c>
      <c r="L1" s="125"/>
      <c r="M1" s="69"/>
      <c r="N1" s="126"/>
      <c r="O1" s="127"/>
      <c r="P1" s="64"/>
      <c r="Q1" s="128" t="s">
        <v>16</v>
      </c>
      <c r="R1" s="129"/>
      <c r="S1" s="129"/>
      <c r="T1" s="129"/>
      <c r="U1" s="129"/>
      <c r="V1" s="130"/>
      <c r="W1" s="64"/>
      <c r="X1" s="122" t="s">
        <v>28</v>
      </c>
      <c r="Y1" s="122"/>
    </row>
    <row r="2" spans="1:25" s="21" customFormat="1" ht="23.25">
      <c r="A2" s="141"/>
      <c r="B2" s="142"/>
      <c r="C2" s="49"/>
      <c r="D2" s="66" t="s">
        <v>21</v>
      </c>
      <c r="E2" s="66" t="s">
        <v>36</v>
      </c>
      <c r="F2" s="67" t="s">
        <v>30</v>
      </c>
      <c r="G2" s="64"/>
      <c r="H2" s="143" t="s">
        <v>12</v>
      </c>
      <c r="I2" s="144"/>
      <c r="J2" s="65"/>
      <c r="K2" s="145" t="s">
        <v>6</v>
      </c>
      <c r="L2" s="146"/>
      <c r="M2" s="69"/>
      <c r="N2" s="145" t="s">
        <v>34</v>
      </c>
      <c r="O2" s="146"/>
      <c r="P2" s="64"/>
      <c r="Q2" s="76"/>
      <c r="R2" s="147" t="s">
        <v>38</v>
      </c>
      <c r="S2" s="148"/>
      <c r="T2" s="122" t="s">
        <v>15</v>
      </c>
      <c r="U2" s="122"/>
      <c r="V2" s="149"/>
      <c r="W2" s="64"/>
      <c r="X2" s="122" t="s">
        <v>29</v>
      </c>
      <c r="Y2" s="122"/>
    </row>
    <row r="3" spans="1:25" s="21" customFormat="1" ht="23.25">
      <c r="A3" s="94"/>
      <c r="B3" s="95"/>
      <c r="C3" s="49"/>
      <c r="D3" s="66"/>
      <c r="E3" s="66"/>
      <c r="F3" s="67"/>
      <c r="G3" s="64"/>
      <c r="H3" s="118"/>
      <c r="I3" s="119"/>
      <c r="J3" s="65"/>
      <c r="K3" s="120"/>
      <c r="L3" s="121"/>
      <c r="M3" s="69"/>
      <c r="N3" s="120"/>
      <c r="O3" s="121"/>
      <c r="P3" s="64"/>
      <c r="Q3" s="76"/>
      <c r="R3" s="74" t="s">
        <v>20</v>
      </c>
      <c r="S3" s="74" t="s">
        <v>39</v>
      </c>
      <c r="T3" s="74" t="s">
        <v>20</v>
      </c>
      <c r="U3" s="74" t="s">
        <v>39</v>
      </c>
      <c r="V3" s="101" t="s">
        <v>3</v>
      </c>
      <c r="W3" s="64"/>
      <c r="X3" s="114"/>
      <c r="Y3" s="114"/>
    </row>
    <row r="4" spans="1:25">
      <c r="A4" s="133" t="s">
        <v>0</v>
      </c>
      <c r="B4" s="134"/>
      <c r="C4" s="16">
        <v>1</v>
      </c>
      <c r="D4" s="53">
        <v>9.5</v>
      </c>
      <c r="E4" s="71"/>
      <c r="F4" s="44"/>
      <c r="H4" s="6">
        <v>1</v>
      </c>
      <c r="I4" s="7"/>
      <c r="K4" s="6">
        <v>1</v>
      </c>
      <c r="L4" s="7"/>
      <c r="M4" s="70"/>
      <c r="N4" s="6">
        <v>1</v>
      </c>
      <c r="O4" s="7"/>
      <c r="Q4" s="77">
        <v>1</v>
      </c>
      <c r="R4" s="7">
        <v>1000</v>
      </c>
      <c r="S4" s="7"/>
      <c r="T4" s="7"/>
      <c r="U4" s="27"/>
      <c r="V4" s="7">
        <f>IF((T4-U4)&gt;1500,((T4-U4)-1500)*5%,0)</f>
        <v>0</v>
      </c>
      <c r="X4" s="6">
        <v>1</v>
      </c>
      <c r="Y4" s="7"/>
    </row>
    <row r="5" spans="1:25">
      <c r="A5" s="30" t="s">
        <v>1</v>
      </c>
      <c r="B5" s="8">
        <f>SUM(10000/B28*D35)</f>
        <v>10000</v>
      </c>
      <c r="C5" s="14">
        <v>2</v>
      </c>
      <c r="D5" s="53">
        <v>9.5</v>
      </c>
      <c r="E5" s="71"/>
      <c r="F5" s="17"/>
      <c r="H5" s="6">
        <v>2</v>
      </c>
      <c r="I5" s="7"/>
      <c r="K5" s="6">
        <v>2</v>
      </c>
      <c r="L5" s="7"/>
      <c r="M5" s="70"/>
      <c r="N5" s="6">
        <v>2</v>
      </c>
      <c r="O5" s="7"/>
      <c r="Q5" s="77">
        <v>2</v>
      </c>
      <c r="R5" s="7">
        <v>5000</v>
      </c>
      <c r="S5" s="7">
        <v>250</v>
      </c>
      <c r="T5" s="7"/>
      <c r="U5" s="27"/>
      <c r="V5" s="7">
        <f t="shared" ref="V5:V34" si="0">IF((T5-U5)&gt;1500,((T5-U5)-1500)*5%,0)</f>
        <v>0</v>
      </c>
      <c r="X5" s="6">
        <v>2</v>
      </c>
      <c r="Y5" s="7"/>
    </row>
    <row r="6" spans="1:25">
      <c r="A6" s="31" t="s">
        <v>2</v>
      </c>
      <c r="B6" s="9">
        <f>SUM(800/B27*E35)</f>
        <v>0</v>
      </c>
      <c r="C6" s="15">
        <v>3</v>
      </c>
      <c r="D6" s="53"/>
      <c r="E6" s="71"/>
      <c r="F6" s="17"/>
      <c r="H6" s="6">
        <v>3</v>
      </c>
      <c r="I6" s="7"/>
      <c r="K6" s="6">
        <v>3</v>
      </c>
      <c r="L6" s="7"/>
      <c r="M6" s="70"/>
      <c r="N6" s="6">
        <v>3</v>
      </c>
      <c r="O6" s="7"/>
      <c r="Q6" s="77">
        <v>3</v>
      </c>
      <c r="R6" s="7">
        <v>2000</v>
      </c>
      <c r="S6" s="7"/>
      <c r="T6" s="7"/>
      <c r="U6" s="27"/>
      <c r="V6" s="7">
        <f t="shared" si="0"/>
        <v>0</v>
      </c>
      <c r="X6" s="6">
        <v>3</v>
      </c>
      <c r="Y6" s="7"/>
    </row>
    <row r="7" spans="1:25">
      <c r="A7" s="31" t="s">
        <v>3</v>
      </c>
      <c r="B7" s="9">
        <f>IF((B22-3000)&gt;0,(((B22-1000)/9.5)*D35)*5%,0)</f>
        <v>0</v>
      </c>
      <c r="C7" s="15">
        <v>4</v>
      </c>
      <c r="D7" s="53"/>
      <c r="E7" s="71"/>
      <c r="F7" s="17"/>
      <c r="H7" s="6">
        <v>4</v>
      </c>
      <c r="I7" s="7"/>
      <c r="K7" s="6">
        <v>4</v>
      </c>
      <c r="L7" s="7"/>
      <c r="M7" s="70"/>
      <c r="N7" s="6">
        <v>4</v>
      </c>
      <c r="O7" s="7"/>
      <c r="Q7" s="77">
        <v>4</v>
      </c>
      <c r="R7" s="7"/>
      <c r="S7" s="7"/>
      <c r="T7" s="7">
        <v>2</v>
      </c>
      <c r="U7" s="27"/>
      <c r="V7" s="7">
        <f t="shared" si="0"/>
        <v>0</v>
      </c>
      <c r="X7" s="6">
        <v>4</v>
      </c>
      <c r="Y7" s="7"/>
    </row>
    <row r="8" spans="1:25">
      <c r="A8" s="31" t="s">
        <v>27</v>
      </c>
      <c r="B8" s="8">
        <f>SUM(Y35*10%)</f>
        <v>0</v>
      </c>
      <c r="C8" s="14">
        <v>5</v>
      </c>
      <c r="D8" s="53">
        <v>9.5</v>
      </c>
      <c r="E8" s="71"/>
      <c r="F8" s="17"/>
      <c r="H8" s="6">
        <v>5</v>
      </c>
      <c r="I8" s="7"/>
      <c r="K8" s="6">
        <v>5</v>
      </c>
      <c r="L8" s="7"/>
      <c r="M8" s="70"/>
      <c r="N8" s="6">
        <v>5</v>
      </c>
      <c r="O8" s="7"/>
      <c r="Q8" s="77">
        <v>5</v>
      </c>
      <c r="R8" s="7"/>
      <c r="S8" s="7"/>
      <c r="T8" s="7">
        <v>3</v>
      </c>
      <c r="U8" s="27"/>
      <c r="V8" s="7">
        <f t="shared" si="0"/>
        <v>0</v>
      </c>
      <c r="X8" s="6">
        <v>5</v>
      </c>
      <c r="Y8" s="7"/>
    </row>
    <row r="9" spans="1:25">
      <c r="A9" s="31" t="s">
        <v>31</v>
      </c>
      <c r="B9" s="8">
        <f>SUM(10000/B27*B29)/2</f>
        <v>0</v>
      </c>
      <c r="C9" s="14">
        <v>6</v>
      </c>
      <c r="D9" s="53">
        <v>9.5</v>
      </c>
      <c r="E9" s="71"/>
      <c r="F9" s="17"/>
      <c r="H9" s="6">
        <v>6</v>
      </c>
      <c r="I9" s="7"/>
      <c r="K9" s="6">
        <v>6</v>
      </c>
      <c r="L9" s="7"/>
      <c r="M9" s="70"/>
      <c r="N9" s="6">
        <v>6</v>
      </c>
      <c r="O9" s="7"/>
      <c r="Q9" s="77">
        <v>6</v>
      </c>
      <c r="R9" s="7"/>
      <c r="S9" s="7"/>
      <c r="T9" s="7">
        <v>5</v>
      </c>
      <c r="U9" s="27"/>
      <c r="V9" s="7">
        <f t="shared" si="0"/>
        <v>0</v>
      </c>
      <c r="X9" s="6">
        <v>6</v>
      </c>
      <c r="Y9" s="7"/>
    </row>
    <row r="10" spans="1:25">
      <c r="A10" s="32" t="s">
        <v>9</v>
      </c>
      <c r="B10" s="10">
        <f>SUM(B5:B9)</f>
        <v>10000</v>
      </c>
      <c r="C10" s="14">
        <v>7</v>
      </c>
      <c r="D10" s="53">
        <v>9.5</v>
      </c>
      <c r="E10" s="71"/>
      <c r="F10" s="17"/>
      <c r="H10" s="6">
        <v>7</v>
      </c>
      <c r="I10" s="7"/>
      <c r="K10" s="6">
        <v>7</v>
      </c>
      <c r="L10" s="7"/>
      <c r="M10" s="70"/>
      <c r="N10" s="6">
        <v>7</v>
      </c>
      <c r="O10" s="7"/>
      <c r="Q10" s="77">
        <v>7</v>
      </c>
      <c r="R10" s="27"/>
      <c r="S10" s="27"/>
      <c r="T10" s="7">
        <v>7</v>
      </c>
      <c r="U10" s="27"/>
      <c r="V10" s="7">
        <f t="shared" si="0"/>
        <v>0</v>
      </c>
      <c r="X10" s="6">
        <v>7</v>
      </c>
      <c r="Y10" s="7"/>
    </row>
    <row r="11" spans="1:25">
      <c r="A11" s="33"/>
      <c r="B11" s="11"/>
      <c r="C11" s="14">
        <v>8</v>
      </c>
      <c r="D11" s="53">
        <v>9.5</v>
      </c>
      <c r="E11" s="71"/>
      <c r="F11" s="17"/>
      <c r="H11" s="6">
        <v>8</v>
      </c>
      <c r="I11" s="7"/>
      <c r="K11" s="6">
        <v>8</v>
      </c>
      <c r="L11" s="7"/>
      <c r="M11" s="70"/>
      <c r="N11" s="6">
        <v>8</v>
      </c>
      <c r="O11" s="7"/>
      <c r="Q11" s="77">
        <v>8</v>
      </c>
      <c r="R11" s="7"/>
      <c r="S11" s="7"/>
      <c r="T11" s="7"/>
      <c r="U11" s="27"/>
      <c r="V11" s="7">
        <f t="shared" si="0"/>
        <v>0</v>
      </c>
      <c r="X11" s="6">
        <v>8</v>
      </c>
      <c r="Y11" s="7"/>
    </row>
    <row r="12" spans="1:25">
      <c r="A12" s="135" t="s">
        <v>4</v>
      </c>
      <c r="B12" s="136"/>
      <c r="C12" s="14">
        <v>9</v>
      </c>
      <c r="D12" s="53">
        <v>9.5</v>
      </c>
      <c r="E12" s="71"/>
      <c r="F12" s="17"/>
      <c r="H12" s="6">
        <v>9</v>
      </c>
      <c r="I12" s="7"/>
      <c r="K12" s="6">
        <v>9</v>
      </c>
      <c r="L12" s="7"/>
      <c r="M12" s="70"/>
      <c r="N12" s="6">
        <v>9</v>
      </c>
      <c r="O12" s="7"/>
      <c r="Q12" s="77">
        <v>9</v>
      </c>
      <c r="R12" s="7"/>
      <c r="S12" s="7"/>
      <c r="T12" s="7"/>
      <c r="U12" s="27"/>
      <c r="V12" s="7">
        <f t="shared" si="0"/>
        <v>0</v>
      </c>
      <c r="X12" s="6">
        <v>9</v>
      </c>
      <c r="Y12" s="7"/>
    </row>
    <row r="13" spans="1:25">
      <c r="A13" s="30" t="s">
        <v>5</v>
      </c>
      <c r="B13" s="43">
        <v>540</v>
      </c>
      <c r="C13" s="54">
        <v>10</v>
      </c>
      <c r="D13" s="53"/>
      <c r="E13" s="71"/>
      <c r="F13" s="17"/>
      <c r="H13" s="6">
        <v>10</v>
      </c>
      <c r="I13" s="7"/>
      <c r="K13" s="6">
        <v>10</v>
      </c>
      <c r="L13" s="7"/>
      <c r="M13" s="70"/>
      <c r="N13" s="6">
        <v>10</v>
      </c>
      <c r="O13" s="7"/>
      <c r="Q13" s="77">
        <v>10</v>
      </c>
      <c r="R13" s="7"/>
      <c r="S13" s="7"/>
      <c r="T13" s="7"/>
      <c r="U13" s="27"/>
      <c r="V13" s="7">
        <f t="shared" si="0"/>
        <v>0</v>
      </c>
      <c r="X13" s="6">
        <v>10</v>
      </c>
      <c r="Y13" s="7"/>
    </row>
    <row r="14" spans="1:25">
      <c r="A14" s="30" t="s">
        <v>12</v>
      </c>
      <c r="B14" s="8">
        <f>SUM(I35)</f>
        <v>0</v>
      </c>
      <c r="C14" s="15">
        <v>11</v>
      </c>
      <c r="D14" s="53"/>
      <c r="E14" s="71"/>
      <c r="F14" s="17"/>
      <c r="H14" s="6">
        <v>11</v>
      </c>
      <c r="I14" s="7"/>
      <c r="K14" s="6">
        <v>11</v>
      </c>
      <c r="L14" s="7"/>
      <c r="M14" s="70"/>
      <c r="N14" s="6">
        <v>11</v>
      </c>
      <c r="O14" s="7"/>
      <c r="Q14" s="77">
        <v>11</v>
      </c>
      <c r="R14" s="7"/>
      <c r="S14" s="7"/>
      <c r="T14" s="7"/>
      <c r="U14" s="27"/>
      <c r="V14" s="7">
        <f t="shared" si="0"/>
        <v>0</v>
      </c>
      <c r="X14" s="6">
        <v>11</v>
      </c>
      <c r="Y14" s="7"/>
    </row>
    <row r="15" spans="1:25">
      <c r="A15" s="31" t="s">
        <v>6</v>
      </c>
      <c r="B15" s="9">
        <f>SUM(L35)</f>
        <v>0</v>
      </c>
      <c r="C15" s="14">
        <v>12</v>
      </c>
      <c r="D15" s="53">
        <v>9.5</v>
      </c>
      <c r="E15" s="71"/>
      <c r="F15" s="17"/>
      <c r="H15" s="6">
        <v>12</v>
      </c>
      <c r="I15" s="7"/>
      <c r="K15" s="6">
        <v>12</v>
      </c>
      <c r="L15" s="7"/>
      <c r="M15" s="70"/>
      <c r="N15" s="6">
        <v>12</v>
      </c>
      <c r="O15" s="7"/>
      <c r="Q15" s="77">
        <v>12</v>
      </c>
      <c r="R15" s="7"/>
      <c r="S15" s="7"/>
      <c r="T15" s="7"/>
      <c r="U15" s="27"/>
      <c r="V15" s="7">
        <f t="shared" si="0"/>
        <v>0</v>
      </c>
      <c r="X15" s="6">
        <v>12</v>
      </c>
      <c r="Y15" s="7"/>
    </row>
    <row r="16" spans="1:25">
      <c r="A16" s="31" t="s">
        <v>14</v>
      </c>
      <c r="B16" s="9">
        <f>SUM(F35)</f>
        <v>0</v>
      </c>
      <c r="C16" s="14">
        <v>13</v>
      </c>
      <c r="D16" s="53">
        <v>9.5</v>
      </c>
      <c r="E16" s="71"/>
      <c r="F16" s="17"/>
      <c r="H16" s="6">
        <v>13</v>
      </c>
      <c r="I16" s="7"/>
      <c r="K16" s="6">
        <v>13</v>
      </c>
      <c r="L16" s="7"/>
      <c r="M16" s="70"/>
      <c r="N16" s="6">
        <v>13</v>
      </c>
      <c r="O16" s="7"/>
      <c r="Q16" s="77">
        <v>13</v>
      </c>
      <c r="R16" s="7"/>
      <c r="S16" s="7"/>
      <c r="T16" s="7"/>
      <c r="U16" s="27"/>
      <c r="V16" s="7">
        <f t="shared" si="0"/>
        <v>0</v>
      </c>
      <c r="X16" s="6">
        <v>13</v>
      </c>
      <c r="Y16" s="7"/>
    </row>
    <row r="17" spans="1:25">
      <c r="A17" s="31" t="s">
        <v>7</v>
      </c>
      <c r="B17" s="9">
        <f>SUM(O35)</f>
        <v>0</v>
      </c>
      <c r="C17" s="14">
        <v>14</v>
      </c>
      <c r="D17" s="53">
        <v>9.5</v>
      </c>
      <c r="E17" s="71"/>
      <c r="F17" s="17"/>
      <c r="H17" s="6">
        <v>14</v>
      </c>
      <c r="I17" s="7"/>
      <c r="K17" s="6">
        <v>14</v>
      </c>
      <c r="L17" s="7"/>
      <c r="M17" s="70"/>
      <c r="N17" s="6">
        <v>14</v>
      </c>
      <c r="O17" s="7"/>
      <c r="Q17" s="77">
        <v>14</v>
      </c>
      <c r="R17" s="7"/>
      <c r="S17" s="7"/>
      <c r="T17" s="7"/>
      <c r="U17" s="27"/>
      <c r="V17" s="7">
        <f t="shared" si="0"/>
        <v>0</v>
      </c>
      <c r="X17" s="6">
        <v>14</v>
      </c>
      <c r="Y17" s="7"/>
    </row>
    <row r="18" spans="1:25">
      <c r="A18" s="32" t="s">
        <v>9</v>
      </c>
      <c r="B18" s="10">
        <f>SUM(B13:B17)</f>
        <v>540</v>
      </c>
      <c r="C18" s="14">
        <v>15</v>
      </c>
      <c r="D18" s="53">
        <v>9.5</v>
      </c>
      <c r="E18" s="71"/>
      <c r="F18" s="17"/>
      <c r="H18" s="6">
        <v>15</v>
      </c>
      <c r="I18" s="7"/>
      <c r="K18" s="6">
        <v>15</v>
      </c>
      <c r="L18" s="7"/>
      <c r="M18" s="70"/>
      <c r="N18" s="6">
        <v>15</v>
      </c>
      <c r="O18" s="7"/>
      <c r="Q18" s="77">
        <v>15</v>
      </c>
      <c r="R18" s="7"/>
      <c r="S18" s="7"/>
      <c r="T18" s="7"/>
      <c r="U18" s="27"/>
      <c r="V18" s="7">
        <f t="shared" si="0"/>
        <v>0</v>
      </c>
      <c r="X18" s="6">
        <v>15</v>
      </c>
      <c r="Y18" s="7"/>
    </row>
    <row r="19" spans="1:25">
      <c r="A19" s="33"/>
      <c r="B19" s="11"/>
      <c r="C19" s="14">
        <v>16</v>
      </c>
      <c r="D19" s="53">
        <v>9.5</v>
      </c>
      <c r="E19" s="71"/>
      <c r="F19" s="17"/>
      <c r="H19" s="6">
        <v>16</v>
      </c>
      <c r="I19" s="7"/>
      <c r="K19" s="6">
        <v>16</v>
      </c>
      <c r="L19" s="7"/>
      <c r="M19" s="70"/>
      <c r="N19" s="6">
        <v>16</v>
      </c>
      <c r="O19" s="7"/>
      <c r="Q19" s="77">
        <v>16</v>
      </c>
      <c r="R19" s="7"/>
      <c r="S19" s="7"/>
      <c r="T19" s="7"/>
      <c r="U19" s="27"/>
      <c r="V19" s="7">
        <f t="shared" si="0"/>
        <v>0</v>
      </c>
      <c r="X19" s="6">
        <v>16</v>
      </c>
      <c r="Y19" s="7"/>
    </row>
    <row r="20" spans="1:25" ht="19.5" thickBot="1">
      <c r="A20" s="34" t="s">
        <v>8</v>
      </c>
      <c r="B20" s="12">
        <f>SUM(B10-B18)</f>
        <v>9460</v>
      </c>
      <c r="C20" s="15">
        <v>17</v>
      </c>
      <c r="D20" s="53"/>
      <c r="E20" s="71"/>
      <c r="F20" s="17"/>
      <c r="H20" s="6">
        <v>17</v>
      </c>
      <c r="I20" s="7"/>
      <c r="K20" s="6">
        <v>17</v>
      </c>
      <c r="L20" s="7"/>
      <c r="M20" s="70"/>
      <c r="N20" s="6">
        <v>17</v>
      </c>
      <c r="O20" s="7"/>
      <c r="Q20" s="77">
        <v>17</v>
      </c>
      <c r="R20" s="7"/>
      <c r="S20" s="7"/>
      <c r="T20" s="7"/>
      <c r="U20" s="27"/>
      <c r="V20" s="7">
        <f t="shared" si="0"/>
        <v>0</v>
      </c>
      <c r="X20" s="6">
        <v>17</v>
      </c>
      <c r="Y20" s="7"/>
    </row>
    <row r="21" spans="1:25">
      <c r="C21" s="15">
        <v>18</v>
      </c>
      <c r="D21" s="53"/>
      <c r="E21" s="71"/>
      <c r="F21" s="17"/>
      <c r="H21" s="6">
        <v>18</v>
      </c>
      <c r="I21" s="7"/>
      <c r="K21" s="6">
        <v>18</v>
      </c>
      <c r="L21" s="7"/>
      <c r="M21" s="70"/>
      <c r="N21" s="6">
        <v>18</v>
      </c>
      <c r="O21" s="7"/>
      <c r="Q21" s="77">
        <v>18</v>
      </c>
      <c r="R21" s="7"/>
      <c r="S21" s="7"/>
      <c r="T21" s="7"/>
      <c r="U21" s="27"/>
      <c r="V21" s="7">
        <f t="shared" si="0"/>
        <v>0</v>
      </c>
      <c r="X21" s="6">
        <v>18</v>
      </c>
      <c r="Y21" s="7"/>
    </row>
    <row r="22" spans="1:25">
      <c r="A22" s="35" t="s">
        <v>37</v>
      </c>
      <c r="B22" s="23">
        <f>AVERAGE(R4:R34)</f>
        <v>2666.6666666666665</v>
      </c>
      <c r="C22" s="26">
        <v>19</v>
      </c>
      <c r="D22" s="53">
        <v>9.5</v>
      </c>
      <c r="E22" s="71"/>
      <c r="F22" s="17"/>
      <c r="H22" s="6">
        <v>19</v>
      </c>
      <c r="I22" s="7"/>
      <c r="K22" s="6">
        <v>19</v>
      </c>
      <c r="L22" s="7"/>
      <c r="M22" s="70"/>
      <c r="N22" s="6">
        <v>19</v>
      </c>
      <c r="O22" s="7"/>
      <c r="Q22" s="77">
        <v>19</v>
      </c>
      <c r="R22" s="7"/>
      <c r="S22" s="7"/>
      <c r="T22" s="7"/>
      <c r="U22" s="27"/>
      <c r="V22" s="7">
        <f t="shared" si="0"/>
        <v>0</v>
      </c>
      <c r="X22" s="6">
        <v>19</v>
      </c>
      <c r="Y22" s="7"/>
    </row>
    <row r="23" spans="1:25">
      <c r="A23" s="36" t="s">
        <v>13</v>
      </c>
      <c r="B23" s="24">
        <f>AVERAGE(T4:T34)</f>
        <v>4.25</v>
      </c>
      <c r="C23" s="14">
        <v>20</v>
      </c>
      <c r="D23" s="53">
        <v>9.5</v>
      </c>
      <c r="E23" s="71"/>
      <c r="F23" s="17"/>
      <c r="H23" s="6">
        <v>20</v>
      </c>
      <c r="I23" s="7"/>
      <c r="K23" s="6">
        <v>20</v>
      </c>
      <c r="L23" s="7"/>
      <c r="M23" s="70"/>
      <c r="N23" s="6">
        <v>20</v>
      </c>
      <c r="O23" s="7"/>
      <c r="Q23" s="77">
        <v>20</v>
      </c>
      <c r="R23" s="7"/>
      <c r="S23" s="7"/>
      <c r="T23" s="7"/>
      <c r="U23" s="27"/>
      <c r="V23" s="7">
        <f t="shared" si="0"/>
        <v>0</v>
      </c>
      <c r="X23" s="6">
        <v>20</v>
      </c>
      <c r="Y23" s="7"/>
    </row>
    <row r="24" spans="1:25">
      <c r="A24" s="137" t="s">
        <v>10</v>
      </c>
      <c r="B24" s="138"/>
      <c r="C24" s="14">
        <v>21</v>
      </c>
      <c r="D24" s="53">
        <v>9.5</v>
      </c>
      <c r="E24" s="71"/>
      <c r="F24" s="17"/>
      <c r="H24" s="6">
        <v>21</v>
      </c>
      <c r="I24" s="7"/>
      <c r="K24" s="6">
        <v>21</v>
      </c>
      <c r="L24" s="7"/>
      <c r="M24" s="70"/>
      <c r="N24" s="6">
        <v>21</v>
      </c>
      <c r="O24" s="7"/>
      <c r="Q24" s="77">
        <v>21</v>
      </c>
      <c r="R24" s="7"/>
      <c r="S24" s="7"/>
      <c r="T24" s="7"/>
      <c r="U24" s="27"/>
      <c r="V24" s="7">
        <f t="shared" si="0"/>
        <v>0</v>
      </c>
      <c r="X24" s="6">
        <v>21</v>
      </c>
      <c r="Y24" s="7"/>
    </row>
    <row r="25" spans="1:25" ht="15.75" thickBot="1">
      <c r="A25" s="37" t="s">
        <v>23</v>
      </c>
      <c r="B25" s="57">
        <v>31</v>
      </c>
      <c r="C25" s="14">
        <v>22</v>
      </c>
      <c r="D25" s="53">
        <v>9.5</v>
      </c>
      <c r="E25" s="71"/>
      <c r="F25" s="17"/>
      <c r="H25" s="6">
        <v>22</v>
      </c>
      <c r="I25" s="7"/>
      <c r="K25" s="6">
        <v>22</v>
      </c>
      <c r="L25" s="7"/>
      <c r="M25" s="70"/>
      <c r="N25" s="6">
        <v>22</v>
      </c>
      <c r="O25" s="7"/>
      <c r="Q25" s="77">
        <v>22</v>
      </c>
      <c r="R25" s="7"/>
      <c r="S25" s="7"/>
      <c r="T25" s="7"/>
      <c r="U25" s="27"/>
      <c r="V25" s="7">
        <f t="shared" si="0"/>
        <v>0</v>
      </c>
      <c r="X25" s="6">
        <v>22</v>
      </c>
      <c r="Y25" s="7"/>
    </row>
    <row r="26" spans="1:25" ht="15.75" thickBot="1">
      <c r="A26" s="37" t="s">
        <v>24</v>
      </c>
      <c r="B26" s="58">
        <f>SUM(B25*9.5)</f>
        <v>294.5</v>
      </c>
      <c r="C26" s="26">
        <v>23</v>
      </c>
      <c r="D26" s="53">
        <v>9.5</v>
      </c>
      <c r="E26" s="71"/>
      <c r="F26" s="17"/>
      <c r="H26" s="6">
        <v>23</v>
      </c>
      <c r="I26" s="7"/>
      <c r="K26" s="6">
        <v>23</v>
      </c>
      <c r="L26" s="7"/>
      <c r="M26" s="70"/>
      <c r="N26" s="6">
        <v>23</v>
      </c>
      <c r="O26" s="7"/>
      <c r="Q26" s="77">
        <v>23</v>
      </c>
      <c r="R26" s="7"/>
      <c r="S26" s="7"/>
      <c r="T26" s="7"/>
      <c r="U26" s="27"/>
      <c r="V26" s="7">
        <f t="shared" si="0"/>
        <v>0</v>
      </c>
      <c r="X26" s="6">
        <v>23</v>
      </c>
      <c r="Y26" s="7"/>
    </row>
    <row r="27" spans="1:25" ht="15.75" thickBot="1">
      <c r="A27" s="38" t="s">
        <v>25</v>
      </c>
      <c r="B27" s="59">
        <v>20</v>
      </c>
      <c r="C27" s="15">
        <v>24</v>
      </c>
      <c r="D27" s="53"/>
      <c r="E27" s="71"/>
      <c r="F27" s="17"/>
      <c r="H27" s="6">
        <v>24</v>
      </c>
      <c r="I27" s="7"/>
      <c r="K27" s="6">
        <v>24</v>
      </c>
      <c r="L27" s="7"/>
      <c r="M27" s="70"/>
      <c r="N27" s="6">
        <v>24</v>
      </c>
      <c r="O27" s="7"/>
      <c r="Q27" s="77">
        <v>24</v>
      </c>
      <c r="R27" s="7"/>
      <c r="S27" s="7"/>
      <c r="T27" s="7"/>
      <c r="U27" s="27"/>
      <c r="V27" s="7">
        <f t="shared" si="0"/>
        <v>0</v>
      </c>
      <c r="X27" s="6">
        <v>24</v>
      </c>
      <c r="Y27" s="7"/>
    </row>
    <row r="28" spans="1:25" ht="15.75" thickBot="1">
      <c r="A28" s="38" t="s">
        <v>26</v>
      </c>
      <c r="B28" s="60">
        <f>SUM(B27*9.5)</f>
        <v>190</v>
      </c>
      <c r="C28" s="61">
        <v>25</v>
      </c>
      <c r="D28" s="53"/>
      <c r="E28" s="71"/>
      <c r="F28" s="17"/>
      <c r="H28" s="6">
        <v>25</v>
      </c>
      <c r="I28" s="7"/>
      <c r="K28" s="6">
        <v>25</v>
      </c>
      <c r="L28" s="7"/>
      <c r="M28" s="70"/>
      <c r="N28" s="6">
        <v>25</v>
      </c>
      <c r="O28" s="7"/>
      <c r="Q28" s="77">
        <v>25</v>
      </c>
      <c r="R28" s="7"/>
      <c r="S28" s="7"/>
      <c r="T28" s="7"/>
      <c r="U28" s="27"/>
      <c r="V28" s="7">
        <f t="shared" si="0"/>
        <v>0</v>
      </c>
      <c r="X28" s="6">
        <v>25</v>
      </c>
      <c r="Y28" s="7"/>
    </row>
    <row r="29" spans="1:25">
      <c r="A29" s="38" t="s">
        <v>32</v>
      </c>
      <c r="B29" s="59"/>
      <c r="C29" s="14">
        <v>26</v>
      </c>
      <c r="D29" s="53">
        <v>9.5</v>
      </c>
      <c r="E29" s="71"/>
      <c r="F29" s="17"/>
      <c r="H29" s="6">
        <v>26</v>
      </c>
      <c r="I29" s="7"/>
      <c r="K29" s="6">
        <v>26</v>
      </c>
      <c r="L29" s="7"/>
      <c r="M29" s="70"/>
      <c r="N29" s="6">
        <v>26</v>
      </c>
      <c r="O29" s="7"/>
      <c r="Q29" s="77">
        <v>26</v>
      </c>
      <c r="R29" s="7"/>
      <c r="S29" s="7"/>
      <c r="T29" s="7"/>
      <c r="U29" s="27"/>
      <c r="V29" s="7">
        <f t="shared" si="0"/>
        <v>0</v>
      </c>
      <c r="X29" s="6">
        <v>26</v>
      </c>
      <c r="Y29" s="7"/>
    </row>
    <row r="30" spans="1:25">
      <c r="A30" s="38"/>
      <c r="B30" s="29"/>
      <c r="C30" s="14">
        <v>27</v>
      </c>
      <c r="D30" s="53">
        <v>9.5</v>
      </c>
      <c r="E30" s="71"/>
      <c r="F30" s="17"/>
      <c r="H30" s="6">
        <v>27</v>
      </c>
      <c r="I30" s="7"/>
      <c r="K30" s="6">
        <v>27</v>
      </c>
      <c r="L30" s="7"/>
      <c r="M30" s="70"/>
      <c r="N30" s="6">
        <v>27</v>
      </c>
      <c r="O30" s="7"/>
      <c r="Q30" s="77">
        <v>27</v>
      </c>
      <c r="R30" s="7"/>
      <c r="S30" s="7"/>
      <c r="T30" s="7"/>
      <c r="U30" s="27"/>
      <c r="V30" s="7">
        <f t="shared" si="0"/>
        <v>0</v>
      </c>
      <c r="X30" s="6">
        <v>27</v>
      </c>
      <c r="Y30" s="7"/>
    </row>
    <row r="31" spans="1:25">
      <c r="A31" s="38"/>
      <c r="B31" s="50"/>
      <c r="C31" s="14">
        <v>28</v>
      </c>
      <c r="D31" s="53">
        <v>9.5</v>
      </c>
      <c r="E31" s="71"/>
      <c r="F31" s="17"/>
      <c r="H31" s="6">
        <v>28</v>
      </c>
      <c r="I31" s="7"/>
      <c r="K31" s="6">
        <v>28</v>
      </c>
      <c r="L31" s="7"/>
      <c r="M31" s="70"/>
      <c r="N31" s="6">
        <v>28</v>
      </c>
      <c r="O31" s="7"/>
      <c r="Q31" s="77">
        <v>28</v>
      </c>
      <c r="R31" s="7"/>
      <c r="S31" s="7"/>
      <c r="T31" s="7"/>
      <c r="U31" s="27"/>
      <c r="V31" s="7">
        <f t="shared" si="0"/>
        <v>0</v>
      </c>
      <c r="X31" s="6">
        <v>28</v>
      </c>
      <c r="Y31" s="7"/>
    </row>
    <row r="32" spans="1:25" ht="15.75" thickBot="1">
      <c r="A32" s="38"/>
      <c r="B32" s="13"/>
      <c r="C32" s="15">
        <v>29</v>
      </c>
      <c r="D32" s="53"/>
      <c r="E32" s="71"/>
      <c r="F32" s="17"/>
      <c r="H32" s="6">
        <v>29</v>
      </c>
      <c r="I32" s="7"/>
      <c r="K32" s="6">
        <v>29</v>
      </c>
      <c r="L32" s="7"/>
      <c r="M32" s="70"/>
      <c r="N32" s="6">
        <v>29</v>
      </c>
      <c r="O32" s="7"/>
      <c r="Q32" s="77">
        <v>29</v>
      </c>
      <c r="R32" s="7"/>
      <c r="S32" s="7"/>
      <c r="T32" s="7"/>
      <c r="U32" s="27"/>
      <c r="V32" s="7">
        <f t="shared" si="0"/>
        <v>0</v>
      </c>
      <c r="X32" s="6">
        <v>29</v>
      </c>
      <c r="Y32" s="7"/>
    </row>
    <row r="33" spans="1:25" ht="15.75" thickBot="1">
      <c r="A33" s="38" t="s">
        <v>11</v>
      </c>
      <c r="B33" s="46">
        <f>SUM(R35+T35)</f>
        <v>7767</v>
      </c>
      <c r="C33" s="15">
        <v>30</v>
      </c>
      <c r="D33" s="53"/>
      <c r="E33" s="71"/>
      <c r="F33" s="17"/>
      <c r="H33" s="6">
        <v>30</v>
      </c>
      <c r="I33" s="7"/>
      <c r="K33" s="6">
        <v>30</v>
      </c>
      <c r="L33" s="7"/>
      <c r="M33" s="70"/>
      <c r="N33" s="6">
        <v>30</v>
      </c>
      <c r="O33" s="7"/>
      <c r="Q33" s="77">
        <v>30</v>
      </c>
      <c r="R33" s="7"/>
      <c r="S33" s="7"/>
      <c r="T33" s="7"/>
      <c r="U33" s="27"/>
      <c r="V33" s="7">
        <f t="shared" si="0"/>
        <v>0</v>
      </c>
      <c r="X33" s="6">
        <v>30</v>
      </c>
      <c r="Y33" s="7"/>
    </row>
    <row r="34" spans="1:25" ht="15.75" thickBot="1">
      <c r="A34" s="38"/>
      <c r="B34" s="45"/>
      <c r="C34" s="15">
        <v>31</v>
      </c>
      <c r="D34" s="53"/>
      <c r="E34" s="71"/>
      <c r="F34" s="17"/>
      <c r="H34" s="55">
        <v>31</v>
      </c>
      <c r="I34" s="7"/>
      <c r="K34" s="55">
        <v>31</v>
      </c>
      <c r="L34" s="7"/>
      <c r="M34" s="70"/>
      <c r="N34" s="55">
        <v>31</v>
      </c>
      <c r="O34" s="7"/>
      <c r="Q34" s="78">
        <v>31</v>
      </c>
      <c r="R34" s="7"/>
      <c r="S34" s="79"/>
      <c r="T34" s="79"/>
      <c r="U34" s="102"/>
      <c r="V34" s="7">
        <f t="shared" si="0"/>
        <v>0</v>
      </c>
      <c r="X34" s="6">
        <v>31</v>
      </c>
      <c r="Y34" s="7"/>
    </row>
    <row r="35" spans="1:25" ht="15.75" thickBot="1">
      <c r="A35" s="51"/>
      <c r="B35" s="52"/>
      <c r="C35" s="22" t="s">
        <v>9</v>
      </c>
      <c r="D35" s="56">
        <f>SUM(D4:D34)</f>
        <v>190</v>
      </c>
      <c r="E35" s="72">
        <f>SUM(E4:E34)</f>
        <v>0</v>
      </c>
      <c r="F35" s="56">
        <f>SUM(F4:F34)</f>
        <v>0</v>
      </c>
      <c r="I35" s="20">
        <f>SUM(I4:I33)</f>
        <v>0</v>
      </c>
      <c r="J35" s="18"/>
      <c r="K35" s="18"/>
      <c r="L35" s="20">
        <f>SUM(L4:L33)</f>
        <v>0</v>
      </c>
      <c r="M35" s="18"/>
      <c r="N35" s="18"/>
      <c r="O35" s="19">
        <f>SUM(O4:O34)</f>
        <v>0</v>
      </c>
      <c r="Q35" s="2"/>
      <c r="R35" s="103">
        <f>SUM(R4:R34)-S35</f>
        <v>7750</v>
      </c>
      <c r="S35" s="103">
        <f>SUM(S4:S34)</f>
        <v>250</v>
      </c>
      <c r="T35" s="103">
        <f>SUM(T4:T34)-U35</f>
        <v>17</v>
      </c>
      <c r="U35" s="103">
        <f>SUM(U4:U34)</f>
        <v>0</v>
      </c>
      <c r="V35" s="104">
        <f>SUM(V4:V34)</f>
        <v>0</v>
      </c>
      <c r="Y35" s="19">
        <f>SUM(Y4:Y34)</f>
        <v>0</v>
      </c>
    </row>
    <row r="36" spans="1:25">
      <c r="A36" s="39"/>
      <c r="L36" s="139" t="s">
        <v>11</v>
      </c>
      <c r="M36" s="139"/>
      <c r="N36" s="139"/>
      <c r="O36" s="139"/>
      <c r="P36" s="139"/>
      <c r="Q36" s="139"/>
      <c r="R36" s="139"/>
      <c r="S36" s="116"/>
      <c r="T36" s="106">
        <f>SUM(R35:T35)</f>
        <v>8017</v>
      </c>
      <c r="U36" s="106"/>
      <c r="V36" s="106"/>
    </row>
    <row r="37" spans="1:25" ht="15.75" thickBot="1">
      <c r="A37" s="40"/>
      <c r="B37" s="41"/>
      <c r="L37" s="107"/>
      <c r="M37" s="107"/>
      <c r="N37" s="140" t="s">
        <v>40</v>
      </c>
      <c r="O37" s="140"/>
      <c r="P37" s="140"/>
      <c r="Q37" s="140"/>
      <c r="R37" s="140"/>
      <c r="S37" s="117"/>
      <c r="T37" s="109">
        <f>SUM(U4:U34)</f>
        <v>0</v>
      </c>
      <c r="U37" s="109"/>
      <c r="V37" s="109"/>
    </row>
    <row r="38" spans="1:25" ht="15.75" thickBot="1">
      <c r="B38" s="42"/>
      <c r="L38" s="131" t="s">
        <v>41</v>
      </c>
      <c r="M38" s="131"/>
      <c r="N38" s="131"/>
      <c r="O38" s="131"/>
      <c r="P38" s="131"/>
      <c r="Q38" s="131"/>
      <c r="R38" s="132"/>
      <c r="S38" s="115"/>
      <c r="T38" s="111">
        <f>SUM(T36-T37)</f>
        <v>8017</v>
      </c>
      <c r="U38" s="112"/>
      <c r="V38" s="112"/>
    </row>
    <row r="39" spans="1:25">
      <c r="B39" s="42"/>
    </row>
    <row r="40" spans="1:25">
      <c r="B40" s="42"/>
    </row>
    <row r="41" spans="1:25" ht="15.75" thickBot="1">
      <c r="B41" s="42"/>
    </row>
    <row r="42" spans="1:25" ht="15.75" thickBot="1">
      <c r="B42" s="42"/>
      <c r="F42" s="28" t="s">
        <v>18</v>
      </c>
    </row>
    <row r="43" spans="1:25">
      <c r="F43" s="48"/>
    </row>
  </sheetData>
  <mergeCells count="19">
    <mergeCell ref="X1:Y1"/>
    <mergeCell ref="A1:B1"/>
    <mergeCell ref="H1:I1"/>
    <mergeCell ref="K1:L1"/>
    <mergeCell ref="N1:O1"/>
    <mergeCell ref="Q1:V1"/>
    <mergeCell ref="L38:R38"/>
    <mergeCell ref="X2:Y2"/>
    <mergeCell ref="A4:B4"/>
    <mergeCell ref="A12:B12"/>
    <mergeCell ref="A24:B24"/>
    <mergeCell ref="L36:R36"/>
    <mergeCell ref="N37:R37"/>
    <mergeCell ref="A2:B2"/>
    <mergeCell ref="H2:I2"/>
    <mergeCell ref="K2:L2"/>
    <mergeCell ref="N2:O2"/>
    <mergeCell ref="R2:S2"/>
    <mergeCell ref="T2:V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рыба</vt:lpstr>
      <vt:lpstr>апрель</vt:lpstr>
      <vt:lpstr>май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2014-04-26T07:10:44Z</dcterms:modified>
</cp:coreProperties>
</file>