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240" yWindow="75" windowWidth="19980" windowHeight="8070"/>
  </bookViews>
  <sheets>
    <sheet name="XXX" sheetId="1" r:id="rId1"/>
  </sheets>
  <externalReferences>
    <externalReference r:id="rId2"/>
    <externalReference r:id="rId3"/>
    <externalReference r:id="rId4"/>
  </externalReferences>
  <definedNames>
    <definedName name="_OTS1000">#REF!</definedName>
    <definedName name="_xlnm._FilterDatabase" localSheetId="0" hidden="1">XXX!$A$11:$O$35</definedName>
    <definedName name="Audience">#REF!</definedName>
    <definedName name="AudiencePercent">#REF!</definedName>
    <definedName name="CampaignTotal">#REF!</definedName>
    <definedName name="CityAudience">#REF!</definedName>
    <definedName name="CityCPP">#REF!</definedName>
    <definedName name="CityCPT">#REF!</definedName>
    <definedName name="CityGRP">#REF!</definedName>
    <definedName name="CityName">#REF!</definedName>
    <definedName name="CPP">'[1]17.7mln вар 1'!#REF!</definedName>
    <definedName name="CPT">'[1]17.7mln вар 1'!#REF!</definedName>
    <definedName name="fixMail" hidden="1">'[2]##'!$I$21</definedName>
    <definedName name="GRP">'[1]17.7mln вар 1'!#REF!</definedName>
    <definedName name="linkedMail" hidden="1">'[3]##'!$C$21</definedName>
    <definedName name="OTS">#REF!</definedName>
    <definedName name="RowType">'[1]17.7mln вар 1'!#REF!</definedName>
    <definedName name="SeasonFactor">'[1]17.7mln вар 1'!#REF!</definedName>
    <definedName name="SumBaseTGroup">#REF!</definedName>
    <definedName name="SumByPrice">'[1]17.7mln вар 1'!#REF!</definedName>
    <definedName name="SumDiscount">'[1]17.7mln вар 1'!#REF!</definedName>
    <definedName name="SumTGroup">#REF!</definedName>
    <definedName name="tblHeader_FLTBRATING">[1]G2TempSheet!$K$4</definedName>
    <definedName name="tblHeader_FLTRATING">[1]G2TempSheet!$J$4</definedName>
  </definedNames>
  <calcPr calcId="152511"/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O12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C35" i="1"/>
  <c r="D35" i="1"/>
  <c r="E35" i="1"/>
  <c r="F35" i="1"/>
  <c r="G35" i="1"/>
  <c r="H35" i="1"/>
  <c r="I35" i="1"/>
  <c r="J35" i="1"/>
  <c r="K35" i="1"/>
  <c r="L35" i="1"/>
  <c r="M35" i="1"/>
  <c r="B35" i="1"/>
  <c r="N35" i="1"/>
</calcChain>
</file>

<file path=xl/comments1.xml><?xml version="1.0" encoding="utf-8"?>
<comments xmlns="http://schemas.openxmlformats.org/spreadsheetml/2006/main">
  <authors>
    <author>Cherepanov Alexey</author>
  </authors>
  <commentList>
    <comment ref="O1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В столбце O:O по строкам должен стоять 0(ноль), если значение времени в столбце A:A меньше 18:00 и значения в области B12:M34 , залитые желтым, не попадают на выходные дни, указанные в строке B11:M11. Во всех остальные случаях 1 (единица).
В строке  B11:M11 значения даты и дня недели введены в 2 строки (Alt+Enter)!
Пытаюсь использовать что-то типа формулы ниже... Как задать условие для СУММПРОИЗВ, учитывающее заведение через Alt+Enter?
Помогите, пжл...
</t>
        </r>
      </text>
    </comment>
  </commentList>
</comments>
</file>

<file path=xl/sharedStrings.xml><?xml version="1.0" encoding="utf-8"?>
<sst xmlns="http://schemas.openxmlformats.org/spreadsheetml/2006/main" count="47" uniqueCount="28">
  <si>
    <t>Время</t>
  </si>
  <si>
    <t>1
Вт</t>
  </si>
  <si>
    <t>2
Ср</t>
  </si>
  <si>
    <t>3
Чт</t>
  </si>
  <si>
    <t>4
Пт</t>
  </si>
  <si>
    <t>5
Сб</t>
  </si>
  <si>
    <t>6
Вс</t>
  </si>
  <si>
    <t>7
Пн</t>
  </si>
  <si>
    <t>8
Вт</t>
  </si>
  <si>
    <t>9
Ср</t>
  </si>
  <si>
    <t>10
Чт</t>
  </si>
  <si>
    <t>11
Пт</t>
  </si>
  <si>
    <t>12
Сб</t>
  </si>
  <si>
    <t xml:space="preserve">
3.44</t>
  </si>
  <si>
    <t xml:space="preserve">
0.94</t>
  </si>
  <si>
    <t xml:space="preserve">
2.06</t>
  </si>
  <si>
    <t xml:space="preserve">
1.38</t>
  </si>
  <si>
    <t xml:space="preserve">
2.04</t>
  </si>
  <si>
    <t xml:space="preserve">
1.85</t>
  </si>
  <si>
    <t xml:space="preserve">
2.55</t>
  </si>
  <si>
    <t xml:space="preserve">
2.15</t>
  </si>
  <si>
    <t xml:space="preserve">
3.35</t>
  </si>
  <si>
    <t xml:space="preserve">
2.65</t>
  </si>
  <si>
    <t xml:space="preserve">
4.08</t>
  </si>
  <si>
    <t xml:space="preserve">
3.49</t>
  </si>
  <si>
    <t xml:space="preserve">
4.51</t>
  </si>
  <si>
    <t>должно получиться
(введено вручную начиная с ячейки O13!)</t>
  </si>
  <si>
    <t xml:space="preserve">
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</si>
</sst>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##0.000"/>
    <numFmt numFmtId="165" formatCode="#,##0&quot;$&quot;;[Red]\-#,##0&quot;$&quot;"/>
    <numFmt numFmtId="166" formatCode="_-* #,##0\ _р_._-;\-* #,##0\ _р_._-;_-* &quot;-&quot;\ _р_._-;_-@_-"/>
    <numFmt numFmtId="167" formatCode="_-* #,##0.00\ _р_._-;\-* #,##0.00\ _р_._-;_-* &quot;-&quot;??\ 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color theme="1"/>
      <name val="Times New Roman Cyr"/>
      <charset val="204"/>
    </font>
    <font>
      <sz val="10"/>
      <color theme="1"/>
      <name val="Times New Roman Cyr"/>
      <charset val="204"/>
    </font>
    <font>
      <b/>
      <i/>
      <sz val="8"/>
      <color theme="1"/>
      <name val="Times New Roman Cyr"/>
      <charset val="204"/>
    </font>
    <font>
      <b/>
      <sz val="10"/>
      <color theme="1"/>
      <name val="Times New Roman Cyr"/>
      <charset val="204"/>
    </font>
    <font>
      <sz val="10"/>
      <name val="Arial"/>
      <family val="2"/>
      <charset val="204"/>
    </font>
    <font>
      <b/>
      <sz val="10"/>
      <name val="Pragmatica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b/>
      <sz val="11"/>
      <color indexed="63"/>
      <name val="Calibri"/>
      <family val="2"/>
      <charset val="204"/>
    </font>
    <font>
      <sz val="10"/>
      <name val="Helv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9"/>
      <name val="Arial CYR"/>
      <family val="2"/>
      <charset val="204"/>
    </font>
    <font>
      <b/>
      <sz val="8"/>
      <name val="TypeTimes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NewtonCTT"/>
    </font>
    <font>
      <sz val="8"/>
      <name val="Helv"/>
    </font>
    <font>
      <sz val="9"/>
      <color theme="1"/>
      <name val="Times New Roman Cyr"/>
      <charset val="204"/>
    </font>
    <font>
      <b/>
      <sz val="8"/>
      <color indexed="81"/>
      <name val="Tahoma"/>
      <family val="2"/>
      <charset val="204"/>
    </font>
    <font>
      <b/>
      <sz val="9"/>
      <color theme="1"/>
      <name val="Times New Roman Cyr"/>
      <charset val="204"/>
    </font>
    <font>
      <b/>
      <sz val="10"/>
      <color rgb="FFFF0000"/>
      <name val="Times New Roman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7" applyNumberFormat="0" applyAlignment="0" applyProtection="0"/>
    <xf numFmtId="0" fontId="12" fillId="21" borderId="8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38" fontId="15" fillId="22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7" applyNumberFormat="0" applyAlignment="0" applyProtection="0"/>
    <xf numFmtId="10" fontId="15" fillId="22" borderId="5" applyNumberFormat="0" applyBorder="0" applyAlignment="0" applyProtection="0"/>
    <xf numFmtId="0" fontId="20" fillId="0" borderId="12" applyNumberFormat="0" applyFill="0" applyAlignment="0" applyProtection="0"/>
    <xf numFmtId="0" fontId="21" fillId="23" borderId="0" applyNumberFormat="0" applyBorder="0" applyAlignment="0" applyProtection="0"/>
    <xf numFmtId="165" fontId="22" fillId="0" borderId="0"/>
    <xf numFmtId="0" fontId="6" fillId="0" borderId="0"/>
    <xf numFmtId="0" fontId="6" fillId="24" borderId="13" applyNumberFormat="0" applyFont="0" applyAlignment="0" applyProtection="0"/>
    <xf numFmtId="0" fontId="23" fillId="20" borderId="14" applyNumberFormat="0" applyAlignment="0" applyProtection="0"/>
    <xf numFmtId="10" fontId="6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/>
    <xf numFmtId="0" fontId="26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25" borderId="0"/>
    <xf numFmtId="0" fontId="29" fillId="0" borderId="0">
      <alignment horizontal="centerContinuous" vertical="center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9" fontId="2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1" fillId="0" borderId="0">
      <alignment vertical="top"/>
    </xf>
    <xf numFmtId="166" fontId="22" fillId="0" borderId="0" applyFont="0" applyFill="0" applyBorder="0" applyAlignment="0" applyProtection="0"/>
    <xf numFmtId="3" fontId="32" fillId="0" borderId="5" applyFont="0" applyFill="0" applyBorder="0" applyAlignment="0" applyProtection="0">
      <alignment horizontal="center" vertical="center"/>
      <protection locked="0"/>
    </xf>
    <xf numFmtId="167" fontId="22" fillId="0" borderId="0" applyFont="0" applyFill="0" applyBorder="0" applyAlignment="0" applyProtection="0"/>
    <xf numFmtId="0" fontId="33" fillId="0" borderId="5">
      <alignment horizontal="centerContinuous" vertical="center" wrapText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3" fillId="0" borderId="0" xfId="0" quotePrefix="1" applyFont="1"/>
    <xf numFmtId="0" fontId="34" fillId="0" borderId="0" xfId="0" applyFont="1" applyAlignment="1">
      <alignment horizontal="center"/>
    </xf>
    <xf numFmtId="0" fontId="36" fillId="0" borderId="1" xfId="0" applyNumberFormat="1" applyFont="1" applyBorder="1" applyAlignment="1">
      <alignment horizontal="center" vertical="center" wrapText="1"/>
    </xf>
    <xf numFmtId="164" fontId="36" fillId="0" borderId="2" xfId="0" applyNumberFormat="1" applyFont="1" applyBorder="1" applyAlignment="1">
      <alignment horizontal="center" vertical="center" wrapText="1"/>
    </xf>
    <xf numFmtId="20" fontId="34" fillId="0" borderId="3" xfId="0" applyNumberFormat="1" applyFont="1" applyBorder="1" applyAlignment="1">
      <alignment horizontal="center" vertical="top" wrapText="1"/>
    </xf>
    <xf numFmtId="0" fontId="34" fillId="26" borderId="5" xfId="0" applyNumberFormat="1" applyFont="1" applyFill="1" applyBorder="1" applyAlignment="1">
      <alignment horizontal="center" vertical="top" wrapText="1"/>
    </xf>
    <xf numFmtId="0" fontId="34" fillId="0" borderId="3" xfId="0" applyNumberFormat="1" applyFont="1" applyBorder="1" applyAlignment="1">
      <alignment horizontal="center" vertical="top" wrapText="1"/>
    </xf>
    <xf numFmtId="164" fontId="34" fillId="0" borderId="4" xfId="0" applyNumberFormat="1" applyFont="1" applyBorder="1" applyAlignment="1">
      <alignment horizontal="right" vertical="top" wrapText="1"/>
    </xf>
    <xf numFmtId="20" fontId="34" fillId="0" borderId="5" xfId="0" applyNumberFormat="1" applyFont="1" applyBorder="1" applyAlignment="1">
      <alignment horizontal="center" vertical="top" wrapText="1"/>
    </xf>
    <xf numFmtId="0" fontId="34" fillId="0" borderId="5" xfId="0" applyNumberFormat="1" applyFont="1" applyBorder="1" applyAlignment="1">
      <alignment horizontal="center" vertical="top" wrapText="1"/>
    </xf>
    <xf numFmtId="164" fontId="34" fillId="0" borderId="6" xfId="0" applyNumberFormat="1" applyFont="1" applyBorder="1" applyAlignment="1">
      <alignment horizontal="right" vertical="top" wrapText="1"/>
    </xf>
    <xf numFmtId="0" fontId="37" fillId="0" borderId="0" xfId="0" applyFont="1" applyAlignment="1">
      <alignment horizontal="center" wrapText="1"/>
    </xf>
  </cellXfs>
  <cellStyles count="79">
    <cellStyle name="_x0012_" xfId="1"/>
    <cellStyle name="%" xfId="2"/>
    <cellStyle name="%_Расчет условий регионы Алькасар  2011 16 09 11" xfId="3"/>
    <cellStyle name="_x0012__Расчет условий регионы Алькасар  2011 16 09 11" xfId="4"/>
    <cellStyle name="2.Жирный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xplanatory Text" xfId="33"/>
    <cellStyle name="Good" xfId="34"/>
    <cellStyle name="Grey" xfId="35"/>
    <cellStyle name="Heading 1" xfId="36"/>
    <cellStyle name="Heading 2" xfId="37"/>
    <cellStyle name="Heading 3" xfId="38"/>
    <cellStyle name="Heading 4" xfId="39"/>
    <cellStyle name="Input" xfId="40"/>
    <cellStyle name="Input [yellow]" xfId="41"/>
    <cellStyle name="Linked Cell" xfId="42"/>
    <cellStyle name="Neutral" xfId="43"/>
    <cellStyle name="Normal - Style1" xfId="44"/>
    <cellStyle name="Normal_TV Buying Proposal Feb 13" xfId="45"/>
    <cellStyle name="Note" xfId="46"/>
    <cellStyle name="Output" xfId="47"/>
    <cellStyle name="Percent [2]" xfId="48"/>
    <cellStyle name="Style 1" xfId="49"/>
    <cellStyle name="Title" xfId="50"/>
    <cellStyle name="Total" xfId="51"/>
    <cellStyle name="Warning Text" xfId="52"/>
    <cellStyle name="Выворотка" xfId="53"/>
    <cellStyle name="Заголовок" xfId="54"/>
    <cellStyle name="Обычный" xfId="0" builtinId="0"/>
    <cellStyle name="Обычный 2" xfId="55"/>
    <cellStyle name="Обычный 2 2" xfId="56"/>
    <cellStyle name="Обычный 2 2 2" xfId="57"/>
    <cellStyle name="Обычный 2_Книга1 (4) (4)" xfId="58"/>
    <cellStyle name="Обычный 3" xfId="59"/>
    <cellStyle name="Обычный 3 2" xfId="60"/>
    <cellStyle name="Обычный 4" xfId="61"/>
    <cellStyle name="Обычный 5" xfId="62"/>
    <cellStyle name="Обычный 6" xfId="63"/>
    <cellStyle name="Процентный 2" xfId="64"/>
    <cellStyle name="Процентный 3" xfId="65"/>
    <cellStyle name="Процентный 4" xfId="66"/>
    <cellStyle name="Процентный 4 2" xfId="67"/>
    <cellStyle name="Процентный 5" xfId="68"/>
    <cellStyle name="Процентный 6" xfId="69"/>
    <cellStyle name="Стиль 1" xfId="70"/>
    <cellStyle name="Тысячи [0]_laroux" xfId="71"/>
    <cellStyle name="Тысячи(0)" xfId="72"/>
    <cellStyle name="Тысячи_laroux" xfId="73"/>
    <cellStyle name="Упаковка" xfId="74"/>
    <cellStyle name="Финансовый [0] 2" xfId="75"/>
    <cellStyle name="Финансовый [0] 3" xfId="76"/>
    <cellStyle name="Финансовый [0] 4" xfId="77"/>
    <cellStyle name="Финансовый 2" xfId="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panteleyev\Local%20Settings\Temporary%20Internet%20Files\OLK35\TELE2_&#1084;&#1072;&#1088;&#1090;%202006-&#1092;&#1077;&#1074;&#1088;&#1072;&#1083;&#1100;%202007_&#1050;&#1086;&#1084;&#1072;&#1085;&#1076;&#1072;&#1088;&#1084;_MediaCalc1_19.01.06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server\Documents%20and%20Settings\ASadovsky\Local%20Settings\Temporary%20Internet%20Files\OLK92\counter%20(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server\Documents%20and%20Settings\Alexis\My%20Documents\St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Бриф17,7 mln"/>
      <sheetName val="17.7mln вар 1"/>
      <sheetName val="17.7 mln усл Питер"/>
      <sheetName val="17.7 mln вар2"/>
      <sheetName val="Бриф 13 mln "/>
      <sheetName val="13mln вар 1"/>
      <sheetName val="13 mln усл Питер"/>
      <sheetName val="13mln вар2"/>
      <sheetName val="17_7mln вар 1"/>
      <sheetName val="Рег. ТВ (+)"/>
      <sheetName val="2007"/>
      <sheetName val="Расчет по Регионам"/>
      <sheetName val="Регионы"/>
      <sheetName val="Итоги по каналам"/>
      <sheetName val="Конфигурация"/>
      <sheetName val="Расчет"/>
      <sheetName val="Прайс 2007 (Тренд)"/>
      <sheetName val="Сезонка"/>
      <sheetName val="XLRpt_TempSheet"/>
    </sheetNames>
    <sheetDataSet>
      <sheetData sheetId="0" refreshError="1">
        <row r="4">
          <cell r="J4" t="str">
            <v>Средний рейтинг, 18+/Сезонный коэффициент</v>
          </cell>
          <cell r="K4" t="str">
            <v>Средний рейтинг, 4+/Сезонный коэффициент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Q40"/>
  <sheetViews>
    <sheetView tabSelected="1" showRuler="0" zoomScaleNormal="100" workbookViewId="0">
      <selection activeCell="Q13" sqref="Q13"/>
    </sheetView>
  </sheetViews>
  <sheetFormatPr defaultRowHeight="10.5"/>
  <cols>
    <col min="1" max="1" width="7.85546875" style="1" customWidth="1"/>
    <col min="2" max="13" width="4.5703125" style="1" customWidth="1"/>
    <col min="14" max="14" width="7.140625" style="2" customWidth="1"/>
    <col min="15" max="15" width="17.42578125" style="3" customWidth="1"/>
    <col min="16" max="16" width="6" style="3" customWidth="1"/>
    <col min="17" max="16384" width="9.140625" style="3"/>
  </cols>
  <sheetData>
    <row r="1" spans="1:17" ht="36.75" customHeight="1"/>
    <row r="2" spans="1:17" ht="12.7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7" ht="12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7" ht="12.7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7" ht="12.7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7" ht="12.7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7" spans="1:17" ht="12.7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7" ht="12.7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</row>
    <row r="10" spans="1:17" ht="11.25" thickBot="1"/>
    <row r="11" spans="1:17" ht="51.75" thickBot="1">
      <c r="A11" s="11" t="s">
        <v>0</v>
      </c>
      <c r="B11" s="11" t="s">
        <v>1</v>
      </c>
      <c r="C11" s="11" t="s">
        <v>2</v>
      </c>
      <c r="D11" s="11" t="s">
        <v>3</v>
      </c>
      <c r="E11" s="11" t="s">
        <v>4</v>
      </c>
      <c r="F11" s="11" t="s">
        <v>5</v>
      </c>
      <c r="G11" s="11" t="s">
        <v>6</v>
      </c>
      <c r="H11" s="11" t="s">
        <v>7</v>
      </c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2"/>
      <c r="O11" s="20" t="s">
        <v>26</v>
      </c>
    </row>
    <row r="12" spans="1:17" ht="26.25" customHeight="1">
      <c r="A12" s="13">
        <v>0.43055555555555558</v>
      </c>
      <c r="B12" s="14" t="s">
        <v>13</v>
      </c>
      <c r="C12" s="14" t="s">
        <v>27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>
        <v>0.33</v>
      </c>
      <c r="O12" s="9">
        <f>IF(OR(A12&gt;=3/4,SUMPRODUCT((B12:M12&lt;&gt;"")*(RIGHTB($B$11:$M$11,2)={"Сб";"Вс"}))),1,0)</f>
        <v>0</v>
      </c>
      <c r="P12" s="3">
        <f>IF(AND(A12&lt;"18:00",SUMPRODUCT(ISTEXT(B12:M12)*(RIGHT($B$11:$M$11,2)&lt;&gt;"Сб")*(RIGHT($B$11:$M$11,2)&lt;&gt;"Вс"))),0,1)</f>
        <v>0</v>
      </c>
      <c r="Q12" s="3">
        <f>--(OR(A12&gt;=3/4,SUMPRODUCT((B12:M12&lt;&gt;"")*(RIGHTB($B$11:$M$11,2)={"Сб";"Вс"}))))</f>
        <v>0</v>
      </c>
    </row>
    <row r="13" spans="1:17" ht="26.25" customHeight="1">
      <c r="A13" s="17">
        <v>0.4375</v>
      </c>
      <c r="B13" s="18"/>
      <c r="C13" s="18"/>
      <c r="D13" s="18"/>
      <c r="E13" s="18"/>
      <c r="F13" s="18"/>
      <c r="G13" s="18"/>
      <c r="H13" s="18"/>
      <c r="I13" s="18"/>
      <c r="J13" s="14" t="s">
        <v>14</v>
      </c>
      <c r="K13" s="18"/>
      <c r="L13" s="18"/>
      <c r="M13" s="18"/>
      <c r="N13" s="19">
        <v>0.62670000000000003</v>
      </c>
      <c r="O13" s="10">
        <v>0</v>
      </c>
      <c r="P13" s="3">
        <f t="shared" ref="P13:P34" si="0">IF(AND(A13&lt;"18:00",SUMPRODUCT(ISTEXT(B13:M13)*(RIGHT($B$11:$M$11,2)&lt;&gt;"Сб")*(RIGHT($B$11:$M$11,2)&lt;&gt;"Вс"))),0,1)</f>
        <v>0</v>
      </c>
      <c r="Q13" s="3">
        <f>--(OR(A13&gt;=3/4,SUMPRODUCT((B13:M13&lt;&gt;"")*(RIGHTB($B$11:$M$11,2)={"Сб";"Вс"}))))</f>
        <v>0</v>
      </c>
    </row>
    <row r="14" spans="1:17" ht="26.25" customHeight="1">
      <c r="A14" s="17">
        <v>0.50347222222222221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4" t="s">
        <v>15</v>
      </c>
      <c r="M14" s="18"/>
      <c r="N14" s="19">
        <v>1.3733</v>
      </c>
      <c r="O14" s="10">
        <v>0</v>
      </c>
      <c r="P14" s="3">
        <f t="shared" si="0"/>
        <v>0</v>
      </c>
      <c r="Q14" s="3">
        <f>--(OR(A14&gt;=3/4,SUMPRODUCT((B14:M14&lt;&gt;"")*(RIGHTB($B$11:$M$11,2)={"Сб";"Вс"}))))</f>
        <v>0</v>
      </c>
    </row>
    <row r="15" spans="1:17" ht="26.25" customHeight="1">
      <c r="A15" s="17">
        <v>0.50694444444444442</v>
      </c>
      <c r="B15" s="18"/>
      <c r="C15" s="18"/>
      <c r="D15" s="18"/>
      <c r="E15" s="18"/>
      <c r="F15" s="14" t="s">
        <v>16</v>
      </c>
      <c r="G15" s="18"/>
      <c r="H15" s="18"/>
      <c r="I15" s="18"/>
      <c r="J15" s="18"/>
      <c r="K15" s="18"/>
      <c r="L15" s="18"/>
      <c r="M15" s="14" t="s">
        <v>16</v>
      </c>
      <c r="N15" s="19">
        <v>0.46</v>
      </c>
      <c r="O15" s="10">
        <v>1</v>
      </c>
      <c r="P15" s="3">
        <f t="shared" si="0"/>
        <v>1</v>
      </c>
      <c r="Q15" s="3">
        <f>--(OR(A15&gt;=3/4,SUMPRODUCT((B15:M15&lt;&gt;"")*(RIGHTB($B$11:$M$11,2)={"Сб";"Вс"}))))</f>
        <v>1</v>
      </c>
    </row>
    <row r="16" spans="1:17" ht="26.25" customHeight="1">
      <c r="A16" s="17">
        <v>0.53125</v>
      </c>
      <c r="B16" s="18"/>
      <c r="C16" s="18"/>
      <c r="D16" s="18"/>
      <c r="E16" s="18"/>
      <c r="F16" s="18"/>
      <c r="G16" s="18"/>
      <c r="H16" s="14" t="s">
        <v>21</v>
      </c>
      <c r="I16" s="18"/>
      <c r="J16" s="18"/>
      <c r="K16" s="14" t="s">
        <v>15</v>
      </c>
      <c r="L16" s="18"/>
      <c r="M16" s="18"/>
      <c r="N16" s="19">
        <v>2.06</v>
      </c>
      <c r="O16" s="10">
        <v>0</v>
      </c>
      <c r="P16" s="3">
        <f t="shared" si="0"/>
        <v>0</v>
      </c>
      <c r="Q16" s="3">
        <f>--(OR(A16&gt;=3/4,SUMPRODUCT((B16:M16&lt;&gt;"")*(RIGHTB($B$11:$M$11,2)={"Сб";"Вс"}))))</f>
        <v>0</v>
      </c>
    </row>
    <row r="17" spans="1:17" ht="26.25" customHeight="1">
      <c r="A17" s="17">
        <v>0.57638888888888895</v>
      </c>
      <c r="B17" s="18"/>
      <c r="C17" s="18"/>
      <c r="D17" s="18"/>
      <c r="E17" s="18"/>
      <c r="F17" s="18"/>
      <c r="G17" s="14" t="s">
        <v>17</v>
      </c>
      <c r="H17" s="18"/>
      <c r="I17" s="18"/>
      <c r="J17" s="18"/>
      <c r="L17" s="18"/>
      <c r="M17" s="18"/>
      <c r="N17" s="19">
        <v>2.04</v>
      </c>
      <c r="O17" s="10">
        <v>1</v>
      </c>
      <c r="P17" s="3">
        <f t="shared" si="0"/>
        <v>1</v>
      </c>
      <c r="Q17" s="3">
        <f>--(OR(A17&gt;=3/4,SUMPRODUCT((B17:M17&lt;&gt;"")*(RIGHTB($B$11:$M$11,2)={"Сб";"Вс"}))))</f>
        <v>1</v>
      </c>
    </row>
    <row r="18" spans="1:17" ht="26.25" customHeight="1">
      <c r="A18" s="17">
        <v>0.58680555555555558</v>
      </c>
      <c r="B18" s="18"/>
      <c r="C18" s="18"/>
      <c r="D18" s="18"/>
      <c r="E18" s="18"/>
      <c r="F18" s="18"/>
      <c r="G18" s="18"/>
      <c r="H18" s="18"/>
      <c r="I18" s="18"/>
      <c r="J18" s="18"/>
      <c r="K18" s="14" t="s">
        <v>18</v>
      </c>
      <c r="L18" s="18"/>
      <c r="M18" s="18"/>
      <c r="N18" s="19">
        <v>1.2333000000000001</v>
      </c>
      <c r="O18" s="10">
        <v>0</v>
      </c>
      <c r="P18" s="3">
        <f t="shared" si="0"/>
        <v>0</v>
      </c>
      <c r="Q18" s="3">
        <f>--(OR(A18&gt;=3/4,SUMPRODUCT((B18:M18&lt;&gt;"")*(RIGHTB($B$11:$M$11,2)={"Сб";"Вс"}))))</f>
        <v>0</v>
      </c>
    </row>
    <row r="19" spans="1:17" ht="26.25" customHeight="1">
      <c r="A19" s="17">
        <v>0.59027777777777779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4" t="s">
        <v>17</v>
      </c>
      <c r="N19" s="19">
        <v>0.68</v>
      </c>
      <c r="O19" s="10">
        <v>1</v>
      </c>
      <c r="P19" s="3">
        <f t="shared" si="0"/>
        <v>1</v>
      </c>
      <c r="Q19" s="3">
        <f>--(OR(A19&gt;=3/4,SUMPRODUCT((B19:M19&lt;&gt;"")*(RIGHTB($B$11:$M$11,2)={"Сб";"Вс"}))))</f>
        <v>1</v>
      </c>
    </row>
    <row r="20" spans="1:17" ht="26.25" customHeight="1">
      <c r="A20" s="17">
        <v>0.59722222222222221</v>
      </c>
      <c r="B20" s="18"/>
      <c r="C20" s="18"/>
      <c r="D20" s="18"/>
      <c r="E20" s="18"/>
      <c r="F20" s="18"/>
      <c r="G20" s="18"/>
      <c r="H20" s="18"/>
      <c r="I20" s="18"/>
      <c r="J20" s="14" t="s">
        <v>18</v>
      </c>
      <c r="K20" s="18"/>
      <c r="L20" s="18"/>
      <c r="M20" s="18"/>
      <c r="N20" s="19">
        <v>1.2333000000000001</v>
      </c>
      <c r="O20" s="10">
        <v>0</v>
      </c>
      <c r="P20" s="3">
        <f t="shared" si="0"/>
        <v>0</v>
      </c>
      <c r="Q20" s="3">
        <f>--(OR(A20&gt;=3/4,SUMPRODUCT((B20:M20&lt;&gt;"")*(RIGHTB($B$11:$M$11,2)={"Сб";"Вс"}))))</f>
        <v>0</v>
      </c>
    </row>
    <row r="21" spans="1:17" ht="26.25" customHeight="1">
      <c r="A21" s="17">
        <v>0.61458333333333337</v>
      </c>
      <c r="B21" s="18"/>
      <c r="C21" s="18"/>
      <c r="D21" s="14" t="s">
        <v>19</v>
      </c>
      <c r="E21" s="18"/>
      <c r="F21" s="18"/>
      <c r="G21" s="18"/>
      <c r="H21" s="18"/>
      <c r="I21" s="14" t="s">
        <v>23</v>
      </c>
      <c r="J21" s="18"/>
      <c r="K21" s="18"/>
      <c r="L21" s="18"/>
      <c r="M21" s="18"/>
      <c r="N21" s="19">
        <v>0.68</v>
      </c>
      <c r="O21" s="10">
        <v>0</v>
      </c>
      <c r="P21" s="3">
        <f t="shared" si="0"/>
        <v>0</v>
      </c>
      <c r="Q21" s="3">
        <f>--(OR(A21&gt;=3/4,SUMPRODUCT((B21:M21&lt;&gt;"")*(RIGHTB($B$11:$M$11,2)={"Сб";"Вс"}))))</f>
        <v>0</v>
      </c>
    </row>
    <row r="22" spans="1:17" ht="26.25" customHeight="1">
      <c r="A22" s="17">
        <v>0.625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4" t="s">
        <v>20</v>
      </c>
      <c r="N22" s="19">
        <v>1.4333</v>
      </c>
      <c r="O22" s="10">
        <v>1</v>
      </c>
      <c r="P22" s="3">
        <f t="shared" si="0"/>
        <v>1</v>
      </c>
      <c r="Q22" s="3">
        <f>--(OR(A22&gt;=3/4,SUMPRODUCT((B22:M22&lt;&gt;"")*(RIGHTB($B$11:$M$11,2)={"Сб";"Вс"}))))</f>
        <v>1</v>
      </c>
    </row>
    <row r="23" spans="1:17" ht="26.25" customHeight="1">
      <c r="A23" s="17">
        <v>0.63888888888888895</v>
      </c>
      <c r="B23" s="18"/>
      <c r="C23" s="18"/>
      <c r="D23" s="18"/>
      <c r="E23" s="18"/>
      <c r="F23" s="18"/>
      <c r="G23" s="18"/>
      <c r="H23" s="18"/>
      <c r="I23" s="18"/>
      <c r="J23" s="14" t="s">
        <v>19</v>
      </c>
      <c r="K23" s="18"/>
      <c r="L23" s="14" t="s">
        <v>19</v>
      </c>
      <c r="M23" s="18"/>
      <c r="N23" s="19">
        <v>4.25</v>
      </c>
      <c r="O23" s="10">
        <v>0</v>
      </c>
      <c r="P23" s="3">
        <f t="shared" si="0"/>
        <v>0</v>
      </c>
      <c r="Q23" s="3">
        <f>--(OR(A23&gt;=3/4,SUMPRODUCT((B23:M23&lt;&gt;"")*(RIGHTB($B$11:$M$11,2)={"Сб";"Вс"}))))</f>
        <v>0</v>
      </c>
    </row>
    <row r="24" spans="1:17" ht="26.25" customHeight="1">
      <c r="A24" s="17">
        <v>0.65972222222222221</v>
      </c>
      <c r="B24" s="18"/>
      <c r="C24" s="18"/>
      <c r="D24" s="18"/>
      <c r="E24" s="18"/>
      <c r="F24" s="18"/>
      <c r="G24" s="18"/>
      <c r="H24" s="18"/>
      <c r="I24" s="18"/>
      <c r="J24" s="18"/>
      <c r="K24" s="14" t="s">
        <v>19</v>
      </c>
      <c r="L24" s="18"/>
      <c r="M24" s="18"/>
      <c r="N24" s="19">
        <v>1.7</v>
      </c>
      <c r="O24" s="10">
        <v>0</v>
      </c>
      <c r="P24" s="3">
        <f t="shared" si="0"/>
        <v>0</v>
      </c>
      <c r="Q24" s="3">
        <f>--(OR(A24&gt;=3/4,SUMPRODUCT((B24:M24&lt;&gt;"")*(RIGHTB($B$11:$M$11,2)={"Сб";"Вс"}))))</f>
        <v>0</v>
      </c>
    </row>
    <row r="25" spans="1:17" ht="26.25" customHeight="1">
      <c r="A25" s="17">
        <v>0.68055555555555547</v>
      </c>
      <c r="B25" s="14" t="s">
        <v>19</v>
      </c>
      <c r="C25" s="18"/>
      <c r="D25" s="18"/>
      <c r="E25" s="18"/>
      <c r="F25" s="18"/>
      <c r="G25" s="18"/>
      <c r="H25" s="18"/>
      <c r="I25" s="18"/>
      <c r="J25" s="14" t="s">
        <v>21</v>
      </c>
      <c r="K25" s="18"/>
      <c r="L25" s="18"/>
      <c r="M25" s="18"/>
      <c r="N25" s="19">
        <v>5.5833000000000004</v>
      </c>
      <c r="O25" s="10">
        <v>0</v>
      </c>
      <c r="P25" s="3">
        <f t="shared" si="0"/>
        <v>0</v>
      </c>
      <c r="Q25" s="3">
        <f>--(OR(A25&gt;=3/4,SUMPRODUCT((B25:M25&lt;&gt;"")*(RIGHTB($B$11:$M$11,2)={"Сб";"Вс"}))))</f>
        <v>0</v>
      </c>
    </row>
    <row r="26" spans="1:17" ht="26.25" customHeight="1">
      <c r="A26" s="17">
        <v>0.69791666666666663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4" t="s">
        <v>22</v>
      </c>
      <c r="N26" s="19">
        <v>0.88329999999999997</v>
      </c>
      <c r="O26" s="10">
        <v>1</v>
      </c>
      <c r="P26" s="3">
        <f t="shared" si="0"/>
        <v>1</v>
      </c>
      <c r="Q26" s="3">
        <f>--(OR(A26&gt;=3/4,SUMPRODUCT((B26:M26&lt;&gt;"")*(RIGHTB($B$11:$M$11,2)={"Сб";"Вс"}))))</f>
        <v>1</v>
      </c>
    </row>
    <row r="27" spans="1:17" ht="26.25" customHeight="1">
      <c r="A27" s="17">
        <v>0.70138888888888884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4" t="s">
        <v>21</v>
      </c>
      <c r="M27" s="18"/>
      <c r="N27" s="19">
        <v>5.5833000000000004</v>
      </c>
      <c r="O27" s="10">
        <v>0</v>
      </c>
      <c r="P27" s="3">
        <f t="shared" si="0"/>
        <v>0</v>
      </c>
      <c r="Q27" s="3">
        <f>--(OR(A27&gt;=3/4,SUMPRODUCT((B27:M27&lt;&gt;"")*(RIGHTB($B$11:$M$11,2)={"Сб";"Вс"}))))</f>
        <v>0</v>
      </c>
    </row>
    <row r="28" spans="1:17" ht="26.25" customHeight="1">
      <c r="A28" s="17">
        <v>0.70833333333333337</v>
      </c>
      <c r="B28" s="18"/>
      <c r="C28" s="18"/>
      <c r="D28" s="18"/>
      <c r="E28" s="18"/>
      <c r="F28" s="18"/>
      <c r="G28" s="18"/>
      <c r="H28" s="18"/>
      <c r="I28" s="18"/>
      <c r="J28" s="14" t="s">
        <v>13</v>
      </c>
      <c r="K28" s="14" t="s">
        <v>13</v>
      </c>
      <c r="L28" s="18"/>
      <c r="M28" s="18"/>
      <c r="N28" s="19">
        <v>6.88</v>
      </c>
      <c r="O28" s="10">
        <v>0</v>
      </c>
      <c r="P28" s="3">
        <f t="shared" si="0"/>
        <v>0</v>
      </c>
      <c r="Q28" s="3">
        <f>--(OR(A28&gt;=3/4,SUMPRODUCT((B28:M28&lt;&gt;"")*(RIGHTB($B$11:$M$11,2)={"Сб";"Вс"}))))</f>
        <v>0</v>
      </c>
    </row>
    <row r="29" spans="1:17" ht="26.25" customHeight="1">
      <c r="A29" s="17">
        <v>0.73958333333333337</v>
      </c>
      <c r="B29" s="18"/>
      <c r="C29" s="18"/>
      <c r="D29" s="18"/>
      <c r="E29" s="18"/>
      <c r="F29" s="18"/>
      <c r="G29" s="18"/>
      <c r="H29" s="18"/>
      <c r="I29" s="18"/>
      <c r="J29" s="18"/>
      <c r="K29" s="14" t="s">
        <v>13</v>
      </c>
      <c r="L29" s="14" t="s">
        <v>13</v>
      </c>
      <c r="M29" s="18"/>
      <c r="N29" s="19">
        <v>5.7332999999999998</v>
      </c>
      <c r="O29" s="10">
        <v>0</v>
      </c>
      <c r="P29" s="3">
        <f t="shared" si="0"/>
        <v>0</v>
      </c>
      <c r="Q29" s="3">
        <f>--(OR(A29&gt;=3/4,SUMPRODUCT((B29:M29&lt;&gt;"")*(RIGHTB($B$11:$M$11,2)={"Сб";"Вс"}))))</f>
        <v>0</v>
      </c>
    </row>
    <row r="30" spans="1:17" ht="26.25" customHeight="1">
      <c r="A30" s="17">
        <v>0.78472222222222221</v>
      </c>
      <c r="B30" s="18"/>
      <c r="C30" s="18"/>
      <c r="D30" s="18"/>
      <c r="E30" s="14" t="s">
        <v>21</v>
      </c>
      <c r="F30" s="18"/>
      <c r="G30" s="18"/>
      <c r="H30" s="18"/>
      <c r="I30" s="18"/>
      <c r="J30" s="14" t="s">
        <v>23</v>
      </c>
      <c r="K30" s="18"/>
      <c r="L30" s="18"/>
      <c r="M30" s="14" t="s">
        <v>24</v>
      </c>
      <c r="N30" s="19">
        <v>5.2432999999999996</v>
      </c>
      <c r="O30" s="10">
        <v>1</v>
      </c>
      <c r="P30" s="3">
        <f t="shared" si="0"/>
        <v>0</v>
      </c>
      <c r="Q30" s="3">
        <f>--(OR(A30&gt;=3/4,SUMPRODUCT((B30:M30&lt;&gt;"")*(RIGHTB($B$11:$M$11,2)={"Сб";"Вс"}))))</f>
        <v>1</v>
      </c>
    </row>
    <row r="31" spans="1:17" ht="26.25" customHeight="1">
      <c r="A31" s="17">
        <v>0.80555555555555547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4" t="s">
        <v>25</v>
      </c>
      <c r="M31" s="18"/>
      <c r="N31" s="19">
        <v>6.0133000000000001</v>
      </c>
      <c r="O31" s="10">
        <v>1</v>
      </c>
      <c r="P31" s="3">
        <f t="shared" si="0"/>
        <v>0</v>
      </c>
      <c r="Q31" s="3">
        <f>--(OR(A31&gt;=3/4,SUMPRODUCT((B31:M31&lt;&gt;"")*(RIGHTB($B$11:$M$11,2)={"Сб";"Вс"}))))</f>
        <v>1</v>
      </c>
    </row>
    <row r="32" spans="1:17" ht="26.25" customHeight="1">
      <c r="A32" s="17">
        <v>0.80555555555555547</v>
      </c>
      <c r="B32" s="18"/>
      <c r="C32" s="18"/>
      <c r="D32" s="14" t="s">
        <v>25</v>
      </c>
      <c r="E32" s="18"/>
      <c r="F32" s="18"/>
      <c r="G32" s="18"/>
      <c r="H32" s="18"/>
      <c r="I32" s="18"/>
      <c r="J32" s="18"/>
      <c r="K32" s="18"/>
      <c r="L32" s="18"/>
      <c r="M32" s="18"/>
      <c r="N32" s="19">
        <v>1.2266999999999999</v>
      </c>
      <c r="O32" s="10">
        <v>1</v>
      </c>
      <c r="P32" s="3">
        <f t="shared" si="0"/>
        <v>0</v>
      </c>
      <c r="Q32" s="3">
        <f>--(OR(A32&gt;=3/4,SUMPRODUCT((B32:M32&lt;&gt;"")*(RIGHTB($B$11:$M$11,2)={"Сб";"Вс"}))))</f>
        <v>1</v>
      </c>
    </row>
    <row r="33" spans="1:17" ht="23.25" customHeight="1">
      <c r="A33" s="17">
        <v>0.81944444444444453</v>
      </c>
      <c r="B33" s="18"/>
      <c r="C33" s="18"/>
      <c r="D33" s="18"/>
      <c r="E33" s="18"/>
      <c r="F33" s="18"/>
      <c r="G33" s="18"/>
      <c r="H33" s="18"/>
      <c r="I33" s="18"/>
      <c r="J33" s="18"/>
      <c r="K33" s="14" t="s">
        <v>25</v>
      </c>
      <c r="L33" s="18"/>
      <c r="M33" s="18"/>
      <c r="N33" s="19">
        <v>3.0066999999999999</v>
      </c>
      <c r="O33" s="10">
        <v>1</v>
      </c>
      <c r="P33" s="3">
        <f t="shared" si="0"/>
        <v>0</v>
      </c>
      <c r="Q33" s="3">
        <f>--(OR(A33&gt;=3/4,SUMPRODUCT((B33:M33&lt;&gt;"")*(RIGHTB($B$11:$M$11,2)={"Сб";"Вс"}))))</f>
        <v>1</v>
      </c>
    </row>
    <row r="34" spans="1:17" ht="26.25" customHeight="1">
      <c r="A34" s="17">
        <v>0.82638888888888884</v>
      </c>
      <c r="B34" s="18"/>
      <c r="C34" s="18"/>
      <c r="D34" s="18"/>
      <c r="E34" s="18"/>
      <c r="F34" s="18"/>
      <c r="G34" s="18"/>
      <c r="H34" s="18"/>
      <c r="I34" s="18"/>
      <c r="J34" s="14" t="s">
        <v>25</v>
      </c>
      <c r="K34" s="18"/>
      <c r="L34" s="18"/>
      <c r="M34" s="18"/>
      <c r="N34" s="19">
        <v>5.7366999999999999</v>
      </c>
      <c r="O34" s="10">
        <v>1</v>
      </c>
      <c r="P34" s="3">
        <f t="shared" si="0"/>
        <v>0</v>
      </c>
      <c r="Q34" s="3">
        <f>--(OR(A34&gt;=3/4,SUMPRODUCT((B34:M34&lt;&gt;"")*(RIGHTB($B$11:$M$11,2)={"Сб";"Вс"}))))</f>
        <v>1</v>
      </c>
    </row>
    <row r="35" spans="1:17" ht="11.25">
      <c r="A35" s="6"/>
      <c r="B35" s="6">
        <f t="shared" ref="B35:M35" si="1">COUNTA(B12:B34)</f>
        <v>2</v>
      </c>
      <c r="C35" s="6">
        <f t="shared" si="1"/>
        <v>1</v>
      </c>
      <c r="D35" s="6">
        <f t="shared" si="1"/>
        <v>2</v>
      </c>
      <c r="E35" s="6">
        <f t="shared" si="1"/>
        <v>1</v>
      </c>
      <c r="F35" s="6">
        <f t="shared" si="1"/>
        <v>1</v>
      </c>
      <c r="G35" s="6">
        <f t="shared" si="1"/>
        <v>1</v>
      </c>
      <c r="H35" s="6">
        <f t="shared" si="1"/>
        <v>1</v>
      </c>
      <c r="I35" s="6">
        <f t="shared" si="1"/>
        <v>1</v>
      </c>
      <c r="J35" s="6">
        <f t="shared" si="1"/>
        <v>7</v>
      </c>
      <c r="K35" s="6">
        <f t="shared" si="1"/>
        <v>6</v>
      </c>
      <c r="L35" s="6">
        <f t="shared" si="1"/>
        <v>5</v>
      </c>
      <c r="M35" s="6">
        <f t="shared" si="1"/>
        <v>5</v>
      </c>
      <c r="N35" s="7">
        <f>SUM(N12:N34)</f>
        <v>63.989800000000002</v>
      </c>
    </row>
    <row r="37" spans="1:17" ht="12.75">
      <c r="N37" s="8"/>
    </row>
    <row r="38" spans="1:17" ht="12.75">
      <c r="N38" s="8"/>
    </row>
    <row r="39" spans="1:17" ht="12.75">
      <c r="N39" s="8"/>
    </row>
    <row r="40" spans="1:17" ht="12.75">
      <c r="N40" s="8"/>
    </row>
  </sheetData>
  <pageMargins left="0.15748031496062992" right="0.15748031496062992" top="0" bottom="0.43307086614173229" header="0" footer="0.27559055118110237"/>
  <pageSetup paperSize="9" scale="7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XXX</vt:lpstr>
    </vt:vector>
  </TitlesOfParts>
  <Company>ART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Cherepanov Alexey</dc:creator>
  <cp:lastModifiedBy>_Boroda_</cp:lastModifiedBy>
  <cp:lastPrinted>2014-04-18T09:14:41Z</cp:lastPrinted>
  <dcterms:created xsi:type="dcterms:W3CDTF">2014-04-18T07:27:31Z</dcterms:created>
  <dcterms:modified xsi:type="dcterms:W3CDTF">2014-04-18T10:18:22Z</dcterms:modified>
</cp:coreProperties>
</file>