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60" windowWidth="13275" windowHeight="11640"/>
  </bookViews>
  <sheets>
    <sheet name="Спецификация" sheetId="4" r:id="rId1"/>
    <sheet name="Прайс техн." sheetId="7" r:id="rId2"/>
    <sheet name="Прайс электр." sheetId="9" r:id="rId3"/>
  </sheets>
  <definedNames>
    <definedName name="_xlnm._FilterDatabase" localSheetId="1" hidden="1">'Прайс техн.'!$A$3:$F$88</definedName>
    <definedName name="_xlnm._FilterDatabase" localSheetId="2" hidden="1">'Прайс электр.'!$A$1:$G$62</definedName>
    <definedName name="_xlnm._FilterDatabase" localSheetId="0" hidden="1">Спецификация!$A$2:$P$36</definedName>
  </definedNames>
  <calcPr calcId="145621"/>
</workbook>
</file>

<file path=xl/calcChain.xml><?xml version="1.0" encoding="utf-8"?>
<calcChain xmlns="http://schemas.openxmlformats.org/spreadsheetml/2006/main">
  <c r="L3" i="4" l="1"/>
  <c r="I3" i="4"/>
  <c r="A3" i="4"/>
  <c r="N35" i="4" l="1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H3" i="4" l="1"/>
  <c r="P35" i="4" l="1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4" i="4"/>
  <c r="H36" i="4" l="1"/>
  <c r="P36" i="4"/>
</calcChain>
</file>

<file path=xl/sharedStrings.xml><?xml version="1.0" encoding="utf-8"?>
<sst xmlns="http://schemas.openxmlformats.org/spreadsheetml/2006/main" count="537" uniqueCount="241">
  <si>
    <t>итого</t>
  </si>
  <si>
    <t>кол-во</t>
  </si>
  <si>
    <t>Технология</t>
  </si>
  <si>
    <t>Электрика</t>
  </si>
  <si>
    <t>Тип, марка, обозначение</t>
  </si>
  <si>
    <t>Произво-дитель</t>
  </si>
  <si>
    <t>ед. измерен.</t>
  </si>
  <si>
    <t>цена за единицу</t>
  </si>
  <si>
    <t>Наименование и технич. характеристика</t>
  </si>
  <si>
    <t>шт.</t>
  </si>
  <si>
    <t>ИТОГО:</t>
  </si>
  <si>
    <t>пог.м.</t>
  </si>
  <si>
    <t>Труба в ППУ-Пэ D273х8,0/400 ГОСТ 30732-2006 *</t>
  </si>
  <si>
    <t>Труба в ППУ-Пэ D219х6,0/315 ГОСТ 30732-2006 *</t>
  </si>
  <si>
    <t>т</t>
  </si>
  <si>
    <t>Труба черная эл/св D720х9,0 ГОСТ20295-85, лежалая *</t>
  </si>
  <si>
    <t>Труба черная эл/св D219х6,0 ГОСТ 10704-91 *</t>
  </si>
  <si>
    <t>Труба черная эл/св D219х5,0 ГОСТ 10704-91 *</t>
  </si>
  <si>
    <t>Труба черная эл/св D159х4,5 ГОСТ 10704-91 *</t>
  </si>
  <si>
    <t>Труба черная эл/св D159х4,0 ГОСТ 10704-91 *</t>
  </si>
  <si>
    <t>Труба черная эл/св D133х4,0 ГОСТ 10704-91 *</t>
  </si>
  <si>
    <t>Труба черная эл/св D108х4,0 ГОСТ 10704-91 *</t>
  </si>
  <si>
    <t>Труба черная эл/св D108х3,5 ГОСТ 10704-91 *</t>
  </si>
  <si>
    <t>Труба черная эл/св D 89х4,0 ГОСТ 10704-91 *</t>
  </si>
  <si>
    <t>Труба черная эл/св D 89х3,5 ГОСТ 10704-91 *</t>
  </si>
  <si>
    <t>Труба черная эл/св D 76х4,0 ГОСТ 10704-91 *</t>
  </si>
  <si>
    <t>Труба черная эл/св D 76х3,5 ГОСТ 10704-91 *</t>
  </si>
  <si>
    <t>Труба черная эл/св D 57х3,5 ГОСТ 10704-91 *</t>
  </si>
  <si>
    <t>Труба черная ВГП ДУ 50х3,5 ГОСТ 3262-75 *</t>
  </si>
  <si>
    <t>Труба черная ВГП ДУ 40х3,5 ГОСТ 3262-75 *</t>
  </si>
  <si>
    <t>Труба черная ВГП ДУ 32х3,2 ГОСТ 3262-75 *</t>
  </si>
  <si>
    <t>Труба черная ВГП ДУ 25х3,2 ГОСТ 3262-75 *</t>
  </si>
  <si>
    <t>Труба черная ВГП ДУ 25х2,8 ГОСТ 3262-75 *</t>
  </si>
  <si>
    <t>Труба черная ВГП ДУ 20х2,8 ГОСТ 3262-75 *</t>
  </si>
  <si>
    <t>Труба черная ВГП ДУ 15х2,8 ГОСТ 3262-75 *</t>
  </si>
  <si>
    <t>Труба оцинкованная эл/св D159х4,0 ГОСТ 10704-91 *</t>
  </si>
  <si>
    <t>Труба оцинкованная эл/св D133х4,0 ГОСТ 10704-91</t>
  </si>
  <si>
    <t>Труба оцинкованная эл/св D133х4,0 ГОСТ 10704-91 *</t>
  </si>
  <si>
    <t>Труба оцинкованная эл/св D108х3,5 ГОСТ 10704-91 *</t>
  </si>
  <si>
    <t>Труба оцинкованная эл/св D 89х3,5 ГОСТ 10704-91 *</t>
  </si>
  <si>
    <t>Труба оцинкованная эл/св D 76х3,5 ГОСТ 10704-91 *</t>
  </si>
  <si>
    <t>Труба оцинкованная эл/св D 57х3,5 ГОСТ 10704-91 *</t>
  </si>
  <si>
    <t>Труба оцинкованная ВГП ДУ 50х3,5 ГОСТ 3262-75 *</t>
  </si>
  <si>
    <t>Труба оцинкованная ВГП ДУ 40х3,5 ГОСТ 3262-75 *</t>
  </si>
  <si>
    <t>Труба оцинкованная ВГП ДУ 32х3,2 ГОСТ 3262-75 *</t>
  </si>
  <si>
    <t>Труба оцинкованная ВГП ДУ 25х3,2 ГОСТ 3262-75 *</t>
  </si>
  <si>
    <t>Труба оцинкованная ВГП ДУ 20х2,8 ГОСТ 3262-75 *</t>
  </si>
  <si>
    <t>Труба оцинкованная ВГП ДУ 15х2,8 ГОСТ 3262-75 *</t>
  </si>
  <si>
    <t>Труба бесшовная D159х5,0 ГОСТ 8732-78 *</t>
  </si>
  <si>
    <t>Труба бесшовная D133х5,0 ГОСТ 8732-78 *</t>
  </si>
  <si>
    <t>Труба бесшовная D108х5,0 ГОСТ 8732-78 *</t>
  </si>
  <si>
    <t>Труба бесшовная D108х4,0 ГОСТ 8732-78 *</t>
  </si>
  <si>
    <t>Труба бесшовная D 89х5,0 ГОСТ 8732-78 *</t>
  </si>
  <si>
    <t>Труба бесшовная D 89х4,0 ГОСТ 8732-78 *</t>
  </si>
  <si>
    <t>Труба бесшовная D 76х4,0 ГОСТ 8732-78 *</t>
  </si>
  <si>
    <t>Труба бесшовная D 76х3,5 ГОСТ 8732-78 *</t>
  </si>
  <si>
    <t>Труба бесшовная D 57х4,0 ГОСТ 8732-78 *</t>
  </si>
  <si>
    <t>Труба бесшовная D 57х3,5 ГОСТ 8732-78 *</t>
  </si>
  <si>
    <t>Труба бесшовная D 15х3,0 ГОСТ 8734-75, лежалая *</t>
  </si>
  <si>
    <t>01.01. Трубы стальные черные и оцинкованные</t>
  </si>
  <si>
    <t>01. Трубы стальные и фитинги для систем ХГС, ГВС и отопления</t>
  </si>
  <si>
    <t>Розн. цена (до 5000 руб.)</t>
  </si>
  <si>
    <t>М. опт. цена (от 5000 руб.)</t>
  </si>
  <si>
    <t>Опт. цена (от 25000 руб.)</t>
  </si>
  <si>
    <t>Ед. изм.</t>
  </si>
  <si>
    <t>Наименование товара</t>
  </si>
  <si>
    <t>Код</t>
  </si>
  <si>
    <t>№ п/п</t>
  </si>
  <si>
    <t>ИП 212-60А Leonardo-О, адресный  дымовой пожарный извещатель, сериия Leonardo, без базы</t>
  </si>
  <si>
    <t>ИП 212-60А Leonardo-О адресный  дымовой пожарный извещатель, без базы</t>
  </si>
  <si>
    <t>Предназначен для использования в качестве датчиков дыма для защиты квартир, коттеджей, офисов и т.д. Извещатели могут объединяться в группы с помощью двухпроводного шлейфа, В режиме "Пожар" реализуют функцию замыкания контактов опто-волоконного реле, поэтому их можно подключать к охранно-пожарным пультам.</t>
  </si>
  <si>
    <t>ИП 212-55СУ (кор. 20шт) автономный извещатель пожарный дымовой</t>
  </si>
  <si>
    <t>ИП 212-55С (кор. 20шт) автономный извещатель пожарный дымовой</t>
  </si>
  <si>
    <t>ИП 212-52СИ извещатель пожарный дымовой автономный, сирена встроенная 85дБ, питание 1 батарейка "крона" (в комплекте)</t>
  </si>
  <si>
    <t>ИП 212-52СИ  АВТОНОМНЫЙ  дымовой пожарный извещатель, в комплекте с батарейкой типа "крона"</t>
  </si>
  <si>
    <t>Автономный дымовой пожарный извещатель,  для подключения к ППК, на размыкание</t>
  </si>
  <si>
    <t>ИП 212-43МК1, автономный дымовой пожарный извещатель,  для подключения к ППК,  на размыкание</t>
  </si>
  <si>
    <t>Автономный дымовой пожарный извещатель,  для подключения к ППК,  на замыкание</t>
  </si>
  <si>
    <t>ИП 212-43МК, автономный дымовой пожарный извещатель,  для подключения к ППК,  на замыкание</t>
  </si>
  <si>
    <t>Сирена встроенная 95дБ, питание 4 батарейки ААА (в к-те)   Raymax ro3</t>
  </si>
  <si>
    <t>ИП 212-43М  извещатель пожарный дымовой автономный</t>
  </si>
  <si>
    <t>Сирена встроенная 95дБ, питание 4 батарейки ААА (в к-те)</t>
  </si>
  <si>
    <t>ИП 212-43 извещатель пожарный дымовой  автономный</t>
  </si>
  <si>
    <t>ИП 212-112 автономный пожарный дымовой извещатель</t>
  </si>
  <si>
    <t>ИП 212-112 автономный пожарный дымовой извещатель (кор. 27 шт.)</t>
  </si>
  <si>
    <t>ИПДЛ-52СМД (ИП212-52СМД) 8-80м, извещатель дымовой линейный однопозиционный</t>
  </si>
  <si>
    <t>ИПДЛ-52СМД (ИП212-52СМД) 8-60м, извещатель дымовой оптический линейный однопозиционный двухпроводный</t>
  </si>
  <si>
    <t>ИПДЛ-52СМД (ИП212-52СМД) 8-100м, извещатель дымовой оптическ. линейный однопозиционный двухпроводный</t>
  </si>
  <si>
    <t>ИПДЛ-52СМ (ИП212-52СМ) 8-80м, извещатель дымовой оптический линейный однопозиционный, питание 10-30В.</t>
  </si>
  <si>
    <t>ИПДЛ-52СМ (ИП212-52СМ) 8-80м, извещатель дымовой оптический линейный однопозиционный</t>
  </si>
  <si>
    <t>ИПДЛ-52СМ (ИП212-52СМ) 8-100м, извещатель дымовой оптический линейный однопозиционный, питание 10-30В.</t>
  </si>
  <si>
    <t>ИПДЛ-52СМ (ИП212-52СМ) 8-100м, извещатель дымовой оптический линейный однопозиционный</t>
  </si>
  <si>
    <t>ИПДЛ-52С (ИП212-52С) 8-140м, извещатель дымовой оптический линейный двухпозиционный, питание 10-30В., узкоугольный</t>
  </si>
  <si>
    <t>ИПДЛ-52С (ИП212-52С) 8-140м, извещатель дымовой оптический линейный двухпозиционный</t>
  </si>
  <si>
    <t>ИПДЛ-52М (ИП212-52М)  извещатель дымовой оптический линейный однопозиционный, с отражателем 8-80м, питание 10-30В.</t>
  </si>
  <si>
    <t>ИПДЛ-52М (ИП212-52М) с отражателем 8-80м, извещатель дымовой линейный однопозиционный</t>
  </si>
  <si>
    <t>ИПДЛ-52М (ИП212-52М)  извещатель дымовой оптический линейный однопозиционный, с отражателем 8-100м, питание 10-30В.</t>
  </si>
  <si>
    <t>ИПДЛ-52М (ИП212-52М) с отражателем 8-100м, извещатель дымовой линейный однопозиционный</t>
  </si>
  <si>
    <t>Монтажная коробка для открытой проводки для 6500</t>
  </si>
  <si>
    <t>6500SMK, Монтажная коробка для открытой проводки для 6500</t>
  </si>
  <si>
    <t>Выносной пульт управления для 6424, 6500, DH400 (индикатор Пожар и Неисправность, запуск теста и сброс ключом), накладной</t>
  </si>
  <si>
    <t>6500RTS-KEY, Выносной пульт управления для 6424, 6500, DH400</t>
  </si>
  <si>
    <t>Линейный однопозиционный дымовой извещатель (с рефлектором на 5 - 70 метров) с функцией дистанционного тестирования фильтром</t>
  </si>
  <si>
    <t>6500RS (ИП 212-126) Линейный однопозиционный дымовой извещатель (с рефлектором на 5 - 70 м)</t>
  </si>
  <si>
    <t>6500R Линейный дымовой оптический извещатель, дальность с отражателем от 5 до 70м (до 100м с BEAM-LRK), питание 10-32В, 38мА</t>
  </si>
  <si>
    <t>6500R ( ИП-212-125) Линейный дымовой оптический извещатель</t>
  </si>
  <si>
    <t>Кронштейн для 6500на стену или потолок</t>
  </si>
  <si>
    <t>6500MMK, Кронштейн для 6500 на стену или потолок</t>
  </si>
  <si>
    <t>Отражатель для 6500 (от 70 до 100м)  3 пластины</t>
  </si>
  <si>
    <t>6500BEAM-LRK, Отражатель для 6500 (от 70 до 100м)</t>
  </si>
  <si>
    <t>6500RS BEAM-HKR, обогреватель  для отражателя 6500 (под заказ)</t>
  </si>
  <si>
    <t>6500BEAM-HKR, обогреватель  для отражателя 6500 (под заказ)</t>
  </si>
  <si>
    <t>6500R BEAM-HK, обогреватель  для извещателя 6500 (под заказ)</t>
  </si>
  <si>
    <t>6500BEAM-HK, обогреватель  для извещателя 6500 (под заказ)</t>
  </si>
  <si>
    <t>ИП 212-53 (ДИП-53) с МС-04 извещатель пожарный дымовой 4-х пр.со звук. сиреной и контролем питания</t>
  </si>
  <si>
    <t>ИП 212-53 (ДИП-53) с МС-04, извещатель пожарный дымовой четырехпроводный  улучшенного дизайна со встроенной звуковой сиреной и контролем питания, 90дБ, питание 10-36В, 200мкА</t>
  </si>
  <si>
    <t>ИП 212-53 (ДИП-53) с МС-03 извещатель пожарный дымовой четырехпроводный со встроенной звук. сиреной</t>
  </si>
  <si>
    <t>ИП 212-53 (ДИП-53) с МС-03, извещатель пожарный дымовой четырехпроводный  улучшенного дизайна со встроенной звуковой сиреной 90дБ, питание 10-36В, 200мкА</t>
  </si>
  <si>
    <t>Четырехпроводная схема подключения. В режиме "ПОЖАР" реализует функцию размыкания контактов опто-электронного реле, включенных параллельно в шлейф сигнализации. Встроенная система самоконтроля - при работе в дежурном режиме мигает красный светодиод</t>
  </si>
  <si>
    <t>ИП 212-4СБ (кор. 20шт.)  извещатель дымовой 4-х проводная схема подкл.</t>
  </si>
  <si>
    <t>Четырехпроводная схема подключения. В режиме "ПОЖАР" реализует функцию замыкания контактов опто-электронного реле, включенных параллельно в шлейф сигнализации. Встроенная система самоконтроля - при работе в дежурном режиме мигает красный светодиод.</t>
  </si>
  <si>
    <t>ИП 212-4С (ДИП-4С) извещатель дымовой 4х проводная схема подключения (кор. 20шт.)</t>
  </si>
  <si>
    <t>ИП 212-44(МС-02) дымовой пожарный извещатель, 4-ех проводный с контролем питания</t>
  </si>
  <si>
    <t>ИП 212-44(МС-02) дымовой пожарный извещатель, четырехпроводный с контролем питания, 12В, 200мкА</t>
  </si>
  <si>
    <t>ИП 212-44(МС-01) дымовой пожарный извещатель, четырехпроводный, 12В, 200мкА</t>
  </si>
  <si>
    <t>ИП 212-44(МС-01) дымовой пожарный извещатель, 4-ех проводный, 12В, 200мкА</t>
  </si>
  <si>
    <t>ИП 212-91 извещатель пожарный дымовой оптико-электронный  с кнопкой для тестирования</t>
  </si>
  <si>
    <t>ИП 212-91 извещатель пожарный дымовой оптико-электронный</t>
  </si>
  <si>
    <t>ИП 212-90 "Один дома 2" извещатель пожарный дымовой с системой самотестирования, питание 9-28В, 130мкА,</t>
  </si>
  <si>
    <t>ИП 212-90 "Один дома 2" извещатель пожарный дымовой с системой самотестирования</t>
  </si>
  <si>
    <t>ИП 212-66  (НОВЫЙ 2012) извещатель дымовой пожарный (микропроцессорный)</t>
  </si>
  <si>
    <t>ИП 212-66, извещатель дымовой пожарный, питание 10-30В, 90мкА   -10 до +55,  10см диаметр</t>
  </si>
  <si>
    <t>ИП 212-5СУ (ДИП-3СУ) извещатель пожарный дымовой, питание 9-30В, не более 90мкА</t>
  </si>
  <si>
    <t>ИП 212-5СВ (ДИП-3СВ), питание 9-30В, не более 90мкА, ток в сработавшем состоянии7,5мА,  для организации сигнала "Внимание" в приборах ППК-2М, ППК-2БМ, оптический сигнал квитирования об исправности. Ток в сработавшем состоянии от 5 до 15мА.</t>
  </si>
  <si>
    <t>ИП 212-5СВ (ДИП-3СВ) извещатель пожарный дымовой, питание 9-30В, не более 90мкА</t>
  </si>
  <si>
    <t>ИП 212-5М3 (ДИП-3МЗ), питание 9-30В, не более 160мкА, ток потребления в сработавшем состоянии (25+/-5)мА, внутреннее ограничение</t>
  </si>
  <si>
    <t>ИП 212-5М3 (ДИП-3МЗ) извещатель пожарный дымовой</t>
  </si>
  <si>
    <t>ИП 212-53 (ДИП-53), извещатель пожарный дымовой двухпроводный (на замыкание) улучшенного дизайна со встроенной звуковой сиреной 90дБ, питание 10-36В, 200мкА</t>
  </si>
  <si>
    <t>ИП 212-53 (ДИП-53) извещатель пожарный дымовой двухпроводный со встроенной звуковой сиреной</t>
  </si>
  <si>
    <t>ИП 212-44СВ(ДИП-44СВ) дымовой пожарный извещатель, 2-ух проводный, с фикс. током срабатывания</t>
  </si>
  <si>
    <t>ИП 212-44СВ (ДИП-44СВ), дымовой пожарный извещатель, двухпроводный, питание 9-36В, 200мкА, с фиксированным током срабатывания (7+- 0,5 мА)</t>
  </si>
  <si>
    <t>ИП 212-44 (ДИП-44), дымовой пожарный извещатель, двухпроводный, питание 9-36В, 200мкА</t>
  </si>
  <si>
    <t>ИП 212-44 (ДИП-44) дымовой пожарный извещатель, двухпроводный</t>
  </si>
  <si>
    <t>Предназначен для построения новых и модернизации уже имеющихся на объектах пороговых систем пожарной сигнализации с напряжением питания в диапазоне 9-28 В. Ток потребления в дежурном режиме 110мкА.</t>
  </si>
  <si>
    <t>ИП 212-3СУМ (ДИП-3СУМ) извещатель пожарный дымовой (кор. 20шт.)</t>
  </si>
  <si>
    <t>ДИП-3СУ Предназначен для построения новых и модернизации уже имеющихся на объектах пороговых систем пожарной сигнализации с напряжением питания в диапазоне 9-28 В. Ток потребления в дежурном режиме 110мкА, -40...+55С. 2-х проводная схема подключения.</t>
  </si>
  <si>
    <t>ИП 212-3СУ извещатель пожарный дымовой (кор. 20шт.)</t>
  </si>
  <si>
    <t>ИП 212-3СУ (новый) извещатель пожарный дымовой (кор. 20шт.)</t>
  </si>
  <si>
    <t>Двухпроводная схема подключения. Напряжение питания 9-28 В. Малый ток потребления в дежурном режиме. (50мкА). Встроенная система самоконтроля - при работе в дежурном режиме мигает красный светодиод. 2-х проводная схема подключения.</t>
  </si>
  <si>
    <t>ИП 212-3СМ извещатель пожарный дымовой (кор. 20шт.)</t>
  </si>
  <si>
    <t>ИП 212-3СМ (новый) извещатель пожарный дымовой (кор. 20шт.)</t>
  </si>
  <si>
    <t>Извещатель пожарный дымовой, диапазон питающих напряжений от 9В до 30В, ток 0.15А</t>
  </si>
  <si>
    <t>ИП 212-31/1 извещатель пожарный дымовой</t>
  </si>
  <si>
    <t>ИП 212-27СИ извещатель пожарный дымовой двухпроводный</t>
  </si>
  <si>
    <t>ИП 212-27СИ извещатель пожарный дымовой</t>
  </si>
  <si>
    <t>Систем Инжиниринг</t>
  </si>
  <si>
    <t>звоните</t>
  </si>
  <si>
    <t>ТД Спецавтоматика Ростов-на -Дону</t>
  </si>
  <si>
    <t>ИП 212-3СМ (новый) извещатель пожарный дымовой (кор. 20шт.) Двухпроводная схема подключения. Напряжение питания 9-28 В. Малый ток потребления в дежурном режиме. (50мкА).</t>
  </si>
  <si>
    <t>ИРСЭТ-Центр  ООО</t>
  </si>
  <si>
    <t>ИП 212-3СМ-И Интеллектуальный дымовой пожарный извещатель (кор. 20шт.)</t>
  </si>
  <si>
    <t>ИП 212-3СМ-И  извещатель пожарный дымовой (кор. 20шт.) Интеллектуальная обработка сигнала. Автоматический контроль работоспособности. Компенсация уровня запыленности. 4 вида индикации. Повышенная устойчивость к электромагнитным помехам. Самый низкий в своем классе ток потребления  в дежурном режиме.  до 40кА.Двухпроводная схема подключения. Напряжение питания 9-28 В.</t>
  </si>
  <si>
    <t>ИП 212-3СР извещатель пожарный дымовой, без базы</t>
  </si>
  <si>
    <t>ИП 212-3СУ (новый) извещатель пожарный дымовой. Ток потребления в дежурном режиме 110 мкА, , -40...+55С, 2-х проводная схема подключения, напряжение питания в диапазоне 9-28 В.</t>
  </si>
  <si>
    <t>ИВС-Сигналспецавтоматика</t>
  </si>
  <si>
    <t>СИГНАЛ Приборный завод ОАО</t>
  </si>
  <si>
    <t>Систем Сенсор Фаир Детекторс</t>
  </si>
  <si>
    <t>ИП 212-63 "Данко"  извещатель дымовой оптико-электронный</t>
  </si>
  <si>
    <t>Извещатель дымовой оптико-электронный  24 шт. коробка</t>
  </si>
  <si>
    <t>Сибирский Арсенал НПО ООО</t>
  </si>
  <si>
    <t>ИП 212-63М "Данко2" Извещатель дымовой оптико-электронный точечный</t>
  </si>
  <si>
    <t>Извещатель дымовой оптико-электронный точечный, с индикатором, контроль с помощью магнита, автоматическая компенсация запыленности  
24 шт/коробка</t>
  </si>
  <si>
    <t>К-Инженеринг</t>
  </si>
  <si>
    <t>Юнитест ЗАО</t>
  </si>
  <si>
    <t>ИПДЛ-52СМД (ИП212-52СМД) 8-100м, извещатель дымовой оптический линейный однопозиционный двухпроводный, питание 10-30В.     
2 отражателя 25*21 см</t>
  </si>
  <si>
    <t>ИПДЛ-52СМД (ИП212-52СМД) 8-60м, извещатель дымовой оптический линейный однопозиционный двухпроводный, питание 10-30В.         
отражатель 10*10см</t>
  </si>
  <si>
    <t>извещатель дымовой оптический линейный однопозиционный, с отражателем 8-80м, питание 10-30В.  
отражатель 25*21 см</t>
  </si>
  <si>
    <t>СПЭК-2210, ИК дымовой линейный пожарный извещатель, дальность действия до 150 м в помещении.</t>
  </si>
  <si>
    <t>СПЭК-2210, однолучевой ИК дымовой линейный пожарный извещатель, дальность действия до 150 м в помещении.</t>
  </si>
  <si>
    <t>СПЭК</t>
  </si>
  <si>
    <t>СПЭК-2314 взрывозащищенный  дымовой ИК линейный пожарный извещатель, до 100м в помещении</t>
  </si>
  <si>
    <t>СПЭК-2314 взрывозащищенный  дымовой однолучевой  ИК линейный пожарный извещатель,  дальность действия до 100 м в помещении.</t>
  </si>
  <si>
    <t>ТД Рубеж</t>
  </si>
  <si>
    <t>ИП 212-55С  (новый)  (кор. 20шт) автономный извещатель пожарный дымовой</t>
  </si>
  <si>
    <t>ИП 212-55С (новый)  (кор. 20шт) автономный извещатель пожарный дымовой. В режиме "Пожар" реализуют функцию размыкания контактов опто-волоконного реле.</t>
  </si>
  <si>
    <t>Батарейка в компл.Предназначен для использования в качестве датчиков дыма для защиты квартир, коттеджей, офисов и т.д. Извещатели могут объединяться в группы с помощью двухпроводного шлейфа. Извещатели имеют контакты для подключения ВУОС. В режиме "Пожар" реализуют функцию размыкания контактов опто-волоконного реле.</t>
  </si>
  <si>
    <t>Труба   F-PP3-25(02-0001-25)   д=25мм, L=3м,</t>
  </si>
  <si>
    <t>для аспирационников</t>
  </si>
  <si>
    <t>010101 Извещатели дымовые</t>
  </si>
  <si>
    <t>01010101 Извещатели дымовые -2-х проводные</t>
  </si>
  <si>
    <t xml:space="preserve">ИП 212-27СИ извещатель пожарный дымовой                                                  </t>
  </si>
  <si>
    <t xml:space="preserve">ИП 212-31/1 извещатель пожарный дымовой                                                           </t>
  </si>
  <si>
    <t xml:space="preserve">ИП 212-3СМ (новый) извещатель пожарный дымовой (кор. 20шт.) </t>
  </si>
  <si>
    <t xml:space="preserve">ИП 212-3СМ извещатель пожарный дымовой (кор. 20шт.) </t>
  </si>
  <si>
    <t xml:space="preserve">ИП 212-3СМ-И Интеллектуальный дымовой пожарный извещатель (кор. 20шт.) </t>
  </si>
  <si>
    <t xml:space="preserve">ИП 212-3СУ (новый) извещатель пожарный дымовой (кор. 20шт.)                                   </t>
  </si>
  <si>
    <t xml:space="preserve">ИП 212-3СУ извещатель пожарный дымовой (кор. 20шт.)                                        </t>
  </si>
  <si>
    <t xml:space="preserve">ИП 212-3СУМ (ДИП-3СУМ) извещатель пожарный дымовой (кор. 20шт.)                                     </t>
  </si>
  <si>
    <t xml:space="preserve">ИП 212-44 (ДИП-44) дымовой пожарный извещатель, двухпроводный                                       </t>
  </si>
  <si>
    <t xml:space="preserve">ИП 212-53 (ДИП-53) извещатель пожарный дымовой двухпроводный со встроенной звуковой сиреной </t>
  </si>
  <si>
    <t xml:space="preserve">ИП 212-5М3 (ДИП-3МЗ) извещатель пожарный дымовой   </t>
  </si>
  <si>
    <t xml:space="preserve">ИП 212-5СВ (ДИП-3СВ) извещатель пожарный дымовой, питание 9-30В, не более 90мкА                   </t>
  </si>
  <si>
    <t xml:space="preserve">ИП 212-5СУ (ДИП-3СУ) извещатель пожарный дымовой, питание 9-30В, не более 90мкА                   </t>
  </si>
  <si>
    <t xml:space="preserve">ИП 212-60А Leonardo-О адресный  дымовой пожарный извещатель, без базы                         </t>
  </si>
  <si>
    <t xml:space="preserve">ИП 212-63 "Данко"  извещатель дымовой оптико-электронный                                            </t>
  </si>
  <si>
    <t xml:space="preserve">ИП 212-63М "Данко2" Извещатель дымовой оптико-электронный точечный                                  </t>
  </si>
  <si>
    <t xml:space="preserve">ИП 212-90 "Один дома 2" извещатель пожарный дымовой с системой самотестирования                     </t>
  </si>
  <si>
    <t xml:space="preserve">ИП 212-91 извещатель пожарный дымовой оптико-электронный                                            </t>
  </si>
  <si>
    <t>01010102 Извещатели дымовые -4-х проводные</t>
  </si>
  <si>
    <t xml:space="preserve">ИП 212-44(МС-01) дымовой пожарный извещатель, 4-ех проводный, 12В, 200мкА               </t>
  </si>
  <si>
    <t xml:space="preserve">ИП 212-4С (ДИП-4С) извещатель дымовой 4х проводная схема подключения (кор. 20шт.) </t>
  </si>
  <si>
    <t xml:space="preserve">ИП 212-4СБ (кор. 20шт.)  извещатель дымовой 4-х проводная схема подкл.                            </t>
  </si>
  <si>
    <t>01010103 Извещатели линейные</t>
  </si>
  <si>
    <t xml:space="preserve">6500BEAM-HK, обогреватель  для извещателя 6500 (под заказ)                                      </t>
  </si>
  <si>
    <t xml:space="preserve">6500BEAM-HKR, обогреватель  для отражателя 6500 (под заказ)                                      </t>
  </si>
  <si>
    <t xml:space="preserve">6500BEAM-LRK, Отражатель для 6500 (от 70 до 100м)                                                </t>
  </si>
  <si>
    <t xml:space="preserve">6500MMK, Кронштейн для 6500 на стену или потолок                                                    </t>
  </si>
  <si>
    <t xml:space="preserve">6500R ( ИП-212-125) Линейный дымовой оптический извещатель                                    </t>
  </si>
  <si>
    <t xml:space="preserve">6500RS (ИП 212-126) Линейный однопозиционный дымовой извещатель (с рефлектором на 5 - 70 м) </t>
  </si>
  <si>
    <t xml:space="preserve">6500RTS-KEY, Выносной пульт управления для 6424, 6500, DH400                                        </t>
  </si>
  <si>
    <t xml:space="preserve">6500SMK, Монтажная коробка для открытой проводки для 6500                                           </t>
  </si>
  <si>
    <t xml:space="preserve">ИПДЛ-52М (ИП212-52М) с отражателем 8-100м, извещатель дымовой линейный однопозиционный              </t>
  </si>
  <si>
    <t xml:space="preserve">ИПДЛ-52М (ИП212-52М) с отражателем 8-80м, извещатель дымовой линейный однопозиционный               </t>
  </si>
  <si>
    <t xml:space="preserve">ИПДЛ-52С (ИП212-52С) 8-140м, извещатель дымовой оптический линейный двухпозиционный </t>
  </si>
  <si>
    <t xml:space="preserve">ИПДЛ-52СМ (ИП212-52СМ) 8-100м, извещатель дымовой оптический линейный однопозиционный </t>
  </si>
  <si>
    <t xml:space="preserve">ИПДЛ-52СМ (ИП212-52СМ) 8-80м, извещатель дымовой оптический линейный однопозиционный </t>
  </si>
  <si>
    <t xml:space="preserve">ИПДЛ-52СМД (ИП212-52СМД) 8-80м, извещатель дымовой линейный однопозиционный           </t>
  </si>
  <si>
    <t xml:space="preserve">СПЭК-2210, ИК дымовой линейный пожарный извещатель, дальность действия до 150 м в помещении.       </t>
  </si>
  <si>
    <t xml:space="preserve">СПЭК-2314 взрывозащищенный  дымовой ИК линейный пожарный извещатель, до 100м в помещении            </t>
  </si>
  <si>
    <t>01010104 Извещатели автономные</t>
  </si>
  <si>
    <t xml:space="preserve">ИП 212-112 автономный пожарный дымовой извещатель (кор. 27 шт.)                                     </t>
  </si>
  <si>
    <t xml:space="preserve">ИП 212-43 извещатель пожарный дымовой  автономный                                                   </t>
  </si>
  <si>
    <t xml:space="preserve">ИП 212-43М  извещатель пожарный дымовой автономный                                                  </t>
  </si>
  <si>
    <t xml:space="preserve">ИП 212-43МК, автономный дымовой пожарный извещатель,  для подключения к ППК,  на замыкание          </t>
  </si>
  <si>
    <t xml:space="preserve">ИП 212-43МК1, автономный дымовой пожарный извещатель,  для подключения к ППК,  на размыкание        </t>
  </si>
  <si>
    <t xml:space="preserve">ИП 212-52СИ  АВТОНОМНЫЙ  дымовой пожарный извещатель, в комплекте с батарейкой типа "крона"         </t>
  </si>
  <si>
    <t xml:space="preserve">ИП 212-55С  (новый)  (кор. 20шт) автономный извещатель пожарный дымовой                             </t>
  </si>
  <si>
    <t xml:space="preserve">ИП 212-55С (кор. 20шт) автономный извещатель пожарный дымовой                                      </t>
  </si>
  <si>
    <t xml:space="preserve">ИП 212-55СУ (кор. 20шт) автономный извещатель пожарный дымовой                                      </t>
  </si>
  <si>
    <t xml:space="preserve">01010105 Извещатели аспирационные </t>
  </si>
  <si>
    <t>01010106 Извещатели комбинированные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</si>
</sst>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;[Red]\-0.00"/>
    <numFmt numFmtId="165" formatCode="#,##0.00;[Red]\-#,##0.00"/>
    <numFmt numFmtId="166" formatCode="0;[Red]\-0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E1FF"/>
        <bgColor rgb="FF000000"/>
      </patternFill>
    </fill>
    <fill>
      <patternFill patternType="solid">
        <fgColor rgb="FFA4F0FF"/>
        <bgColor rgb="FF000000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4" fillId="9" borderId="5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left" vertical="center"/>
    </xf>
    <xf numFmtId="0" fontId="4" fillId="9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top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/>
    </xf>
    <xf numFmtId="2" fontId="2" fillId="0" borderId="5" xfId="0" applyNumberFormat="1" applyFont="1" applyBorder="1" applyAlignment="1">
      <alignment horizontal="right" vertical="top"/>
    </xf>
    <xf numFmtId="4" fontId="2" fillId="0" borderId="5" xfId="0" applyNumberFormat="1" applyFont="1" applyBorder="1" applyAlignment="1">
      <alignment horizontal="right" vertical="top"/>
    </xf>
    <xf numFmtId="1" fontId="2" fillId="0" borderId="5" xfId="0" applyNumberFormat="1" applyFont="1" applyBorder="1" applyAlignment="1">
      <alignment horizontal="right" vertical="top"/>
    </xf>
    <xf numFmtId="0" fontId="0" fillId="5" borderId="1" xfId="0" applyFill="1" applyBorder="1" applyAlignment="1">
      <alignment wrapText="1"/>
    </xf>
    <xf numFmtId="0" fontId="3" fillId="8" borderId="6" xfId="0" applyNumberFormat="1" applyFont="1" applyFill="1" applyBorder="1" applyAlignment="1">
      <alignment vertical="top" wrapText="1"/>
    </xf>
    <xf numFmtId="0" fontId="3" fillId="8" borderId="7" xfId="0" applyNumberFormat="1" applyFont="1" applyFill="1" applyBorder="1" applyAlignment="1">
      <alignment vertical="top" wrapText="1"/>
    </xf>
    <xf numFmtId="0" fontId="3" fillId="8" borderId="8" xfId="0" applyNumberFormat="1" applyFont="1" applyFill="1" applyBorder="1" applyAlignment="1">
      <alignment vertical="top" wrapText="1"/>
    </xf>
    <xf numFmtId="0" fontId="1" fillId="13" borderId="1" xfId="0" applyNumberFormat="1" applyFont="1" applyFill="1" applyBorder="1" applyAlignment="1">
      <alignment horizontal="center" vertical="center" wrapText="1"/>
    </xf>
    <xf numFmtId="166" fontId="1" fillId="13" borderId="1" xfId="0" applyNumberFormat="1" applyFont="1" applyFill="1" applyBorder="1" applyAlignment="1">
      <alignment horizontal="right" vertical="center" wrapText="1"/>
    </xf>
    <xf numFmtId="0" fontId="5" fillId="11" borderId="4" xfId="0" applyNumberFormat="1" applyFont="1" applyFill="1" applyBorder="1" applyAlignment="1">
      <alignment wrapText="1"/>
    </xf>
    <xf numFmtId="0" fontId="5" fillId="11" borderId="3" xfId="0" applyNumberFormat="1" applyFont="1" applyFill="1" applyBorder="1" applyAlignment="1">
      <alignment wrapText="1"/>
    </xf>
    <xf numFmtId="0" fontId="5" fillId="12" borderId="4" xfId="0" applyNumberFormat="1" applyFont="1" applyFill="1" applyBorder="1" applyAlignment="1">
      <alignment wrapText="1"/>
    </xf>
    <xf numFmtId="0" fontId="5" fillId="12" borderId="3" xfId="0" applyNumberFormat="1" applyFont="1" applyFill="1" applyBorder="1" applyAlignment="1">
      <alignment wrapText="1"/>
    </xf>
    <xf numFmtId="0" fontId="1" fillId="0" borderId="0" xfId="1" applyAlignment="1">
      <alignment horizontal="left" wrapText="1"/>
    </xf>
    <xf numFmtId="0" fontId="1" fillId="13" borderId="1" xfId="0" applyNumberFormat="1" applyFont="1" applyFill="1" applyBorder="1" applyAlignment="1">
      <alignment horizontal="left" vertical="center" wrapText="1"/>
    </xf>
    <xf numFmtId="0" fontId="1" fillId="10" borderId="0" xfId="1" applyFill="1" applyAlignment="1">
      <alignment horizontal="left" wrapText="1"/>
    </xf>
    <xf numFmtId="0" fontId="1" fillId="0" borderId="0" xfId="1" applyAlignment="1">
      <alignment wrapText="1"/>
    </xf>
    <xf numFmtId="0" fontId="0" fillId="7" borderId="4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7" borderId="4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164" fontId="1" fillId="13" borderId="1" xfId="0" applyNumberFormat="1" applyFont="1" applyFill="1" applyBorder="1" applyAlignment="1">
      <alignment horizontal="right" vertical="center"/>
    </xf>
    <xf numFmtId="0" fontId="1" fillId="13" borderId="1" xfId="0" applyNumberFormat="1" applyFont="1" applyFill="1" applyBorder="1" applyAlignment="1">
      <alignment horizontal="right" vertical="center"/>
    </xf>
    <xf numFmtId="165" fontId="1" fillId="13" borderId="1" xfId="0" applyNumberFormat="1" applyFont="1" applyFill="1" applyBorder="1" applyAlignment="1">
      <alignment horizontal="right" vertical="center"/>
    </xf>
    <xf numFmtId="0" fontId="5" fillId="11" borderId="2" xfId="0" applyNumberFormat="1" applyFont="1" applyFill="1" applyBorder="1" applyAlignment="1">
      <alignment wrapText="1"/>
    </xf>
    <xf numFmtId="0" fontId="5" fillId="12" borderId="2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P36"/>
  <sheetViews>
    <sheetView tabSelected="1" topLeftCell="A16" zoomScaleNormal="100" workbookViewId="0">
      <selection activeCell="I3" sqref="I3"/>
    </sheetView>
  </sheetViews>
  <sheetFormatPr defaultRowHeight="15" x14ac:dyDescent="0.25"/>
  <cols>
    <col min="1" max="1" width="4.85546875" style="3" customWidth="1"/>
    <col min="2" max="2" width="17" style="3" customWidth="1"/>
    <col min="3" max="3" width="10.42578125" style="3" hidden="1" customWidth="1"/>
    <col min="4" max="4" width="18.7109375" style="3" hidden="1" customWidth="1"/>
    <col min="5" max="5" width="8.140625" style="34" customWidth="1"/>
    <col min="6" max="6" width="9.7109375" style="34" customWidth="1"/>
    <col min="7" max="7" width="8.7109375" style="34" customWidth="1"/>
    <col min="8" max="8" width="9.7109375" style="34" customWidth="1"/>
    <col min="9" max="9" width="6.7109375" style="3" customWidth="1"/>
    <col min="10" max="10" width="26.140625" style="3" customWidth="1"/>
    <col min="11" max="11" width="18.28515625" style="3" hidden="1" customWidth="1"/>
    <col min="12" max="12" width="21.42578125" style="34" customWidth="1"/>
    <col min="13" max="13" width="9.42578125" style="34" customWidth="1"/>
    <col min="14" max="14" width="9" style="34" customWidth="1"/>
    <col min="15" max="15" width="8.7109375" style="3" customWidth="1"/>
    <col min="16" max="16" width="9.7109375" style="34" customWidth="1"/>
    <col min="17" max="16384" width="9.140625" style="3"/>
  </cols>
  <sheetData>
    <row r="1" spans="1:16" x14ac:dyDescent="0.25">
      <c r="A1" s="35"/>
      <c r="B1" s="35" t="s">
        <v>2</v>
      </c>
      <c r="C1" s="35"/>
      <c r="D1" s="35"/>
      <c r="E1" s="35"/>
      <c r="F1" s="35"/>
      <c r="G1" s="35"/>
      <c r="H1" s="35"/>
      <c r="I1" s="36"/>
      <c r="J1" s="36" t="s">
        <v>3</v>
      </c>
      <c r="K1" s="30"/>
      <c r="L1" s="32"/>
      <c r="M1" s="32"/>
      <c r="N1" s="30"/>
      <c r="O1" s="30"/>
      <c r="P1" s="37"/>
    </row>
    <row r="2" spans="1:16" ht="30" customHeight="1" x14ac:dyDescent="0.25">
      <c r="A2" s="1" t="s">
        <v>67</v>
      </c>
      <c r="B2" s="1" t="s">
        <v>8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1</v>
      </c>
      <c r="H2" s="1" t="s">
        <v>0</v>
      </c>
      <c r="I2" s="2"/>
      <c r="J2" s="2" t="s">
        <v>8</v>
      </c>
      <c r="K2" s="2" t="s">
        <v>4</v>
      </c>
      <c r="L2" s="2" t="s">
        <v>5</v>
      </c>
      <c r="M2" s="2" t="s">
        <v>6</v>
      </c>
      <c r="N2" s="2" t="s">
        <v>7</v>
      </c>
      <c r="O2" s="2" t="s">
        <v>1</v>
      </c>
      <c r="P2" s="2" t="s">
        <v>0</v>
      </c>
    </row>
    <row r="3" spans="1:16" ht="45" x14ac:dyDescent="0.25">
      <c r="A3" s="6" t="str">
        <f>IFERROR(INDEX('Прайс техн.'!$A$1:$A$17550,SMALL(IF($B$3='Прайс техн.'!$B$1:$B$17550,ROW('Прайс электр.'!B:B)-3,""),ROW()-1)),"")</f>
        <v/>
      </c>
      <c r="B3" s="4" t="s">
        <v>56</v>
      </c>
      <c r="C3" s="4"/>
      <c r="D3" s="4" t="str">
        <f>IFERROR(VLOOKUP($B$3,'Прайс техн.'!$B$1:$F$17550,0,0),"")</f>
        <v/>
      </c>
      <c r="E3" s="6"/>
      <c r="F3" s="6">
        <f>IFERROR(VLOOKUP($B$3,'Прайс техн.'!$B$1:$F$17550,5,0),"")</f>
        <v>264.64</v>
      </c>
      <c r="G3" s="6"/>
      <c r="H3" s="6">
        <f>CEILING(PRODUCT(F3:G3),1)</f>
        <v>265</v>
      </c>
      <c r="I3" s="16" t="str">
        <f>IFERROR(INDEX('Прайс электр.'!$B$1:$B$21630,SMALL(IF($J$3='Прайс электр.'!$C$1:$C$21630,ROW('Прайс электр.'!C:C)-3,""),ROW()-1)),"")</f>
        <v/>
      </c>
      <c r="J3" s="16" t="s">
        <v>154</v>
      </c>
      <c r="K3" s="16"/>
      <c r="L3" s="33" t="str">
        <f>IFERROR(VLOOKUP($J$3,'Прайс электр.'!$B$1:$I$21630,5,0),"")</f>
        <v/>
      </c>
      <c r="M3" s="33" t="s">
        <v>9</v>
      </c>
      <c r="N3" s="33" t="str">
        <f>IFERROR(VLOOKUP($J$3,'Прайс электр.'!$B$1:$H$21630,7,0),"")</f>
        <v/>
      </c>
      <c r="O3" s="16"/>
      <c r="P3" s="33">
        <f t="shared" ref="P3:P8" si="0">CEILING(PRODUCT(N3:O3),1)</f>
        <v>0</v>
      </c>
    </row>
    <row r="4" spans="1:16" x14ac:dyDescent="0.25">
      <c r="A4" s="6" t="str">
        <f>IFERROR(INDEX('Прайс техн.'!$A$1:$A$17550,SMALL(IF($B$4='Прайс техн.'!$B$1:$B$17550,ROW('Прайс электр.'!B:B)-3,""),ROW()-1)),"")</f>
        <v/>
      </c>
      <c r="B4" s="4"/>
      <c r="C4" s="4"/>
      <c r="D4" s="4" t="str">
        <f>IFERROR(VLOOKUP($B$4,'Прайс техн.'!$B$1:$F$17550,0,0),"")</f>
        <v/>
      </c>
      <c r="E4" s="6"/>
      <c r="F4" s="6" t="str">
        <f>IFERROR(VLOOKUP($B$4,'Прайс техн.'!$B$1:$F$17550,5,0),"")</f>
        <v/>
      </c>
      <c r="G4" s="6"/>
      <c r="H4" s="6">
        <f t="shared" ref="H4:H35" si="1">CEILING(PRODUCT(F4:G4),1)</f>
        <v>0</v>
      </c>
      <c r="I4" s="16" t="str">
        <f>IFERROR(INDEX('Прайс электр.'!$B$1:$B$21630,SMALL(IF($J$4='Прайс электр.'!$B$1:$B$21630,ROW('Прайс электр.'!B:B)-3,""),ROW()-1)),"")</f>
        <v/>
      </c>
      <c r="J4" s="16"/>
      <c r="K4" s="16"/>
      <c r="L4" s="33" t="str">
        <f>IFERROR(VLOOKUP($J$4,'Прайс электр.'!$B$1:$H$21630,4,0),"")</f>
        <v/>
      </c>
      <c r="M4" s="33"/>
      <c r="N4" s="33" t="str">
        <f>IFERROR(VLOOKUP($J$4,'Прайс электр.'!$B$1:$H$21630,7,0),"")</f>
        <v/>
      </c>
      <c r="O4" s="16"/>
      <c r="P4" s="33">
        <f t="shared" si="0"/>
        <v>0</v>
      </c>
    </row>
    <row r="5" spans="1:16" x14ac:dyDescent="0.25">
      <c r="A5" s="6" t="str">
        <f>IFERROR(INDEX('Прайс техн.'!$A$1:$A$17550,SMALL(IF($B$5='Прайс техн.'!$B$1:$B$17550,ROW('Прайс электр.'!B:B)-3,""),ROW()-1)),"")</f>
        <v/>
      </c>
      <c r="B5" s="4"/>
      <c r="C5" s="4"/>
      <c r="D5" s="4" t="str">
        <f>IFERROR(VLOOKUP($B$5,'Прайс техн.'!$B$1:$F$17550,0,0),"")</f>
        <v/>
      </c>
      <c r="E5" s="6"/>
      <c r="F5" s="6" t="str">
        <f>IFERROR(VLOOKUP($B$5,'Прайс техн.'!$B$1:$F$17550,5,0),"")</f>
        <v/>
      </c>
      <c r="G5" s="6"/>
      <c r="H5" s="6">
        <f t="shared" si="1"/>
        <v>0</v>
      </c>
      <c r="I5" s="16" t="str">
        <f>IFERROR(INDEX('Прайс электр.'!$B$1:$B$21630,SMALL(IF($J$5='Прайс электр.'!$B$1:$B$21630,ROW('Прайс электр.'!B:B)-3,""),ROW()-1)),"")</f>
        <v/>
      </c>
      <c r="J5" s="16"/>
      <c r="K5" s="16"/>
      <c r="L5" s="33" t="str">
        <f>IFERROR(VLOOKUP($J$5,'Прайс электр.'!$B$1:$H$21630,4,0),"")</f>
        <v/>
      </c>
      <c r="M5" s="33"/>
      <c r="N5" s="33" t="str">
        <f>IFERROR(VLOOKUP($J$5,'Прайс электр.'!$B$1:$H$21630,7,0),"")</f>
        <v/>
      </c>
      <c r="O5" s="16"/>
      <c r="P5" s="33">
        <f t="shared" si="0"/>
        <v>0</v>
      </c>
    </row>
    <row r="6" spans="1:16" x14ac:dyDescent="0.25">
      <c r="A6" s="6" t="str">
        <f>IFERROR(INDEX('Прайс техн.'!$A$1:$A$17550,SMALL(IF($B$6='Прайс техн.'!$B$1:$B$17550,ROW('Прайс электр.'!B:B)-3,""),ROW()-1)),"")</f>
        <v/>
      </c>
      <c r="B6" s="4"/>
      <c r="C6" s="4"/>
      <c r="D6" s="4" t="str">
        <f>IFERROR(VLOOKUP($B$6,'Прайс техн.'!$B$1:$F$17550,0,0),"")</f>
        <v/>
      </c>
      <c r="E6" s="6"/>
      <c r="F6" s="6" t="str">
        <f>IFERROR(VLOOKUP($B$6,'Прайс техн.'!$B$1:$F$17550,5,0),"")</f>
        <v/>
      </c>
      <c r="G6" s="6"/>
      <c r="H6" s="6">
        <f t="shared" si="1"/>
        <v>0</v>
      </c>
      <c r="I6" s="16" t="str">
        <f>IFERROR(INDEX('Прайс электр.'!$B$1:$B$21630,SMALL(IF($J$6='Прайс электр.'!$B$1:$B$21630,ROW('Прайс электр.'!B:B)-3,""),ROW()-1)),"")</f>
        <v/>
      </c>
      <c r="J6" s="16"/>
      <c r="K6" s="16"/>
      <c r="L6" s="33" t="str">
        <f>IFERROR(VLOOKUP($J$6,'Прайс электр.'!$B$1:$H$21630,4,0),"")</f>
        <v/>
      </c>
      <c r="M6" s="33"/>
      <c r="N6" s="33" t="str">
        <f>IFERROR(VLOOKUP($J$6,'Прайс электр.'!$B$1:$H$21630,7,0),"")</f>
        <v/>
      </c>
      <c r="O6" s="16"/>
      <c r="P6" s="33">
        <f t="shared" si="0"/>
        <v>0</v>
      </c>
    </row>
    <row r="7" spans="1:16" x14ac:dyDescent="0.25">
      <c r="A7" s="6" t="str">
        <f>IFERROR(INDEX('Прайс техн.'!$A$1:$A$17550,SMALL(IF($B$7='Прайс техн.'!$B$1:$B$17550,ROW('Прайс электр.'!B:B)-3,""),ROW()-1)),"")</f>
        <v/>
      </c>
      <c r="B7" s="4"/>
      <c r="C7" s="4"/>
      <c r="D7" s="4" t="str">
        <f>IFERROR(VLOOKUP($B$7,'Прайс техн.'!$B$1:$F$17550,0,0),"")</f>
        <v/>
      </c>
      <c r="E7" s="6"/>
      <c r="F7" s="6" t="str">
        <f>IFERROR(VLOOKUP($B$7,'Прайс техн.'!$B$1:$F$17550,5,0),"")</f>
        <v/>
      </c>
      <c r="G7" s="6"/>
      <c r="H7" s="6">
        <f t="shared" si="1"/>
        <v>0</v>
      </c>
      <c r="I7" s="16" t="str">
        <f>IFERROR(INDEX('Прайс электр.'!$B$1:$B$21630,SMALL(IF($J$7='Прайс электр.'!$B$1:$B$21630,ROW('Прайс электр.'!B:B)-3,""),ROW()-1)),"")</f>
        <v/>
      </c>
      <c r="J7" s="16"/>
      <c r="K7" s="16"/>
      <c r="L7" s="33" t="str">
        <f>IFERROR(VLOOKUP($J$7,'Прайс электр.'!$B$1:$H$21630,4,0),"")</f>
        <v/>
      </c>
      <c r="M7" s="33"/>
      <c r="N7" s="33" t="str">
        <f>IFERROR(VLOOKUP($J$7,'Прайс электр.'!$B$1:$H$21630,7,0),"")</f>
        <v/>
      </c>
      <c r="O7" s="16"/>
      <c r="P7" s="33">
        <f t="shared" si="0"/>
        <v>0</v>
      </c>
    </row>
    <row r="8" spans="1:16" x14ac:dyDescent="0.25">
      <c r="A8" s="6" t="str">
        <f>IFERROR(INDEX('Прайс техн.'!$A$1:$A$17550,SMALL(IF($B$8='Прайс техн.'!$B$1:$B$17550,ROW('Прайс электр.'!B:B)-3,""),ROW()-1)),"")</f>
        <v/>
      </c>
      <c r="B8" s="4"/>
      <c r="C8" s="4"/>
      <c r="D8" s="4" t="str">
        <f>IFERROR(VLOOKUP($B$8,'Прайс техн.'!$B$1:$F$17550,0,0),"")</f>
        <v/>
      </c>
      <c r="E8" s="6"/>
      <c r="F8" s="6" t="str">
        <f>IFERROR(VLOOKUP($B$8,'Прайс техн.'!$B$1:$F$17550,5,0),"")</f>
        <v/>
      </c>
      <c r="G8" s="6"/>
      <c r="H8" s="6">
        <f t="shared" si="1"/>
        <v>0</v>
      </c>
      <c r="I8" s="16" t="str">
        <f>IFERROR(INDEX('Прайс электр.'!$B$1:$B$21630,SMALL(IF($J$8='Прайс электр.'!$B$1:$B$21630,ROW('Прайс электр.'!B:B)-3,""),ROW()-1)),"")</f>
        <v/>
      </c>
      <c r="J8" s="16"/>
      <c r="K8" s="16"/>
      <c r="L8" s="33" t="str">
        <f>IFERROR(VLOOKUP($J$8,'Прайс электр.'!$B$1:$H$21630,4,0),"")</f>
        <v/>
      </c>
      <c r="M8" s="33"/>
      <c r="N8" s="33" t="str">
        <f>IFERROR(VLOOKUP($J$8,'Прайс электр.'!$B$1:$H$21630,7,0),"")</f>
        <v/>
      </c>
      <c r="O8" s="16"/>
      <c r="P8" s="33">
        <f t="shared" si="0"/>
        <v>0</v>
      </c>
    </row>
    <row r="9" spans="1:16" x14ac:dyDescent="0.25">
      <c r="A9" s="6" t="str">
        <f>IFERROR(INDEX('Прайс техн.'!$A$1:$A$17550,SMALL(IF($B$9='Прайс техн.'!$B$1:$B$17550,ROW('Прайс электр.'!B:B)-3,""),ROW()-1)),"")</f>
        <v/>
      </c>
      <c r="B9" s="4"/>
      <c r="C9" s="4"/>
      <c r="D9" s="4" t="str">
        <f>IFERROR(VLOOKUP($B$9,'Прайс техн.'!$B$1:$F$17550,0,0),"")</f>
        <v/>
      </c>
      <c r="E9" s="6"/>
      <c r="F9" s="6" t="str">
        <f>IFERROR(VLOOKUP($B$9,'Прайс техн.'!$B$1:$F$17550,5,0),"")</f>
        <v/>
      </c>
      <c r="G9" s="6"/>
      <c r="H9" s="6">
        <f t="shared" si="1"/>
        <v>0</v>
      </c>
      <c r="I9" s="16" t="str">
        <f>IFERROR(INDEX('Прайс электр.'!$B$1:$B$21630,SMALL(IF($J$9='Прайс электр.'!$B$1:$B$21630,ROW('Прайс электр.'!B:B)-3,""),ROW()-1)),"")</f>
        <v/>
      </c>
      <c r="J9" s="16"/>
      <c r="K9" s="16"/>
      <c r="L9" s="33" t="str">
        <f>IFERROR(VLOOKUP($J$9,'Прайс электр.'!$B$1:$H$21630,4,0),"")</f>
        <v/>
      </c>
      <c r="M9" s="33"/>
      <c r="N9" s="33" t="str">
        <f>IFERROR(VLOOKUP($J$9,'Прайс электр.'!$B$1:$H$21630,7,0),"")</f>
        <v/>
      </c>
      <c r="O9" s="16"/>
      <c r="P9" s="33">
        <f t="shared" ref="P9:P35" si="2">CEILING(PRODUCT(N9:O9),1)</f>
        <v>0</v>
      </c>
    </row>
    <row r="10" spans="1:16" x14ac:dyDescent="0.25">
      <c r="A10" s="6" t="str">
        <f>IFERROR(INDEX('Прайс техн.'!$A$1:$A$17550,SMALL(IF($B$10='Прайс техн.'!$B$1:$B$17550,ROW('Прайс электр.'!B:B)-3,""),ROW()-1)),"")</f>
        <v/>
      </c>
      <c r="B10" s="4"/>
      <c r="C10" s="4"/>
      <c r="D10" s="4" t="str">
        <f>IFERROR(VLOOKUP($B$10,'Прайс техн.'!$B$1:$F$17550,0,0),"")</f>
        <v/>
      </c>
      <c r="E10" s="6"/>
      <c r="F10" s="6" t="str">
        <f>IFERROR(VLOOKUP($B$10,'Прайс техн.'!$B$1:$F$17550,5,0),"")</f>
        <v/>
      </c>
      <c r="G10" s="6"/>
      <c r="H10" s="6">
        <f t="shared" si="1"/>
        <v>0</v>
      </c>
      <c r="I10" s="16" t="str">
        <f>IFERROR(INDEX('Прайс электр.'!$B$1:$B$21630,SMALL(IF($J$10='Прайс электр.'!$B$1:$B$21630,ROW('Прайс электр.'!B:B)-3,""),ROW()-1)),"")</f>
        <v/>
      </c>
      <c r="J10" s="16"/>
      <c r="K10" s="16"/>
      <c r="L10" s="33" t="str">
        <f>IFERROR(VLOOKUP($J$10,'Прайс электр.'!$B$1:$H$21630,4,0),"")</f>
        <v/>
      </c>
      <c r="M10" s="33"/>
      <c r="N10" s="33" t="str">
        <f>IFERROR(VLOOKUP($J$10,'Прайс электр.'!$B$1:$H$21630,7,0),"")</f>
        <v/>
      </c>
      <c r="O10" s="16"/>
      <c r="P10" s="33">
        <f t="shared" si="2"/>
        <v>0</v>
      </c>
    </row>
    <row r="11" spans="1:16" x14ac:dyDescent="0.25">
      <c r="A11" s="6" t="str">
        <f>IFERROR(INDEX('Прайс техн.'!$A$1:$A$17550,SMALL(IF($B$11='Прайс техн.'!$B$1:$B$17550,ROW('Прайс электр.'!B:B)-3,""),ROW()-1)),"")</f>
        <v/>
      </c>
      <c r="B11" s="4"/>
      <c r="C11" s="4"/>
      <c r="D11" s="4" t="str">
        <f>IFERROR(VLOOKUP($B$11,'Прайс техн.'!$B$1:$F$17550,0,0),"")</f>
        <v/>
      </c>
      <c r="E11" s="6"/>
      <c r="F11" s="6" t="str">
        <f>IFERROR(VLOOKUP($B$11,'Прайс техн.'!$B$1:$F$17550,5,0),"")</f>
        <v/>
      </c>
      <c r="G11" s="6"/>
      <c r="H11" s="6">
        <f t="shared" si="1"/>
        <v>0</v>
      </c>
      <c r="I11" s="16" t="str">
        <f>IFERROR(INDEX('Прайс электр.'!$B$1:$B$21630,SMALL(IF($J$11='Прайс электр.'!$B$1:$B$21630,ROW('Прайс электр.'!B:B)-3,""),ROW()-1)),"")</f>
        <v/>
      </c>
      <c r="J11" s="16"/>
      <c r="K11" s="16"/>
      <c r="L11" s="33" t="str">
        <f>IFERROR(VLOOKUP($J$11,'Прайс электр.'!$B$1:$H$21630,4,0),"")</f>
        <v/>
      </c>
      <c r="M11" s="33"/>
      <c r="N11" s="33" t="str">
        <f>IFERROR(VLOOKUP($J$11,'Прайс электр.'!$B$1:$H$21630,7,0),"")</f>
        <v/>
      </c>
      <c r="O11" s="16"/>
      <c r="P11" s="33">
        <f t="shared" si="2"/>
        <v>0</v>
      </c>
    </row>
    <row r="12" spans="1:16" x14ac:dyDescent="0.25">
      <c r="A12" s="6" t="str">
        <f>IFERROR(INDEX('Прайс техн.'!$A$1:$A$17550,SMALL(IF($B$12='Прайс техн.'!$B$1:$B$17550,ROW('Прайс электр.'!B:B)-3,""),ROW()-1)),"")</f>
        <v/>
      </c>
      <c r="B12" s="4"/>
      <c r="C12" s="4"/>
      <c r="D12" s="4" t="str">
        <f>IFERROR(VLOOKUP($B$12,'Прайс техн.'!$B$1:$F$17550,0,0),"")</f>
        <v/>
      </c>
      <c r="E12" s="6"/>
      <c r="F12" s="6" t="str">
        <f>IFERROR(VLOOKUP($B$12,'Прайс техн.'!$B$1:$F$17550,5,0),"")</f>
        <v/>
      </c>
      <c r="G12" s="6"/>
      <c r="H12" s="6">
        <f t="shared" si="1"/>
        <v>0</v>
      </c>
      <c r="I12" s="16" t="str">
        <f>IFERROR(INDEX('Прайс электр.'!$B$1:$B$21630,SMALL(IF($J$12='Прайс электр.'!$B$1:$B$21630,ROW('Прайс электр.'!B:B)-3,""),ROW()-1)),"")</f>
        <v/>
      </c>
      <c r="J12" s="16"/>
      <c r="K12" s="16"/>
      <c r="L12" s="33" t="str">
        <f>IFERROR(VLOOKUP($J$12,'Прайс электр.'!$B$1:$H$21630,4,0),"")</f>
        <v/>
      </c>
      <c r="M12" s="33"/>
      <c r="N12" s="33" t="str">
        <f>IFERROR(VLOOKUP($J$12,'Прайс электр.'!$B$1:$H$21630,7,0),"")</f>
        <v/>
      </c>
      <c r="O12" s="16"/>
      <c r="P12" s="33">
        <f t="shared" si="2"/>
        <v>0</v>
      </c>
    </row>
    <row r="13" spans="1:16" x14ac:dyDescent="0.25">
      <c r="A13" s="6" t="str">
        <f>IFERROR(INDEX('Прайс техн.'!$A$1:$A$17550,SMALL(IF($B$13='Прайс техн.'!$B$1:$B$17550,ROW('Прайс электр.'!B:B)-3,""),ROW()-1)),"")</f>
        <v/>
      </c>
      <c r="B13" s="4"/>
      <c r="C13" s="4"/>
      <c r="D13" s="4" t="str">
        <f>IFERROR(VLOOKUP($B$13,'Прайс техн.'!$B$1:$F$17550,0,0),"")</f>
        <v/>
      </c>
      <c r="E13" s="6"/>
      <c r="F13" s="6" t="str">
        <f>IFERROR(VLOOKUP($B$13,'Прайс техн.'!$B$1:$F$17550,5,0),"")</f>
        <v/>
      </c>
      <c r="G13" s="6"/>
      <c r="H13" s="6">
        <f t="shared" si="1"/>
        <v>0</v>
      </c>
      <c r="I13" s="16" t="str">
        <f>IFERROR(INDEX('Прайс электр.'!$B$1:$B$21630,SMALL(IF($J$13='Прайс электр.'!$B$1:$B$21630,ROW('Прайс электр.'!B:B)-3,""),ROW()-1)),"")</f>
        <v/>
      </c>
      <c r="J13" s="16"/>
      <c r="K13" s="16"/>
      <c r="L13" s="33" t="str">
        <f>IFERROR(VLOOKUP($J$13,'Прайс электр.'!$B$1:$H$21630,4,0),"")</f>
        <v/>
      </c>
      <c r="M13" s="33"/>
      <c r="N13" s="33" t="str">
        <f>IFERROR(VLOOKUP($J$13,'Прайс электр.'!$B$1:$H$21630,7,0),"")</f>
        <v/>
      </c>
      <c r="O13" s="16"/>
      <c r="P13" s="33">
        <f t="shared" si="2"/>
        <v>0</v>
      </c>
    </row>
    <row r="14" spans="1:16" x14ac:dyDescent="0.25">
      <c r="A14" s="6" t="str">
        <f>IFERROR(INDEX('Прайс техн.'!$A$1:$A$17550,SMALL(IF($B$14='Прайс техн.'!$B$1:$B$17550,ROW('Прайс электр.'!B:B)-3,""),ROW()-1)),"")</f>
        <v/>
      </c>
      <c r="B14" s="4"/>
      <c r="C14" s="4"/>
      <c r="D14" s="4" t="str">
        <f>IFERROR(VLOOKUP($B$14,'Прайс техн.'!$B$1:$F$17550,0,0),"")</f>
        <v/>
      </c>
      <c r="E14" s="6"/>
      <c r="F14" s="6" t="str">
        <f>IFERROR(VLOOKUP($B$14,'Прайс техн.'!$B$1:$F$17550,5,0),"")</f>
        <v/>
      </c>
      <c r="G14" s="6"/>
      <c r="H14" s="6">
        <f t="shared" si="1"/>
        <v>0</v>
      </c>
      <c r="I14" s="16" t="str">
        <f>IFERROR(INDEX('Прайс электр.'!$B$1:$B$21630,SMALL(IF($J$14='Прайс электр.'!$B$1:$B$21630,ROW('Прайс электр.'!B:B)-3,""),ROW()-1)),"")</f>
        <v/>
      </c>
      <c r="J14" s="16"/>
      <c r="K14" s="16"/>
      <c r="L14" s="33" t="str">
        <f>IFERROR(VLOOKUP($J$14,'Прайс электр.'!$B$1:$H$21630,4,0),"")</f>
        <v/>
      </c>
      <c r="M14" s="33"/>
      <c r="N14" s="33" t="str">
        <f>IFERROR(VLOOKUP($J$14,'Прайс электр.'!$B$1:$H$21630,7,0),"")</f>
        <v/>
      </c>
      <c r="O14" s="16"/>
      <c r="P14" s="33">
        <f t="shared" si="2"/>
        <v>0</v>
      </c>
    </row>
    <row r="15" spans="1:16" x14ac:dyDescent="0.25">
      <c r="A15" s="6" t="str">
        <f>IFERROR(INDEX('Прайс техн.'!$A$1:$A$17550,SMALL(IF($B$15='Прайс техн.'!$B$1:$B$17550,ROW('Прайс электр.'!B:B)-3,""),ROW()-1)),"")</f>
        <v/>
      </c>
      <c r="B15" s="4"/>
      <c r="C15" s="4"/>
      <c r="D15" s="4" t="str">
        <f>IFERROR(VLOOKUP($B$15,'Прайс техн.'!$B$1:$F$17550,0,0),"")</f>
        <v/>
      </c>
      <c r="E15" s="6"/>
      <c r="F15" s="6" t="str">
        <f>IFERROR(VLOOKUP($B$15,'Прайс техн.'!$B$1:$F$17550,5,0),"")</f>
        <v/>
      </c>
      <c r="G15" s="6"/>
      <c r="H15" s="6">
        <f t="shared" si="1"/>
        <v>0</v>
      </c>
      <c r="I15" s="16" t="str">
        <f>IFERROR(INDEX('Прайс электр.'!$B$1:$B$21630,SMALL(IF($J$15='Прайс электр.'!$B$1:$B$21630,ROW('Прайс электр.'!B:B)-3,""),ROW()-1)),"")</f>
        <v/>
      </c>
      <c r="J15" s="16"/>
      <c r="K15" s="16"/>
      <c r="L15" s="33" t="str">
        <f>IFERROR(VLOOKUP($J$15,'Прайс электр.'!$B$1:$H$21630,4,0),"")</f>
        <v/>
      </c>
      <c r="M15" s="33"/>
      <c r="N15" s="33" t="str">
        <f>IFERROR(VLOOKUP($J$15,'Прайс электр.'!$B$1:$H$21630,7,0),"")</f>
        <v/>
      </c>
      <c r="O15" s="16"/>
      <c r="P15" s="33">
        <f t="shared" si="2"/>
        <v>0</v>
      </c>
    </row>
    <row r="16" spans="1:16" x14ac:dyDescent="0.25">
      <c r="A16" s="6" t="str">
        <f>IFERROR(INDEX('Прайс техн.'!$A$1:$A$17550,SMALL(IF($B$16='Прайс техн.'!$B$1:$B$17550,ROW('Прайс электр.'!B:B)-3,""),ROW()-1)),"")</f>
        <v/>
      </c>
      <c r="B16" s="4"/>
      <c r="C16" s="4"/>
      <c r="D16" s="4" t="str">
        <f>IFERROR(VLOOKUP($B$16,'Прайс техн.'!$B$1:$F$17550,0,0),"")</f>
        <v/>
      </c>
      <c r="E16" s="6"/>
      <c r="F16" s="6" t="str">
        <f>IFERROR(VLOOKUP($B$16,'Прайс техн.'!$B$1:$F$17550,5,0),"")</f>
        <v/>
      </c>
      <c r="G16" s="6"/>
      <c r="H16" s="6">
        <f t="shared" si="1"/>
        <v>0</v>
      </c>
      <c r="I16" s="16" t="str">
        <f>IFERROR(INDEX('Прайс электр.'!$B$1:$B$21630,SMALL(IF($J$16='Прайс электр.'!$B$1:$B$21630,ROW('Прайс электр.'!B:B)-3,""),ROW()-1)),"")</f>
        <v/>
      </c>
      <c r="J16" s="16"/>
      <c r="K16" s="16"/>
      <c r="L16" s="33" t="str">
        <f>IFERROR(VLOOKUP($J$16,'Прайс электр.'!$B$1:$H$21630,4,0),"")</f>
        <v/>
      </c>
      <c r="M16" s="33"/>
      <c r="N16" s="33" t="str">
        <f>IFERROR(VLOOKUP($J$16,'Прайс электр.'!$B$1:$H$21630,7,0),"")</f>
        <v/>
      </c>
      <c r="O16" s="16"/>
      <c r="P16" s="33">
        <f t="shared" si="2"/>
        <v>0</v>
      </c>
    </row>
    <row r="17" spans="1:16" x14ac:dyDescent="0.25">
      <c r="A17" s="6" t="str">
        <f>IFERROR(INDEX('Прайс техн.'!$A$1:$A$17550,SMALL(IF($B$17='Прайс техн.'!$B$1:$B$17550,ROW('Прайс электр.'!B:B)-3,""),ROW()-1)),"")</f>
        <v/>
      </c>
      <c r="B17" s="4"/>
      <c r="C17" s="4"/>
      <c r="D17" s="4" t="str">
        <f>IFERROR(VLOOKUP($B$17,'Прайс техн.'!$B$1:$F$17550,0,0),"")</f>
        <v/>
      </c>
      <c r="E17" s="6"/>
      <c r="F17" s="6" t="str">
        <f>IFERROR(VLOOKUP($B$17,'Прайс техн.'!$B$1:$F$17550,5,0),"")</f>
        <v/>
      </c>
      <c r="G17" s="6"/>
      <c r="H17" s="6">
        <f t="shared" si="1"/>
        <v>0</v>
      </c>
      <c r="I17" s="16" t="str">
        <f>IFERROR(INDEX('Прайс электр.'!$B$1:$B$21630,SMALL(IF($J$17='Прайс электр.'!$B$1:$B$21630,ROW('Прайс электр.'!B:B)-3,""),ROW()-1)),"")</f>
        <v/>
      </c>
      <c r="J17" s="16"/>
      <c r="K17" s="16"/>
      <c r="L17" s="33" t="str">
        <f>IFERROR(VLOOKUP($J$17,'Прайс электр.'!$B$1:$H$21630,4,0),"")</f>
        <v/>
      </c>
      <c r="M17" s="33"/>
      <c r="N17" s="33" t="str">
        <f>IFERROR(VLOOKUP($J$17,'Прайс электр.'!$B$1:$H$21630,7,0),"")</f>
        <v/>
      </c>
      <c r="O17" s="16"/>
      <c r="P17" s="33">
        <f t="shared" si="2"/>
        <v>0</v>
      </c>
    </row>
    <row r="18" spans="1:16" x14ac:dyDescent="0.25">
      <c r="A18" s="6" t="str">
        <f>IFERROR(INDEX('Прайс техн.'!$A$1:$A$17550,SMALL(IF($B$18='Прайс техн.'!$B$1:$B$17550,ROW('Прайс электр.'!B:B)-3,""),ROW()-1)),"")</f>
        <v/>
      </c>
      <c r="B18" s="4"/>
      <c r="C18" s="4"/>
      <c r="D18" s="4" t="str">
        <f>IFERROR(VLOOKUP($B$18,'Прайс техн.'!$B$1:$F$17550,0,0),"")</f>
        <v/>
      </c>
      <c r="E18" s="6"/>
      <c r="F18" s="6" t="str">
        <f>IFERROR(VLOOKUP($B$18,'Прайс техн.'!$B$1:$F$17550,5,0),"")</f>
        <v/>
      </c>
      <c r="G18" s="6"/>
      <c r="H18" s="6">
        <f t="shared" si="1"/>
        <v>0</v>
      </c>
      <c r="I18" s="16" t="str">
        <f>IFERROR(INDEX('Прайс электр.'!$B$1:$B$21630,SMALL(IF($J$18='Прайс электр.'!$B$1:$B$21630,ROW('Прайс электр.'!B:B)-3,""),ROW()-1)),"")</f>
        <v/>
      </c>
      <c r="J18" s="16"/>
      <c r="K18" s="16"/>
      <c r="L18" s="33" t="str">
        <f>IFERROR(VLOOKUP($J$18,'Прайс электр.'!$B$1:$H$21630,4,0),"")</f>
        <v/>
      </c>
      <c r="M18" s="33"/>
      <c r="N18" s="33" t="str">
        <f>IFERROR(VLOOKUP($J$18,'Прайс электр.'!$B$1:$H$21630,7,0),"")</f>
        <v/>
      </c>
      <c r="O18" s="16"/>
      <c r="P18" s="33">
        <f t="shared" si="2"/>
        <v>0</v>
      </c>
    </row>
    <row r="19" spans="1:16" x14ac:dyDescent="0.25">
      <c r="A19" s="6" t="str">
        <f>IFERROR(INDEX('Прайс техн.'!$A$1:$A$17550,SMALL(IF($B$19='Прайс техн.'!$B$1:$B$17550,ROW('Прайс электр.'!B:B)-3,""),ROW()-1)),"")</f>
        <v/>
      </c>
      <c r="B19" s="4"/>
      <c r="C19" s="4"/>
      <c r="D19" s="4" t="str">
        <f>IFERROR(VLOOKUP($B$19,'Прайс техн.'!$B$1:$F$17550,0,0),"")</f>
        <v/>
      </c>
      <c r="E19" s="6"/>
      <c r="F19" s="6" t="str">
        <f>IFERROR(VLOOKUP($B$19,'Прайс техн.'!$B$1:$F$17550,5,0),"")</f>
        <v/>
      </c>
      <c r="G19" s="6"/>
      <c r="H19" s="6">
        <f t="shared" si="1"/>
        <v>0</v>
      </c>
      <c r="I19" s="16" t="str">
        <f>IFERROR(INDEX('Прайс электр.'!$B$1:$B$21630,SMALL(IF($J$19='Прайс электр.'!$B$1:$B$21630,ROW('Прайс электр.'!B:B)-3,""),ROW()-1)),"")</f>
        <v/>
      </c>
      <c r="J19" s="16"/>
      <c r="K19" s="16"/>
      <c r="L19" s="33" t="str">
        <f>IFERROR(VLOOKUP($J$19,'Прайс электр.'!$B$1:$H$21630,4,0),"")</f>
        <v/>
      </c>
      <c r="M19" s="33"/>
      <c r="N19" s="33" t="str">
        <f>IFERROR(VLOOKUP($J$19,'Прайс электр.'!$B$1:$H$21630,7,0),"")</f>
        <v/>
      </c>
      <c r="O19" s="16"/>
      <c r="P19" s="33">
        <f t="shared" si="2"/>
        <v>0</v>
      </c>
    </row>
    <row r="20" spans="1:16" x14ac:dyDescent="0.25">
      <c r="A20" s="6" t="str">
        <f>IFERROR(INDEX('Прайс техн.'!$A$1:$A$17550,SMALL(IF($B$20='Прайс техн.'!$B$1:$B$17550,ROW('Прайс электр.'!B:B)-3,""),ROW()-1)),"")</f>
        <v/>
      </c>
      <c r="B20" s="4"/>
      <c r="C20" s="4"/>
      <c r="D20" s="4" t="str">
        <f>IFERROR(VLOOKUP($B$20,'Прайс техн.'!$B$1:$F$17550,0,0),"")</f>
        <v/>
      </c>
      <c r="E20" s="6"/>
      <c r="F20" s="6" t="str">
        <f>IFERROR(VLOOKUP($B$20,'Прайс техн.'!$B$1:$F$17550,5,0),"")</f>
        <v/>
      </c>
      <c r="G20" s="6"/>
      <c r="H20" s="6">
        <f t="shared" si="1"/>
        <v>0</v>
      </c>
      <c r="I20" s="16" t="str">
        <f>IFERROR(INDEX('Прайс электр.'!$B$1:$B$21630,SMALL(IF($J$20='Прайс электр.'!$B$1:$B$21630,ROW('Прайс электр.'!B:B)-3,""),ROW()-1)),"")</f>
        <v/>
      </c>
      <c r="J20" s="16"/>
      <c r="K20" s="16"/>
      <c r="L20" s="33" t="str">
        <f>IFERROR(VLOOKUP($J$20,'Прайс электр.'!$B$1:$H$21630,4,0),"")</f>
        <v/>
      </c>
      <c r="M20" s="33"/>
      <c r="N20" s="33" t="str">
        <f>IFERROR(VLOOKUP($J$20,'Прайс электр.'!$B$1:$H$21630,7,0),"")</f>
        <v/>
      </c>
      <c r="O20" s="16"/>
      <c r="P20" s="33">
        <f t="shared" si="2"/>
        <v>0</v>
      </c>
    </row>
    <row r="21" spans="1:16" x14ac:dyDescent="0.25">
      <c r="A21" s="6" t="str">
        <f>IFERROR(INDEX('Прайс техн.'!$A$1:$A$17550,SMALL(IF($B$21='Прайс техн.'!$B$1:$B$17550,ROW('Прайс электр.'!B:B)-3,""),ROW()-1)),"")</f>
        <v/>
      </c>
      <c r="B21" s="4"/>
      <c r="C21" s="4"/>
      <c r="D21" s="4" t="str">
        <f>IFERROR(VLOOKUP($B$21,'Прайс техн.'!$B$1:$F$17550,0,0),"")</f>
        <v/>
      </c>
      <c r="E21" s="6"/>
      <c r="F21" s="6" t="str">
        <f>IFERROR(VLOOKUP($B$21,'Прайс техн.'!$B$1:$F$17550,5,0),"")</f>
        <v/>
      </c>
      <c r="G21" s="6"/>
      <c r="H21" s="6">
        <f t="shared" si="1"/>
        <v>0</v>
      </c>
      <c r="I21" s="16" t="str">
        <f>IFERROR(INDEX('Прайс электр.'!$B$1:$B$21630,SMALL(IF($J$21='Прайс электр.'!$B$1:$B$21630,ROW('Прайс электр.'!B:B)-3,""),ROW()-1)),"")</f>
        <v/>
      </c>
      <c r="J21" s="16"/>
      <c r="K21" s="16"/>
      <c r="L21" s="33" t="str">
        <f>IFERROR(VLOOKUP($J$21,'Прайс электр.'!$B$1:$H$21630,4,0),"")</f>
        <v/>
      </c>
      <c r="M21" s="33"/>
      <c r="N21" s="33" t="str">
        <f>IFERROR(VLOOKUP($J$21,'Прайс электр.'!$B$1:$H$21630,7,0),"")</f>
        <v/>
      </c>
      <c r="O21" s="16"/>
      <c r="P21" s="33">
        <f t="shared" si="2"/>
        <v>0</v>
      </c>
    </row>
    <row r="22" spans="1:16" x14ac:dyDescent="0.25">
      <c r="A22" s="6" t="str">
        <f>IFERROR(INDEX('Прайс техн.'!$A$1:$A$17550,SMALL(IF($B$22='Прайс техн.'!$B$1:$B$17550,ROW('Прайс электр.'!B:B)-3,""),ROW()-1)),"")</f>
        <v/>
      </c>
      <c r="B22" s="4"/>
      <c r="C22" s="4"/>
      <c r="D22" s="4" t="str">
        <f>IFERROR(VLOOKUP($B$22,'Прайс техн.'!$B$1:$F$17550,0,0),"")</f>
        <v/>
      </c>
      <c r="E22" s="6"/>
      <c r="F22" s="6" t="str">
        <f>IFERROR(VLOOKUP($B$22,'Прайс техн.'!$B$1:$F$17550,5,0),"")</f>
        <v/>
      </c>
      <c r="G22" s="6"/>
      <c r="H22" s="6">
        <f t="shared" si="1"/>
        <v>0</v>
      </c>
      <c r="I22" s="16" t="str">
        <f>IFERROR(INDEX('Прайс электр.'!$B$1:$B$21630,SMALL(IF($J$22='Прайс электр.'!$B$1:$B$21630,ROW('Прайс электр.'!B:B)-3,""),ROW()-1)),"")</f>
        <v/>
      </c>
      <c r="J22" s="16"/>
      <c r="K22" s="16"/>
      <c r="L22" s="33" t="str">
        <f>IFERROR(VLOOKUP($J$22,'Прайс электр.'!$B$1:$H$21630,4,0),"")</f>
        <v/>
      </c>
      <c r="M22" s="33"/>
      <c r="N22" s="33" t="str">
        <f>IFERROR(VLOOKUP($J$22,'Прайс электр.'!$B$1:$H$21630,7,0),"")</f>
        <v/>
      </c>
      <c r="O22" s="16"/>
      <c r="P22" s="33">
        <f t="shared" si="2"/>
        <v>0</v>
      </c>
    </row>
    <row r="23" spans="1:16" x14ac:dyDescent="0.25">
      <c r="A23" s="6" t="str">
        <f>IFERROR(INDEX('Прайс техн.'!$A$1:$A$17550,SMALL(IF($B$23='Прайс техн.'!$B$1:$B$17550,ROW('Прайс электр.'!B:B)-3,""),ROW()-1)),"")</f>
        <v/>
      </c>
      <c r="B23" s="4"/>
      <c r="C23" s="4"/>
      <c r="D23" s="4" t="str">
        <f>IFERROR(VLOOKUP($B$23,'Прайс техн.'!$B$1:$F$17550,0,0),"")</f>
        <v/>
      </c>
      <c r="E23" s="6"/>
      <c r="F23" s="6" t="str">
        <f>IFERROR(VLOOKUP($B$23,'Прайс техн.'!$B$1:$F$17550,5,0),"")</f>
        <v/>
      </c>
      <c r="G23" s="6"/>
      <c r="H23" s="6">
        <f t="shared" si="1"/>
        <v>0</v>
      </c>
      <c r="I23" s="16" t="str">
        <f>IFERROR(INDEX('Прайс электр.'!$B$1:$B$21630,SMALL(IF($J$23='Прайс электр.'!$B$1:$B$21630,ROW('Прайс электр.'!B:B)-3,""),ROW()-1)),"")</f>
        <v/>
      </c>
      <c r="J23" s="16"/>
      <c r="K23" s="16"/>
      <c r="L23" s="33" t="str">
        <f>IFERROR(VLOOKUP($J$23,'Прайс электр.'!$B$1:$H$21630,4,0),"")</f>
        <v/>
      </c>
      <c r="M23" s="33"/>
      <c r="N23" s="33" t="str">
        <f>IFERROR(VLOOKUP($J$23,'Прайс электр.'!$B$1:$H$21630,7,0),"")</f>
        <v/>
      </c>
      <c r="O23" s="16"/>
      <c r="P23" s="33">
        <f t="shared" si="2"/>
        <v>0</v>
      </c>
    </row>
    <row r="24" spans="1:16" x14ac:dyDescent="0.25">
      <c r="A24" s="6" t="str">
        <f>IFERROR(INDEX('Прайс техн.'!$A$1:$A$17550,SMALL(IF($B$24='Прайс техн.'!$B$1:$B$17550,ROW('Прайс электр.'!B:B)-3,""),ROW()-1)),"")</f>
        <v/>
      </c>
      <c r="B24" s="4"/>
      <c r="C24" s="4"/>
      <c r="D24" s="4" t="str">
        <f>IFERROR(VLOOKUP($B$24,'Прайс техн.'!$B$1:$F$17550,0,0),"")</f>
        <v/>
      </c>
      <c r="E24" s="6"/>
      <c r="F24" s="6" t="str">
        <f>IFERROR(VLOOKUP($B$24,'Прайс техн.'!$B$1:$F$17550,5,0),"")</f>
        <v/>
      </c>
      <c r="G24" s="6"/>
      <c r="H24" s="6">
        <f t="shared" si="1"/>
        <v>0</v>
      </c>
      <c r="I24" s="16" t="str">
        <f>IFERROR(INDEX('Прайс электр.'!$B$1:$B$21630,SMALL(IF($J$24='Прайс электр.'!$B$1:$B$21630,ROW('Прайс электр.'!B:B)-3,""),ROW()-1)),"")</f>
        <v/>
      </c>
      <c r="J24" s="16"/>
      <c r="K24" s="16"/>
      <c r="L24" s="33" t="str">
        <f>IFERROR(VLOOKUP($J$24,'Прайс электр.'!$B$1:$H$21630,4,0),"")</f>
        <v/>
      </c>
      <c r="M24" s="33"/>
      <c r="N24" s="33" t="str">
        <f>IFERROR(VLOOKUP($J$24,'Прайс электр.'!$B$1:$H$21630,7,0),"")</f>
        <v/>
      </c>
      <c r="O24" s="16"/>
      <c r="P24" s="33">
        <f t="shared" si="2"/>
        <v>0</v>
      </c>
    </row>
    <row r="25" spans="1:16" x14ac:dyDescent="0.25">
      <c r="A25" s="6" t="str">
        <f>IFERROR(INDEX('Прайс техн.'!$A$1:$A$17550,SMALL(IF($B$25='Прайс техн.'!$B$1:$B$17550,ROW('Прайс электр.'!B:B)-3,""),ROW()-1)),"")</f>
        <v/>
      </c>
      <c r="B25" s="4"/>
      <c r="C25" s="4"/>
      <c r="D25" s="4" t="str">
        <f>IFERROR(VLOOKUP($B$25,'Прайс техн.'!$B$1:$F$17550,0,0),"")</f>
        <v/>
      </c>
      <c r="E25" s="6"/>
      <c r="F25" s="6" t="str">
        <f>IFERROR(VLOOKUP($B$25,'Прайс техн.'!$B$1:$F$17550,5,0),"")</f>
        <v/>
      </c>
      <c r="G25" s="6"/>
      <c r="H25" s="6">
        <f t="shared" si="1"/>
        <v>0</v>
      </c>
      <c r="I25" s="16" t="str">
        <f>IFERROR(INDEX('Прайс электр.'!$B$1:$B$21630,SMALL(IF($J$25='Прайс электр.'!$B$1:$B$21630,ROW('Прайс электр.'!B:B)-3,""),ROW()-1)),"")</f>
        <v/>
      </c>
      <c r="J25" s="16"/>
      <c r="K25" s="16"/>
      <c r="L25" s="33" t="str">
        <f>IFERROR(VLOOKUP($J$25,'Прайс электр.'!$B$1:$H$21630,4,0),"")</f>
        <v/>
      </c>
      <c r="M25" s="33"/>
      <c r="N25" s="33" t="str">
        <f>IFERROR(VLOOKUP($J$25,'Прайс электр.'!$B$1:$H$21630,7,0),"")</f>
        <v/>
      </c>
      <c r="O25" s="16"/>
      <c r="P25" s="33">
        <f t="shared" si="2"/>
        <v>0</v>
      </c>
    </row>
    <row r="26" spans="1:16" x14ac:dyDescent="0.25">
      <c r="A26" s="6" t="str">
        <f>IFERROR(INDEX('Прайс техн.'!$A$1:$A$17550,SMALL(IF($B$26='Прайс техн.'!$B$1:$B$17550,ROW('Прайс электр.'!B:B)-3,""),ROW()-1)),"")</f>
        <v/>
      </c>
      <c r="B26" s="4"/>
      <c r="C26" s="4"/>
      <c r="D26" s="4" t="str">
        <f>IFERROR(VLOOKUP($B$26,'Прайс техн.'!$B$1:$F$17550,0,0),"")</f>
        <v/>
      </c>
      <c r="E26" s="6"/>
      <c r="F26" s="6" t="str">
        <f>IFERROR(VLOOKUP($B$26,'Прайс техн.'!$B$1:$F$17550,5,0),"")</f>
        <v/>
      </c>
      <c r="G26" s="6"/>
      <c r="H26" s="6">
        <f t="shared" si="1"/>
        <v>0</v>
      </c>
      <c r="I26" s="16" t="str">
        <f>IFERROR(INDEX('Прайс электр.'!$B$1:$B$21630,SMALL(IF($J$26='Прайс электр.'!$B$1:$B$21630,ROW('Прайс электр.'!B:B)-3,""),ROW()-1)),"")</f>
        <v/>
      </c>
      <c r="J26" s="16"/>
      <c r="K26" s="16"/>
      <c r="L26" s="33" t="str">
        <f>IFERROR(VLOOKUP($J$26,'Прайс электр.'!$B$1:$H$21630,4,0),"")</f>
        <v/>
      </c>
      <c r="M26" s="33"/>
      <c r="N26" s="33" t="str">
        <f>IFERROR(VLOOKUP($J$26,'Прайс электр.'!$B$1:$H$21630,7,0),"")</f>
        <v/>
      </c>
      <c r="O26" s="16"/>
      <c r="P26" s="33">
        <f t="shared" si="2"/>
        <v>0</v>
      </c>
    </row>
    <row r="27" spans="1:16" x14ac:dyDescent="0.25">
      <c r="A27" s="6" t="str">
        <f>IFERROR(INDEX('Прайс техн.'!$A$1:$A$17550,SMALL(IF($B$27='Прайс техн.'!$B$1:$B$17550,ROW('Прайс электр.'!B:B)-3,""),ROW()-1)),"")</f>
        <v/>
      </c>
      <c r="B27" s="4"/>
      <c r="C27" s="4"/>
      <c r="D27" s="4" t="str">
        <f>IFERROR(VLOOKUP($B$27,'Прайс техн.'!$B$1:$F$17550,0,0),"")</f>
        <v/>
      </c>
      <c r="E27" s="6"/>
      <c r="F27" s="6" t="str">
        <f>IFERROR(VLOOKUP($B$27,'Прайс техн.'!$B$1:$F$17550,5,0),"")</f>
        <v/>
      </c>
      <c r="G27" s="6"/>
      <c r="H27" s="6">
        <f t="shared" si="1"/>
        <v>0</v>
      </c>
      <c r="I27" s="16" t="str">
        <f>IFERROR(INDEX('Прайс электр.'!$B$1:$B$21630,SMALL(IF($J$27='Прайс электр.'!$B$1:$B$21630,ROW('Прайс электр.'!B:B)-3,""),ROW()-1)),"")</f>
        <v/>
      </c>
      <c r="J27" s="16"/>
      <c r="K27" s="16"/>
      <c r="L27" s="33" t="str">
        <f>IFERROR(VLOOKUP($J$27,'Прайс электр.'!$B$1:$H$21630,4,0),"")</f>
        <v/>
      </c>
      <c r="M27" s="33"/>
      <c r="N27" s="33" t="str">
        <f>IFERROR(VLOOKUP($J$27,'Прайс электр.'!$B$1:$H$21630,7,0),"")</f>
        <v/>
      </c>
      <c r="O27" s="16"/>
      <c r="P27" s="33">
        <f t="shared" si="2"/>
        <v>0</v>
      </c>
    </row>
    <row r="28" spans="1:16" x14ac:dyDescent="0.25">
      <c r="A28" s="6" t="str">
        <f>IFERROR(INDEX('Прайс техн.'!$A$1:$A$17550,SMALL(IF($B$28='Прайс техн.'!$B$1:$B$17550,ROW('Прайс электр.'!B:B)-3,""),ROW()-1)),"")</f>
        <v/>
      </c>
      <c r="B28" s="4"/>
      <c r="C28" s="4"/>
      <c r="D28" s="4" t="str">
        <f>IFERROR(VLOOKUP($B$28,'Прайс техн.'!$B$1:$F$17550,0,0),"")</f>
        <v/>
      </c>
      <c r="E28" s="6"/>
      <c r="F28" s="6" t="str">
        <f>IFERROR(VLOOKUP($B$28,'Прайс техн.'!$B$1:$F$17550,5,0),"")</f>
        <v/>
      </c>
      <c r="G28" s="6"/>
      <c r="H28" s="6">
        <f t="shared" si="1"/>
        <v>0</v>
      </c>
      <c r="I28" s="16" t="str">
        <f>IFERROR(INDEX('Прайс электр.'!$B$1:$B$21630,SMALL(IF($J$28='Прайс электр.'!$B$1:$B$21630,ROW('Прайс электр.'!B:B)-3,""),ROW()-1)),"")</f>
        <v/>
      </c>
      <c r="J28" s="16"/>
      <c r="K28" s="16"/>
      <c r="L28" s="33" t="str">
        <f>IFERROR(VLOOKUP($J$28,'Прайс электр.'!$B$1:$H$21630,4,0),"")</f>
        <v/>
      </c>
      <c r="M28" s="33"/>
      <c r="N28" s="33" t="str">
        <f>IFERROR(VLOOKUP($J$28,'Прайс электр.'!$B$1:$H$21630,7,0),"")</f>
        <v/>
      </c>
      <c r="O28" s="16"/>
      <c r="P28" s="33">
        <f t="shared" si="2"/>
        <v>0</v>
      </c>
    </row>
    <row r="29" spans="1:16" x14ac:dyDescent="0.25">
      <c r="A29" s="6" t="str">
        <f>IFERROR(INDEX('Прайс техн.'!$A$1:$A$17550,SMALL(IF($B$29='Прайс техн.'!$B$1:$B$17550,ROW('Прайс электр.'!B:B)-3,""),ROW()-1)),"")</f>
        <v/>
      </c>
      <c r="B29" s="4"/>
      <c r="C29" s="4"/>
      <c r="D29" s="4" t="str">
        <f>IFERROR(VLOOKUP($B$29,'Прайс техн.'!$B$1:$F$17550,0,0),"")</f>
        <v/>
      </c>
      <c r="E29" s="6"/>
      <c r="F29" s="6" t="str">
        <f>IFERROR(VLOOKUP($B$29,'Прайс техн.'!$B$1:$F$17550,5,0),"")</f>
        <v/>
      </c>
      <c r="G29" s="6"/>
      <c r="H29" s="6">
        <f t="shared" si="1"/>
        <v>0</v>
      </c>
      <c r="I29" s="16" t="str">
        <f>IFERROR(INDEX('Прайс электр.'!$B$1:$B$21630,SMALL(IF($J$29='Прайс электр.'!$B$1:$B$21630,ROW('Прайс электр.'!B:B)-3,""),ROW()-1)),"")</f>
        <v/>
      </c>
      <c r="J29" s="16"/>
      <c r="K29" s="16"/>
      <c r="L29" s="33" t="str">
        <f>IFERROR(VLOOKUP($J$29,'Прайс электр.'!$B$1:$H$21630,4,0),"")</f>
        <v/>
      </c>
      <c r="M29" s="33"/>
      <c r="N29" s="33" t="str">
        <f>IFERROR(VLOOKUP($J$29,'Прайс электр.'!$B$1:$H$21630,7,0),"")</f>
        <v/>
      </c>
      <c r="O29" s="16"/>
      <c r="P29" s="33">
        <f t="shared" si="2"/>
        <v>0</v>
      </c>
    </row>
    <row r="30" spans="1:16" x14ac:dyDescent="0.25">
      <c r="A30" s="6" t="str">
        <f>IFERROR(INDEX('Прайс техн.'!$A$1:$A$17550,SMALL(IF($B$30='Прайс техн.'!$B$1:$B$17550,ROW('Прайс электр.'!B:B)-3,""),ROW()-1)),"")</f>
        <v/>
      </c>
      <c r="B30" s="4"/>
      <c r="C30" s="4"/>
      <c r="D30" s="4" t="str">
        <f>IFERROR(VLOOKUP($B$30,'Прайс техн.'!$B$1:$F$17550,0,0),"")</f>
        <v/>
      </c>
      <c r="E30" s="6"/>
      <c r="F30" s="6" t="str">
        <f>IFERROR(VLOOKUP($B$30,'Прайс техн.'!$B$1:$F$17550,5,0),"")</f>
        <v/>
      </c>
      <c r="G30" s="6"/>
      <c r="H30" s="6">
        <f t="shared" si="1"/>
        <v>0</v>
      </c>
      <c r="I30" s="16" t="str">
        <f>IFERROR(INDEX('Прайс электр.'!$B$1:$B$21630,SMALL(IF($J$30='Прайс электр.'!$B$1:$B$21630,ROW('Прайс электр.'!B:B)-3,""),ROW()-1)),"")</f>
        <v/>
      </c>
      <c r="J30" s="16"/>
      <c r="K30" s="16"/>
      <c r="L30" s="33" t="str">
        <f>IFERROR(VLOOKUP($J$30,'Прайс электр.'!$B$1:$H$21630,4,0),"")</f>
        <v/>
      </c>
      <c r="M30" s="33"/>
      <c r="N30" s="33" t="str">
        <f>IFERROR(VLOOKUP($J$30,'Прайс электр.'!$B$1:$H$21630,7,0),"")</f>
        <v/>
      </c>
      <c r="O30" s="16"/>
      <c r="P30" s="33">
        <f t="shared" si="2"/>
        <v>0</v>
      </c>
    </row>
    <row r="31" spans="1:16" x14ac:dyDescent="0.25">
      <c r="A31" s="6" t="str">
        <f>IFERROR(INDEX('Прайс техн.'!$A$1:$A$17550,SMALL(IF($B$31='Прайс техн.'!$B$1:$B$17550,ROW('Прайс электр.'!B:B)-3,""),ROW()-1)),"")</f>
        <v/>
      </c>
      <c r="B31" s="4"/>
      <c r="C31" s="4"/>
      <c r="D31" s="4" t="str">
        <f>IFERROR(VLOOKUP($B$31,'Прайс техн.'!$B$1:$F$17550,0,0),"")</f>
        <v/>
      </c>
      <c r="E31" s="6"/>
      <c r="F31" s="6" t="str">
        <f>IFERROR(VLOOKUP($B$31,'Прайс техн.'!$B$1:$F$17550,5,0),"")</f>
        <v/>
      </c>
      <c r="G31" s="6"/>
      <c r="H31" s="6">
        <f t="shared" si="1"/>
        <v>0</v>
      </c>
      <c r="I31" s="16" t="str">
        <f>IFERROR(INDEX('Прайс электр.'!$B$1:$B$21630,SMALL(IF($J$31='Прайс электр.'!$B$1:$B$21630,ROW('Прайс электр.'!B:B)-3,""),ROW()-1)),"")</f>
        <v/>
      </c>
      <c r="J31" s="16"/>
      <c r="K31" s="16"/>
      <c r="L31" s="33" t="str">
        <f>IFERROR(VLOOKUP($J$31,'Прайс электр.'!$B$1:$H$21630,4,0),"")</f>
        <v/>
      </c>
      <c r="M31" s="33"/>
      <c r="N31" s="33" t="str">
        <f>IFERROR(VLOOKUP($J$31,'Прайс электр.'!$B$1:$H$21630,7,0),"")</f>
        <v/>
      </c>
      <c r="O31" s="16"/>
      <c r="P31" s="33">
        <f t="shared" si="2"/>
        <v>0</v>
      </c>
    </row>
    <row r="32" spans="1:16" x14ac:dyDescent="0.25">
      <c r="A32" s="6" t="str">
        <f>IFERROR(INDEX('Прайс техн.'!$A$1:$A$17550,SMALL(IF($B$32='Прайс техн.'!$B$1:$B$17550,ROW('Прайс электр.'!B:B)-3,""),ROW()-1)),"")</f>
        <v/>
      </c>
      <c r="B32" s="4"/>
      <c r="C32" s="4"/>
      <c r="D32" s="4" t="str">
        <f>IFERROR(VLOOKUP($B$32,'Прайс техн.'!$B$1:$F$17550,0,0),"")</f>
        <v/>
      </c>
      <c r="E32" s="6"/>
      <c r="F32" s="6" t="str">
        <f>IFERROR(VLOOKUP($B$32,'Прайс техн.'!$B$1:$F$17550,5,0),"")</f>
        <v/>
      </c>
      <c r="G32" s="6"/>
      <c r="H32" s="6">
        <f t="shared" si="1"/>
        <v>0</v>
      </c>
      <c r="I32" s="16" t="str">
        <f>IFERROR(INDEX('Прайс электр.'!$B$1:$B$21630,SMALL(IF($J$32='Прайс электр.'!$B$1:$B$21630,ROW('Прайс электр.'!B:B)-3,""),ROW()-1)),"")</f>
        <v/>
      </c>
      <c r="J32" s="16"/>
      <c r="K32" s="16"/>
      <c r="L32" s="33" t="str">
        <f>IFERROR(VLOOKUP($J$32,'Прайс электр.'!$B$1:$H$21630,4,0),"")</f>
        <v/>
      </c>
      <c r="M32" s="33"/>
      <c r="N32" s="33" t="str">
        <f>IFERROR(VLOOKUP($J$32,'Прайс электр.'!$B$1:$H$21630,7,0),"")</f>
        <v/>
      </c>
      <c r="O32" s="16"/>
      <c r="P32" s="33">
        <f t="shared" si="2"/>
        <v>0</v>
      </c>
    </row>
    <row r="33" spans="1:16" x14ac:dyDescent="0.25">
      <c r="A33" s="6" t="str">
        <f>IFERROR(INDEX('Прайс техн.'!$A$1:$A$17550,SMALL(IF($B$33='Прайс техн.'!$B$1:$B$17550,ROW('Прайс электр.'!B:B)-3,""),ROW()-1)),"")</f>
        <v/>
      </c>
      <c r="B33" s="4"/>
      <c r="C33" s="4"/>
      <c r="D33" s="4" t="str">
        <f>IFERROR(VLOOKUP($B$33,'Прайс техн.'!$B$1:$F$17550,0,0),"")</f>
        <v/>
      </c>
      <c r="E33" s="6"/>
      <c r="F33" s="6" t="str">
        <f>IFERROR(VLOOKUP($B$33,'Прайс техн.'!$B$1:$F$17550,5,0),"")</f>
        <v/>
      </c>
      <c r="G33" s="6"/>
      <c r="H33" s="6">
        <f t="shared" si="1"/>
        <v>0</v>
      </c>
      <c r="I33" s="16" t="str">
        <f>IFERROR(INDEX('Прайс электр.'!$B$1:$B$21630,SMALL(IF($J$33='Прайс электр.'!$B$1:$B$21630,ROW('Прайс электр.'!B:B)-3,""),ROW()-1)),"")</f>
        <v/>
      </c>
      <c r="J33" s="16"/>
      <c r="K33" s="16"/>
      <c r="L33" s="33" t="str">
        <f>IFERROR(VLOOKUP($J$33,'Прайс электр.'!$B$1:$H$21630,4,0),"")</f>
        <v/>
      </c>
      <c r="M33" s="33"/>
      <c r="N33" s="33" t="str">
        <f>IFERROR(VLOOKUP($J$33,'Прайс электр.'!$B$1:$H$21630,7,0),"")</f>
        <v/>
      </c>
      <c r="O33" s="16"/>
      <c r="P33" s="33">
        <f t="shared" si="2"/>
        <v>0</v>
      </c>
    </row>
    <row r="34" spans="1:16" x14ac:dyDescent="0.25">
      <c r="A34" s="6" t="str">
        <f>IFERROR(INDEX('Прайс техн.'!$A$1:$A$17550,SMALL(IF($B$34='Прайс техн.'!$B$1:$B$17550,ROW('Прайс электр.'!B:B)-3,""),ROW()-1)),"")</f>
        <v/>
      </c>
      <c r="B34" s="4"/>
      <c r="C34" s="4"/>
      <c r="D34" s="4" t="str">
        <f>IFERROR(VLOOKUP($B$34,'Прайс техн.'!$B$1:$F$17550,0,0),"")</f>
        <v/>
      </c>
      <c r="E34" s="6"/>
      <c r="F34" s="6" t="str">
        <f>IFERROR(VLOOKUP($B$34,'Прайс техн.'!$B$1:$F$17550,5,0),"")</f>
        <v/>
      </c>
      <c r="G34" s="6"/>
      <c r="H34" s="6">
        <f t="shared" si="1"/>
        <v>0</v>
      </c>
      <c r="I34" s="16" t="str">
        <f>IFERROR(INDEX('Прайс электр.'!$B$1:$B$21630,SMALL(IF($J$34='Прайс электр.'!$B$1:$B$21630,ROW('Прайс электр.'!B:B)-3,""),ROW()-1)),"")</f>
        <v/>
      </c>
      <c r="J34" s="16"/>
      <c r="K34" s="16"/>
      <c r="L34" s="33" t="str">
        <f>IFERROR(VLOOKUP($J$34,'Прайс электр.'!$B$1:$H$21630,4,0),"")</f>
        <v/>
      </c>
      <c r="M34" s="33"/>
      <c r="N34" s="33" t="str">
        <f>IFERROR(VLOOKUP($J$34,'Прайс электр.'!$B$1:$H$21630,7,0),"")</f>
        <v/>
      </c>
      <c r="O34" s="16"/>
      <c r="P34" s="33">
        <f t="shared" si="2"/>
        <v>0</v>
      </c>
    </row>
    <row r="35" spans="1:16" x14ac:dyDescent="0.25">
      <c r="A35" s="6" t="str">
        <f>IFERROR(INDEX('Прайс техн.'!$A$1:$A$17550,SMALL(IF($B$35='Прайс техн.'!$B$1:$B$17550,ROW('Прайс электр.'!B:B)-3,""),ROW()-1)),"")</f>
        <v/>
      </c>
      <c r="B35" s="4"/>
      <c r="C35" s="4"/>
      <c r="D35" s="4" t="str">
        <f>IFERROR(VLOOKUP($B$35,'Прайс техн.'!$B$1:$F$17550,0,0),"")</f>
        <v/>
      </c>
      <c r="E35" s="6"/>
      <c r="F35" s="6" t="str">
        <f>IFERROR(VLOOKUP($B$35,'Прайс техн.'!$B$1:$F$17550,5,0),"")</f>
        <v/>
      </c>
      <c r="G35" s="6"/>
      <c r="H35" s="6">
        <f t="shared" si="1"/>
        <v>0</v>
      </c>
      <c r="I35" s="16" t="str">
        <f>IFERROR(INDEX('Прайс электр.'!$B$1:$B$21630,SMALL(IF($J$35='Прайс электр.'!$B$1:$B$21630,ROW('Прайс электр.'!B:B)-3,""),ROW()-1)),"")</f>
        <v/>
      </c>
      <c r="J35" s="16"/>
      <c r="K35" s="16"/>
      <c r="L35" s="33" t="str">
        <f>IFERROR(VLOOKUP($J$35,'Прайс электр.'!$B$1:$H$21630,4,0),"")</f>
        <v/>
      </c>
      <c r="M35" s="33"/>
      <c r="N35" s="33" t="str">
        <f>IFERROR(VLOOKUP($J$35,'Прайс электр.'!$B$1:$H$21630,7,0),"")</f>
        <v/>
      </c>
      <c r="O35" s="16"/>
      <c r="P35" s="33">
        <f t="shared" si="2"/>
        <v>0</v>
      </c>
    </row>
    <row r="36" spans="1:16" x14ac:dyDescent="0.25">
      <c r="A36" s="5"/>
      <c r="B36" s="5" t="s">
        <v>10</v>
      </c>
      <c r="C36" s="5"/>
      <c r="D36" s="5"/>
      <c r="E36" s="1"/>
      <c r="F36" s="1"/>
      <c r="G36" s="1"/>
      <c r="H36" s="1">
        <f>SUM(H3:H35)</f>
        <v>265</v>
      </c>
      <c r="I36" s="31"/>
      <c r="J36" s="31" t="s">
        <v>10</v>
      </c>
      <c r="K36" s="31"/>
      <c r="L36" s="2"/>
      <c r="M36" s="2"/>
      <c r="N36" s="2"/>
      <c r="O36" s="31"/>
      <c r="P36" s="2">
        <f>SUM(P3:P35)</f>
        <v>0</v>
      </c>
    </row>
  </sheetData>
  <scenarios current="0">
    <scenario name="р" locked="1" count="1" user="gates" comment="Автор: gates , 17.03.2014">
      <inputCells r="B3" val="1"/>
    </scenario>
  </scenarios>
  <pageMargins left="0.7" right="0.7" top="0.75" bottom="0.75" header="0.3" footer="0.3"/>
  <pageSetup paperSize="0" orientation="portrait" horizontalDpi="0" verticalDpi="0" copie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M3:M35 E37:E40 E3:E35</xm:sqref>
        </x14:dataValidation>
        <x14:dataValidation type="list" allowBlank="1" showInputMessage="1" showErrorMessage="1">
          <x14:formula1>
            <xm:f>'Прайс электр.'!$B:$B</xm:f>
          </x14:formula1>
          <xm:sqref>J4:J35</xm:sqref>
        </x14:dataValidation>
        <x14:dataValidation type="list" allowBlank="1" showInputMessage="1" showErrorMessage="1">
          <x14:formula1>
            <xm:f>'Прайс электр.'!$C:$C</xm:f>
          </x14:formula1>
          <xm:sqref>J3</xm:sqref>
        </x14:dataValidation>
        <x14:dataValidation type="list" allowBlank="1" showInputMessage="1" showErrorMessage="1">
          <x14:formula1>
            <xm:f>'Прайс техн.'!$B$3:$B$88</xm:f>
          </x14:formula1>
          <xm:sqref>B3:B35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1" workbookViewId="0">
      <selection activeCell="A89" sqref="A89:XFD4760"/>
    </sheetView>
  </sheetViews>
  <sheetFormatPr defaultRowHeight="15" x14ac:dyDescent="0.25"/>
  <cols>
    <col min="1" max="1" width="6.140625" customWidth="1"/>
    <col min="2" max="2" width="60.42578125" customWidth="1"/>
    <col min="3" max="3" width="5.42578125" customWidth="1"/>
    <col min="4" max="6" width="9.42578125" customWidth="1"/>
  </cols>
  <sheetData>
    <row r="1" spans="1:6" ht="36" x14ac:dyDescent="0.25">
      <c r="A1" s="7" t="s">
        <v>66</v>
      </c>
      <c r="B1" s="8" t="s">
        <v>65</v>
      </c>
      <c r="C1" s="9" t="s">
        <v>64</v>
      </c>
      <c r="D1" s="9" t="s">
        <v>63</v>
      </c>
      <c r="E1" s="9" t="s">
        <v>62</v>
      </c>
      <c r="F1" s="9" t="s">
        <v>61</v>
      </c>
    </row>
    <row r="2" spans="1:6" ht="15" customHeight="1" x14ac:dyDescent="0.25">
      <c r="A2" s="17" t="s">
        <v>60</v>
      </c>
      <c r="B2" s="18"/>
      <c r="C2" s="18"/>
      <c r="D2" s="18"/>
      <c r="E2" s="18"/>
      <c r="F2" s="19"/>
    </row>
    <row r="3" spans="1:6" ht="15" customHeight="1" x14ac:dyDescent="0.25">
      <c r="A3" s="17" t="s">
        <v>59</v>
      </c>
      <c r="B3" s="18"/>
      <c r="C3" s="18"/>
      <c r="D3" s="18"/>
      <c r="E3" s="18"/>
      <c r="F3" s="19"/>
    </row>
    <row r="4" spans="1:6" x14ac:dyDescent="0.25">
      <c r="A4" s="10">
        <v>3834</v>
      </c>
      <c r="B4" s="11" t="s">
        <v>58</v>
      </c>
      <c r="C4" s="12" t="s">
        <v>11</v>
      </c>
      <c r="D4" s="13">
        <v>96.81</v>
      </c>
      <c r="E4" s="13">
        <v>98.57</v>
      </c>
      <c r="F4" s="13">
        <v>100.33</v>
      </c>
    </row>
    <row r="5" spans="1:6" x14ac:dyDescent="0.25">
      <c r="A5" s="10">
        <v>2109</v>
      </c>
      <c r="B5" s="11" t="s">
        <v>57</v>
      </c>
      <c r="C5" s="12" t="s">
        <v>11</v>
      </c>
      <c r="D5" s="13">
        <v>229.15</v>
      </c>
      <c r="E5" s="13">
        <v>231.46</v>
      </c>
      <c r="F5" s="13">
        <v>233.77</v>
      </c>
    </row>
    <row r="6" spans="1:6" x14ac:dyDescent="0.25">
      <c r="A6" s="10">
        <v>4345</v>
      </c>
      <c r="B6" s="11" t="s">
        <v>57</v>
      </c>
      <c r="C6" s="12" t="s">
        <v>14</v>
      </c>
      <c r="D6" s="14">
        <v>49600</v>
      </c>
      <c r="E6" s="14">
        <v>50100</v>
      </c>
      <c r="F6" s="14">
        <v>50600</v>
      </c>
    </row>
    <row r="7" spans="1:6" x14ac:dyDescent="0.25">
      <c r="A7" s="10">
        <v>1349</v>
      </c>
      <c r="B7" s="11" t="s">
        <v>56</v>
      </c>
      <c r="C7" s="12" t="s">
        <v>11</v>
      </c>
      <c r="D7" s="13">
        <v>259.41000000000003</v>
      </c>
      <c r="E7" s="13">
        <v>262.02999999999997</v>
      </c>
      <c r="F7" s="13">
        <v>264.64</v>
      </c>
    </row>
    <row r="8" spans="1:6" x14ac:dyDescent="0.25">
      <c r="A8" s="10">
        <v>3617</v>
      </c>
      <c r="B8" s="11" t="s">
        <v>56</v>
      </c>
      <c r="C8" s="12" t="s">
        <v>14</v>
      </c>
      <c r="D8" s="14">
        <v>49600</v>
      </c>
      <c r="E8" s="14">
        <v>50100</v>
      </c>
      <c r="F8" s="14">
        <v>50600</v>
      </c>
    </row>
    <row r="9" spans="1:6" x14ac:dyDescent="0.25">
      <c r="A9" s="10">
        <v>1455</v>
      </c>
      <c r="B9" s="11" t="s">
        <v>55</v>
      </c>
      <c r="C9" s="12" t="s">
        <v>11</v>
      </c>
      <c r="D9" s="13">
        <v>328.48</v>
      </c>
      <c r="E9" s="13">
        <v>331.82</v>
      </c>
      <c r="F9" s="13">
        <v>335.17</v>
      </c>
    </row>
    <row r="10" spans="1:6" x14ac:dyDescent="0.25">
      <c r="A10" s="10">
        <v>8967</v>
      </c>
      <c r="B10" s="11" t="s">
        <v>55</v>
      </c>
      <c r="C10" s="12" t="s">
        <v>14</v>
      </c>
      <c r="D10" s="14">
        <v>49100</v>
      </c>
      <c r="E10" s="14">
        <v>49600</v>
      </c>
      <c r="F10" s="14">
        <v>50100</v>
      </c>
    </row>
    <row r="11" spans="1:6" x14ac:dyDescent="0.25">
      <c r="A11" s="10">
        <v>1378</v>
      </c>
      <c r="B11" s="11" t="s">
        <v>54</v>
      </c>
      <c r="C11" s="12" t="s">
        <v>11</v>
      </c>
      <c r="D11" s="13">
        <v>337.26</v>
      </c>
      <c r="E11" s="13">
        <v>340.81</v>
      </c>
      <c r="F11" s="13">
        <v>344.36</v>
      </c>
    </row>
    <row r="12" spans="1:6" x14ac:dyDescent="0.25">
      <c r="A12" s="10">
        <v>2782</v>
      </c>
      <c r="B12" s="11" t="s">
        <v>54</v>
      </c>
      <c r="C12" s="12" t="s">
        <v>14</v>
      </c>
      <c r="D12" s="14">
        <v>47500</v>
      </c>
      <c r="E12" s="14">
        <v>48000</v>
      </c>
      <c r="F12" s="14">
        <v>48500</v>
      </c>
    </row>
    <row r="13" spans="1:6" x14ac:dyDescent="0.25">
      <c r="A13" s="10">
        <v>1432</v>
      </c>
      <c r="B13" s="11" t="s">
        <v>53</v>
      </c>
      <c r="C13" s="12" t="s">
        <v>11</v>
      </c>
      <c r="D13" s="13">
        <v>425.7</v>
      </c>
      <c r="E13" s="13">
        <v>430.03</v>
      </c>
      <c r="F13" s="13">
        <v>434.37</v>
      </c>
    </row>
    <row r="14" spans="1:6" x14ac:dyDescent="0.25">
      <c r="A14" s="10">
        <v>3618</v>
      </c>
      <c r="B14" s="11" t="s">
        <v>53</v>
      </c>
      <c r="C14" s="12" t="s">
        <v>14</v>
      </c>
      <c r="D14" s="14">
        <v>49100</v>
      </c>
      <c r="E14" s="14">
        <v>49600</v>
      </c>
      <c r="F14" s="14">
        <v>50100</v>
      </c>
    </row>
    <row r="15" spans="1:6" x14ac:dyDescent="0.25">
      <c r="A15" s="10">
        <v>1292</v>
      </c>
      <c r="B15" s="11" t="s">
        <v>52</v>
      </c>
      <c r="C15" s="12" t="s">
        <v>11</v>
      </c>
      <c r="D15" s="13">
        <v>513.88</v>
      </c>
      <c r="E15" s="13">
        <v>519.05999999999995</v>
      </c>
      <c r="F15" s="13">
        <v>524.24</v>
      </c>
    </row>
    <row r="16" spans="1:6" x14ac:dyDescent="0.25">
      <c r="A16" s="10">
        <v>1273</v>
      </c>
      <c r="B16" s="11" t="s">
        <v>52</v>
      </c>
      <c r="C16" s="12" t="s">
        <v>14</v>
      </c>
      <c r="D16" s="14">
        <v>49600</v>
      </c>
      <c r="E16" s="14">
        <v>50100</v>
      </c>
      <c r="F16" s="14">
        <v>50600</v>
      </c>
    </row>
    <row r="17" spans="1:6" x14ac:dyDescent="0.25">
      <c r="A17" s="10">
        <v>13572</v>
      </c>
      <c r="B17" s="11" t="s">
        <v>51</v>
      </c>
      <c r="C17" s="12" t="s">
        <v>11</v>
      </c>
      <c r="D17" s="13">
        <v>500.18</v>
      </c>
      <c r="E17" s="13">
        <v>505.44</v>
      </c>
      <c r="F17" s="13">
        <v>510.71</v>
      </c>
    </row>
    <row r="18" spans="1:6" x14ac:dyDescent="0.25">
      <c r="A18" s="10">
        <v>13571</v>
      </c>
      <c r="B18" s="11" t="s">
        <v>51</v>
      </c>
      <c r="C18" s="12" t="s">
        <v>14</v>
      </c>
      <c r="D18" s="14">
        <v>47500</v>
      </c>
      <c r="E18" s="14">
        <v>48000</v>
      </c>
      <c r="F18" s="14">
        <v>48500</v>
      </c>
    </row>
    <row r="19" spans="1:6" x14ac:dyDescent="0.25">
      <c r="A19" s="10">
        <v>1294</v>
      </c>
      <c r="B19" s="11" t="s">
        <v>50</v>
      </c>
      <c r="C19" s="12" t="s">
        <v>11</v>
      </c>
      <c r="D19" s="13">
        <v>629.91999999999996</v>
      </c>
      <c r="E19" s="13">
        <v>636.27</v>
      </c>
      <c r="F19" s="13">
        <v>642.62</v>
      </c>
    </row>
    <row r="20" spans="1:6" x14ac:dyDescent="0.25">
      <c r="A20" s="10">
        <v>1274</v>
      </c>
      <c r="B20" s="11" t="s">
        <v>50</v>
      </c>
      <c r="C20" s="12" t="s">
        <v>14</v>
      </c>
      <c r="D20" s="14">
        <v>49600</v>
      </c>
      <c r="E20" s="14">
        <v>50100</v>
      </c>
      <c r="F20" s="14">
        <v>50600</v>
      </c>
    </row>
    <row r="21" spans="1:6" x14ac:dyDescent="0.25">
      <c r="A21" s="10">
        <v>1293</v>
      </c>
      <c r="B21" s="11" t="s">
        <v>49</v>
      </c>
      <c r="C21" s="12" t="s">
        <v>11</v>
      </c>
      <c r="D21" s="13">
        <v>765.35</v>
      </c>
      <c r="E21" s="13">
        <v>773.24</v>
      </c>
      <c r="F21" s="13">
        <v>781.13</v>
      </c>
    </row>
    <row r="22" spans="1:6" x14ac:dyDescent="0.25">
      <c r="A22" s="10">
        <v>3675</v>
      </c>
      <c r="B22" s="11" t="s">
        <v>49</v>
      </c>
      <c r="C22" s="12" t="s">
        <v>14</v>
      </c>
      <c r="D22" s="14">
        <v>48500</v>
      </c>
      <c r="E22" s="14">
        <v>49000</v>
      </c>
      <c r="F22" s="14">
        <v>49500</v>
      </c>
    </row>
    <row r="23" spans="1:6" x14ac:dyDescent="0.25">
      <c r="A23" s="10">
        <v>13549</v>
      </c>
      <c r="B23" s="11" t="s">
        <v>48</v>
      </c>
      <c r="C23" s="12" t="s">
        <v>11</v>
      </c>
      <c r="D23" s="13">
        <v>921</v>
      </c>
      <c r="E23" s="13">
        <v>930.5</v>
      </c>
      <c r="F23" s="13">
        <v>939.99</v>
      </c>
    </row>
    <row r="24" spans="1:6" x14ac:dyDescent="0.25">
      <c r="A24" s="10">
        <v>11576</v>
      </c>
      <c r="B24" s="11" t="s">
        <v>48</v>
      </c>
      <c r="C24" s="12" t="s">
        <v>14</v>
      </c>
      <c r="D24" s="14">
        <v>48500</v>
      </c>
      <c r="E24" s="14">
        <v>49000</v>
      </c>
      <c r="F24" s="14">
        <v>49500</v>
      </c>
    </row>
    <row r="25" spans="1:6" x14ac:dyDescent="0.25">
      <c r="A25" s="10">
        <v>6539</v>
      </c>
      <c r="B25" s="11" t="s">
        <v>13</v>
      </c>
      <c r="C25" s="12" t="s">
        <v>11</v>
      </c>
      <c r="D25" s="14">
        <v>2371.89</v>
      </c>
      <c r="E25" s="14">
        <v>2435.42</v>
      </c>
      <c r="F25" s="14">
        <v>2498.96</v>
      </c>
    </row>
    <row r="26" spans="1:6" x14ac:dyDescent="0.25">
      <c r="A26" s="10">
        <v>15020</v>
      </c>
      <c r="B26" s="11" t="s">
        <v>12</v>
      </c>
      <c r="C26" s="12" t="s">
        <v>11</v>
      </c>
      <c r="D26" s="14">
        <v>4474.29</v>
      </c>
      <c r="E26" s="14">
        <v>4594.13</v>
      </c>
      <c r="F26" s="14">
        <v>4713.9799999999996</v>
      </c>
    </row>
    <row r="27" spans="1:6" x14ac:dyDescent="0.25">
      <c r="A27" s="15">
        <v>869</v>
      </c>
      <c r="B27" s="11" t="s">
        <v>47</v>
      </c>
      <c r="C27" s="12" t="s">
        <v>11</v>
      </c>
      <c r="D27" s="13">
        <v>71.28</v>
      </c>
      <c r="E27" s="13">
        <v>71.94</v>
      </c>
      <c r="F27" s="13">
        <v>72.599999999999994</v>
      </c>
    </row>
    <row r="28" spans="1:6" x14ac:dyDescent="0.25">
      <c r="A28" s="10">
        <v>2437</v>
      </c>
      <c r="B28" s="11" t="s">
        <v>47</v>
      </c>
      <c r="C28" s="12" t="s">
        <v>14</v>
      </c>
      <c r="D28" s="14">
        <v>54000</v>
      </c>
      <c r="E28" s="14">
        <v>54500</v>
      </c>
      <c r="F28" s="14">
        <v>55000</v>
      </c>
    </row>
    <row r="29" spans="1:6" x14ac:dyDescent="0.25">
      <c r="A29" s="15">
        <v>850</v>
      </c>
      <c r="B29" s="11" t="s">
        <v>46</v>
      </c>
      <c r="C29" s="12" t="s">
        <v>11</v>
      </c>
      <c r="D29" s="13">
        <v>90.29</v>
      </c>
      <c r="E29" s="13">
        <v>91.14</v>
      </c>
      <c r="F29" s="13">
        <v>92</v>
      </c>
    </row>
    <row r="30" spans="1:6" x14ac:dyDescent="0.25">
      <c r="A30" s="10">
        <v>2438</v>
      </c>
      <c r="B30" s="11" t="s">
        <v>46</v>
      </c>
      <c r="C30" s="12" t="s">
        <v>14</v>
      </c>
      <c r="D30" s="14">
        <v>52800</v>
      </c>
      <c r="E30" s="14">
        <v>53300</v>
      </c>
      <c r="F30" s="14">
        <v>53800</v>
      </c>
    </row>
    <row r="31" spans="1:6" x14ac:dyDescent="0.25">
      <c r="A31" s="15">
        <v>870</v>
      </c>
      <c r="B31" s="11" t="s">
        <v>45</v>
      </c>
      <c r="C31" s="12" t="s">
        <v>11</v>
      </c>
      <c r="D31" s="13">
        <v>128.16999999999999</v>
      </c>
      <c r="E31" s="13">
        <v>129.4</v>
      </c>
      <c r="F31" s="13">
        <v>130.63</v>
      </c>
    </row>
    <row r="32" spans="1:6" x14ac:dyDescent="0.25">
      <c r="A32" s="10">
        <v>2439</v>
      </c>
      <c r="B32" s="11" t="s">
        <v>45</v>
      </c>
      <c r="C32" s="12" t="s">
        <v>14</v>
      </c>
      <c r="D32" s="14">
        <v>52100</v>
      </c>
      <c r="E32" s="14">
        <v>52600</v>
      </c>
      <c r="F32" s="14">
        <v>53100</v>
      </c>
    </row>
    <row r="33" spans="1:6" x14ac:dyDescent="0.25">
      <c r="A33" s="15">
        <v>883</v>
      </c>
      <c r="B33" s="11" t="s">
        <v>44</v>
      </c>
      <c r="C33" s="12" t="s">
        <v>11</v>
      </c>
      <c r="D33" s="13">
        <v>165.68</v>
      </c>
      <c r="E33" s="13">
        <v>167.27</v>
      </c>
      <c r="F33" s="13">
        <v>168.86</v>
      </c>
    </row>
    <row r="34" spans="1:6" x14ac:dyDescent="0.25">
      <c r="A34" s="10">
        <v>2440</v>
      </c>
      <c r="B34" s="11" t="s">
        <v>44</v>
      </c>
      <c r="C34" s="12" t="s">
        <v>14</v>
      </c>
      <c r="D34" s="14">
        <v>52100</v>
      </c>
      <c r="E34" s="14">
        <v>52600</v>
      </c>
      <c r="F34" s="14">
        <v>53100</v>
      </c>
    </row>
    <row r="35" spans="1:6" x14ac:dyDescent="0.25">
      <c r="A35" s="15">
        <v>891</v>
      </c>
      <c r="B35" s="11" t="s">
        <v>43</v>
      </c>
      <c r="C35" s="12" t="s">
        <v>11</v>
      </c>
      <c r="D35" s="13">
        <v>206.31</v>
      </c>
      <c r="E35" s="13">
        <v>208.29</v>
      </c>
      <c r="F35" s="13">
        <v>210.27</v>
      </c>
    </row>
    <row r="36" spans="1:6" x14ac:dyDescent="0.25">
      <c r="A36" s="10">
        <v>2441</v>
      </c>
      <c r="B36" s="11" t="s">
        <v>43</v>
      </c>
      <c r="C36" s="12" t="s">
        <v>14</v>
      </c>
      <c r="D36" s="14">
        <v>52100</v>
      </c>
      <c r="E36" s="14">
        <v>52600</v>
      </c>
      <c r="F36" s="14">
        <v>53100</v>
      </c>
    </row>
    <row r="37" spans="1:6" x14ac:dyDescent="0.25">
      <c r="A37" s="15">
        <v>902</v>
      </c>
      <c r="B37" s="11" t="s">
        <v>42</v>
      </c>
      <c r="C37" s="12" t="s">
        <v>11</v>
      </c>
      <c r="D37" s="13">
        <v>262.06</v>
      </c>
      <c r="E37" s="13">
        <v>264.57</v>
      </c>
      <c r="F37" s="13">
        <v>267.08999999999997</v>
      </c>
    </row>
    <row r="38" spans="1:6" x14ac:dyDescent="0.25">
      <c r="A38" s="10">
        <v>2485</v>
      </c>
      <c r="B38" s="11" t="s">
        <v>42</v>
      </c>
      <c r="C38" s="12" t="s">
        <v>14</v>
      </c>
      <c r="D38" s="14">
        <v>52100</v>
      </c>
      <c r="E38" s="14">
        <v>52600</v>
      </c>
      <c r="F38" s="14">
        <v>53100</v>
      </c>
    </row>
    <row r="39" spans="1:6" x14ac:dyDescent="0.25">
      <c r="A39" s="10">
        <v>3030</v>
      </c>
      <c r="B39" s="11" t="s">
        <v>41</v>
      </c>
      <c r="C39" s="12" t="s">
        <v>11</v>
      </c>
      <c r="D39" s="13">
        <v>240.38</v>
      </c>
      <c r="E39" s="13">
        <v>242.76</v>
      </c>
      <c r="F39" s="13">
        <v>245.14</v>
      </c>
    </row>
    <row r="40" spans="1:6" x14ac:dyDescent="0.25">
      <c r="A40" s="10">
        <v>2784</v>
      </c>
      <c r="B40" s="11" t="s">
        <v>41</v>
      </c>
      <c r="C40" s="12" t="s">
        <v>14</v>
      </c>
      <c r="D40" s="14">
        <v>50500</v>
      </c>
      <c r="E40" s="14">
        <v>51000</v>
      </c>
      <c r="F40" s="14">
        <v>51500</v>
      </c>
    </row>
    <row r="41" spans="1:6" x14ac:dyDescent="0.25">
      <c r="A41" s="10">
        <v>2262</v>
      </c>
      <c r="B41" s="11" t="s">
        <v>40</v>
      </c>
      <c r="C41" s="12" t="s">
        <v>11</v>
      </c>
      <c r="D41" s="13">
        <v>325.72000000000003</v>
      </c>
      <c r="E41" s="13">
        <v>328.95</v>
      </c>
      <c r="F41" s="13">
        <v>332.17</v>
      </c>
    </row>
    <row r="42" spans="1:6" x14ac:dyDescent="0.25">
      <c r="A42" s="10">
        <v>3193</v>
      </c>
      <c r="B42" s="11" t="s">
        <v>40</v>
      </c>
      <c r="C42" s="12" t="s">
        <v>14</v>
      </c>
      <c r="D42" s="14">
        <v>50500</v>
      </c>
      <c r="E42" s="14">
        <v>51000</v>
      </c>
      <c r="F42" s="14">
        <v>51500</v>
      </c>
    </row>
    <row r="43" spans="1:6" x14ac:dyDescent="0.25">
      <c r="A43" s="10">
        <v>2426</v>
      </c>
      <c r="B43" s="11" t="s">
        <v>39</v>
      </c>
      <c r="C43" s="12" t="s">
        <v>11</v>
      </c>
      <c r="D43" s="13">
        <v>383.8</v>
      </c>
      <c r="E43" s="13">
        <v>387.6</v>
      </c>
      <c r="F43" s="13">
        <v>391.4</v>
      </c>
    </row>
    <row r="44" spans="1:6" x14ac:dyDescent="0.25">
      <c r="A44" s="10">
        <v>3195</v>
      </c>
      <c r="B44" s="11" t="s">
        <v>39</v>
      </c>
      <c r="C44" s="12" t="s">
        <v>14</v>
      </c>
      <c r="D44" s="14">
        <v>50500</v>
      </c>
      <c r="E44" s="14">
        <v>51000</v>
      </c>
      <c r="F44" s="14">
        <v>51500</v>
      </c>
    </row>
    <row r="45" spans="1:6" x14ac:dyDescent="0.25">
      <c r="A45" s="10">
        <v>7745</v>
      </c>
      <c r="B45" s="11" t="s">
        <v>38</v>
      </c>
      <c r="C45" s="12" t="s">
        <v>11</v>
      </c>
      <c r="D45" s="13">
        <v>469.16</v>
      </c>
      <c r="E45" s="13">
        <v>473.8</v>
      </c>
      <c r="F45" s="13">
        <v>478.45</v>
      </c>
    </row>
    <row r="46" spans="1:6" x14ac:dyDescent="0.25">
      <c r="A46" s="10">
        <v>7744</v>
      </c>
      <c r="B46" s="11" t="s">
        <v>38</v>
      </c>
      <c r="C46" s="12" t="s">
        <v>14</v>
      </c>
      <c r="D46" s="14">
        <v>50500</v>
      </c>
      <c r="E46" s="14">
        <v>51000</v>
      </c>
      <c r="F46" s="14">
        <v>51500</v>
      </c>
    </row>
    <row r="47" spans="1:6" x14ac:dyDescent="0.25">
      <c r="A47" s="10">
        <v>4782</v>
      </c>
      <c r="B47" s="11" t="s">
        <v>37</v>
      </c>
      <c r="C47" s="12" t="s">
        <v>11</v>
      </c>
      <c r="D47" s="13">
        <v>659.43</v>
      </c>
      <c r="E47" s="13">
        <v>665.99</v>
      </c>
      <c r="F47" s="13">
        <v>672.54</v>
      </c>
    </row>
    <row r="48" spans="1:6" x14ac:dyDescent="0.25">
      <c r="A48" s="10">
        <v>12911</v>
      </c>
      <c r="B48" s="11" t="s">
        <v>36</v>
      </c>
      <c r="C48" s="12" t="s">
        <v>14</v>
      </c>
      <c r="D48" s="14">
        <v>50500</v>
      </c>
      <c r="E48" s="14">
        <v>50800</v>
      </c>
      <c r="F48" s="14">
        <v>51300</v>
      </c>
    </row>
    <row r="49" spans="1:6" x14ac:dyDescent="0.25">
      <c r="A49" s="10">
        <v>10819</v>
      </c>
      <c r="B49" s="11" t="s">
        <v>35</v>
      </c>
      <c r="C49" s="12" t="s">
        <v>11</v>
      </c>
      <c r="D49" s="13">
        <v>819</v>
      </c>
      <c r="E49" s="13">
        <v>826.88</v>
      </c>
      <c r="F49" s="13">
        <v>834.75</v>
      </c>
    </row>
    <row r="50" spans="1:6" x14ac:dyDescent="0.25">
      <c r="A50" s="10">
        <v>10818</v>
      </c>
      <c r="B50" s="11" t="s">
        <v>35</v>
      </c>
      <c r="C50" s="12" t="s">
        <v>14</v>
      </c>
      <c r="D50" s="14">
        <v>52000</v>
      </c>
      <c r="E50" s="14">
        <v>52500</v>
      </c>
      <c r="F50" s="14">
        <v>53000</v>
      </c>
    </row>
    <row r="51" spans="1:6" x14ac:dyDescent="0.25">
      <c r="A51" s="15">
        <v>798</v>
      </c>
      <c r="B51" s="11" t="s">
        <v>34</v>
      </c>
      <c r="C51" s="12" t="s">
        <v>11</v>
      </c>
      <c r="D51" s="13">
        <v>40.83</v>
      </c>
      <c r="E51" s="13">
        <v>41.47</v>
      </c>
      <c r="F51" s="13">
        <v>42.11</v>
      </c>
    </row>
    <row r="52" spans="1:6" x14ac:dyDescent="0.25">
      <c r="A52" s="10">
        <v>2461</v>
      </c>
      <c r="B52" s="11" t="s">
        <v>34</v>
      </c>
      <c r="C52" s="12" t="s">
        <v>14</v>
      </c>
      <c r="D52" s="14">
        <v>31900</v>
      </c>
      <c r="E52" s="14">
        <v>32400</v>
      </c>
      <c r="F52" s="14">
        <v>32900</v>
      </c>
    </row>
    <row r="53" spans="1:6" x14ac:dyDescent="0.25">
      <c r="A53" s="15">
        <v>799</v>
      </c>
      <c r="B53" s="11" t="s">
        <v>33</v>
      </c>
      <c r="C53" s="12" t="s">
        <v>11</v>
      </c>
      <c r="D53" s="13">
        <v>48.64</v>
      </c>
      <c r="E53" s="13">
        <v>49.47</v>
      </c>
      <c r="F53" s="13">
        <v>50.3</v>
      </c>
    </row>
    <row r="54" spans="1:6" x14ac:dyDescent="0.25">
      <c r="A54" s="10">
        <v>2462</v>
      </c>
      <c r="B54" s="11" t="s">
        <v>33</v>
      </c>
      <c r="C54" s="12" t="s">
        <v>14</v>
      </c>
      <c r="D54" s="14">
        <v>29300</v>
      </c>
      <c r="E54" s="14">
        <v>29800</v>
      </c>
      <c r="F54" s="14">
        <v>30300</v>
      </c>
    </row>
    <row r="55" spans="1:6" x14ac:dyDescent="0.25">
      <c r="A55" s="15">
        <v>793</v>
      </c>
      <c r="B55" s="11" t="s">
        <v>32</v>
      </c>
      <c r="C55" s="12" t="s">
        <v>11</v>
      </c>
      <c r="D55" s="13">
        <v>60.84</v>
      </c>
      <c r="E55" s="13">
        <v>61.9</v>
      </c>
      <c r="F55" s="13">
        <v>62.96</v>
      </c>
    </row>
    <row r="56" spans="1:6" x14ac:dyDescent="0.25">
      <c r="A56" s="10">
        <v>7922</v>
      </c>
      <c r="B56" s="11" t="s">
        <v>32</v>
      </c>
      <c r="C56" s="12" t="s">
        <v>14</v>
      </c>
      <c r="D56" s="14">
        <v>28700</v>
      </c>
      <c r="E56" s="14">
        <v>29200</v>
      </c>
      <c r="F56" s="14">
        <v>29700</v>
      </c>
    </row>
    <row r="57" spans="1:6" x14ac:dyDescent="0.25">
      <c r="A57" s="15">
        <v>931</v>
      </c>
      <c r="B57" s="11" t="s">
        <v>31</v>
      </c>
      <c r="C57" s="12" t="s">
        <v>11</v>
      </c>
      <c r="D57" s="13">
        <v>68.59</v>
      </c>
      <c r="E57" s="13">
        <v>69.790000000000006</v>
      </c>
      <c r="F57" s="13">
        <v>70.98</v>
      </c>
    </row>
    <row r="58" spans="1:6" x14ac:dyDescent="0.25">
      <c r="A58" s="10">
        <v>2463</v>
      </c>
      <c r="B58" s="11" t="s">
        <v>31</v>
      </c>
      <c r="C58" s="12" t="s">
        <v>14</v>
      </c>
      <c r="D58" s="14">
        <v>28700</v>
      </c>
      <c r="E58" s="14">
        <v>29200</v>
      </c>
      <c r="F58" s="14">
        <v>29700</v>
      </c>
    </row>
    <row r="59" spans="1:6" x14ac:dyDescent="0.25">
      <c r="A59" s="15">
        <v>794</v>
      </c>
      <c r="B59" s="11" t="s">
        <v>30</v>
      </c>
      <c r="C59" s="12" t="s">
        <v>11</v>
      </c>
      <c r="D59" s="13">
        <v>88.69</v>
      </c>
      <c r="E59" s="13">
        <v>90.23</v>
      </c>
      <c r="F59" s="13">
        <v>91.78</v>
      </c>
    </row>
    <row r="60" spans="1:6" x14ac:dyDescent="0.25">
      <c r="A60" s="10">
        <v>2464</v>
      </c>
      <c r="B60" s="11" t="s">
        <v>30</v>
      </c>
      <c r="C60" s="12" t="s">
        <v>14</v>
      </c>
      <c r="D60" s="14">
        <v>28700</v>
      </c>
      <c r="E60" s="14">
        <v>29200</v>
      </c>
      <c r="F60" s="14">
        <v>29700</v>
      </c>
    </row>
    <row r="61" spans="1:6" x14ac:dyDescent="0.25">
      <c r="A61" s="10">
        <v>1233</v>
      </c>
      <c r="B61" s="11" t="s">
        <v>29</v>
      </c>
      <c r="C61" s="12" t="s">
        <v>11</v>
      </c>
      <c r="D61" s="13">
        <v>109.06</v>
      </c>
      <c r="E61" s="13">
        <v>110.98</v>
      </c>
      <c r="F61" s="13">
        <v>112.9</v>
      </c>
    </row>
    <row r="62" spans="1:6" x14ac:dyDescent="0.25">
      <c r="A62" s="10">
        <v>2465</v>
      </c>
      <c r="B62" s="11" t="s">
        <v>29</v>
      </c>
      <c r="C62" s="12" t="s">
        <v>14</v>
      </c>
      <c r="D62" s="14">
        <v>28400</v>
      </c>
      <c r="E62" s="14">
        <v>28900</v>
      </c>
      <c r="F62" s="14">
        <v>29400</v>
      </c>
    </row>
    <row r="63" spans="1:6" x14ac:dyDescent="0.25">
      <c r="A63" s="15">
        <v>796</v>
      </c>
      <c r="B63" s="11" t="s">
        <v>28</v>
      </c>
      <c r="C63" s="12" t="s">
        <v>11</v>
      </c>
      <c r="D63" s="13">
        <v>138.6</v>
      </c>
      <c r="E63" s="13">
        <v>141.04</v>
      </c>
      <c r="F63" s="13">
        <v>143.47999999999999</v>
      </c>
    </row>
    <row r="64" spans="1:6" x14ac:dyDescent="0.25">
      <c r="A64" s="10">
        <v>2466</v>
      </c>
      <c r="B64" s="11" t="s">
        <v>28</v>
      </c>
      <c r="C64" s="12" t="s">
        <v>14</v>
      </c>
      <c r="D64" s="14">
        <v>28400</v>
      </c>
      <c r="E64" s="14">
        <v>28900</v>
      </c>
      <c r="F64" s="14">
        <v>29400</v>
      </c>
    </row>
    <row r="65" spans="1:6" x14ac:dyDescent="0.25">
      <c r="A65" s="15">
        <v>922</v>
      </c>
      <c r="B65" s="11" t="s">
        <v>27</v>
      </c>
      <c r="C65" s="12" t="s">
        <v>11</v>
      </c>
      <c r="D65" s="13">
        <v>131.18</v>
      </c>
      <c r="E65" s="13">
        <v>133.49</v>
      </c>
      <c r="F65" s="13">
        <v>135.80000000000001</v>
      </c>
    </row>
    <row r="66" spans="1:6" x14ac:dyDescent="0.25">
      <c r="A66" s="10">
        <v>3196</v>
      </c>
      <c r="B66" s="11" t="s">
        <v>27</v>
      </c>
      <c r="C66" s="12" t="s">
        <v>14</v>
      </c>
      <c r="D66" s="14">
        <v>28400</v>
      </c>
      <c r="E66" s="14">
        <v>28900</v>
      </c>
      <c r="F66" s="14">
        <v>29400</v>
      </c>
    </row>
    <row r="67" spans="1:6" x14ac:dyDescent="0.25">
      <c r="A67" s="15">
        <v>927</v>
      </c>
      <c r="B67" s="11" t="s">
        <v>26</v>
      </c>
      <c r="C67" s="12" t="s">
        <v>11</v>
      </c>
      <c r="D67" s="13">
        <v>177.83</v>
      </c>
      <c r="E67" s="13">
        <v>180.96</v>
      </c>
      <c r="F67" s="13">
        <v>184.1</v>
      </c>
    </row>
    <row r="68" spans="1:6" x14ac:dyDescent="0.25">
      <c r="A68" s="10">
        <v>2785</v>
      </c>
      <c r="B68" s="11" t="s">
        <v>26</v>
      </c>
      <c r="C68" s="12" t="s">
        <v>14</v>
      </c>
      <c r="D68" s="14">
        <v>28400</v>
      </c>
      <c r="E68" s="14">
        <v>28900</v>
      </c>
      <c r="F68" s="14">
        <v>29400</v>
      </c>
    </row>
    <row r="69" spans="1:6" x14ac:dyDescent="0.25">
      <c r="A69" s="10">
        <v>2225</v>
      </c>
      <c r="B69" s="11" t="s">
        <v>25</v>
      </c>
      <c r="C69" s="12" t="s">
        <v>11</v>
      </c>
      <c r="D69" s="13">
        <v>201.7</v>
      </c>
      <c r="E69" s="13">
        <v>205.26</v>
      </c>
      <c r="F69" s="13">
        <v>208.81</v>
      </c>
    </row>
    <row r="70" spans="1:6" x14ac:dyDescent="0.25">
      <c r="A70" s="10">
        <v>1863</v>
      </c>
      <c r="B70" s="11" t="s">
        <v>24</v>
      </c>
      <c r="C70" s="12" t="s">
        <v>11</v>
      </c>
      <c r="D70" s="13">
        <v>209.59</v>
      </c>
      <c r="E70" s="13">
        <v>213.28</v>
      </c>
      <c r="F70" s="13">
        <v>216.97</v>
      </c>
    </row>
    <row r="71" spans="1:6" x14ac:dyDescent="0.25">
      <c r="A71" s="10">
        <v>3198</v>
      </c>
      <c r="B71" s="11" t="s">
        <v>24</v>
      </c>
      <c r="C71" s="12" t="s">
        <v>14</v>
      </c>
      <c r="D71" s="14">
        <v>28400</v>
      </c>
      <c r="E71" s="14">
        <v>28900</v>
      </c>
      <c r="F71" s="14">
        <v>29400</v>
      </c>
    </row>
    <row r="72" spans="1:6" x14ac:dyDescent="0.25">
      <c r="A72" s="10">
        <v>3000</v>
      </c>
      <c r="B72" s="11" t="s">
        <v>23</v>
      </c>
      <c r="C72" s="12" t="s">
        <v>11</v>
      </c>
      <c r="D72" s="13">
        <v>238.26</v>
      </c>
      <c r="E72" s="13">
        <v>242.45</v>
      </c>
      <c r="F72" s="13">
        <v>246.64</v>
      </c>
    </row>
    <row r="73" spans="1:6" x14ac:dyDescent="0.25">
      <c r="A73" s="10">
        <v>2447</v>
      </c>
      <c r="B73" s="11" t="s">
        <v>23</v>
      </c>
      <c r="C73" s="12" t="s">
        <v>14</v>
      </c>
      <c r="D73" s="14">
        <v>28400</v>
      </c>
      <c r="E73" s="14">
        <v>28900</v>
      </c>
      <c r="F73" s="14">
        <v>29400</v>
      </c>
    </row>
    <row r="74" spans="1:6" x14ac:dyDescent="0.25">
      <c r="A74" s="10">
        <v>2013</v>
      </c>
      <c r="B74" s="11" t="s">
        <v>22</v>
      </c>
      <c r="C74" s="12" t="s">
        <v>11</v>
      </c>
      <c r="D74" s="13">
        <v>256.08999999999997</v>
      </c>
      <c r="E74" s="13">
        <v>260.60000000000002</v>
      </c>
      <c r="F74" s="13">
        <v>265.10000000000002</v>
      </c>
    </row>
    <row r="75" spans="1:6" x14ac:dyDescent="0.25">
      <c r="A75" s="10">
        <v>3199</v>
      </c>
      <c r="B75" s="11" t="s">
        <v>22</v>
      </c>
      <c r="C75" s="12" t="s">
        <v>14</v>
      </c>
      <c r="D75" s="14">
        <v>28400</v>
      </c>
      <c r="E75" s="14">
        <v>28900</v>
      </c>
      <c r="F75" s="14">
        <v>29400</v>
      </c>
    </row>
    <row r="76" spans="1:6" x14ac:dyDescent="0.25">
      <c r="A76" s="10">
        <v>1878</v>
      </c>
      <c r="B76" s="11" t="s">
        <v>21</v>
      </c>
      <c r="C76" s="12" t="s">
        <v>11</v>
      </c>
      <c r="D76" s="13">
        <v>291.27999999999997</v>
      </c>
      <c r="E76" s="13">
        <v>296.41000000000003</v>
      </c>
      <c r="F76" s="13">
        <v>301.54000000000002</v>
      </c>
    </row>
    <row r="77" spans="1:6" x14ac:dyDescent="0.25">
      <c r="A77" s="10">
        <v>2789</v>
      </c>
      <c r="B77" s="11" t="s">
        <v>21</v>
      </c>
      <c r="C77" s="12" t="s">
        <v>14</v>
      </c>
      <c r="D77" s="14">
        <v>28400</v>
      </c>
      <c r="E77" s="14">
        <v>28900</v>
      </c>
      <c r="F77" s="14">
        <v>29400</v>
      </c>
    </row>
    <row r="78" spans="1:6" x14ac:dyDescent="0.25">
      <c r="A78" s="10">
        <v>1880</v>
      </c>
      <c r="B78" s="11" t="s">
        <v>20</v>
      </c>
      <c r="C78" s="12" t="s">
        <v>11</v>
      </c>
      <c r="D78" s="13">
        <v>390.59</v>
      </c>
      <c r="E78" s="13">
        <v>396.95</v>
      </c>
      <c r="F78" s="13">
        <v>403.31</v>
      </c>
    </row>
    <row r="79" spans="1:6" x14ac:dyDescent="0.25">
      <c r="A79" s="10">
        <v>8282</v>
      </c>
      <c r="B79" s="11" t="s">
        <v>20</v>
      </c>
      <c r="C79" s="12" t="s">
        <v>14</v>
      </c>
      <c r="D79" s="14">
        <v>30700</v>
      </c>
      <c r="E79" s="14">
        <v>31200</v>
      </c>
      <c r="F79" s="14">
        <v>31700</v>
      </c>
    </row>
    <row r="80" spans="1:6" x14ac:dyDescent="0.25">
      <c r="A80" s="10">
        <v>12766</v>
      </c>
      <c r="B80" s="11" t="s">
        <v>19</v>
      </c>
      <c r="C80" s="12" t="s">
        <v>11</v>
      </c>
      <c r="D80" s="13">
        <v>466.36</v>
      </c>
      <c r="E80" s="13">
        <v>474.01</v>
      </c>
      <c r="F80" s="13">
        <v>481.65</v>
      </c>
    </row>
    <row r="81" spans="1:6" x14ac:dyDescent="0.25">
      <c r="A81" s="10">
        <v>12765</v>
      </c>
      <c r="B81" s="11" t="s">
        <v>19</v>
      </c>
      <c r="C81" s="12" t="s">
        <v>14</v>
      </c>
      <c r="D81" s="14">
        <v>30500</v>
      </c>
      <c r="E81" s="14">
        <v>31000</v>
      </c>
      <c r="F81" s="14">
        <v>31500</v>
      </c>
    </row>
    <row r="82" spans="1:6" x14ac:dyDescent="0.25">
      <c r="A82" s="10">
        <v>3838</v>
      </c>
      <c r="B82" s="11" t="s">
        <v>18</v>
      </c>
      <c r="C82" s="12" t="s">
        <v>11</v>
      </c>
      <c r="D82" s="13">
        <v>523.16</v>
      </c>
      <c r="E82" s="13">
        <v>531.73</v>
      </c>
      <c r="F82" s="13">
        <v>540.30999999999995</v>
      </c>
    </row>
    <row r="83" spans="1:6" x14ac:dyDescent="0.25">
      <c r="A83" s="10">
        <v>3837</v>
      </c>
      <c r="B83" s="11" t="s">
        <v>18</v>
      </c>
      <c r="C83" s="12" t="s">
        <v>14</v>
      </c>
      <c r="D83" s="14">
        <v>30500</v>
      </c>
      <c r="E83" s="14">
        <v>31000</v>
      </c>
      <c r="F83" s="14">
        <v>31500</v>
      </c>
    </row>
    <row r="84" spans="1:6" x14ac:dyDescent="0.25">
      <c r="A84" s="10">
        <v>8067</v>
      </c>
      <c r="B84" s="11" t="s">
        <v>17</v>
      </c>
      <c r="C84" s="12" t="s">
        <v>11</v>
      </c>
      <c r="D84" s="13">
        <v>918.21</v>
      </c>
      <c r="E84" s="13">
        <v>931.4</v>
      </c>
      <c r="F84" s="13">
        <v>944.59</v>
      </c>
    </row>
    <row r="85" spans="1:6" x14ac:dyDescent="0.25">
      <c r="A85" s="10">
        <v>8066</v>
      </c>
      <c r="B85" s="11" t="s">
        <v>17</v>
      </c>
      <c r="C85" s="12" t="s">
        <v>14</v>
      </c>
      <c r="D85" s="14">
        <v>34800</v>
      </c>
      <c r="E85" s="14">
        <v>35300</v>
      </c>
      <c r="F85" s="14">
        <v>35800</v>
      </c>
    </row>
    <row r="86" spans="1:6" x14ac:dyDescent="0.25">
      <c r="A86" s="10">
        <v>2027</v>
      </c>
      <c r="B86" s="11" t="s">
        <v>16</v>
      </c>
      <c r="C86" s="12" t="s">
        <v>11</v>
      </c>
      <c r="D86" s="14">
        <v>1135.6500000000001</v>
      </c>
      <c r="E86" s="14">
        <v>1151.42</v>
      </c>
      <c r="F86" s="14">
        <v>1167.19</v>
      </c>
    </row>
    <row r="87" spans="1:6" x14ac:dyDescent="0.25">
      <c r="A87" s="10">
        <v>3200</v>
      </c>
      <c r="B87" s="11" t="s">
        <v>16</v>
      </c>
      <c r="C87" s="12" t="s">
        <v>14</v>
      </c>
      <c r="D87" s="14">
        <v>36000</v>
      </c>
      <c r="E87" s="14">
        <v>36500</v>
      </c>
      <c r="F87" s="14">
        <v>37000</v>
      </c>
    </row>
    <row r="88" spans="1:6" x14ac:dyDescent="0.25">
      <c r="A88" s="10">
        <v>10972</v>
      </c>
      <c r="B88" s="11" t="s">
        <v>15</v>
      </c>
      <c r="C88" s="12" t="s">
        <v>11</v>
      </c>
      <c r="D88" s="14">
        <v>2732.62</v>
      </c>
      <c r="E88" s="14">
        <v>2780.14</v>
      </c>
      <c r="F88" s="14">
        <v>2851.43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2"/>
  <sheetViews>
    <sheetView topLeftCell="B1" zoomScaleNormal="100" workbookViewId="0">
      <selection activeCell="F1" sqref="F1:F1048576"/>
    </sheetView>
  </sheetViews>
  <sheetFormatPr defaultColWidth="9.140625" defaultRowHeight="11.25" outlineLevelRow="4" x14ac:dyDescent="0.2"/>
  <cols>
    <col min="1" max="1" width="7.7109375" style="28" hidden="1" customWidth="1"/>
    <col min="2" max="2" width="14.5703125" style="29" customWidth="1"/>
    <col min="3" max="3" width="17.28515625" style="26" customWidth="1"/>
    <col min="4" max="4" width="15" style="26" customWidth="1"/>
    <col min="5" max="5" width="19.85546875" style="26" customWidth="1"/>
    <col min="6" max="6" width="11.42578125" style="26" customWidth="1"/>
    <col min="7" max="7" width="9.7109375" style="26" customWidth="1"/>
    <col min="8" max="16384" width="9.140625" style="26"/>
  </cols>
  <sheetData>
    <row r="1" spans="1:10" s="38" customFormat="1" ht="15.6" customHeight="1" outlineLevel="2" x14ac:dyDescent="0.2">
      <c r="A1" s="42" t="s">
        <v>188</v>
      </c>
      <c r="B1" s="22"/>
      <c r="C1" s="22"/>
      <c r="D1" s="22"/>
      <c r="E1" s="22"/>
      <c r="F1" s="22"/>
      <c r="G1" s="22"/>
      <c r="H1" s="22"/>
      <c r="I1" s="23"/>
    </row>
    <row r="2" spans="1:10" s="38" customFormat="1" ht="13.35" customHeight="1" outlineLevel="3" x14ac:dyDescent="0.2">
      <c r="A2" s="43" t="s">
        <v>189</v>
      </c>
      <c r="B2" s="24"/>
      <c r="C2" s="24"/>
      <c r="D2" s="24"/>
      <c r="E2" s="24"/>
      <c r="F2" s="24"/>
      <c r="G2" s="24"/>
      <c r="H2" s="24"/>
      <c r="I2" s="25"/>
    </row>
    <row r="3" spans="1:10" s="38" customFormat="1" ht="32.85" customHeight="1" outlineLevel="4" x14ac:dyDescent="0.2">
      <c r="A3" s="20"/>
      <c r="B3" s="21">
        <v>116805</v>
      </c>
      <c r="C3" s="27" t="s">
        <v>154</v>
      </c>
      <c r="D3" s="20" t="s">
        <v>9</v>
      </c>
      <c r="E3" s="20" t="s">
        <v>153</v>
      </c>
      <c r="F3" s="20" t="s">
        <v>155</v>
      </c>
      <c r="G3" s="39" t="s">
        <v>156</v>
      </c>
      <c r="H3" s="39">
        <v>157</v>
      </c>
      <c r="I3" s="39">
        <v>165</v>
      </c>
      <c r="J3" s="40" t="s">
        <v>190</v>
      </c>
    </row>
    <row r="4" spans="1:10" s="38" customFormat="1" ht="43.35" customHeight="1" outlineLevel="4" x14ac:dyDescent="0.2">
      <c r="A4" s="20"/>
      <c r="B4" s="21">
        <v>13363</v>
      </c>
      <c r="C4" s="27" t="s">
        <v>152</v>
      </c>
      <c r="D4" s="20" t="s">
        <v>9</v>
      </c>
      <c r="E4" s="20" t="s">
        <v>151</v>
      </c>
      <c r="F4" s="20" t="s">
        <v>157</v>
      </c>
      <c r="G4" s="39" t="s">
        <v>156</v>
      </c>
      <c r="H4" s="39">
        <v>157</v>
      </c>
      <c r="I4" s="39">
        <v>173</v>
      </c>
      <c r="J4" s="40" t="s">
        <v>191</v>
      </c>
    </row>
    <row r="5" spans="1:10" s="38" customFormat="1" ht="85.35" customHeight="1" outlineLevel="4" x14ac:dyDescent="0.2">
      <c r="A5" s="20"/>
      <c r="B5" s="21">
        <v>7875117</v>
      </c>
      <c r="C5" s="27" t="s">
        <v>150</v>
      </c>
      <c r="D5" s="20" t="s">
        <v>9</v>
      </c>
      <c r="E5" s="20" t="s">
        <v>158</v>
      </c>
      <c r="F5" s="20" t="s">
        <v>159</v>
      </c>
      <c r="G5" s="39" t="s">
        <v>156</v>
      </c>
      <c r="H5" s="39">
        <v>178</v>
      </c>
      <c r="I5" s="39">
        <v>196</v>
      </c>
      <c r="J5" s="40" t="s">
        <v>192</v>
      </c>
    </row>
    <row r="6" spans="1:10" s="38" customFormat="1" ht="106.35" customHeight="1" outlineLevel="4" x14ac:dyDescent="0.2">
      <c r="A6" s="20"/>
      <c r="B6" s="21">
        <v>10142</v>
      </c>
      <c r="C6" s="27" t="s">
        <v>149</v>
      </c>
      <c r="D6" s="20" t="s">
        <v>9</v>
      </c>
      <c r="E6" s="20" t="s">
        <v>148</v>
      </c>
      <c r="F6" s="20" t="s">
        <v>159</v>
      </c>
      <c r="G6" s="39" t="s">
        <v>156</v>
      </c>
      <c r="H6" s="39">
        <v>200</v>
      </c>
      <c r="I6" s="39">
        <v>220</v>
      </c>
      <c r="J6" s="40" t="s">
        <v>193</v>
      </c>
    </row>
    <row r="7" spans="1:10" s="38" customFormat="1" ht="179.85" customHeight="1" outlineLevel="4" x14ac:dyDescent="0.2">
      <c r="A7" s="20"/>
      <c r="B7" s="21">
        <v>7887231</v>
      </c>
      <c r="C7" s="27" t="s">
        <v>160</v>
      </c>
      <c r="D7" s="20" t="s">
        <v>9</v>
      </c>
      <c r="E7" s="20" t="s">
        <v>161</v>
      </c>
      <c r="F7" s="20" t="s">
        <v>159</v>
      </c>
      <c r="G7" s="39" t="s">
        <v>156</v>
      </c>
      <c r="H7" s="39">
        <v>200</v>
      </c>
      <c r="I7" s="39">
        <v>219</v>
      </c>
      <c r="J7" s="40" t="s">
        <v>194</v>
      </c>
    </row>
    <row r="8" spans="1:10" s="38" customFormat="1" ht="22.35" customHeight="1" outlineLevel="4" x14ac:dyDescent="0.2">
      <c r="A8" s="20"/>
      <c r="B8" s="21">
        <v>101877</v>
      </c>
      <c r="C8" s="27" t="s">
        <v>162</v>
      </c>
      <c r="D8" s="20" t="s">
        <v>9</v>
      </c>
      <c r="E8" s="20" t="s">
        <v>162</v>
      </c>
      <c r="F8" s="20" t="s">
        <v>159</v>
      </c>
      <c r="G8" s="39" t="s">
        <v>156</v>
      </c>
      <c r="H8" s="39">
        <v>191</v>
      </c>
      <c r="I8" s="39">
        <v>210</v>
      </c>
      <c r="J8" s="40" t="s">
        <v>162</v>
      </c>
    </row>
    <row r="9" spans="1:10" s="38" customFormat="1" ht="85.35" customHeight="1" outlineLevel="4" x14ac:dyDescent="0.2">
      <c r="A9" s="20"/>
      <c r="B9" s="21">
        <v>7874888</v>
      </c>
      <c r="C9" s="27" t="s">
        <v>147</v>
      </c>
      <c r="D9" s="20" t="s">
        <v>9</v>
      </c>
      <c r="E9" s="20" t="s">
        <v>163</v>
      </c>
      <c r="F9" s="20" t="s">
        <v>159</v>
      </c>
      <c r="G9" s="39" t="s">
        <v>156</v>
      </c>
      <c r="H9" s="39">
        <v>173</v>
      </c>
      <c r="I9" s="39">
        <v>190</v>
      </c>
      <c r="J9" s="40" t="s">
        <v>195</v>
      </c>
    </row>
    <row r="10" spans="1:10" s="38" customFormat="1" ht="116.85" customHeight="1" outlineLevel="4" x14ac:dyDescent="0.2">
      <c r="A10" s="20"/>
      <c r="B10" s="21">
        <v>76</v>
      </c>
      <c r="C10" s="27" t="s">
        <v>146</v>
      </c>
      <c r="D10" s="20" t="s">
        <v>9</v>
      </c>
      <c r="E10" s="20" t="s">
        <v>145</v>
      </c>
      <c r="F10" s="20" t="s">
        <v>159</v>
      </c>
      <c r="G10" s="39" t="s">
        <v>156</v>
      </c>
      <c r="H10" s="39">
        <v>203</v>
      </c>
      <c r="I10" s="39">
        <v>213</v>
      </c>
      <c r="J10" s="40" t="s">
        <v>196</v>
      </c>
    </row>
    <row r="11" spans="1:10" s="38" customFormat="1" ht="85.35" customHeight="1" outlineLevel="4" x14ac:dyDescent="0.2">
      <c r="A11" s="20"/>
      <c r="B11" s="21">
        <v>89966</v>
      </c>
      <c r="C11" s="27" t="s">
        <v>144</v>
      </c>
      <c r="D11" s="20" t="s">
        <v>9</v>
      </c>
      <c r="E11" s="20" t="s">
        <v>143</v>
      </c>
      <c r="F11" s="20" t="s">
        <v>159</v>
      </c>
      <c r="G11" s="39" t="s">
        <v>156</v>
      </c>
      <c r="H11" s="39">
        <v>176</v>
      </c>
      <c r="I11" s="39">
        <v>194</v>
      </c>
      <c r="J11" s="40" t="s">
        <v>197</v>
      </c>
    </row>
    <row r="12" spans="1:10" s="38" customFormat="1" ht="43.35" customHeight="1" outlineLevel="4" x14ac:dyDescent="0.2">
      <c r="A12" s="20"/>
      <c r="B12" s="21">
        <v>11352</v>
      </c>
      <c r="C12" s="27" t="s">
        <v>142</v>
      </c>
      <c r="D12" s="20" t="s">
        <v>9</v>
      </c>
      <c r="E12" s="20" t="s">
        <v>141</v>
      </c>
      <c r="F12" s="20" t="s">
        <v>164</v>
      </c>
      <c r="G12" s="39" t="s">
        <v>156</v>
      </c>
      <c r="H12" s="39">
        <v>419</v>
      </c>
      <c r="I12" s="39">
        <v>436</v>
      </c>
      <c r="J12" s="40" t="s">
        <v>198</v>
      </c>
    </row>
    <row r="13" spans="1:10" s="38" customFormat="1" ht="64.349999999999994" customHeight="1" outlineLevel="4" x14ac:dyDescent="0.2">
      <c r="A13" s="20"/>
      <c r="B13" s="21">
        <v>114299</v>
      </c>
      <c r="C13" s="27" t="s">
        <v>139</v>
      </c>
      <c r="D13" s="20" t="s">
        <v>9</v>
      </c>
      <c r="E13" s="20" t="s">
        <v>140</v>
      </c>
      <c r="F13" s="20" t="s">
        <v>164</v>
      </c>
      <c r="G13" s="39" t="s">
        <v>156</v>
      </c>
      <c r="H13" s="40"/>
      <c r="I13" s="40"/>
      <c r="J13" s="40" t="s">
        <v>139</v>
      </c>
    </row>
    <row r="14" spans="1:10" s="38" customFormat="1" ht="74.849999999999994" customHeight="1" outlineLevel="4" x14ac:dyDescent="0.2">
      <c r="A14" s="20"/>
      <c r="B14" s="21">
        <v>13286</v>
      </c>
      <c r="C14" s="27" t="s">
        <v>138</v>
      </c>
      <c r="D14" s="20" t="s">
        <v>9</v>
      </c>
      <c r="E14" s="20" t="s">
        <v>137</v>
      </c>
      <c r="F14" s="20" t="s">
        <v>164</v>
      </c>
      <c r="G14" s="39" t="s">
        <v>156</v>
      </c>
      <c r="H14" s="39">
        <v>559</v>
      </c>
      <c r="I14" s="39">
        <v>581</v>
      </c>
      <c r="J14" s="40" t="s">
        <v>199</v>
      </c>
    </row>
    <row r="15" spans="1:10" s="38" customFormat="1" ht="64.349999999999994" customHeight="1" outlineLevel="4" x14ac:dyDescent="0.2">
      <c r="A15" s="20"/>
      <c r="B15" s="21">
        <v>12019</v>
      </c>
      <c r="C15" s="27" t="s">
        <v>136</v>
      </c>
      <c r="D15" s="20" t="s">
        <v>9</v>
      </c>
      <c r="E15" s="20" t="s">
        <v>135</v>
      </c>
      <c r="F15" s="20" t="s">
        <v>165</v>
      </c>
      <c r="G15" s="39" t="s">
        <v>156</v>
      </c>
      <c r="H15" s="39">
        <v>363</v>
      </c>
      <c r="I15" s="39">
        <v>378</v>
      </c>
      <c r="J15" s="40" t="s">
        <v>200</v>
      </c>
    </row>
    <row r="16" spans="1:10" s="38" customFormat="1" ht="116.85" customHeight="1" outlineLevel="4" x14ac:dyDescent="0.2">
      <c r="A16" s="20"/>
      <c r="B16" s="21">
        <v>12664</v>
      </c>
      <c r="C16" s="27" t="s">
        <v>134</v>
      </c>
      <c r="D16" s="20" t="s">
        <v>9</v>
      </c>
      <c r="E16" s="20" t="s">
        <v>133</v>
      </c>
      <c r="F16" s="20" t="s">
        <v>165</v>
      </c>
      <c r="G16" s="39" t="s">
        <v>156</v>
      </c>
      <c r="H16" s="39">
        <v>380</v>
      </c>
      <c r="I16" s="39">
        <v>395</v>
      </c>
      <c r="J16" s="40" t="s">
        <v>201</v>
      </c>
    </row>
    <row r="17" spans="1:10" s="38" customFormat="1" ht="43.35" customHeight="1" outlineLevel="4" x14ac:dyDescent="0.2">
      <c r="A17" s="20"/>
      <c r="B17" s="21">
        <v>101700</v>
      </c>
      <c r="C17" s="27" t="s">
        <v>132</v>
      </c>
      <c r="D17" s="20" t="s">
        <v>9</v>
      </c>
      <c r="E17" s="20" t="s">
        <v>132</v>
      </c>
      <c r="F17" s="20" t="s">
        <v>165</v>
      </c>
      <c r="G17" s="39" t="s">
        <v>156</v>
      </c>
      <c r="H17" s="39">
        <v>359</v>
      </c>
      <c r="I17" s="39">
        <v>377</v>
      </c>
      <c r="J17" s="40" t="s">
        <v>202</v>
      </c>
    </row>
    <row r="18" spans="1:10" s="38" customFormat="1" ht="43.35" customHeight="1" outlineLevel="4" x14ac:dyDescent="0.2">
      <c r="A18" s="20"/>
      <c r="B18" s="21">
        <v>13997</v>
      </c>
      <c r="C18" s="27" t="s">
        <v>69</v>
      </c>
      <c r="D18" s="20" t="s">
        <v>9</v>
      </c>
      <c r="E18" s="20" t="s">
        <v>68</v>
      </c>
      <c r="F18" s="20" t="s">
        <v>166</v>
      </c>
      <c r="G18" s="39" t="s">
        <v>156</v>
      </c>
      <c r="H18" s="39">
        <v>653</v>
      </c>
      <c r="I18" s="39">
        <v>718</v>
      </c>
      <c r="J18" s="40" t="s">
        <v>203</v>
      </c>
    </row>
    <row r="19" spans="1:10" s="38" customFormat="1" ht="32.85" customHeight="1" outlineLevel="4" x14ac:dyDescent="0.2">
      <c r="A19" s="20"/>
      <c r="B19" s="21">
        <v>85759</v>
      </c>
      <c r="C19" s="27" t="s">
        <v>167</v>
      </c>
      <c r="D19" s="20" t="s">
        <v>9</v>
      </c>
      <c r="E19" s="20" t="s">
        <v>168</v>
      </c>
      <c r="F19" s="20" t="s">
        <v>169</v>
      </c>
      <c r="G19" s="39" t="s">
        <v>156</v>
      </c>
      <c r="H19" s="39">
        <v>159</v>
      </c>
      <c r="I19" s="39">
        <v>201</v>
      </c>
      <c r="J19" s="40" t="s">
        <v>204</v>
      </c>
    </row>
    <row r="20" spans="1:10" s="38" customFormat="1" ht="74.849999999999994" customHeight="1" outlineLevel="4" x14ac:dyDescent="0.2">
      <c r="A20" s="20"/>
      <c r="B20" s="21">
        <v>113778</v>
      </c>
      <c r="C20" s="27" t="s">
        <v>170</v>
      </c>
      <c r="D20" s="20" t="s">
        <v>9</v>
      </c>
      <c r="E20" s="20" t="s">
        <v>171</v>
      </c>
      <c r="F20" s="20" t="s">
        <v>169</v>
      </c>
      <c r="G20" s="39" t="s">
        <v>156</v>
      </c>
      <c r="H20" s="39">
        <v>174</v>
      </c>
      <c r="I20" s="39">
        <v>219</v>
      </c>
      <c r="J20" s="40" t="s">
        <v>205</v>
      </c>
    </row>
    <row r="21" spans="1:10" s="38" customFormat="1" ht="43.35" customHeight="1" outlineLevel="4" x14ac:dyDescent="0.2">
      <c r="A21" s="20"/>
      <c r="B21" s="21">
        <v>4010401</v>
      </c>
      <c r="C21" s="27" t="s">
        <v>130</v>
      </c>
      <c r="D21" s="20" t="s">
        <v>9</v>
      </c>
      <c r="E21" s="20" t="s">
        <v>131</v>
      </c>
      <c r="F21" s="20" t="s">
        <v>172</v>
      </c>
      <c r="G21" s="39" t="s">
        <v>156</v>
      </c>
      <c r="H21" s="39">
        <v>157</v>
      </c>
      <c r="I21" s="39">
        <v>168</v>
      </c>
      <c r="J21" s="40" t="s">
        <v>130</v>
      </c>
    </row>
    <row r="22" spans="1:10" s="38" customFormat="1" ht="53.85" customHeight="1" outlineLevel="4" x14ac:dyDescent="0.2">
      <c r="A22" s="20"/>
      <c r="B22" s="21">
        <v>81312</v>
      </c>
      <c r="C22" s="27" t="s">
        <v>129</v>
      </c>
      <c r="D22" s="20" t="s">
        <v>9</v>
      </c>
      <c r="E22" s="20" t="s">
        <v>128</v>
      </c>
      <c r="F22" s="20" t="s">
        <v>173</v>
      </c>
      <c r="G22" s="39" t="s">
        <v>156</v>
      </c>
      <c r="H22" s="39">
        <v>236</v>
      </c>
      <c r="I22" s="39">
        <v>260</v>
      </c>
      <c r="J22" s="40" t="s">
        <v>206</v>
      </c>
    </row>
    <row r="23" spans="1:10" s="38" customFormat="1" ht="43.35" customHeight="1" outlineLevel="4" x14ac:dyDescent="0.2">
      <c r="A23" s="20"/>
      <c r="B23" s="21">
        <v>85468</v>
      </c>
      <c r="C23" s="27" t="s">
        <v>127</v>
      </c>
      <c r="D23" s="20" t="s">
        <v>9</v>
      </c>
      <c r="E23" s="20" t="s">
        <v>126</v>
      </c>
      <c r="F23" s="20" t="s">
        <v>173</v>
      </c>
      <c r="G23" s="39" t="s">
        <v>156</v>
      </c>
      <c r="H23" s="39">
        <v>185</v>
      </c>
      <c r="I23" s="39">
        <v>194</v>
      </c>
      <c r="J23" s="40" t="s">
        <v>207</v>
      </c>
    </row>
    <row r="24" spans="1:10" s="38" customFormat="1" ht="13.35" customHeight="1" outlineLevel="3" x14ac:dyDescent="0.2">
      <c r="A24" s="43" t="s">
        <v>208</v>
      </c>
      <c r="B24" s="24"/>
      <c r="C24" s="24"/>
      <c r="D24" s="24"/>
      <c r="E24" s="24"/>
      <c r="F24" s="24"/>
      <c r="G24" s="24"/>
      <c r="H24" s="24"/>
      <c r="I24" s="25"/>
    </row>
    <row r="25" spans="1:10" s="38" customFormat="1" ht="43.35" customHeight="1" outlineLevel="4" x14ac:dyDescent="0.2">
      <c r="A25" s="20"/>
      <c r="B25" s="21">
        <v>80473</v>
      </c>
      <c r="C25" s="27" t="s">
        <v>125</v>
      </c>
      <c r="D25" s="20" t="s">
        <v>9</v>
      </c>
      <c r="E25" s="20" t="s">
        <v>124</v>
      </c>
      <c r="F25" s="20" t="s">
        <v>164</v>
      </c>
      <c r="G25" s="39" t="s">
        <v>156</v>
      </c>
      <c r="H25" s="39">
        <v>570</v>
      </c>
      <c r="I25" s="39">
        <v>592</v>
      </c>
      <c r="J25" s="40" t="s">
        <v>209</v>
      </c>
    </row>
    <row r="26" spans="1:10" s="38" customFormat="1" ht="53.85" customHeight="1" outlineLevel="4" x14ac:dyDescent="0.2">
      <c r="A26" s="20"/>
      <c r="B26" s="21">
        <v>14163</v>
      </c>
      <c r="C26" s="27" t="s">
        <v>122</v>
      </c>
      <c r="D26" s="20" t="s">
        <v>9</v>
      </c>
      <c r="E26" s="20" t="s">
        <v>123</v>
      </c>
      <c r="F26" s="20" t="s">
        <v>164</v>
      </c>
      <c r="G26" s="39" t="s">
        <v>156</v>
      </c>
      <c r="H26" s="39">
        <v>603</v>
      </c>
      <c r="I26" s="39">
        <v>628</v>
      </c>
      <c r="J26" s="40" t="s">
        <v>122</v>
      </c>
    </row>
    <row r="27" spans="1:10" s="38" customFormat="1" ht="116.85" customHeight="1" outlineLevel="4" x14ac:dyDescent="0.2">
      <c r="A27" s="20"/>
      <c r="B27" s="21">
        <v>11319</v>
      </c>
      <c r="C27" s="27" t="s">
        <v>121</v>
      </c>
      <c r="D27" s="20" t="s">
        <v>9</v>
      </c>
      <c r="E27" s="20" t="s">
        <v>120</v>
      </c>
      <c r="F27" s="20" t="s">
        <v>159</v>
      </c>
      <c r="G27" s="39" t="s">
        <v>156</v>
      </c>
      <c r="H27" s="39">
        <v>306</v>
      </c>
      <c r="I27" s="39">
        <v>336</v>
      </c>
      <c r="J27" s="40" t="s">
        <v>210</v>
      </c>
    </row>
    <row r="28" spans="1:10" s="38" customFormat="1" ht="116.85" customHeight="1" outlineLevel="4" x14ac:dyDescent="0.2">
      <c r="A28" s="20"/>
      <c r="B28" s="21">
        <v>11351</v>
      </c>
      <c r="C28" s="27" t="s">
        <v>119</v>
      </c>
      <c r="D28" s="20" t="s">
        <v>9</v>
      </c>
      <c r="E28" s="20" t="s">
        <v>118</v>
      </c>
      <c r="F28" s="20" t="s">
        <v>159</v>
      </c>
      <c r="G28" s="39" t="s">
        <v>156</v>
      </c>
      <c r="H28" s="39">
        <v>359</v>
      </c>
      <c r="I28" s="39">
        <v>394</v>
      </c>
      <c r="J28" s="40" t="s">
        <v>211</v>
      </c>
    </row>
    <row r="29" spans="1:10" s="38" customFormat="1" ht="64.349999999999994" customHeight="1" outlineLevel="4" x14ac:dyDescent="0.2">
      <c r="A29" s="20"/>
      <c r="B29" s="21">
        <v>80566</v>
      </c>
      <c r="C29" s="27" t="s">
        <v>116</v>
      </c>
      <c r="D29" s="20" t="s">
        <v>9</v>
      </c>
      <c r="E29" s="20" t="s">
        <v>117</v>
      </c>
      <c r="F29" s="20" t="s">
        <v>164</v>
      </c>
      <c r="G29" s="39" t="s">
        <v>156</v>
      </c>
      <c r="H29" s="39">
        <v>718</v>
      </c>
      <c r="I29" s="39">
        <v>746</v>
      </c>
      <c r="J29" s="40" t="s">
        <v>116</v>
      </c>
    </row>
    <row r="30" spans="1:10" s="38" customFormat="1" ht="74.849999999999994" customHeight="1" outlineLevel="4" x14ac:dyDescent="0.2">
      <c r="A30" s="20"/>
      <c r="B30" s="21">
        <v>110883</v>
      </c>
      <c r="C30" s="27" t="s">
        <v>114</v>
      </c>
      <c r="D30" s="20" t="s">
        <v>9</v>
      </c>
      <c r="E30" s="20" t="s">
        <v>115</v>
      </c>
      <c r="F30" s="20" t="s">
        <v>164</v>
      </c>
      <c r="G30" s="39" t="s">
        <v>156</v>
      </c>
      <c r="H30" s="39">
        <v>752</v>
      </c>
      <c r="I30" s="39">
        <v>783</v>
      </c>
      <c r="J30" s="40" t="s">
        <v>114</v>
      </c>
    </row>
    <row r="31" spans="1:10" s="38" customFormat="1" ht="13.35" customHeight="1" outlineLevel="3" x14ac:dyDescent="0.2">
      <c r="A31" s="43" t="s">
        <v>212</v>
      </c>
      <c r="B31" s="24"/>
      <c r="C31" s="24"/>
      <c r="D31" s="24"/>
      <c r="E31" s="24"/>
      <c r="F31" s="24"/>
      <c r="G31" s="24"/>
      <c r="H31" s="24"/>
      <c r="I31" s="25"/>
    </row>
    <row r="32" spans="1:10" s="38" customFormat="1" ht="32.85" customHeight="1" outlineLevel="4" x14ac:dyDescent="0.2">
      <c r="A32" s="20"/>
      <c r="B32" s="21">
        <v>106871</v>
      </c>
      <c r="C32" s="27" t="s">
        <v>113</v>
      </c>
      <c r="D32" s="20" t="s">
        <v>9</v>
      </c>
      <c r="E32" s="20" t="s">
        <v>112</v>
      </c>
      <c r="F32" s="20" t="s">
        <v>166</v>
      </c>
      <c r="G32" s="39" t="s">
        <v>156</v>
      </c>
      <c r="H32" s="41">
        <v>2699</v>
      </c>
      <c r="I32" s="41">
        <v>2969</v>
      </c>
      <c r="J32" s="40" t="s">
        <v>213</v>
      </c>
    </row>
    <row r="33" spans="1:10" s="38" customFormat="1" ht="32.85" customHeight="1" outlineLevel="4" x14ac:dyDescent="0.2">
      <c r="A33" s="20"/>
      <c r="B33" s="21">
        <v>83444</v>
      </c>
      <c r="C33" s="27" t="s">
        <v>111</v>
      </c>
      <c r="D33" s="20" t="s">
        <v>9</v>
      </c>
      <c r="E33" s="20" t="s">
        <v>110</v>
      </c>
      <c r="F33" s="20" t="s">
        <v>166</v>
      </c>
      <c r="G33" s="39" t="s">
        <v>156</v>
      </c>
      <c r="H33" s="41">
        <v>7197</v>
      </c>
      <c r="I33" s="41">
        <v>7917</v>
      </c>
      <c r="J33" s="40" t="s">
        <v>214</v>
      </c>
    </row>
    <row r="34" spans="1:10" s="38" customFormat="1" ht="22.35" customHeight="1" outlineLevel="4" x14ac:dyDescent="0.2">
      <c r="A34" s="20"/>
      <c r="B34" s="21">
        <v>13714</v>
      </c>
      <c r="C34" s="27" t="s">
        <v>109</v>
      </c>
      <c r="D34" s="20" t="s">
        <v>9</v>
      </c>
      <c r="E34" s="20" t="s">
        <v>108</v>
      </c>
      <c r="F34" s="20" t="s">
        <v>166</v>
      </c>
      <c r="G34" s="39" t="s">
        <v>156</v>
      </c>
      <c r="H34" s="41">
        <v>5007</v>
      </c>
      <c r="I34" s="41">
        <v>5257</v>
      </c>
      <c r="J34" s="40" t="s">
        <v>215</v>
      </c>
    </row>
    <row r="35" spans="1:10" s="38" customFormat="1" ht="22.35" customHeight="1" outlineLevel="4" x14ac:dyDescent="0.2">
      <c r="A35" s="20"/>
      <c r="B35" s="21">
        <v>13716</v>
      </c>
      <c r="C35" s="27" t="s">
        <v>107</v>
      </c>
      <c r="D35" s="20" t="s">
        <v>9</v>
      </c>
      <c r="E35" s="20" t="s">
        <v>106</v>
      </c>
      <c r="F35" s="20" t="s">
        <v>166</v>
      </c>
      <c r="G35" s="39" t="s">
        <v>156</v>
      </c>
      <c r="H35" s="41">
        <v>3122</v>
      </c>
      <c r="I35" s="41">
        <v>3278</v>
      </c>
      <c r="J35" s="40" t="s">
        <v>216</v>
      </c>
    </row>
    <row r="36" spans="1:10" s="38" customFormat="1" ht="64.349999999999994" customHeight="1" outlineLevel="4" x14ac:dyDescent="0.2">
      <c r="A36" s="20"/>
      <c r="B36" s="21">
        <v>13713</v>
      </c>
      <c r="C36" s="27" t="s">
        <v>105</v>
      </c>
      <c r="D36" s="20" t="s">
        <v>9</v>
      </c>
      <c r="E36" s="20" t="s">
        <v>104</v>
      </c>
      <c r="F36" s="20" t="s">
        <v>166</v>
      </c>
      <c r="G36" s="39" t="s">
        <v>156</v>
      </c>
      <c r="H36" s="41">
        <v>11527</v>
      </c>
      <c r="I36" s="41">
        <v>12103</v>
      </c>
      <c r="J36" s="40" t="s">
        <v>217</v>
      </c>
    </row>
    <row r="37" spans="1:10" s="38" customFormat="1" ht="64.349999999999994" customHeight="1" outlineLevel="4" x14ac:dyDescent="0.2">
      <c r="A37" s="20"/>
      <c r="B37" s="21">
        <v>15414</v>
      </c>
      <c r="C37" s="27" t="s">
        <v>103</v>
      </c>
      <c r="D37" s="20" t="s">
        <v>9</v>
      </c>
      <c r="E37" s="20" t="s">
        <v>102</v>
      </c>
      <c r="F37" s="20" t="s">
        <v>166</v>
      </c>
      <c r="G37" s="39" t="s">
        <v>156</v>
      </c>
      <c r="H37" s="41">
        <v>13745</v>
      </c>
      <c r="I37" s="41">
        <v>14432</v>
      </c>
      <c r="J37" s="40" t="s">
        <v>218</v>
      </c>
    </row>
    <row r="38" spans="1:10" s="38" customFormat="1" ht="53.85" customHeight="1" outlineLevel="4" x14ac:dyDescent="0.2">
      <c r="A38" s="20"/>
      <c r="B38" s="21">
        <v>15418</v>
      </c>
      <c r="C38" s="27" t="s">
        <v>101</v>
      </c>
      <c r="D38" s="20" t="s">
        <v>9</v>
      </c>
      <c r="E38" s="20" t="s">
        <v>100</v>
      </c>
      <c r="F38" s="20" t="s">
        <v>166</v>
      </c>
      <c r="G38" s="39" t="s">
        <v>156</v>
      </c>
      <c r="H38" s="41">
        <v>3888</v>
      </c>
      <c r="I38" s="41">
        <v>4082</v>
      </c>
      <c r="J38" s="40" t="s">
        <v>219</v>
      </c>
    </row>
    <row r="39" spans="1:10" s="38" customFormat="1" ht="22.35" customHeight="1" outlineLevel="4" x14ac:dyDescent="0.2">
      <c r="A39" s="20"/>
      <c r="B39" s="21">
        <v>13715</v>
      </c>
      <c r="C39" s="27" t="s">
        <v>99</v>
      </c>
      <c r="D39" s="20" t="s">
        <v>9</v>
      </c>
      <c r="E39" s="20" t="s">
        <v>98</v>
      </c>
      <c r="F39" s="20" t="s">
        <v>166</v>
      </c>
      <c r="G39" s="39" t="s">
        <v>156</v>
      </c>
      <c r="H39" s="41">
        <v>1001</v>
      </c>
      <c r="I39" s="41">
        <v>1051</v>
      </c>
      <c r="J39" s="40" t="s">
        <v>220</v>
      </c>
    </row>
    <row r="40" spans="1:10" s="38" customFormat="1" ht="64.349999999999994" customHeight="1" outlineLevel="4" x14ac:dyDescent="0.2">
      <c r="A40" s="20"/>
      <c r="B40" s="21">
        <v>101683</v>
      </c>
      <c r="C40" s="27" t="s">
        <v>97</v>
      </c>
      <c r="D40" s="20" t="s">
        <v>9</v>
      </c>
      <c r="E40" s="20" t="s">
        <v>96</v>
      </c>
      <c r="F40" s="20" t="s">
        <v>164</v>
      </c>
      <c r="G40" s="39" t="s">
        <v>156</v>
      </c>
      <c r="H40" s="41">
        <v>6735</v>
      </c>
      <c r="I40" s="41">
        <v>7004</v>
      </c>
      <c r="J40" s="40" t="s">
        <v>221</v>
      </c>
    </row>
    <row r="41" spans="1:10" s="38" customFormat="1" ht="64.349999999999994" customHeight="1" outlineLevel="4" x14ac:dyDescent="0.2">
      <c r="A41" s="20"/>
      <c r="B41" s="21">
        <v>82041</v>
      </c>
      <c r="C41" s="27" t="s">
        <v>95</v>
      </c>
      <c r="D41" s="20" t="s">
        <v>9</v>
      </c>
      <c r="E41" s="20" t="s">
        <v>94</v>
      </c>
      <c r="F41" s="20" t="s">
        <v>164</v>
      </c>
      <c r="G41" s="39" t="s">
        <v>156</v>
      </c>
      <c r="H41" s="41">
        <v>5773</v>
      </c>
      <c r="I41" s="41">
        <v>6004</v>
      </c>
      <c r="J41" s="40" t="s">
        <v>222</v>
      </c>
    </row>
    <row r="42" spans="1:10" s="38" customFormat="1" ht="53.85" customHeight="1" outlineLevel="4" x14ac:dyDescent="0.2">
      <c r="A42" s="20"/>
      <c r="B42" s="21">
        <v>108663</v>
      </c>
      <c r="C42" s="27" t="s">
        <v>93</v>
      </c>
      <c r="D42" s="20" t="s">
        <v>9</v>
      </c>
      <c r="E42" s="20" t="s">
        <v>92</v>
      </c>
      <c r="F42" s="20" t="s">
        <v>164</v>
      </c>
      <c r="G42" s="39" t="s">
        <v>156</v>
      </c>
      <c r="H42" s="41">
        <v>6116</v>
      </c>
      <c r="I42" s="41">
        <v>6361</v>
      </c>
      <c r="J42" s="40" t="s">
        <v>223</v>
      </c>
    </row>
    <row r="43" spans="1:10" s="38" customFormat="1" ht="53.85" customHeight="1" outlineLevel="4" x14ac:dyDescent="0.2">
      <c r="A43" s="20"/>
      <c r="B43" s="21">
        <v>112688</v>
      </c>
      <c r="C43" s="27" t="s">
        <v>91</v>
      </c>
      <c r="D43" s="20" t="s">
        <v>9</v>
      </c>
      <c r="E43" s="20" t="s">
        <v>90</v>
      </c>
      <c r="F43" s="20" t="s">
        <v>164</v>
      </c>
      <c r="G43" s="39" t="s">
        <v>156</v>
      </c>
      <c r="H43" s="41">
        <v>6735</v>
      </c>
      <c r="I43" s="41">
        <v>7004</v>
      </c>
      <c r="J43" s="40" t="s">
        <v>224</v>
      </c>
    </row>
    <row r="44" spans="1:10" s="38" customFormat="1" ht="53.85" customHeight="1" outlineLevel="4" x14ac:dyDescent="0.2">
      <c r="A44" s="20"/>
      <c r="B44" s="21">
        <v>101283</v>
      </c>
      <c r="C44" s="27" t="s">
        <v>89</v>
      </c>
      <c r="D44" s="20" t="s">
        <v>9</v>
      </c>
      <c r="E44" s="20" t="s">
        <v>88</v>
      </c>
      <c r="F44" s="20" t="s">
        <v>164</v>
      </c>
      <c r="G44" s="39" t="s">
        <v>156</v>
      </c>
      <c r="H44" s="41">
        <v>5773</v>
      </c>
      <c r="I44" s="41">
        <v>6004</v>
      </c>
      <c r="J44" s="40" t="s">
        <v>225</v>
      </c>
    </row>
    <row r="45" spans="1:10" s="38" customFormat="1" ht="85.35" customHeight="1" outlineLevel="4" x14ac:dyDescent="0.2">
      <c r="A45" s="20"/>
      <c r="B45" s="21">
        <v>105680</v>
      </c>
      <c r="C45" s="27" t="s">
        <v>87</v>
      </c>
      <c r="D45" s="20" t="s">
        <v>9</v>
      </c>
      <c r="E45" s="20" t="s">
        <v>174</v>
      </c>
      <c r="F45" s="20" t="s">
        <v>164</v>
      </c>
      <c r="G45" s="39" t="s">
        <v>156</v>
      </c>
      <c r="H45" s="41">
        <v>6735</v>
      </c>
      <c r="I45" s="41">
        <v>7004</v>
      </c>
      <c r="J45" s="40" t="s">
        <v>87</v>
      </c>
    </row>
    <row r="46" spans="1:10" s="38" customFormat="1" ht="85.35" customHeight="1" outlineLevel="4" x14ac:dyDescent="0.2">
      <c r="A46" s="20"/>
      <c r="B46" s="21">
        <v>88881</v>
      </c>
      <c r="C46" s="27" t="s">
        <v>86</v>
      </c>
      <c r="D46" s="20" t="s">
        <v>9</v>
      </c>
      <c r="E46" s="20" t="s">
        <v>175</v>
      </c>
      <c r="F46" s="20" t="s">
        <v>164</v>
      </c>
      <c r="G46" s="39" t="s">
        <v>156</v>
      </c>
      <c r="H46" s="41">
        <v>5195</v>
      </c>
      <c r="I46" s="41">
        <v>5403</v>
      </c>
      <c r="J46" s="40" t="s">
        <v>86</v>
      </c>
    </row>
    <row r="47" spans="1:10" s="38" customFormat="1" ht="64.349999999999994" customHeight="1" outlineLevel="4" x14ac:dyDescent="0.2">
      <c r="A47" s="20"/>
      <c r="B47" s="21">
        <v>109546</v>
      </c>
      <c r="C47" s="27" t="s">
        <v>85</v>
      </c>
      <c r="D47" s="20" t="s">
        <v>9</v>
      </c>
      <c r="E47" s="20" t="s">
        <v>176</v>
      </c>
      <c r="F47" s="20" t="s">
        <v>164</v>
      </c>
      <c r="G47" s="39" t="s">
        <v>156</v>
      </c>
      <c r="H47" s="41">
        <v>5773</v>
      </c>
      <c r="I47" s="41">
        <v>6004</v>
      </c>
      <c r="J47" s="40" t="s">
        <v>226</v>
      </c>
    </row>
    <row r="48" spans="1:10" s="38" customFormat="1" ht="53.85" customHeight="1" outlineLevel="4" x14ac:dyDescent="0.2">
      <c r="A48" s="20"/>
      <c r="B48" s="21">
        <v>102378</v>
      </c>
      <c r="C48" s="27" t="s">
        <v>177</v>
      </c>
      <c r="D48" s="20" t="s">
        <v>9</v>
      </c>
      <c r="E48" s="20" t="s">
        <v>178</v>
      </c>
      <c r="F48" s="20" t="s">
        <v>179</v>
      </c>
      <c r="G48" s="39" t="s">
        <v>156</v>
      </c>
      <c r="H48" s="41">
        <v>8785</v>
      </c>
      <c r="I48" s="41">
        <v>9663</v>
      </c>
      <c r="J48" s="40" t="s">
        <v>227</v>
      </c>
    </row>
    <row r="49" spans="1:10" s="38" customFormat="1" ht="64.349999999999994" customHeight="1" outlineLevel="4" x14ac:dyDescent="0.2">
      <c r="A49" s="20"/>
      <c r="B49" s="21">
        <v>81732</v>
      </c>
      <c r="C49" s="27" t="s">
        <v>180</v>
      </c>
      <c r="D49" s="20" t="s">
        <v>9</v>
      </c>
      <c r="E49" s="20" t="s">
        <v>181</v>
      </c>
      <c r="F49" s="20" t="s">
        <v>179</v>
      </c>
      <c r="G49" s="39" t="s">
        <v>156</v>
      </c>
      <c r="H49" s="41">
        <v>63449</v>
      </c>
      <c r="I49" s="41">
        <v>69794</v>
      </c>
      <c r="J49" s="40" t="s">
        <v>228</v>
      </c>
    </row>
    <row r="50" spans="1:10" s="38" customFormat="1" ht="13.35" customHeight="1" outlineLevel="3" x14ac:dyDescent="0.2">
      <c r="A50" s="43" t="s">
        <v>229</v>
      </c>
      <c r="B50" s="24"/>
      <c r="C50" s="24"/>
      <c r="D50" s="24"/>
      <c r="E50" s="24"/>
      <c r="F50" s="24"/>
      <c r="G50" s="24"/>
      <c r="H50" s="24"/>
      <c r="I50" s="25"/>
    </row>
    <row r="51" spans="1:10" s="38" customFormat="1" ht="32.85" customHeight="1" outlineLevel="4" x14ac:dyDescent="0.2">
      <c r="A51" s="20"/>
      <c r="B51" s="21">
        <v>90006</v>
      </c>
      <c r="C51" s="27" t="s">
        <v>84</v>
      </c>
      <c r="D51" s="20" t="s">
        <v>9</v>
      </c>
      <c r="E51" s="20" t="s">
        <v>83</v>
      </c>
      <c r="F51" s="20" t="s">
        <v>182</v>
      </c>
      <c r="G51" s="39" t="s">
        <v>156</v>
      </c>
      <c r="H51" s="39">
        <v>194</v>
      </c>
      <c r="I51" s="39">
        <v>214</v>
      </c>
      <c r="J51" s="40" t="s">
        <v>230</v>
      </c>
    </row>
    <row r="52" spans="1:10" s="38" customFormat="1" ht="32.85" customHeight="1" outlineLevel="4" x14ac:dyDescent="0.2">
      <c r="A52" s="20"/>
      <c r="B52" s="21">
        <v>84679</v>
      </c>
      <c r="C52" s="27" t="s">
        <v>82</v>
      </c>
      <c r="D52" s="20" t="s">
        <v>9</v>
      </c>
      <c r="E52" s="20" t="s">
        <v>81</v>
      </c>
      <c r="F52" s="20" t="s">
        <v>164</v>
      </c>
      <c r="G52" s="39" t="s">
        <v>156</v>
      </c>
      <c r="H52" s="39">
        <v>488</v>
      </c>
      <c r="I52" s="39">
        <v>507</v>
      </c>
      <c r="J52" s="40" t="s">
        <v>231</v>
      </c>
    </row>
    <row r="53" spans="1:10" s="38" customFormat="1" ht="32.85" customHeight="1" outlineLevel="4" x14ac:dyDescent="0.2">
      <c r="A53" s="20"/>
      <c r="B53" s="21">
        <v>11421</v>
      </c>
      <c r="C53" s="27" t="s">
        <v>80</v>
      </c>
      <c r="D53" s="20" t="s">
        <v>9</v>
      </c>
      <c r="E53" s="20" t="s">
        <v>79</v>
      </c>
      <c r="F53" s="20" t="s">
        <v>164</v>
      </c>
      <c r="G53" s="39" t="s">
        <v>156</v>
      </c>
      <c r="H53" s="39">
        <v>487</v>
      </c>
      <c r="I53" s="39">
        <v>506</v>
      </c>
      <c r="J53" s="40" t="s">
        <v>232</v>
      </c>
    </row>
    <row r="54" spans="1:10" s="38" customFormat="1" ht="43.35" customHeight="1" outlineLevel="4" x14ac:dyDescent="0.2">
      <c r="A54" s="20"/>
      <c r="B54" s="21">
        <v>78247</v>
      </c>
      <c r="C54" s="27" t="s">
        <v>78</v>
      </c>
      <c r="D54" s="20" t="s">
        <v>9</v>
      </c>
      <c r="E54" s="20" t="s">
        <v>77</v>
      </c>
      <c r="F54" s="20" t="s">
        <v>164</v>
      </c>
      <c r="G54" s="39" t="s">
        <v>156</v>
      </c>
      <c r="H54" s="39">
        <v>579</v>
      </c>
      <c r="I54" s="39">
        <v>602</v>
      </c>
      <c r="J54" s="40" t="s">
        <v>233</v>
      </c>
    </row>
    <row r="55" spans="1:10" s="38" customFormat="1" ht="43.35" customHeight="1" outlineLevel="4" x14ac:dyDescent="0.2">
      <c r="A55" s="20"/>
      <c r="B55" s="21">
        <v>88932</v>
      </c>
      <c r="C55" s="27" t="s">
        <v>76</v>
      </c>
      <c r="D55" s="20" t="s">
        <v>9</v>
      </c>
      <c r="E55" s="20" t="s">
        <v>75</v>
      </c>
      <c r="F55" s="20" t="s">
        <v>164</v>
      </c>
      <c r="G55" s="39" t="s">
        <v>156</v>
      </c>
      <c r="H55" s="39">
        <v>579</v>
      </c>
      <c r="I55" s="39">
        <v>602</v>
      </c>
      <c r="J55" s="40" t="s">
        <v>234</v>
      </c>
    </row>
    <row r="56" spans="1:10" s="38" customFormat="1" ht="64.349999999999994" customHeight="1" outlineLevel="4" x14ac:dyDescent="0.2">
      <c r="A56" s="20"/>
      <c r="B56" s="21">
        <v>100782</v>
      </c>
      <c r="C56" s="27" t="s">
        <v>74</v>
      </c>
      <c r="D56" s="20" t="s">
        <v>9</v>
      </c>
      <c r="E56" s="20" t="s">
        <v>73</v>
      </c>
      <c r="F56" s="20" t="s">
        <v>155</v>
      </c>
      <c r="G56" s="39" t="s">
        <v>156</v>
      </c>
      <c r="H56" s="39">
        <v>191</v>
      </c>
      <c r="I56" s="39">
        <v>206</v>
      </c>
      <c r="J56" s="40" t="s">
        <v>235</v>
      </c>
    </row>
    <row r="57" spans="1:10" s="38" customFormat="1" ht="74.849999999999994" customHeight="1" outlineLevel="4" x14ac:dyDescent="0.2">
      <c r="A57" s="20"/>
      <c r="B57" s="21">
        <v>7888368</v>
      </c>
      <c r="C57" s="27" t="s">
        <v>183</v>
      </c>
      <c r="D57" s="20" t="s">
        <v>9</v>
      </c>
      <c r="E57" s="20" t="s">
        <v>184</v>
      </c>
      <c r="F57" s="20" t="s">
        <v>159</v>
      </c>
      <c r="G57" s="39" t="s">
        <v>156</v>
      </c>
      <c r="H57" s="39">
        <v>254</v>
      </c>
      <c r="I57" s="39">
        <v>280</v>
      </c>
      <c r="J57" s="40" t="s">
        <v>236</v>
      </c>
    </row>
    <row r="58" spans="1:10" s="38" customFormat="1" ht="148.35" customHeight="1" outlineLevel="4" x14ac:dyDescent="0.2">
      <c r="A58" s="20"/>
      <c r="B58" s="21">
        <v>11992</v>
      </c>
      <c r="C58" s="27" t="s">
        <v>72</v>
      </c>
      <c r="D58" s="20" t="s">
        <v>9</v>
      </c>
      <c r="E58" s="20" t="s">
        <v>185</v>
      </c>
      <c r="F58" s="20" t="s">
        <v>159</v>
      </c>
      <c r="G58" s="39" t="s">
        <v>156</v>
      </c>
      <c r="H58" s="39">
        <v>474</v>
      </c>
      <c r="I58" s="39">
        <v>522</v>
      </c>
      <c r="J58" s="40" t="s">
        <v>237</v>
      </c>
    </row>
    <row r="59" spans="1:10" s="38" customFormat="1" ht="148.35" customHeight="1" outlineLevel="4" x14ac:dyDescent="0.2">
      <c r="A59" s="20"/>
      <c r="B59" s="21">
        <v>11986</v>
      </c>
      <c r="C59" s="27" t="s">
        <v>71</v>
      </c>
      <c r="D59" s="20" t="s">
        <v>9</v>
      </c>
      <c r="E59" s="20" t="s">
        <v>70</v>
      </c>
      <c r="F59" s="20" t="s">
        <v>159</v>
      </c>
      <c r="G59" s="39" t="s">
        <v>156</v>
      </c>
      <c r="H59" s="39">
        <v>520</v>
      </c>
      <c r="I59" s="39">
        <v>572</v>
      </c>
      <c r="J59" s="40" t="s">
        <v>238</v>
      </c>
    </row>
    <row r="60" spans="1:10" s="38" customFormat="1" ht="13.35" customHeight="1" outlineLevel="3" x14ac:dyDescent="0.2">
      <c r="A60" s="43" t="s">
        <v>239</v>
      </c>
      <c r="B60" s="24"/>
      <c r="C60" s="24"/>
      <c r="D60" s="24"/>
      <c r="E60" s="24"/>
      <c r="F60" s="24"/>
      <c r="G60" s="24"/>
      <c r="H60" s="24"/>
      <c r="I60" s="25"/>
    </row>
    <row r="61" spans="1:10" s="38" customFormat="1" ht="22.35" customHeight="1" outlineLevel="4" x14ac:dyDescent="0.2">
      <c r="A61" s="20"/>
      <c r="B61" s="21">
        <v>112332</v>
      </c>
      <c r="C61" s="27" t="s">
        <v>186</v>
      </c>
      <c r="D61" s="20" t="s">
        <v>9</v>
      </c>
      <c r="E61" s="20" t="s">
        <v>187</v>
      </c>
      <c r="F61" s="20" t="s">
        <v>166</v>
      </c>
      <c r="G61" s="39" t="s">
        <v>156</v>
      </c>
      <c r="H61" s="39">
        <v>666</v>
      </c>
      <c r="I61" s="39">
        <v>699</v>
      </c>
      <c r="J61" s="40" t="s">
        <v>186</v>
      </c>
    </row>
    <row r="62" spans="1:10" s="38" customFormat="1" ht="13.35" customHeight="1" outlineLevel="3" collapsed="1" x14ac:dyDescent="0.2">
      <c r="A62" s="43" t="s">
        <v>240</v>
      </c>
      <c r="B62" s="24"/>
      <c r="C62" s="24"/>
      <c r="D62" s="24"/>
      <c r="E62" s="24"/>
      <c r="F62" s="24"/>
      <c r="G62" s="24"/>
      <c r="H62" s="24"/>
      <c r="I62" s="25"/>
    </row>
  </sheetData>
  <dataConsolidate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Спецификация</vt:lpstr>
      <vt:lpstr>Прайс техн.</vt:lpstr>
      <vt:lpstr>Прайс электр.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gates</cp:lastModifiedBy>
  <dcterms:created xsi:type="dcterms:W3CDTF">2014-02-04T05:07:59Z</dcterms:created>
  <dcterms:modified xsi:type="dcterms:W3CDTF">2014-04-15T14:22:13Z</dcterms:modified>
</cp:coreProperties>
</file>