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/>
  </bookViews>
  <sheets>
    <sheet name="Путевой лист" sheetId="1" r:id="rId1"/>
    <sheet name="список ТС, норма" sheetId="2" r:id="rId2"/>
  </sheets>
  <definedNames>
    <definedName name="_xlnm._FilterDatabase" localSheetId="0" hidden="1">'Путевой лист'!$A$3:$J$14</definedName>
    <definedName name="_xlnm._FilterDatabase" localSheetId="1" hidden="1">'список ТС, норма'!$A$1:$A$11</definedName>
    <definedName name="МаркаТС">'список ТС, норма'!$A$2:$A$11</definedName>
  </definedNames>
  <calcPr calcId="152511" calcOnSave="0"/>
</workbook>
</file>

<file path=xl/calcChain.xml><?xml version="1.0" encoding="utf-8"?>
<calcChain xmlns="http://schemas.openxmlformats.org/spreadsheetml/2006/main">
  <c r="I7" i="1" l="1"/>
  <c r="I6" i="1" l="1"/>
  <c r="I5" i="1"/>
  <c r="E7" i="1"/>
  <c r="E8" i="1"/>
  <c r="E9" i="1"/>
  <c r="E10" i="1"/>
  <c r="E11" i="1"/>
  <c r="E12" i="1"/>
  <c r="H7" i="1"/>
  <c r="H8" i="1"/>
  <c r="H9" i="1"/>
  <c r="H10" i="1"/>
  <c r="H11" i="1"/>
  <c r="H12" i="1"/>
  <c r="J7" i="1"/>
  <c r="J8" i="1"/>
  <c r="J9" i="1"/>
  <c r="J10" i="1"/>
  <c r="J11" i="1"/>
  <c r="J12" i="1"/>
  <c r="I4" i="1"/>
  <c r="H4" i="1" l="1"/>
  <c r="E5" i="1"/>
  <c r="E6" i="1"/>
  <c r="E13" i="1"/>
  <c r="E4" i="1"/>
  <c r="H6" i="1"/>
  <c r="J6" i="1" s="1"/>
  <c r="H5" i="1"/>
  <c r="J5" i="1" s="1"/>
  <c r="H13" i="1"/>
  <c r="J13" i="1" s="1"/>
  <c r="I14" i="1" l="1"/>
  <c r="E14" i="1"/>
  <c r="H14" i="1"/>
  <c r="J4" i="1" l="1"/>
  <c r="J14" i="1" s="1"/>
</calcChain>
</file>

<file path=xl/sharedStrings.xml><?xml version="1.0" encoding="utf-8"?>
<sst xmlns="http://schemas.openxmlformats.org/spreadsheetml/2006/main" count="41" uniqueCount="32">
  <si>
    <t>дата</t>
  </si>
  <si>
    <t>марка ТС</t>
  </si>
  <si>
    <t>выезд</t>
  </si>
  <si>
    <t>возвращение</t>
  </si>
  <si>
    <t>Итого, Км</t>
  </si>
  <si>
    <t>Горючее</t>
  </si>
  <si>
    <t>Итого, Л.</t>
  </si>
  <si>
    <t>Марка ТС</t>
  </si>
  <si>
    <t>Дата</t>
  </si>
  <si>
    <t>Норма, л</t>
  </si>
  <si>
    <t>Норма, Л.</t>
  </si>
  <si>
    <t>Разница, Л.</t>
  </si>
  <si>
    <t>НОРМА = (44* Х /100)</t>
  </si>
  <si>
    <t>где Х = значение ячейки Е 1,2,….999</t>
  </si>
  <si>
    <t>Горючее2</t>
  </si>
  <si>
    <t>Спидометр</t>
  </si>
  <si>
    <t>Спидометр2</t>
  </si>
  <si>
    <t>Скания 470</t>
  </si>
  <si>
    <t>Скания 391</t>
  </si>
  <si>
    <t>Ивека 913</t>
  </si>
  <si>
    <t xml:space="preserve">Вольво 500 </t>
  </si>
  <si>
    <t>Ивека 346</t>
  </si>
  <si>
    <t>Скания 424</t>
  </si>
  <si>
    <t>Скания 737</t>
  </si>
  <si>
    <t>MAN 350</t>
  </si>
  <si>
    <t xml:space="preserve">Скания 297 </t>
  </si>
  <si>
    <t xml:space="preserve">Вольво 787 </t>
  </si>
  <si>
    <t>норма л./на 100 км</t>
  </si>
  <si>
    <t>Вольво 787</t>
  </si>
  <si>
    <t>в столбце "Норма, Л." -  формула от руки на каждое ТС</t>
  </si>
  <si>
    <t xml:space="preserve">нужно, чтобы Excel сам брал в формулу нужный расход ДТ по каждому ТС на 100км </t>
  </si>
  <si>
    <t>из выделенного желтеньким (или из Листа "список ТС, норма")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</si>
</sst>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i/>
      <sz val="11"/>
      <color theme="5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3" fontId="3" fillId="2" borderId="1" xfId="0" applyNumberFormat="1" applyFont="1" applyFill="1" applyBorder="1"/>
    <xf numFmtId="0" fontId="0" fillId="0" borderId="0" xfId="0" applyBorder="1"/>
    <xf numFmtId="0" fontId="4" fillId="0" borderId="0" xfId="0" applyFont="1"/>
    <xf numFmtId="14" fontId="0" fillId="0" borderId="0" xfId="0" applyNumberFormat="1"/>
    <xf numFmtId="0" fontId="6" fillId="0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8" fillId="0" borderId="0" xfId="0" applyFont="1"/>
    <xf numFmtId="3" fontId="4" fillId="3" borderId="7" xfId="0" applyNumberFormat="1" applyFont="1" applyFill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/>
    <xf numFmtId="3" fontId="3" fillId="2" borderId="5" xfId="0" applyNumberFormat="1" applyFont="1" applyFill="1" applyBorder="1"/>
    <xf numFmtId="0" fontId="2" fillId="0" borderId="0" xfId="0" applyFont="1" applyAlignment="1">
      <alignment horizontal="left" vertical="center"/>
    </xf>
    <xf numFmtId="164" fontId="0" fillId="0" borderId="10" xfId="0" applyNumberFormat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2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5" fontId="8" fillId="4" borderId="1" xfId="0" applyNumberFormat="1" applyFont="1" applyFill="1" applyBorder="1"/>
    <xf numFmtId="164" fontId="2" fillId="2" borderId="19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/>
    <xf numFmtId="165" fontId="9" fillId="5" borderId="4" xfId="0" applyNumberFormat="1" applyFont="1" applyFill="1" applyBorder="1"/>
    <xf numFmtId="165" fontId="9" fillId="0" borderId="8" xfId="0" applyNumberFormat="1" applyFont="1" applyFill="1" applyBorder="1"/>
    <xf numFmtId="164" fontId="0" fillId="0" borderId="11" xfId="0" applyNumberFormat="1" applyBorder="1" applyAlignment="1">
      <alignment horizontal="center"/>
    </xf>
    <xf numFmtId="0" fontId="0" fillId="0" borderId="12" xfId="0" applyBorder="1"/>
    <xf numFmtId="3" fontId="3" fillId="2" borderId="12" xfId="0" applyNumberFormat="1" applyFont="1" applyFill="1" applyBorder="1"/>
    <xf numFmtId="0" fontId="0" fillId="0" borderId="6" xfId="0" applyBorder="1"/>
    <xf numFmtId="165" fontId="8" fillId="4" borderId="12" xfId="0" applyNumberFormat="1" applyFont="1" applyFill="1" applyBorder="1"/>
    <xf numFmtId="165" fontId="8" fillId="0" borderId="13" xfId="0" applyNumberFormat="1" applyFont="1" applyFill="1" applyBorder="1"/>
    <xf numFmtId="165" fontId="8" fillId="0" borderId="14" xfId="0" applyNumberFormat="1" applyFont="1" applyFill="1" applyBorder="1"/>
    <xf numFmtId="0" fontId="0" fillId="0" borderId="20" xfId="0" applyBorder="1"/>
    <xf numFmtId="165" fontId="8" fillId="4" borderId="5" xfId="0" applyNumberFormat="1" applyFont="1" applyFill="1" applyBorder="1"/>
    <xf numFmtId="165" fontId="8" fillId="0" borderId="15" xfId="0" applyNumberFormat="1" applyFont="1" applyFill="1" applyBorder="1"/>
    <xf numFmtId="0" fontId="10" fillId="6" borderId="0" xfId="0" applyFont="1" applyFill="1" applyAlignment="1">
      <alignment horizontal="center"/>
    </xf>
    <xf numFmtId="0" fontId="0" fillId="6" borderId="0" xfId="0" applyFill="1"/>
    <xf numFmtId="0" fontId="0" fillId="6" borderId="0" xfId="0" applyFont="1" applyFill="1" applyBorder="1" applyAlignment="1">
      <alignment horizontal="right"/>
    </xf>
    <xf numFmtId="0" fontId="3" fillId="6" borderId="0" xfId="0" applyFont="1" applyFill="1" applyAlignment="1">
      <alignment horizontal="left"/>
    </xf>
    <xf numFmtId="3" fontId="3" fillId="2" borderId="22" xfId="0" applyNumberFormat="1" applyFont="1" applyFill="1" applyBorder="1"/>
    <xf numFmtId="3" fontId="3" fillId="2" borderId="21" xfId="0" applyNumberFormat="1" applyFont="1" applyFill="1" applyBorder="1"/>
    <xf numFmtId="3" fontId="3" fillId="2" borderId="16" xfId="0" applyNumberFormat="1" applyFont="1" applyFill="1" applyBorder="1"/>
    <xf numFmtId="165" fontId="8" fillId="0" borderId="0" xfId="0" applyNumberFormat="1" applyFont="1" applyFill="1" applyBorder="1"/>
    <xf numFmtId="165" fontId="8" fillId="0" borderId="23" xfId="0" applyNumberFormat="1" applyFont="1" applyFill="1" applyBorder="1"/>
    <xf numFmtId="165" fontId="8" fillId="0" borderId="24" xfId="0" applyNumberFormat="1" applyFont="1" applyFill="1" applyBorder="1"/>
    <xf numFmtId="165" fontId="8" fillId="4" borderId="0" xfId="0" applyNumberFormat="1" applyFont="1" applyFill="1" applyBorder="1"/>
    <xf numFmtId="0" fontId="6" fillId="0" borderId="0" xfId="0" applyFont="1" applyBorder="1"/>
    <xf numFmtId="0" fontId="6" fillId="0" borderId="1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/>
    </xf>
    <xf numFmtId="0" fontId="4" fillId="0" borderId="26" xfId="0" applyFont="1" applyFill="1" applyBorder="1"/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scheme val="minor"/>
      </font>
      <numFmt numFmtId="165" formatCode="0.0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scheme val="minor"/>
      </font>
      <numFmt numFmtId="165" formatCode="0.0"/>
      <fill>
        <patternFill patternType="solid">
          <fgColor indexed="64"/>
          <bgColor rgb="FFFFFFCC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J13" totalsRowShown="0" tableBorderDxfId="18">
  <autoFilter ref="A2:J13"/>
  <tableColumns count="10">
    <tableColumn id="1" name="дата" dataDxfId="17"/>
    <tableColumn id="2" name="марка ТС" dataDxfId="16"/>
    <tableColumn id="3" name="Спидометр" dataDxfId="15"/>
    <tableColumn id="4" name="Спидометр2" dataDxfId="14"/>
    <tableColumn id="5" name="Итого, Км" dataDxfId="13">
      <calculatedColumnFormula>D3-C3</calculatedColumnFormula>
    </tableColumn>
    <tableColumn id="6" name="Горючее" dataDxfId="12"/>
    <tableColumn id="7" name="Горючее2" dataDxfId="11"/>
    <tableColumn id="8" name="Итого, Л." dataDxfId="10">
      <calculatedColumnFormula>F3-G3</calculatedColumnFormula>
    </tableColumn>
    <tableColumn id="9" name="Норма, Л." dataDxfId="9"/>
    <tableColumn id="10" name="Разница, Л." dataDxfId="8">
      <calculatedColumnFormula>H3-I3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Норма" displayName="Норма" ref="A1:B11" totalsRowShown="0" headerRowDxfId="2" dataDxfId="1" headerRowBorderDxfId="6" tableBorderDxfId="7" totalsRowBorderDxfId="5">
  <autoFilter ref="A1:B11"/>
  <tableColumns count="2">
    <tableColumn id="2" name="Марка ТС" dataDxfId="4"/>
    <tableColumn id="3" name="Норма, л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pane ySplit="3" topLeftCell="A7" activePane="bottomLeft" state="frozen"/>
      <selection pane="bottomLeft" activeCell="I7" sqref="I7"/>
    </sheetView>
  </sheetViews>
  <sheetFormatPr defaultRowHeight="15" x14ac:dyDescent="0.25"/>
  <cols>
    <col min="1" max="1" width="12.85546875" style="10" customWidth="1"/>
    <col min="2" max="2" width="18.140625" customWidth="1"/>
    <col min="3" max="4" width="13.85546875" customWidth="1"/>
    <col min="5" max="5" width="12.85546875" customWidth="1"/>
    <col min="6" max="7" width="13.85546875" customWidth="1"/>
    <col min="8" max="8" width="12.85546875" customWidth="1"/>
    <col min="9" max="9" width="15" style="11" customWidth="1"/>
    <col min="10" max="10" width="13.85546875" style="3" customWidth="1"/>
  </cols>
  <sheetData>
    <row r="1" spans="1:12" ht="15.75" thickBot="1" x14ac:dyDescent="0.3"/>
    <row r="2" spans="1:12" s="1" customFormat="1" ht="17.25" customHeight="1" x14ac:dyDescent="0.25">
      <c r="A2" s="19" t="s">
        <v>0</v>
      </c>
      <c r="B2" s="20" t="s">
        <v>1</v>
      </c>
      <c r="C2" s="20" t="s">
        <v>15</v>
      </c>
      <c r="D2" s="20" t="s">
        <v>16</v>
      </c>
      <c r="E2" s="20" t="s">
        <v>4</v>
      </c>
      <c r="F2" s="20" t="s">
        <v>5</v>
      </c>
      <c r="G2" s="20" t="s">
        <v>14</v>
      </c>
      <c r="H2" s="20" t="s">
        <v>6</v>
      </c>
      <c r="I2" s="21" t="s">
        <v>10</v>
      </c>
      <c r="J2" s="22" t="s">
        <v>11</v>
      </c>
      <c r="L2" s="17" t="s">
        <v>12</v>
      </c>
    </row>
    <row r="3" spans="1:12" s="2" customFormat="1" ht="17.25" customHeight="1" thickBot="1" x14ac:dyDescent="0.3">
      <c r="A3" s="28"/>
      <c r="B3" s="24"/>
      <c r="C3" s="24" t="s">
        <v>2</v>
      </c>
      <c r="D3" s="24" t="s">
        <v>3</v>
      </c>
      <c r="E3" s="24"/>
      <c r="F3" s="24" t="s">
        <v>2</v>
      </c>
      <c r="G3" s="24" t="s">
        <v>3</v>
      </c>
      <c r="H3" s="24"/>
      <c r="I3" s="25"/>
      <c r="J3" s="26"/>
      <c r="L3" s="17" t="s">
        <v>13</v>
      </c>
    </row>
    <row r="4" spans="1:12" x14ac:dyDescent="0.25">
      <c r="A4" s="32">
        <v>41730</v>
      </c>
      <c r="B4" s="33" t="s">
        <v>17</v>
      </c>
      <c r="C4" s="33">
        <v>100150</v>
      </c>
      <c r="D4" s="33">
        <v>100500</v>
      </c>
      <c r="E4" s="34">
        <f>D4-C4</f>
        <v>350</v>
      </c>
      <c r="F4" s="33">
        <v>300</v>
      </c>
      <c r="G4" s="35">
        <v>144</v>
      </c>
      <c r="H4" s="34">
        <f>F4-G4</f>
        <v>156</v>
      </c>
      <c r="I4" s="36">
        <f>45*Таблица1[[#This Row],[Итого, Км]]/100</f>
        <v>157.5</v>
      </c>
      <c r="J4" s="37">
        <f>H4-I4</f>
        <v>-1.5</v>
      </c>
    </row>
    <row r="5" spans="1:12" x14ac:dyDescent="0.25">
      <c r="A5" s="13">
        <v>41730</v>
      </c>
      <c r="B5" s="4" t="s">
        <v>19</v>
      </c>
      <c r="C5" s="4">
        <v>100150</v>
      </c>
      <c r="D5" s="4">
        <v>100500</v>
      </c>
      <c r="E5" s="5">
        <f t="shared" ref="E5:E13" si="0">D5-C5</f>
        <v>350</v>
      </c>
      <c r="F5" s="4">
        <v>300</v>
      </c>
      <c r="G5" s="23">
        <v>130</v>
      </c>
      <c r="H5" s="5">
        <f t="shared" ref="H5:H13" si="1">F5-G5</f>
        <v>170</v>
      </c>
      <c r="I5" s="27">
        <f>50*Таблица1[[#This Row],[Итого, Км]]/100</f>
        <v>175</v>
      </c>
      <c r="J5" s="38">
        <f t="shared" ref="J5:J13" si="2">H5-I5</f>
        <v>-5</v>
      </c>
    </row>
    <row r="6" spans="1:12" x14ac:dyDescent="0.25">
      <c r="A6" s="13">
        <v>41731</v>
      </c>
      <c r="B6" s="4" t="s">
        <v>21</v>
      </c>
      <c r="C6" s="4">
        <v>100150</v>
      </c>
      <c r="D6" s="4">
        <v>100500</v>
      </c>
      <c r="E6" s="5">
        <f t="shared" si="0"/>
        <v>350</v>
      </c>
      <c r="F6" s="4">
        <v>300</v>
      </c>
      <c r="G6" s="23">
        <v>100</v>
      </c>
      <c r="H6" s="5">
        <f t="shared" si="1"/>
        <v>200</v>
      </c>
      <c r="I6" s="27">
        <f>58*Таблица1[[#This Row],[Итого, Км]]/100</f>
        <v>203</v>
      </c>
      <c r="J6" s="38">
        <f t="shared" si="2"/>
        <v>-3</v>
      </c>
    </row>
    <row r="7" spans="1:12" x14ac:dyDescent="0.25">
      <c r="A7" s="18">
        <v>41731</v>
      </c>
      <c r="B7" s="4" t="s">
        <v>28</v>
      </c>
      <c r="C7" s="4">
        <v>100150</v>
      </c>
      <c r="D7" s="4">
        <v>100500</v>
      </c>
      <c r="E7" s="5">
        <f t="shared" ref="E7" si="3">D7-C7</f>
        <v>350</v>
      </c>
      <c r="F7" s="4">
        <v>300</v>
      </c>
      <c r="G7" s="4">
        <v>120</v>
      </c>
      <c r="H7" s="46">
        <f t="shared" ref="H7:H12" si="4">F7-G7</f>
        <v>180</v>
      </c>
      <c r="I7" s="27">
        <f>VLOOKUP(Таблица1[[#This Row],[марка ТС]],Норма[],2,)*Таблица1[[#This Row],[Итого, Км]]/100</f>
        <v>178.5</v>
      </c>
      <c r="J7" s="49">
        <f t="shared" ref="J7:J12" si="5">H7-I7</f>
        <v>1.5</v>
      </c>
    </row>
    <row r="8" spans="1:12" x14ac:dyDescent="0.25">
      <c r="A8" s="18"/>
      <c r="B8" s="4"/>
      <c r="C8" s="4"/>
      <c r="D8" s="4"/>
      <c r="E8" s="5">
        <f t="shared" ref="E8:E12" si="6">D8-C8</f>
        <v>0</v>
      </c>
      <c r="F8" s="4"/>
      <c r="G8" s="4"/>
      <c r="H8" s="47">
        <f t="shared" si="4"/>
        <v>0</v>
      </c>
      <c r="I8" s="27"/>
      <c r="J8" s="50">
        <f t="shared" si="5"/>
        <v>0</v>
      </c>
    </row>
    <row r="9" spans="1:12" x14ac:dyDescent="0.25">
      <c r="A9" s="18"/>
      <c r="B9" s="4"/>
      <c r="C9" s="4"/>
      <c r="D9" s="4"/>
      <c r="E9" s="5">
        <f t="shared" si="6"/>
        <v>0</v>
      </c>
      <c r="F9" s="4"/>
      <c r="G9" s="4"/>
      <c r="H9" s="47">
        <f t="shared" si="4"/>
        <v>0</v>
      </c>
      <c r="I9" s="27"/>
      <c r="J9" s="50">
        <f t="shared" si="5"/>
        <v>0</v>
      </c>
    </row>
    <row r="10" spans="1:12" x14ac:dyDescent="0.25">
      <c r="A10" s="18"/>
      <c r="B10" s="4"/>
      <c r="C10" s="4"/>
      <c r="D10" s="4"/>
      <c r="E10" s="5">
        <f t="shared" si="6"/>
        <v>0</v>
      </c>
      <c r="F10" s="4"/>
      <c r="G10" s="4"/>
      <c r="H10" s="47">
        <f t="shared" si="4"/>
        <v>0</v>
      </c>
      <c r="I10" s="27"/>
      <c r="J10" s="50">
        <f t="shared" si="5"/>
        <v>0</v>
      </c>
    </row>
    <row r="11" spans="1:12" x14ac:dyDescent="0.25">
      <c r="A11" s="18"/>
      <c r="B11" s="4"/>
      <c r="C11" s="4"/>
      <c r="D11" s="4"/>
      <c r="E11" s="5">
        <f t="shared" si="6"/>
        <v>0</v>
      </c>
      <c r="F11" s="4"/>
      <c r="G11" s="4"/>
      <c r="H11" s="47">
        <f t="shared" si="4"/>
        <v>0</v>
      </c>
      <c r="I11" s="27"/>
      <c r="J11" s="50">
        <f t="shared" si="5"/>
        <v>0</v>
      </c>
    </row>
    <row r="12" spans="1:12" x14ac:dyDescent="0.25">
      <c r="A12" s="18"/>
      <c r="B12" s="4"/>
      <c r="C12" s="4"/>
      <c r="D12" s="4"/>
      <c r="E12" s="5">
        <f t="shared" si="6"/>
        <v>0</v>
      </c>
      <c r="F12" s="4"/>
      <c r="G12" s="4"/>
      <c r="H12" s="48">
        <f t="shared" si="4"/>
        <v>0</v>
      </c>
      <c r="I12" s="27"/>
      <c r="J12" s="51">
        <f t="shared" si="5"/>
        <v>0</v>
      </c>
    </row>
    <row r="13" spans="1:12" ht="15.75" thickBot="1" x14ac:dyDescent="0.3">
      <c r="A13" s="14"/>
      <c r="B13" s="15"/>
      <c r="C13" s="15"/>
      <c r="D13" s="15"/>
      <c r="E13" s="16">
        <f t="shared" si="0"/>
        <v>0</v>
      </c>
      <c r="F13" s="15"/>
      <c r="G13" s="39"/>
      <c r="H13" s="16">
        <f t="shared" si="1"/>
        <v>0</v>
      </c>
      <c r="I13" s="40"/>
      <c r="J13" s="41">
        <f t="shared" si="2"/>
        <v>0</v>
      </c>
    </row>
    <row r="14" spans="1:12" ht="15.75" thickBot="1" x14ac:dyDescent="0.3">
      <c r="E14" s="12">
        <f>SUBTOTAL(109,Таблица1[Итого, Км])</f>
        <v>1400</v>
      </c>
      <c r="H14" s="29">
        <f>SUBTOTAL(109,H3:H13)</f>
        <v>706</v>
      </c>
      <c r="I14" s="30">
        <f>SUBTOTAL(109,I3:I13)</f>
        <v>714</v>
      </c>
      <c r="J14" s="31">
        <f>SUBTOTAL(109,J3:J13)</f>
        <v>-8</v>
      </c>
    </row>
    <row r="15" spans="1:12" x14ac:dyDescent="0.25">
      <c r="B15" s="43"/>
      <c r="C15" s="45" t="s">
        <v>27</v>
      </c>
    </row>
    <row r="16" spans="1:12" x14ac:dyDescent="0.25">
      <c r="B16" s="44" t="s">
        <v>17</v>
      </c>
      <c r="C16" s="42">
        <v>45</v>
      </c>
      <c r="I16" s="52" t="s">
        <v>29</v>
      </c>
    </row>
    <row r="17" spans="2:8" x14ac:dyDescent="0.25">
      <c r="B17" s="44" t="s">
        <v>19</v>
      </c>
      <c r="C17" s="42">
        <v>50</v>
      </c>
      <c r="H17" s="11" t="s">
        <v>30</v>
      </c>
    </row>
    <row r="18" spans="2:8" x14ac:dyDescent="0.25">
      <c r="B18" s="44" t="s">
        <v>21</v>
      </c>
      <c r="C18" s="42">
        <v>58</v>
      </c>
      <c r="H18" s="11" t="s">
        <v>31</v>
      </c>
    </row>
    <row r="19" spans="2:8" x14ac:dyDescent="0.25">
      <c r="B19" s="44" t="s">
        <v>26</v>
      </c>
      <c r="C19" s="42">
        <v>51</v>
      </c>
    </row>
  </sheetData>
  <conditionalFormatting sqref="H4:H13">
    <cfRule type="cellIs" dxfId="0" priority="2" operator="greaterThan">
      <formula>$I4</formula>
    </cfRule>
  </conditionalFormatting>
  <dataValidations count="1">
    <dataValidation type="list" allowBlank="1" showInputMessage="1" showErrorMessage="1" sqref="B1:B1048576">
      <formula1>МаркаТС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ТС, норма'!$D$2:$D$31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D31"/>
  <sheetViews>
    <sheetView workbookViewId="0">
      <selection activeCell="A6" sqref="A6"/>
    </sheetView>
  </sheetViews>
  <sheetFormatPr defaultRowHeight="15" x14ac:dyDescent="0.25"/>
  <cols>
    <col min="1" max="1" width="24.140625" customWidth="1"/>
    <col min="2" max="2" width="11.85546875" customWidth="1"/>
    <col min="4" max="4" width="10.140625" bestFit="1" customWidth="1"/>
  </cols>
  <sheetData>
    <row r="1" spans="1:4" s="7" customFormat="1" ht="15.75" x14ac:dyDescent="0.25">
      <c r="A1" s="55" t="s">
        <v>7</v>
      </c>
      <c r="B1" s="56" t="s">
        <v>9</v>
      </c>
      <c r="D1" s="7" t="s">
        <v>8</v>
      </c>
    </row>
    <row r="2" spans="1:4" ht="15.75" x14ac:dyDescent="0.25">
      <c r="A2" s="9" t="s">
        <v>17</v>
      </c>
      <c r="B2" s="57">
        <v>45</v>
      </c>
      <c r="D2" s="8">
        <v>41730</v>
      </c>
    </row>
    <row r="3" spans="1:4" ht="15.75" x14ac:dyDescent="0.25">
      <c r="A3" s="9" t="s">
        <v>18</v>
      </c>
      <c r="B3" s="57">
        <v>45</v>
      </c>
      <c r="D3" s="8">
        <v>41731</v>
      </c>
    </row>
    <row r="4" spans="1:4" ht="15.75" x14ac:dyDescent="0.25">
      <c r="A4" s="9" t="s">
        <v>19</v>
      </c>
      <c r="B4" s="57">
        <v>50</v>
      </c>
      <c r="D4" s="8">
        <v>41732</v>
      </c>
    </row>
    <row r="5" spans="1:4" ht="15.75" x14ac:dyDescent="0.25">
      <c r="A5" s="9" t="s">
        <v>20</v>
      </c>
      <c r="B5" s="57">
        <v>45</v>
      </c>
      <c r="D5" s="8">
        <v>41733</v>
      </c>
    </row>
    <row r="6" spans="1:4" ht="15.75" x14ac:dyDescent="0.25">
      <c r="A6" s="9" t="s">
        <v>21</v>
      </c>
      <c r="B6" s="57">
        <v>55</v>
      </c>
      <c r="D6" s="8">
        <v>41734</v>
      </c>
    </row>
    <row r="7" spans="1:4" ht="15.75" x14ac:dyDescent="0.25">
      <c r="A7" s="9" t="s">
        <v>22</v>
      </c>
      <c r="B7" s="58">
        <v>45</v>
      </c>
      <c r="D7" s="8">
        <v>41735</v>
      </c>
    </row>
    <row r="8" spans="1:4" ht="15.75" x14ac:dyDescent="0.25">
      <c r="A8" s="9" t="s">
        <v>23</v>
      </c>
      <c r="B8" s="58">
        <v>45</v>
      </c>
      <c r="D8" s="8">
        <v>41736</v>
      </c>
    </row>
    <row r="9" spans="1:4" ht="15.75" x14ac:dyDescent="0.25">
      <c r="A9" s="9" t="s">
        <v>24</v>
      </c>
      <c r="B9" s="57">
        <v>45</v>
      </c>
      <c r="D9" s="8">
        <v>41737</v>
      </c>
    </row>
    <row r="10" spans="1:4" ht="15.75" x14ac:dyDescent="0.25">
      <c r="A10" s="9" t="s">
        <v>25</v>
      </c>
      <c r="B10" s="59">
        <v>45</v>
      </c>
      <c r="D10" s="8">
        <v>41738</v>
      </c>
    </row>
    <row r="11" spans="1:4" ht="15.75" x14ac:dyDescent="0.25">
      <c r="A11" s="54" t="s">
        <v>28</v>
      </c>
      <c r="B11" s="60">
        <v>51</v>
      </c>
      <c r="D11" s="8">
        <v>41739</v>
      </c>
    </row>
    <row r="12" spans="1:4" ht="15.75" x14ac:dyDescent="0.25">
      <c r="A12" s="53"/>
      <c r="B12" s="6"/>
      <c r="D12" s="8">
        <v>41740</v>
      </c>
    </row>
    <row r="13" spans="1:4" x14ac:dyDescent="0.25">
      <c r="A13" s="6"/>
      <c r="B13" s="6"/>
      <c r="D13" s="8">
        <v>41741</v>
      </c>
    </row>
    <row r="14" spans="1:4" x14ac:dyDescent="0.25">
      <c r="A14" s="6"/>
      <c r="B14" s="6"/>
      <c r="D14" s="8">
        <v>41742</v>
      </c>
    </row>
    <row r="15" spans="1:4" x14ac:dyDescent="0.25">
      <c r="D15" s="8">
        <v>41743</v>
      </c>
    </row>
    <row r="16" spans="1:4" x14ac:dyDescent="0.25">
      <c r="D16" s="8">
        <v>41744</v>
      </c>
    </row>
    <row r="17" spans="4:4" x14ac:dyDescent="0.25">
      <c r="D17" s="8">
        <v>41745</v>
      </c>
    </row>
    <row r="18" spans="4:4" x14ac:dyDescent="0.25">
      <c r="D18" s="8">
        <v>41746</v>
      </c>
    </row>
    <row r="19" spans="4:4" x14ac:dyDescent="0.25">
      <c r="D19" s="8">
        <v>41747</v>
      </c>
    </row>
    <row r="20" spans="4:4" x14ac:dyDescent="0.25">
      <c r="D20" s="8">
        <v>41748</v>
      </c>
    </row>
    <row r="21" spans="4:4" x14ac:dyDescent="0.25">
      <c r="D21" s="8">
        <v>41749</v>
      </c>
    </row>
    <row r="22" spans="4:4" x14ac:dyDescent="0.25">
      <c r="D22" s="8">
        <v>41750</v>
      </c>
    </row>
    <row r="23" spans="4:4" x14ac:dyDescent="0.25">
      <c r="D23" s="8">
        <v>41751</v>
      </c>
    </row>
    <row r="24" spans="4:4" x14ac:dyDescent="0.25">
      <c r="D24" s="8">
        <v>41752</v>
      </c>
    </row>
    <row r="25" spans="4:4" x14ac:dyDescent="0.25">
      <c r="D25" s="8">
        <v>41753</v>
      </c>
    </row>
    <row r="26" spans="4:4" x14ac:dyDescent="0.25">
      <c r="D26" s="8">
        <v>41754</v>
      </c>
    </row>
    <row r="27" spans="4:4" x14ac:dyDescent="0.25">
      <c r="D27" s="8">
        <v>41755</v>
      </c>
    </row>
    <row r="28" spans="4:4" x14ac:dyDescent="0.25">
      <c r="D28" s="8">
        <v>41756</v>
      </c>
    </row>
    <row r="29" spans="4:4" x14ac:dyDescent="0.25">
      <c r="D29" s="8">
        <v>41757</v>
      </c>
    </row>
    <row r="30" spans="4:4" x14ac:dyDescent="0.25">
      <c r="D30" s="8">
        <v>41758</v>
      </c>
    </row>
    <row r="31" spans="4:4" x14ac:dyDescent="0.25">
      <c r="D31" s="8">
        <v>41759</v>
      </c>
    </row>
  </sheetData>
  <pageMargins left="0.70866141732283472" right="0.70866141732283472" top="0.74803149606299213" bottom="0.74803149606299213" header="0.31496062992125984" footer="0.31496062992125984"/>
  <pageSetup paperSize="9" scale="200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Путевой лист</vt:lpstr>
      <vt:lpstr>список ТС, норма</vt:lpstr>
      <vt:lpstr>МаркаТС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2014-04-15T13:39:52Z</dcterms:modified>
</cp:coreProperties>
</file>